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updateLinks="never" codeName="ThisWorkbook"/>
  <mc:AlternateContent xmlns:mc="http://schemas.openxmlformats.org/markup-compatibility/2006">
    <mc:Choice Requires="x15">
      <x15ac:absPath xmlns:x15ac="http://schemas.microsoft.com/office/spreadsheetml/2010/11/ac" url="C:\Users\Audra Edmunds\Documents\Girl Scouts\TRAX\2020 updates\playing with\"/>
    </mc:Choice>
  </mc:AlternateContent>
  <xr:revisionPtr revIDLastSave="0" documentId="13_ncr:1_{9859D61B-C6D8-4D86-8ED2-26C689E0A02A}" xr6:coauthVersionLast="45" xr6:coauthVersionMax="45" xr10:uidLastSave="{00000000-0000-0000-0000-000000000000}"/>
  <bookViews>
    <workbookView xWindow="-120" yWindow="-120" windowWidth="29040" windowHeight="15840" tabRatio="937" xr2:uid="{00000000-000D-0000-FFFF-FFFF00000000}"/>
  </bookViews>
  <sheets>
    <sheet name="Instructions" sheetId="115" r:id="rId1"/>
    <sheet name="Parent Contact Info" sheetId="75" r:id="rId2"/>
    <sheet name="Registration" sheetId="72" r:id="rId3"/>
    <sheet name="Dues" sheetId="207" r:id="rId4"/>
    <sheet name="Attendance" sheetId="54" r:id="rId5"/>
    <sheet name="FT" sheetId="234" r:id="rId6"/>
    <sheet name="Badges" sheetId="208" r:id="rId7"/>
    <sheet name="Journey" sheetId="229" r:id="rId8"/>
    <sheet name="Council Own" sheetId="213" r:id="rId9"/>
    <sheet name="Age-Level" sheetId="76" r:id="rId10"/>
    <sheet name="Silver" sheetId="230" r:id="rId11"/>
    <sheet name="Bridging" sheetId="232" r:id="rId12"/>
    <sheet name="Fun Patches" sheetId="177" r:id="rId13"/>
    <sheet name="Summary" sheetId="210" r:id="rId14"/>
    <sheet name="Order" sheetId="236" r:id="rId15"/>
    <sheet name="Cadette_1" sheetId="235" r:id="rId16"/>
    <sheet name="Cadette_2" sheetId="237" r:id="rId17"/>
    <sheet name="Cadette_3" sheetId="238" r:id="rId18"/>
    <sheet name="Cadette_4" sheetId="239" r:id="rId19"/>
    <sheet name="Cadette_5" sheetId="240" r:id="rId20"/>
    <sheet name="Cadette_6" sheetId="241" r:id="rId21"/>
    <sheet name="Cadette_7" sheetId="242" r:id="rId22"/>
    <sheet name="Cadette_8" sheetId="243" r:id="rId23"/>
    <sheet name="Cadette_9" sheetId="244" r:id="rId24"/>
    <sheet name="Cadette_10" sheetId="245" r:id="rId25"/>
    <sheet name="Cadette_11" sheetId="246" r:id="rId26"/>
    <sheet name="Cadette_12" sheetId="247" r:id="rId27"/>
    <sheet name="Cadette_13" sheetId="248" r:id="rId28"/>
    <sheet name="Cadette_14" sheetId="249" r:id="rId29"/>
    <sheet name="Cadette_15" sheetId="250" r:id="rId30"/>
    <sheet name="Cadette_16" sheetId="251" r:id="rId31"/>
    <sheet name="Cadette_17" sheetId="252" r:id="rId32"/>
    <sheet name="Cadette_18" sheetId="253" r:id="rId33"/>
    <sheet name="Cadette_19" sheetId="254" r:id="rId34"/>
    <sheet name="Cadette_20" sheetId="255" r:id="rId35"/>
    <sheet name="Cadette_21" sheetId="256" r:id="rId36"/>
    <sheet name="Cadette_22" sheetId="257" r:id="rId37"/>
    <sheet name="Cadette_23" sheetId="258" r:id="rId38"/>
    <sheet name="Cadette_24" sheetId="259" r:id="rId39"/>
    <sheet name="Cadette_25" sheetId="260" r:id="rId40"/>
    <sheet name="Cadette_26" sheetId="261" r:id="rId41"/>
    <sheet name="Cadette_27" sheetId="262" r:id="rId42"/>
    <sheet name="Cadette_28" sheetId="263" r:id="rId43"/>
    <sheet name="Cadette_29" sheetId="264" r:id="rId44"/>
    <sheet name="Cadette_30" sheetId="265" r:id="rId45"/>
  </sheets>
  <definedNames>
    <definedName name="_xlnm.Print_Area" localSheetId="15">Cadette_1!$A$1:$AC$75</definedName>
    <definedName name="_xlnm.Print_Area" localSheetId="24">Cadette_10!$A$1:$AC$75</definedName>
    <definedName name="_xlnm.Print_Area" localSheetId="25">Cadette_11!$A$1:$AC$75</definedName>
    <definedName name="_xlnm.Print_Area" localSheetId="26">Cadette_12!$A$1:$AC$75</definedName>
    <definedName name="_xlnm.Print_Area" localSheetId="27">Cadette_13!$A$1:$AC$75</definedName>
    <definedName name="_xlnm.Print_Area" localSheetId="28">Cadette_14!$A$1:$AC$75</definedName>
    <definedName name="_xlnm.Print_Area" localSheetId="29">Cadette_15!$A$1:$AC$75</definedName>
    <definedName name="_xlnm.Print_Area" localSheetId="30">Cadette_16!$A$1:$AC$75</definedName>
    <definedName name="_xlnm.Print_Area" localSheetId="31">Cadette_17!$A$1:$AC$75</definedName>
    <definedName name="_xlnm.Print_Area" localSheetId="32">Cadette_18!$A$1:$AC$75</definedName>
    <definedName name="_xlnm.Print_Area" localSheetId="33">Cadette_19!$A$1:$AC$75</definedName>
    <definedName name="_xlnm.Print_Area" localSheetId="16">Cadette_2!$A$1:$AC$75</definedName>
    <definedName name="_xlnm.Print_Area" localSheetId="34">Cadette_20!$A$1:$AC$75</definedName>
    <definedName name="_xlnm.Print_Area" localSheetId="35">Cadette_21!$A$1:$AC$75</definedName>
    <definedName name="_xlnm.Print_Area" localSheetId="36">Cadette_22!$A$1:$AC$75</definedName>
    <definedName name="_xlnm.Print_Area" localSheetId="37">Cadette_23!$A$1:$AC$75</definedName>
    <definedName name="_xlnm.Print_Area" localSheetId="38">Cadette_24!$A$1:$AC$75</definedName>
    <definedName name="_xlnm.Print_Area" localSheetId="39">Cadette_25!$A$1:$AC$75</definedName>
    <definedName name="_xlnm.Print_Area" localSheetId="40">Cadette_26!$A$1:$AC$75</definedName>
    <definedName name="_xlnm.Print_Area" localSheetId="41">Cadette_27!$A$1:$AC$75</definedName>
    <definedName name="_xlnm.Print_Area" localSheetId="42">Cadette_28!$A$1:$AC$75</definedName>
    <definedName name="_xlnm.Print_Area" localSheetId="43">Cadette_29!$A$1:$AC$75</definedName>
    <definedName name="_xlnm.Print_Area" localSheetId="17">Cadette_3!$A$1:$AC$75</definedName>
    <definedName name="_xlnm.Print_Area" localSheetId="44">Cadette_30!$A$1:$AC$75</definedName>
    <definedName name="_xlnm.Print_Area" localSheetId="18">Cadette_4!$A$1:$AC$75</definedName>
    <definedName name="_xlnm.Print_Area" localSheetId="19">Cadette_5!$A$1:$AC$75</definedName>
    <definedName name="_xlnm.Print_Area" localSheetId="20">Cadette_6!$A$1:$AC$75</definedName>
    <definedName name="_xlnm.Print_Area" localSheetId="21">Cadette_7!$A$1:$AC$75</definedName>
    <definedName name="_xlnm.Print_Area" localSheetId="22">Cadette_8!$A$1:$AC$75</definedName>
    <definedName name="_xlnm.Print_Area" localSheetId="23">Cadette_9!$A$1:$AC$75</definedName>
    <definedName name="_xlnm.Print_Area" localSheetId="8">'Council Own'!$A$1:$R$124</definedName>
    <definedName name="_xlnm.Print_Area" localSheetId="0">Instructions!$A$2:$F$73</definedName>
    <definedName name="_xlnm.Print_Area" localSheetId="14">Order!$A$1:$W$75</definedName>
    <definedName name="_xlnm.Print_Titles" localSheetId="9">'Age-Level'!$1:$4</definedName>
    <definedName name="_xlnm.Print_Titles" localSheetId="4">Attendance!$1:$4</definedName>
    <definedName name="_xlnm.Print_Titles" localSheetId="8">'Council Own'!$1:$4</definedName>
    <definedName name="_xlnm.Print_Titles" localSheetId="12">'Fun Patches'!$1:$4</definedName>
    <definedName name="_xlnm.Print_Titles" localSheetId="7">Journey!$1:$4</definedName>
    <definedName name="_xlnm.Print_Titles" localSheetId="2">Registration!$1:$4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H81" i="210" l="1"/>
  <c r="BF81" i="210"/>
  <c r="BD81" i="210"/>
  <c r="BB81" i="210"/>
  <c r="AZ81" i="210"/>
  <c r="AX81" i="210"/>
  <c r="AV81" i="210"/>
  <c r="AT81" i="210"/>
  <c r="AR81" i="210"/>
  <c r="AP81" i="210"/>
  <c r="AN81" i="210"/>
  <c r="AL81" i="210"/>
  <c r="AJ81" i="210"/>
  <c r="AH81" i="210"/>
  <c r="AF81" i="210"/>
  <c r="AD81" i="210"/>
  <c r="AB81" i="210"/>
  <c r="Z81" i="210"/>
  <c r="X81" i="210"/>
  <c r="V81" i="210"/>
  <c r="T81" i="210"/>
  <c r="R81" i="210"/>
  <c r="P81" i="210"/>
  <c r="N81" i="210"/>
  <c r="L81" i="210"/>
  <c r="J81" i="210"/>
  <c r="H81" i="210"/>
  <c r="F81" i="210"/>
  <c r="D81" i="210"/>
  <c r="B81" i="210"/>
  <c r="BH78" i="210"/>
  <c r="BF78" i="210"/>
  <c r="BD78" i="210"/>
  <c r="BB78" i="210"/>
  <c r="AZ78" i="210"/>
  <c r="AX78" i="210"/>
  <c r="AV78" i="210"/>
  <c r="AT78" i="210"/>
  <c r="AR78" i="210"/>
  <c r="AP78" i="210"/>
  <c r="AN78" i="210"/>
  <c r="AL78" i="210"/>
  <c r="AJ78" i="210"/>
  <c r="AH78" i="210"/>
  <c r="AF78" i="210"/>
  <c r="AD78" i="210"/>
  <c r="AB78" i="210"/>
  <c r="Z78" i="210"/>
  <c r="X78" i="210"/>
  <c r="V78" i="210"/>
  <c r="T78" i="210"/>
  <c r="R78" i="210"/>
  <c r="P78" i="210"/>
  <c r="N78" i="210"/>
  <c r="L78" i="210"/>
  <c r="J78" i="210"/>
  <c r="H78" i="210"/>
  <c r="F78" i="210"/>
  <c r="D78" i="210"/>
  <c r="B78" i="210"/>
  <c r="BH75" i="210"/>
  <c r="BF75" i="210"/>
  <c r="BD75" i="210"/>
  <c r="BB75" i="210"/>
  <c r="AZ75" i="210"/>
  <c r="AX75" i="210"/>
  <c r="AV75" i="210"/>
  <c r="AT75" i="210"/>
  <c r="AR75" i="210"/>
  <c r="AP75" i="210"/>
  <c r="AN75" i="210"/>
  <c r="AL75" i="210"/>
  <c r="AJ75" i="210"/>
  <c r="AH75" i="210"/>
  <c r="AD75" i="210"/>
  <c r="AB75" i="210"/>
  <c r="Z75" i="210"/>
  <c r="X75" i="210"/>
  <c r="V75" i="210"/>
  <c r="T75" i="210"/>
  <c r="R75" i="210"/>
  <c r="P75" i="210"/>
  <c r="N75" i="210"/>
  <c r="L75" i="210"/>
  <c r="J75" i="210"/>
  <c r="H75" i="210"/>
  <c r="F75" i="210"/>
  <c r="D75" i="210"/>
  <c r="B75" i="210"/>
  <c r="B24" i="72" l="1"/>
  <c r="B23" i="72"/>
  <c r="B22" i="72"/>
  <c r="B21" i="72"/>
  <c r="B20" i="72"/>
  <c r="B17" i="72"/>
  <c r="B16" i="72"/>
  <c r="B15" i="72"/>
  <c r="B13" i="72"/>
  <c r="B14" i="72"/>
  <c r="R33" i="265"/>
  <c r="H10" i="265"/>
  <c r="H9" i="265"/>
  <c r="R33" i="264"/>
  <c r="H10" i="264"/>
  <c r="H9" i="264"/>
  <c r="R33" i="263"/>
  <c r="H10" i="263"/>
  <c r="H9" i="263"/>
  <c r="R33" i="262"/>
  <c r="H10" i="262"/>
  <c r="H9" i="262"/>
  <c r="R33" i="261"/>
  <c r="H10" i="261"/>
  <c r="H9" i="261"/>
  <c r="R33" i="260"/>
  <c r="H10" i="260"/>
  <c r="H9" i="260"/>
  <c r="R33" i="259"/>
  <c r="H10" i="259"/>
  <c r="H9" i="259"/>
  <c r="R33" i="258"/>
  <c r="H10" i="258"/>
  <c r="H9" i="258"/>
  <c r="R33" i="257"/>
  <c r="H10" i="257"/>
  <c r="H9" i="257"/>
  <c r="R33" i="256"/>
  <c r="H10" i="256"/>
  <c r="H9" i="256"/>
  <c r="R33" i="255"/>
  <c r="H10" i="255"/>
  <c r="H9" i="255"/>
  <c r="R33" i="254"/>
  <c r="H10" i="254"/>
  <c r="H9" i="254"/>
  <c r="R33" i="253"/>
  <c r="H10" i="253"/>
  <c r="H9" i="253"/>
  <c r="R33" i="252"/>
  <c r="H10" i="252"/>
  <c r="H9" i="252"/>
  <c r="R33" i="251"/>
  <c r="H10" i="251"/>
  <c r="H9" i="251"/>
  <c r="R33" i="250"/>
  <c r="H10" i="250"/>
  <c r="H9" i="250"/>
  <c r="R33" i="249"/>
  <c r="H10" i="249"/>
  <c r="H9" i="249"/>
  <c r="R33" i="248"/>
  <c r="H10" i="248"/>
  <c r="H9" i="248"/>
  <c r="R33" i="247"/>
  <c r="H10" i="247"/>
  <c r="H9" i="247"/>
  <c r="R33" i="246"/>
  <c r="H10" i="246"/>
  <c r="H9" i="246"/>
  <c r="R33" i="245"/>
  <c r="H10" i="245"/>
  <c r="H9" i="245"/>
  <c r="R33" i="244"/>
  <c r="H10" i="244"/>
  <c r="H9" i="244"/>
  <c r="R33" i="243"/>
  <c r="H10" i="243"/>
  <c r="H9" i="243"/>
  <c r="R33" i="242"/>
  <c r="H10" i="242"/>
  <c r="H9" i="242"/>
  <c r="R33" i="241"/>
  <c r="H10" i="241"/>
  <c r="H9" i="241"/>
  <c r="R33" i="240"/>
  <c r="H10" i="240"/>
  <c r="H9" i="240"/>
  <c r="R33" i="239"/>
  <c r="H10" i="239"/>
  <c r="H9" i="239"/>
  <c r="R33" i="238"/>
  <c r="H10" i="238"/>
  <c r="H9" i="238"/>
  <c r="R33" i="237"/>
  <c r="H10" i="237"/>
  <c r="H9" i="237"/>
  <c r="R33" i="235" l="1"/>
  <c r="H10" i="235"/>
  <c r="H9" i="235"/>
  <c r="AG172" i="229" l="1"/>
  <c r="BH82" i="210" s="1"/>
  <c r="AF172" i="229"/>
  <c r="BF82" i="210" s="1"/>
  <c r="AE172" i="229"/>
  <c r="BD82" i="210" s="1"/>
  <c r="AD172" i="229"/>
  <c r="BB82" i="210" s="1"/>
  <c r="AC172" i="229"/>
  <c r="AZ82" i="210" s="1"/>
  <c r="AB172" i="229"/>
  <c r="AX82" i="210" s="1"/>
  <c r="AA172" i="229"/>
  <c r="AV82" i="210" s="1"/>
  <c r="Z172" i="229"/>
  <c r="AT82" i="210" s="1"/>
  <c r="Y172" i="229"/>
  <c r="AR82" i="210" s="1"/>
  <c r="X172" i="229"/>
  <c r="AP82" i="210" s="1"/>
  <c r="W172" i="229"/>
  <c r="AN82" i="210" s="1"/>
  <c r="V172" i="229"/>
  <c r="AL82" i="210" s="1"/>
  <c r="U172" i="229"/>
  <c r="AJ82" i="210" s="1"/>
  <c r="T172" i="229"/>
  <c r="AH82" i="210" s="1"/>
  <c r="S172" i="229"/>
  <c r="AF82" i="210" s="1"/>
  <c r="R172" i="229"/>
  <c r="AD82" i="210" s="1"/>
  <c r="Q172" i="229"/>
  <c r="AB82" i="210" s="1"/>
  <c r="P172" i="229"/>
  <c r="Z82" i="210" s="1"/>
  <c r="O172" i="229"/>
  <c r="X82" i="210" s="1"/>
  <c r="N172" i="229"/>
  <c r="V82" i="210" s="1"/>
  <c r="M172" i="229"/>
  <c r="T82" i="210" s="1"/>
  <c r="L172" i="229"/>
  <c r="R82" i="210" s="1"/>
  <c r="K172" i="229"/>
  <c r="P82" i="210" s="1"/>
  <c r="J172" i="229"/>
  <c r="N82" i="210" s="1"/>
  <c r="I172" i="229"/>
  <c r="L82" i="210" s="1"/>
  <c r="H172" i="229"/>
  <c r="J82" i="210" s="1"/>
  <c r="G172" i="229"/>
  <c r="H82" i="210" s="1"/>
  <c r="F172" i="229"/>
  <c r="F82" i="210" s="1"/>
  <c r="E172" i="229"/>
  <c r="D82" i="210" s="1"/>
  <c r="D172" i="229"/>
  <c r="B82" i="210" s="1"/>
  <c r="AG169" i="229"/>
  <c r="AG173" i="229" s="1"/>
  <c r="AF169" i="229"/>
  <c r="AF173" i="229" s="1"/>
  <c r="AE169" i="229"/>
  <c r="AE173" i="229" s="1"/>
  <c r="AD169" i="229"/>
  <c r="AD173" i="229" s="1"/>
  <c r="AC169" i="229"/>
  <c r="AC173" i="229" s="1"/>
  <c r="AB169" i="229"/>
  <c r="AB173" i="229" s="1"/>
  <c r="AA169" i="229"/>
  <c r="AA173" i="229" s="1"/>
  <c r="Z169" i="229"/>
  <c r="Z173" i="229" s="1"/>
  <c r="Y169" i="229"/>
  <c r="Y173" i="229" s="1"/>
  <c r="X169" i="229"/>
  <c r="X173" i="229" s="1"/>
  <c r="W169" i="229"/>
  <c r="W173" i="229" s="1"/>
  <c r="V169" i="229"/>
  <c r="V173" i="229" s="1"/>
  <c r="U169" i="229"/>
  <c r="U173" i="229" s="1"/>
  <c r="T169" i="229"/>
  <c r="T173" i="229" s="1"/>
  <c r="S169" i="229"/>
  <c r="S173" i="229" s="1"/>
  <c r="R169" i="229"/>
  <c r="R173" i="229" s="1"/>
  <c r="Q169" i="229"/>
  <c r="Q173" i="229" s="1"/>
  <c r="P169" i="229"/>
  <c r="P173" i="229" s="1"/>
  <c r="O169" i="229"/>
  <c r="O173" i="229" s="1"/>
  <c r="N169" i="229"/>
  <c r="N173" i="229" s="1"/>
  <c r="M169" i="229"/>
  <c r="M173" i="229" s="1"/>
  <c r="L169" i="229"/>
  <c r="L173" i="229" s="1"/>
  <c r="K169" i="229"/>
  <c r="K173" i="229" s="1"/>
  <c r="J169" i="229"/>
  <c r="J173" i="229" s="1"/>
  <c r="I169" i="229"/>
  <c r="I173" i="229" s="1"/>
  <c r="H169" i="229"/>
  <c r="H173" i="229" s="1"/>
  <c r="G169" i="229"/>
  <c r="G173" i="229" s="1"/>
  <c r="F169" i="229"/>
  <c r="F173" i="229" s="1"/>
  <c r="E169" i="229"/>
  <c r="E173" i="229" s="1"/>
  <c r="D169" i="229"/>
  <c r="AG150" i="229"/>
  <c r="BH79" i="210" s="1"/>
  <c r="AF150" i="229"/>
  <c r="BF79" i="210" s="1"/>
  <c r="AE150" i="229"/>
  <c r="BD79" i="210" s="1"/>
  <c r="AD150" i="229"/>
  <c r="BB79" i="210" s="1"/>
  <c r="AC150" i="229"/>
  <c r="AZ79" i="210" s="1"/>
  <c r="AB150" i="229"/>
  <c r="AX79" i="210" s="1"/>
  <c r="AA150" i="229"/>
  <c r="AV79" i="210" s="1"/>
  <c r="Z150" i="229"/>
  <c r="AT79" i="210" s="1"/>
  <c r="Y150" i="229"/>
  <c r="AR79" i="210" s="1"/>
  <c r="X150" i="229"/>
  <c r="AP79" i="210" s="1"/>
  <c r="W150" i="229"/>
  <c r="AN79" i="210" s="1"/>
  <c r="V150" i="229"/>
  <c r="AL79" i="210" s="1"/>
  <c r="U150" i="229"/>
  <c r="AJ79" i="210" s="1"/>
  <c r="T150" i="229"/>
  <c r="AH79" i="210" s="1"/>
  <c r="S150" i="229"/>
  <c r="AF79" i="210" s="1"/>
  <c r="R150" i="229"/>
  <c r="AD79" i="210" s="1"/>
  <c r="Q150" i="229"/>
  <c r="AB79" i="210" s="1"/>
  <c r="P150" i="229"/>
  <c r="Z79" i="210" s="1"/>
  <c r="O150" i="229"/>
  <c r="X79" i="210" s="1"/>
  <c r="N150" i="229"/>
  <c r="V79" i="210" s="1"/>
  <c r="M150" i="229"/>
  <c r="T79" i="210" s="1"/>
  <c r="L150" i="229"/>
  <c r="R79" i="210" s="1"/>
  <c r="K150" i="229"/>
  <c r="P79" i="210" s="1"/>
  <c r="J150" i="229"/>
  <c r="N79" i="210" s="1"/>
  <c r="I150" i="229"/>
  <c r="L79" i="210" s="1"/>
  <c r="H150" i="229"/>
  <c r="J79" i="210" s="1"/>
  <c r="G150" i="229"/>
  <c r="H79" i="210" s="1"/>
  <c r="F150" i="229"/>
  <c r="F79" i="210" s="1"/>
  <c r="E150" i="229"/>
  <c r="D79" i="210" s="1"/>
  <c r="D150" i="229"/>
  <c r="B79" i="210" s="1"/>
  <c r="AG147" i="229"/>
  <c r="AG151" i="229" s="1"/>
  <c r="AF147" i="229"/>
  <c r="AF151" i="229" s="1"/>
  <c r="AE147" i="229"/>
  <c r="AE151" i="229" s="1"/>
  <c r="AD147" i="229"/>
  <c r="AD151" i="229" s="1"/>
  <c r="AC147" i="229"/>
  <c r="AC151" i="229" s="1"/>
  <c r="AB147" i="229"/>
  <c r="AB151" i="229" s="1"/>
  <c r="AA147" i="229"/>
  <c r="AA151" i="229" s="1"/>
  <c r="Z147" i="229"/>
  <c r="Z151" i="229" s="1"/>
  <c r="Y147" i="229"/>
  <c r="Y151" i="229" s="1"/>
  <c r="X147" i="229"/>
  <c r="X151" i="229" s="1"/>
  <c r="W147" i="229"/>
  <c r="W151" i="229" s="1"/>
  <c r="V147" i="229"/>
  <c r="V151" i="229" s="1"/>
  <c r="U147" i="229"/>
  <c r="U151" i="229" s="1"/>
  <c r="T147" i="229"/>
  <c r="T151" i="229" s="1"/>
  <c r="S147" i="229"/>
  <c r="S151" i="229" s="1"/>
  <c r="R147" i="229"/>
  <c r="R151" i="229" s="1"/>
  <c r="Q147" i="229"/>
  <c r="Q151" i="229" s="1"/>
  <c r="P147" i="229"/>
  <c r="P151" i="229" s="1"/>
  <c r="O147" i="229"/>
  <c r="O151" i="229" s="1"/>
  <c r="N147" i="229"/>
  <c r="N151" i="229" s="1"/>
  <c r="M147" i="229"/>
  <c r="M151" i="229" s="1"/>
  <c r="L147" i="229"/>
  <c r="L151" i="229" s="1"/>
  <c r="K147" i="229"/>
  <c r="K151" i="229" s="1"/>
  <c r="J147" i="229"/>
  <c r="J151" i="229" s="1"/>
  <c r="I147" i="229"/>
  <c r="I151" i="229" s="1"/>
  <c r="H147" i="229"/>
  <c r="H151" i="229" s="1"/>
  <c r="G147" i="229"/>
  <c r="G151" i="229" s="1"/>
  <c r="F147" i="229"/>
  <c r="F151" i="229" s="1"/>
  <c r="E147" i="229"/>
  <c r="E151" i="229" s="1"/>
  <c r="D147" i="229"/>
  <c r="E125" i="229"/>
  <c r="F125" i="229"/>
  <c r="G125" i="229"/>
  <c r="H125" i="229"/>
  <c r="I125" i="229"/>
  <c r="J125" i="229"/>
  <c r="K125" i="229"/>
  <c r="L125" i="229"/>
  <c r="M125" i="229"/>
  <c r="N125" i="229"/>
  <c r="O125" i="229"/>
  <c r="O129" i="229" s="1"/>
  <c r="P125" i="229"/>
  <c r="Q125" i="229"/>
  <c r="R125" i="229"/>
  <c r="S125" i="229"/>
  <c r="T125" i="229"/>
  <c r="U125" i="229"/>
  <c r="U129" i="229" s="1"/>
  <c r="V125" i="229"/>
  <c r="W125" i="229"/>
  <c r="X125" i="229"/>
  <c r="Y125" i="229"/>
  <c r="Z125" i="229"/>
  <c r="AA125" i="229"/>
  <c r="AB125" i="229"/>
  <c r="AC125" i="229"/>
  <c r="AC129" i="229" s="1"/>
  <c r="AD125" i="229"/>
  <c r="AE125" i="229"/>
  <c r="AF125" i="229"/>
  <c r="AG125" i="229"/>
  <c r="E128" i="229"/>
  <c r="F128" i="229"/>
  <c r="F129" i="229" s="1"/>
  <c r="G128" i="229"/>
  <c r="G129" i="229" s="1"/>
  <c r="H128" i="229"/>
  <c r="I128" i="229"/>
  <c r="J128" i="229"/>
  <c r="K128" i="229"/>
  <c r="L128" i="229"/>
  <c r="M128" i="229"/>
  <c r="N128" i="229"/>
  <c r="O128" i="229"/>
  <c r="P128" i="229"/>
  <c r="Q128" i="229"/>
  <c r="R128" i="229"/>
  <c r="S128" i="229"/>
  <c r="S129" i="229" s="1"/>
  <c r="T128" i="229"/>
  <c r="U128" i="229"/>
  <c r="V128" i="229"/>
  <c r="W128" i="229"/>
  <c r="X128" i="229"/>
  <c r="X129" i="229" s="1"/>
  <c r="Y128" i="229"/>
  <c r="Z128" i="229"/>
  <c r="AA128" i="229"/>
  <c r="AB128" i="229"/>
  <c r="AC128" i="229"/>
  <c r="AD128" i="229"/>
  <c r="AE128" i="229"/>
  <c r="AE129" i="229" s="1"/>
  <c r="AF128" i="229"/>
  <c r="AG128" i="229"/>
  <c r="E129" i="229"/>
  <c r="H129" i="229"/>
  <c r="M129" i="229"/>
  <c r="N129" i="229"/>
  <c r="Q129" i="229"/>
  <c r="T129" i="229"/>
  <c r="Z129" i="229"/>
  <c r="AD129" i="229"/>
  <c r="AF129" i="229"/>
  <c r="AF76" i="210"/>
  <c r="D125" i="229"/>
  <c r="D128" i="229"/>
  <c r="AG129" i="229" l="1"/>
  <c r="AA129" i="229"/>
  <c r="I129" i="229"/>
  <c r="L129" i="229"/>
  <c r="W129" i="229"/>
  <c r="K129" i="229"/>
  <c r="Y129" i="229"/>
  <c r="R129" i="229"/>
  <c r="D129" i="229"/>
  <c r="D151" i="229"/>
  <c r="D173" i="229"/>
  <c r="AB129" i="229"/>
  <c r="V129" i="229"/>
  <c r="P129" i="229"/>
  <c r="J129" i="229"/>
  <c r="B76" i="210"/>
  <c r="AG163" i="229" l="1"/>
  <c r="AF163" i="229"/>
  <c r="AE163" i="229"/>
  <c r="AC163" i="229"/>
  <c r="AB163" i="229"/>
  <c r="AA163" i="229"/>
  <c r="Z163" i="229"/>
  <c r="Y163" i="229"/>
  <c r="W163" i="229"/>
  <c r="V163" i="229"/>
  <c r="U163" i="229"/>
  <c r="T163" i="229"/>
  <c r="S163" i="229"/>
  <c r="Q163" i="229"/>
  <c r="P163" i="229"/>
  <c r="O163" i="229"/>
  <c r="N163" i="229"/>
  <c r="M163" i="229"/>
  <c r="K163" i="229"/>
  <c r="J163" i="229"/>
  <c r="I163" i="229"/>
  <c r="H163" i="229"/>
  <c r="G163" i="229"/>
  <c r="E163" i="229"/>
  <c r="D163" i="229"/>
  <c r="AG141" i="229"/>
  <c r="AF141" i="229"/>
  <c r="AE141" i="229"/>
  <c r="AD141" i="229"/>
  <c r="AC141" i="229"/>
  <c r="AB141" i="229"/>
  <c r="AA141" i="229"/>
  <c r="Z141" i="229"/>
  <c r="Y141" i="229"/>
  <c r="X141" i="229"/>
  <c r="W141" i="229"/>
  <c r="V141" i="229"/>
  <c r="U141" i="229"/>
  <c r="T141" i="229"/>
  <c r="S141" i="229"/>
  <c r="R141" i="229"/>
  <c r="Q141" i="229"/>
  <c r="P141" i="229"/>
  <c r="O141" i="229"/>
  <c r="N141" i="229"/>
  <c r="M141" i="229"/>
  <c r="L141" i="229"/>
  <c r="K141" i="229"/>
  <c r="J141" i="229"/>
  <c r="I141" i="229"/>
  <c r="H141" i="229"/>
  <c r="G141" i="229"/>
  <c r="F141" i="229"/>
  <c r="E141" i="229"/>
  <c r="D141" i="229"/>
  <c r="D76" i="210"/>
  <c r="F76" i="210"/>
  <c r="H76" i="210"/>
  <c r="J76" i="210"/>
  <c r="L76" i="210"/>
  <c r="N76" i="210"/>
  <c r="P76" i="210"/>
  <c r="R76" i="210"/>
  <c r="T76" i="210"/>
  <c r="V76" i="210"/>
  <c r="X76" i="210"/>
  <c r="Z76" i="210"/>
  <c r="AB76" i="210"/>
  <c r="AD76" i="210"/>
  <c r="AH76" i="210"/>
  <c r="AJ76" i="210"/>
  <c r="AL76" i="210"/>
  <c r="AN76" i="210"/>
  <c r="AP76" i="210"/>
  <c r="AR76" i="210"/>
  <c r="AT76" i="210"/>
  <c r="AV76" i="210"/>
  <c r="AX76" i="210"/>
  <c r="AZ76" i="210"/>
  <c r="BB76" i="210"/>
  <c r="BD76" i="210"/>
  <c r="BF76" i="210"/>
  <c r="BH76" i="210"/>
  <c r="F163" i="229" l="1"/>
  <c r="L163" i="229"/>
  <c r="R163" i="229"/>
  <c r="X163" i="229"/>
  <c r="AD163" i="229"/>
  <c r="U1" i="265" l="1"/>
  <c r="T1" i="265"/>
  <c r="W1" i="265" s="1"/>
  <c r="U1" i="264"/>
  <c r="T1" i="264"/>
  <c r="W1" i="264" s="1"/>
  <c r="U1" i="263"/>
  <c r="T1" i="263"/>
  <c r="W1" i="263" s="1"/>
  <c r="U1" i="262"/>
  <c r="T1" i="262"/>
  <c r="W1" i="262" s="1"/>
  <c r="U1" i="261"/>
  <c r="T1" i="261"/>
  <c r="W1" i="261" s="1"/>
  <c r="U1" i="260"/>
  <c r="T1" i="260"/>
  <c r="W1" i="260" s="1"/>
  <c r="U1" i="259"/>
  <c r="T1" i="259"/>
  <c r="W1" i="259" s="1"/>
  <c r="U1" i="258"/>
  <c r="T1" i="258"/>
  <c r="W1" i="258" s="1"/>
  <c r="T1" i="257"/>
  <c r="W1" i="257" s="1"/>
  <c r="U1" i="257"/>
  <c r="U1" i="256"/>
  <c r="T1" i="256"/>
  <c r="W1" i="256" s="1"/>
  <c r="T1" i="255"/>
  <c r="W1" i="255" s="1"/>
  <c r="U1" i="255"/>
  <c r="U1" i="254"/>
  <c r="T1" i="254"/>
  <c r="W1" i="254" s="1"/>
  <c r="U1" i="253"/>
  <c r="T1" i="253"/>
  <c r="W1" i="253" s="1"/>
  <c r="U1" i="252"/>
  <c r="T1" i="252"/>
  <c r="W1" i="252" s="1"/>
  <c r="U1" i="251"/>
  <c r="T1" i="251"/>
  <c r="W1" i="251" s="1"/>
  <c r="U1" i="250"/>
  <c r="T1" i="250"/>
  <c r="W1" i="250" s="1"/>
  <c r="U1" i="249"/>
  <c r="T1" i="249"/>
  <c r="W1" i="249" s="1"/>
  <c r="U1" i="248"/>
  <c r="T1" i="248"/>
  <c r="W1" i="248" s="1"/>
  <c r="U1" i="247"/>
  <c r="T1" i="247"/>
  <c r="W1" i="247" s="1"/>
  <c r="U1" i="246"/>
  <c r="T1" i="246"/>
  <c r="W1" i="246" s="1"/>
  <c r="U1" i="245"/>
  <c r="T1" i="245"/>
  <c r="W1" i="245" s="1"/>
  <c r="U1" i="244"/>
  <c r="T1" i="244"/>
  <c r="W1" i="244" s="1"/>
  <c r="T1" i="243"/>
  <c r="W1" i="243" s="1"/>
  <c r="U1" i="243"/>
  <c r="T1" i="242"/>
  <c r="W1" i="242" s="1"/>
  <c r="U1" i="242"/>
  <c r="U1" i="241"/>
  <c r="T1" i="241"/>
  <c r="W1" i="241" s="1"/>
  <c r="T1" i="240"/>
  <c r="W1" i="240" s="1"/>
  <c r="U1" i="240"/>
  <c r="U1" i="239"/>
  <c r="T1" i="239"/>
  <c r="W1" i="239" s="1"/>
  <c r="U1" i="238"/>
  <c r="T1" i="238"/>
  <c r="W1" i="238" s="1"/>
  <c r="U1" i="237"/>
  <c r="T1" i="237"/>
  <c r="W1" i="237" s="1"/>
  <c r="U1" i="235"/>
  <c r="T1" i="235"/>
  <c r="W1" i="235" s="1"/>
  <c r="W75" i="236" l="1"/>
  <c r="W74" i="236"/>
  <c r="W73" i="236"/>
  <c r="W72" i="236"/>
  <c r="W71" i="236"/>
  <c r="W70" i="236"/>
  <c r="W69" i="236"/>
  <c r="W68" i="236"/>
  <c r="W67" i="236"/>
  <c r="W66" i="236"/>
  <c r="W65" i="236"/>
  <c r="W64" i="236"/>
  <c r="W63" i="236"/>
  <c r="W62" i="236"/>
  <c r="W61" i="236"/>
  <c r="W60" i="236"/>
  <c r="W59" i="236"/>
  <c r="W58" i="236"/>
  <c r="W57" i="236"/>
  <c r="W56" i="236"/>
  <c r="W55" i="236"/>
  <c r="W54" i="236"/>
  <c r="W53" i="236"/>
  <c r="W52" i="236"/>
  <c r="W51" i="236"/>
  <c r="W50" i="236"/>
  <c r="W49" i="236"/>
  <c r="W48" i="236"/>
  <c r="W47" i="236"/>
  <c r="W46" i="236"/>
  <c r="W45" i="236"/>
  <c r="W44" i="236"/>
  <c r="R75" i="236"/>
  <c r="R74" i="236"/>
  <c r="R73" i="236"/>
  <c r="R72" i="236"/>
  <c r="R71" i="236"/>
  <c r="R70" i="236"/>
  <c r="R69" i="236"/>
  <c r="R68" i="236"/>
  <c r="R67" i="236"/>
  <c r="R66" i="236"/>
  <c r="R65" i="236"/>
  <c r="R64" i="236"/>
  <c r="R63" i="236"/>
  <c r="R62" i="236"/>
  <c r="R61" i="236"/>
  <c r="R60" i="236"/>
  <c r="R59" i="236"/>
  <c r="R58" i="236"/>
  <c r="R57" i="236"/>
  <c r="R56" i="236"/>
  <c r="L75" i="236"/>
  <c r="L74" i="236"/>
  <c r="L73" i="236"/>
  <c r="L72" i="236"/>
  <c r="L71" i="236"/>
  <c r="L70" i="236"/>
  <c r="L69" i="236"/>
  <c r="L68" i="236"/>
  <c r="L67" i="236"/>
  <c r="L66" i="236"/>
  <c r="L65" i="236"/>
  <c r="L64" i="236"/>
  <c r="L63" i="236"/>
  <c r="L62" i="236"/>
  <c r="L61" i="236"/>
  <c r="L60" i="236"/>
  <c r="L59" i="236"/>
  <c r="L58" i="236"/>
  <c r="L57" i="236"/>
  <c r="L56" i="236"/>
  <c r="L55" i="236"/>
  <c r="L54" i="236"/>
  <c r="L53" i="236"/>
  <c r="L52" i="236"/>
  <c r="L51" i="236"/>
  <c r="L50" i="236"/>
  <c r="L49" i="236"/>
  <c r="W43" i="236"/>
  <c r="W42" i="236"/>
  <c r="W41" i="236"/>
  <c r="W40" i="236"/>
  <c r="W39" i="236"/>
  <c r="W38" i="236"/>
  <c r="W37" i="236"/>
  <c r="W36" i="236"/>
  <c r="W35" i="236"/>
  <c r="W34" i="236"/>
  <c r="W33" i="236"/>
  <c r="W32" i="236"/>
  <c r="W31" i="236"/>
  <c r="W30" i="236"/>
  <c r="W29" i="236"/>
  <c r="W28" i="236"/>
  <c r="W27" i="236"/>
  <c r="W26" i="236"/>
  <c r="W25" i="236"/>
  <c r="W24" i="236"/>
  <c r="W23" i="236"/>
  <c r="W22" i="236"/>
  <c r="W21" i="236"/>
  <c r="W20" i="236"/>
  <c r="W19" i="236"/>
  <c r="W18" i="236"/>
  <c r="W17" i="236"/>
  <c r="W16" i="236"/>
  <c r="W15" i="236"/>
  <c r="W14" i="236"/>
  <c r="W13" i="236"/>
  <c r="W12" i="236"/>
  <c r="W11" i="236"/>
  <c r="W10" i="236"/>
  <c r="W9" i="236"/>
  <c r="W8" i="236"/>
  <c r="W7" i="236"/>
  <c r="W6" i="236"/>
  <c r="W5" i="236"/>
  <c r="W4" i="236"/>
  <c r="H54" i="265" l="1"/>
  <c r="G54" i="265"/>
  <c r="F54" i="265"/>
  <c r="E54" i="265"/>
  <c r="D54" i="265"/>
  <c r="H53" i="265"/>
  <c r="G53" i="265"/>
  <c r="F53" i="265"/>
  <c r="E53" i="265"/>
  <c r="D53" i="265"/>
  <c r="H52" i="265"/>
  <c r="G52" i="265"/>
  <c r="F52" i="265"/>
  <c r="E52" i="265"/>
  <c r="D52" i="265"/>
  <c r="H51" i="265"/>
  <c r="G51" i="265"/>
  <c r="F51" i="265"/>
  <c r="E51" i="265"/>
  <c r="D51" i="265"/>
  <c r="H50" i="265"/>
  <c r="G50" i="265"/>
  <c r="F50" i="265"/>
  <c r="E50" i="265"/>
  <c r="D50" i="265"/>
  <c r="H49" i="265"/>
  <c r="G49" i="265"/>
  <c r="F49" i="265"/>
  <c r="E49" i="265"/>
  <c r="D49" i="265"/>
  <c r="H48" i="265"/>
  <c r="G48" i="265"/>
  <c r="F48" i="265"/>
  <c r="E48" i="265"/>
  <c r="D48" i="265"/>
  <c r="H45" i="265"/>
  <c r="G45" i="265"/>
  <c r="F45" i="265"/>
  <c r="E45" i="265"/>
  <c r="D45" i="265"/>
  <c r="H44" i="265"/>
  <c r="G44" i="265"/>
  <c r="F44" i="265"/>
  <c r="E44" i="265"/>
  <c r="D44" i="265"/>
  <c r="H43" i="265"/>
  <c r="G43" i="265"/>
  <c r="F43" i="265"/>
  <c r="E43" i="265"/>
  <c r="D43" i="265"/>
  <c r="H42" i="265"/>
  <c r="G42" i="265"/>
  <c r="F42" i="265"/>
  <c r="E42" i="265"/>
  <c r="D42" i="265"/>
  <c r="H41" i="265"/>
  <c r="G41" i="265"/>
  <c r="F41" i="265"/>
  <c r="E41" i="265"/>
  <c r="D41" i="265"/>
  <c r="H40" i="265"/>
  <c r="G40" i="265"/>
  <c r="F40" i="265"/>
  <c r="E40" i="265"/>
  <c r="D40" i="265"/>
  <c r="H39" i="265"/>
  <c r="G39" i="265"/>
  <c r="F39" i="265"/>
  <c r="E39" i="265"/>
  <c r="D39" i="265"/>
  <c r="H38" i="265"/>
  <c r="G38" i="265"/>
  <c r="F38" i="265"/>
  <c r="E38" i="265"/>
  <c r="D38" i="265"/>
  <c r="H37" i="265"/>
  <c r="G37" i="265"/>
  <c r="F37" i="265"/>
  <c r="E37" i="265"/>
  <c r="D37" i="265"/>
  <c r="H30" i="265"/>
  <c r="G30" i="265"/>
  <c r="F30" i="265"/>
  <c r="E30" i="265"/>
  <c r="D30" i="265"/>
  <c r="Y53" i="265"/>
  <c r="Y52" i="265"/>
  <c r="Y51" i="265"/>
  <c r="Y50" i="265"/>
  <c r="Y49" i="265"/>
  <c r="Y48" i="265"/>
  <c r="Y47" i="265"/>
  <c r="Y46" i="265"/>
  <c r="Y45" i="265"/>
  <c r="Y44" i="265"/>
  <c r="Y43" i="265"/>
  <c r="Y42" i="265"/>
  <c r="Y41" i="265"/>
  <c r="Y40" i="265"/>
  <c r="Y39" i="265"/>
  <c r="Y38" i="265"/>
  <c r="Y37" i="265"/>
  <c r="Y36" i="265"/>
  <c r="Y35" i="265"/>
  <c r="Y34" i="265"/>
  <c r="Y33" i="265"/>
  <c r="Y32" i="265"/>
  <c r="Y31" i="265"/>
  <c r="Y30" i="265"/>
  <c r="Y29" i="265"/>
  <c r="Y28" i="265"/>
  <c r="Y27" i="265"/>
  <c r="Y26" i="265"/>
  <c r="Y25" i="265"/>
  <c r="Y24" i="265"/>
  <c r="Y23" i="265"/>
  <c r="Y22" i="265"/>
  <c r="Y21" i="265"/>
  <c r="Y20" i="265"/>
  <c r="Y19" i="265"/>
  <c r="Y18" i="265"/>
  <c r="Y17" i="265"/>
  <c r="Y16" i="265"/>
  <c r="Y15" i="265"/>
  <c r="Y14" i="265"/>
  <c r="Y13" i="265"/>
  <c r="Y12" i="265"/>
  <c r="Y11" i="265"/>
  <c r="Y10" i="265"/>
  <c r="Y9" i="265"/>
  <c r="Y8" i="265"/>
  <c r="Y7" i="265"/>
  <c r="Y6" i="265"/>
  <c r="Y5" i="265"/>
  <c r="Y4" i="265"/>
  <c r="T63" i="265"/>
  <c r="T62" i="265"/>
  <c r="T61" i="265"/>
  <c r="T60" i="265"/>
  <c r="T59" i="265"/>
  <c r="T58" i="265"/>
  <c r="T57" i="265"/>
  <c r="T56" i="265"/>
  <c r="T55" i="265"/>
  <c r="T54" i="265"/>
  <c r="T53" i="265"/>
  <c r="T52" i="265"/>
  <c r="T51" i="265"/>
  <c r="T50" i="265"/>
  <c r="T49" i="265"/>
  <c r="T46" i="265"/>
  <c r="T45" i="265"/>
  <c r="T44" i="265"/>
  <c r="T43" i="265"/>
  <c r="T42" i="265"/>
  <c r="T41" i="265"/>
  <c r="T40" i="265"/>
  <c r="T37" i="265"/>
  <c r="T36" i="265"/>
  <c r="T35" i="265"/>
  <c r="T34" i="265"/>
  <c r="T33" i="265"/>
  <c r="T32" i="265"/>
  <c r="T29" i="265"/>
  <c r="T28" i="265"/>
  <c r="T27" i="265"/>
  <c r="T26" i="265"/>
  <c r="T25" i="265"/>
  <c r="T24" i="265"/>
  <c r="T23" i="265"/>
  <c r="T22" i="265"/>
  <c r="T21" i="265"/>
  <c r="T20" i="265"/>
  <c r="T19" i="265"/>
  <c r="T18" i="265"/>
  <c r="T17" i="265"/>
  <c r="T16" i="265"/>
  <c r="T15" i="265"/>
  <c r="T14" i="265"/>
  <c r="T13" i="265"/>
  <c r="T12" i="265"/>
  <c r="T11" i="265"/>
  <c r="T10" i="265"/>
  <c r="T9" i="265"/>
  <c r="T8" i="265"/>
  <c r="T7" i="265"/>
  <c r="T6" i="265"/>
  <c r="T5" i="265"/>
  <c r="T4" i="265"/>
  <c r="J72" i="265"/>
  <c r="J71" i="265"/>
  <c r="J70" i="265"/>
  <c r="J69" i="265"/>
  <c r="J68" i="265"/>
  <c r="J67" i="265"/>
  <c r="J66" i="265"/>
  <c r="J65" i="265"/>
  <c r="J64" i="265"/>
  <c r="J63" i="265"/>
  <c r="J60" i="265"/>
  <c r="J59" i="265"/>
  <c r="J58" i="265"/>
  <c r="J57" i="265"/>
  <c r="J56" i="265"/>
  <c r="J55" i="265"/>
  <c r="J54" i="265"/>
  <c r="J53" i="265"/>
  <c r="J52" i="265"/>
  <c r="J51" i="265"/>
  <c r="J50" i="265"/>
  <c r="J49" i="265"/>
  <c r="J48" i="265"/>
  <c r="J45" i="265"/>
  <c r="J44" i="265"/>
  <c r="J43" i="265"/>
  <c r="J42" i="265"/>
  <c r="J41" i="265"/>
  <c r="J40" i="265"/>
  <c r="J39" i="265"/>
  <c r="J38" i="265"/>
  <c r="J37" i="265"/>
  <c r="J34" i="265"/>
  <c r="J33" i="265"/>
  <c r="J32" i="265"/>
  <c r="J31" i="265"/>
  <c r="J30" i="265"/>
  <c r="J29" i="265"/>
  <c r="J28" i="265"/>
  <c r="J27" i="265"/>
  <c r="J26" i="265"/>
  <c r="J25" i="265"/>
  <c r="J24" i="265"/>
  <c r="J23" i="265"/>
  <c r="J22" i="265"/>
  <c r="J21" i="265"/>
  <c r="J20" i="265"/>
  <c r="J19" i="265"/>
  <c r="J18" i="265"/>
  <c r="J17" i="265"/>
  <c r="J16" i="265"/>
  <c r="J15" i="265"/>
  <c r="J14" i="265"/>
  <c r="J13" i="265"/>
  <c r="J12" i="265"/>
  <c r="J11" i="265"/>
  <c r="J10" i="265"/>
  <c r="J9" i="265"/>
  <c r="J8" i="265"/>
  <c r="J7" i="265"/>
  <c r="J6" i="265"/>
  <c r="J5" i="265"/>
  <c r="J4" i="265"/>
  <c r="B72" i="265"/>
  <c r="B71" i="265"/>
  <c r="B70" i="265"/>
  <c r="B69" i="265"/>
  <c r="B68" i="265"/>
  <c r="B67" i="265"/>
  <c r="B66" i="265"/>
  <c r="B65" i="265"/>
  <c r="B64" i="265"/>
  <c r="L63" i="265"/>
  <c r="B63" i="265"/>
  <c r="L62" i="265"/>
  <c r="L61" i="265"/>
  <c r="L60" i="265"/>
  <c r="L59" i="265"/>
  <c r="L58" i="265"/>
  <c r="L57" i="265"/>
  <c r="L56" i="265"/>
  <c r="L55" i="265"/>
  <c r="L54" i="265"/>
  <c r="W53" i="265"/>
  <c r="L53" i="265"/>
  <c r="W52" i="265"/>
  <c r="L52" i="265"/>
  <c r="W51" i="265"/>
  <c r="L51" i="265"/>
  <c r="W50" i="265"/>
  <c r="L50" i="265"/>
  <c r="W49" i="265"/>
  <c r="L49" i="265"/>
  <c r="W48" i="265"/>
  <c r="W47" i="265"/>
  <c r="W46" i="265"/>
  <c r="W45" i="265"/>
  <c r="W44" i="265"/>
  <c r="W43" i="265"/>
  <c r="W42" i="265"/>
  <c r="W41" i="265"/>
  <c r="W40" i="265"/>
  <c r="W39" i="265"/>
  <c r="W38" i="265"/>
  <c r="W37" i="265"/>
  <c r="W36" i="265"/>
  <c r="W35" i="265"/>
  <c r="W34" i="265"/>
  <c r="W33" i="265"/>
  <c r="W32" i="265"/>
  <c r="W31" i="265"/>
  <c r="W30" i="265"/>
  <c r="W29" i="265"/>
  <c r="W28" i="265"/>
  <c r="W27" i="265"/>
  <c r="W26" i="265"/>
  <c r="W25" i="265"/>
  <c r="W24" i="265"/>
  <c r="W23" i="265"/>
  <c r="W22" i="265"/>
  <c r="W21" i="265"/>
  <c r="W20" i="265"/>
  <c r="W19" i="265"/>
  <c r="W18" i="265"/>
  <c r="W17" i="265"/>
  <c r="W16" i="265"/>
  <c r="W15" i="265"/>
  <c r="W14" i="265"/>
  <c r="W13" i="265"/>
  <c r="W12" i="265"/>
  <c r="W11" i="265"/>
  <c r="W10" i="265"/>
  <c r="W9" i="265"/>
  <c r="W8" i="265"/>
  <c r="W7" i="265"/>
  <c r="W6" i="265"/>
  <c r="W5" i="265"/>
  <c r="W4" i="265"/>
  <c r="BH1" i="210"/>
  <c r="H54" i="264"/>
  <c r="G54" i="264"/>
  <c r="F54" i="264"/>
  <c r="E54" i="264"/>
  <c r="D54" i="264"/>
  <c r="H53" i="264"/>
  <c r="G53" i="264"/>
  <c r="F53" i="264"/>
  <c r="E53" i="264"/>
  <c r="D53" i="264"/>
  <c r="H52" i="264"/>
  <c r="G52" i="264"/>
  <c r="F52" i="264"/>
  <c r="E52" i="264"/>
  <c r="D52" i="264"/>
  <c r="H51" i="264"/>
  <c r="G51" i="264"/>
  <c r="F51" i="264"/>
  <c r="E51" i="264"/>
  <c r="D51" i="264"/>
  <c r="H50" i="264"/>
  <c r="G50" i="264"/>
  <c r="F50" i="264"/>
  <c r="E50" i="264"/>
  <c r="D50" i="264"/>
  <c r="H49" i="264"/>
  <c r="G49" i="264"/>
  <c r="F49" i="264"/>
  <c r="E49" i="264"/>
  <c r="D49" i="264"/>
  <c r="H48" i="264"/>
  <c r="G48" i="264"/>
  <c r="F48" i="264"/>
  <c r="E48" i="264"/>
  <c r="D48" i="264"/>
  <c r="H45" i="264"/>
  <c r="G45" i="264"/>
  <c r="F45" i="264"/>
  <c r="E45" i="264"/>
  <c r="D45" i="264"/>
  <c r="H44" i="264"/>
  <c r="G44" i="264"/>
  <c r="F44" i="264"/>
  <c r="E44" i="264"/>
  <c r="D44" i="264"/>
  <c r="H43" i="264"/>
  <c r="G43" i="264"/>
  <c r="F43" i="264"/>
  <c r="E43" i="264"/>
  <c r="D43" i="264"/>
  <c r="H42" i="264"/>
  <c r="G42" i="264"/>
  <c r="F42" i="264"/>
  <c r="E42" i="264"/>
  <c r="D42" i="264"/>
  <c r="H41" i="264"/>
  <c r="G41" i="264"/>
  <c r="F41" i="264"/>
  <c r="E41" i="264"/>
  <c r="D41" i="264"/>
  <c r="H40" i="264"/>
  <c r="G40" i="264"/>
  <c r="F40" i="264"/>
  <c r="E40" i="264"/>
  <c r="D40" i="264"/>
  <c r="H39" i="264"/>
  <c r="G39" i="264"/>
  <c r="F39" i="264"/>
  <c r="E39" i="264"/>
  <c r="D39" i="264"/>
  <c r="H38" i="264"/>
  <c r="G38" i="264"/>
  <c r="F38" i="264"/>
  <c r="E38" i="264"/>
  <c r="D38" i="264"/>
  <c r="H37" i="264"/>
  <c r="G37" i="264"/>
  <c r="F37" i="264"/>
  <c r="E37" i="264"/>
  <c r="D37" i="264"/>
  <c r="H30" i="264"/>
  <c r="G30" i="264"/>
  <c r="F30" i="264"/>
  <c r="E30" i="264"/>
  <c r="D30" i="264"/>
  <c r="Y53" i="264"/>
  <c r="Y52" i="264"/>
  <c r="Y51" i="264"/>
  <c r="Y50" i="264"/>
  <c r="Y49" i="264"/>
  <c r="Y48" i="264"/>
  <c r="Y47" i="264"/>
  <c r="Y46" i="264"/>
  <c r="Y45" i="264"/>
  <c r="Y44" i="264"/>
  <c r="Y43" i="264"/>
  <c r="Y42" i="264"/>
  <c r="Y41" i="264"/>
  <c r="Y40" i="264"/>
  <c r="Y39" i="264"/>
  <c r="Y38" i="264"/>
  <c r="Y37" i="264"/>
  <c r="Y36" i="264"/>
  <c r="Y35" i="264"/>
  <c r="Y34" i="264"/>
  <c r="Y33" i="264"/>
  <c r="Y32" i="264"/>
  <c r="Y31" i="264"/>
  <c r="Y30" i="264"/>
  <c r="Y29" i="264"/>
  <c r="Y28" i="264"/>
  <c r="Y27" i="264"/>
  <c r="Y26" i="264"/>
  <c r="Y25" i="264"/>
  <c r="Y24" i="264"/>
  <c r="Y23" i="264"/>
  <c r="Y22" i="264"/>
  <c r="Y21" i="264"/>
  <c r="Y20" i="264"/>
  <c r="Y19" i="264"/>
  <c r="Y18" i="264"/>
  <c r="Y17" i="264"/>
  <c r="Y16" i="264"/>
  <c r="Y15" i="264"/>
  <c r="Y14" i="264"/>
  <c r="Y13" i="264"/>
  <c r="Y12" i="264"/>
  <c r="Y11" i="264"/>
  <c r="Y10" i="264"/>
  <c r="Y9" i="264"/>
  <c r="Y8" i="264"/>
  <c r="Y7" i="264"/>
  <c r="Y6" i="264"/>
  <c r="Y5" i="264"/>
  <c r="Y4" i="264"/>
  <c r="T63" i="264"/>
  <c r="T62" i="264"/>
  <c r="T61" i="264"/>
  <c r="T60" i="264"/>
  <c r="T59" i="264"/>
  <c r="T58" i="264"/>
  <c r="T57" i="264"/>
  <c r="T56" i="264"/>
  <c r="T55" i="264"/>
  <c r="T54" i="264"/>
  <c r="T53" i="264"/>
  <c r="T52" i="264"/>
  <c r="T51" i="264"/>
  <c r="T50" i="264"/>
  <c r="T49" i="264"/>
  <c r="T46" i="264"/>
  <c r="T45" i="264"/>
  <c r="T44" i="264"/>
  <c r="T43" i="264"/>
  <c r="T42" i="264"/>
  <c r="T41" i="264"/>
  <c r="T40" i="264"/>
  <c r="T37" i="264"/>
  <c r="T36" i="264"/>
  <c r="T35" i="264"/>
  <c r="T34" i="264"/>
  <c r="T33" i="264"/>
  <c r="T32" i="264"/>
  <c r="T29" i="264"/>
  <c r="T28" i="264"/>
  <c r="T27" i="264"/>
  <c r="T26" i="264"/>
  <c r="T25" i="264"/>
  <c r="T24" i="264"/>
  <c r="T23" i="264"/>
  <c r="T22" i="264"/>
  <c r="T21" i="264"/>
  <c r="T20" i="264"/>
  <c r="T19" i="264"/>
  <c r="T18" i="264"/>
  <c r="T17" i="264"/>
  <c r="T16" i="264"/>
  <c r="T15" i="264"/>
  <c r="T14" i="264"/>
  <c r="T13" i="264"/>
  <c r="T12" i="264"/>
  <c r="T11" i="264"/>
  <c r="T10" i="264"/>
  <c r="T9" i="264"/>
  <c r="T8" i="264"/>
  <c r="T7" i="264"/>
  <c r="T6" i="264"/>
  <c r="T5" i="264"/>
  <c r="T4" i="264"/>
  <c r="J72" i="264"/>
  <c r="J71" i="264"/>
  <c r="J70" i="264"/>
  <c r="J69" i="264"/>
  <c r="J68" i="264"/>
  <c r="J67" i="264"/>
  <c r="J66" i="264"/>
  <c r="J65" i="264"/>
  <c r="J64" i="264"/>
  <c r="J63" i="264"/>
  <c r="J60" i="264"/>
  <c r="J59" i="264"/>
  <c r="J58" i="264"/>
  <c r="J57" i="264"/>
  <c r="J56" i="264"/>
  <c r="J55" i="264"/>
  <c r="J54" i="264"/>
  <c r="J53" i="264"/>
  <c r="J52" i="264"/>
  <c r="J51" i="264"/>
  <c r="J50" i="264"/>
  <c r="J49" i="264"/>
  <c r="J48" i="264"/>
  <c r="J45" i="264"/>
  <c r="J44" i="264"/>
  <c r="J43" i="264"/>
  <c r="J42" i="264"/>
  <c r="J41" i="264"/>
  <c r="J40" i="264"/>
  <c r="J39" i="264"/>
  <c r="J38" i="264"/>
  <c r="J37" i="264"/>
  <c r="J34" i="264"/>
  <c r="J33" i="264"/>
  <c r="J32" i="264"/>
  <c r="J31" i="264"/>
  <c r="J30" i="264"/>
  <c r="J29" i="264"/>
  <c r="J28" i="264"/>
  <c r="J27" i="264"/>
  <c r="J26" i="264"/>
  <c r="J25" i="264"/>
  <c r="J24" i="264"/>
  <c r="J23" i="264"/>
  <c r="J22" i="264"/>
  <c r="J21" i="264"/>
  <c r="J20" i="264"/>
  <c r="J19" i="264"/>
  <c r="J18" i="264"/>
  <c r="J17" i="264"/>
  <c r="J16" i="264"/>
  <c r="J15" i="264"/>
  <c r="J14" i="264"/>
  <c r="J13" i="264"/>
  <c r="J12" i="264"/>
  <c r="J11" i="264"/>
  <c r="J10" i="264"/>
  <c r="J9" i="264"/>
  <c r="J8" i="264"/>
  <c r="J7" i="264"/>
  <c r="J6" i="264"/>
  <c r="J5" i="264"/>
  <c r="J4" i="264"/>
  <c r="B72" i="264"/>
  <c r="B71" i="264"/>
  <c r="B70" i="264"/>
  <c r="B69" i="264"/>
  <c r="B68" i="264"/>
  <c r="B67" i="264"/>
  <c r="B66" i="264"/>
  <c r="B65" i="264"/>
  <c r="B64" i="264"/>
  <c r="L63" i="264"/>
  <c r="B63" i="264"/>
  <c r="L62" i="264"/>
  <c r="L61" i="264"/>
  <c r="L60" i="264"/>
  <c r="L59" i="264"/>
  <c r="L58" i="264"/>
  <c r="L57" i="264"/>
  <c r="L56" i="264"/>
  <c r="L55" i="264"/>
  <c r="L54" i="264"/>
  <c r="W53" i="264"/>
  <c r="L53" i="264"/>
  <c r="W52" i="264"/>
  <c r="L52" i="264"/>
  <c r="W51" i="264"/>
  <c r="L51" i="264"/>
  <c r="W50" i="264"/>
  <c r="L50" i="264"/>
  <c r="W49" i="264"/>
  <c r="L49" i="264"/>
  <c r="W48" i="264"/>
  <c r="W47" i="264"/>
  <c r="W46" i="264"/>
  <c r="W45" i="264"/>
  <c r="W44" i="264"/>
  <c r="W43" i="264"/>
  <c r="W42" i="264"/>
  <c r="W41" i="264"/>
  <c r="W40" i="264"/>
  <c r="W39" i="264"/>
  <c r="W38" i="264"/>
  <c r="W37" i="264"/>
  <c r="W36" i="264"/>
  <c r="W35" i="264"/>
  <c r="W34" i="264"/>
  <c r="W33" i="264"/>
  <c r="W32" i="264"/>
  <c r="W31" i="264"/>
  <c r="W30" i="264"/>
  <c r="W29" i="264"/>
  <c r="W28" i="264"/>
  <c r="W27" i="264"/>
  <c r="W26" i="264"/>
  <c r="W25" i="264"/>
  <c r="W24" i="264"/>
  <c r="W23" i="264"/>
  <c r="W22" i="264"/>
  <c r="W21" i="264"/>
  <c r="W20" i="264"/>
  <c r="W19" i="264"/>
  <c r="W18" i="264"/>
  <c r="W17" i="264"/>
  <c r="W16" i="264"/>
  <c r="W15" i="264"/>
  <c r="W14" i="264"/>
  <c r="W13" i="264"/>
  <c r="W12" i="264"/>
  <c r="W11" i="264"/>
  <c r="W10" i="264"/>
  <c r="W9" i="264"/>
  <c r="W8" i="264"/>
  <c r="W7" i="264"/>
  <c r="W6" i="264"/>
  <c r="W5" i="264"/>
  <c r="W4" i="264"/>
  <c r="BF1" i="210"/>
  <c r="H54" i="263"/>
  <c r="G54" i="263"/>
  <c r="F54" i="263"/>
  <c r="E54" i="263"/>
  <c r="D54" i="263"/>
  <c r="H53" i="263"/>
  <c r="G53" i="263"/>
  <c r="F53" i="263"/>
  <c r="E53" i="263"/>
  <c r="D53" i="263"/>
  <c r="H52" i="263"/>
  <c r="G52" i="263"/>
  <c r="F52" i="263"/>
  <c r="E52" i="263"/>
  <c r="D52" i="263"/>
  <c r="H51" i="263"/>
  <c r="G51" i="263"/>
  <c r="F51" i="263"/>
  <c r="E51" i="263"/>
  <c r="D51" i="263"/>
  <c r="H50" i="263"/>
  <c r="G50" i="263"/>
  <c r="F50" i="263"/>
  <c r="E50" i="263"/>
  <c r="D50" i="263"/>
  <c r="H49" i="263"/>
  <c r="G49" i="263"/>
  <c r="F49" i="263"/>
  <c r="E49" i="263"/>
  <c r="D49" i="263"/>
  <c r="H48" i="263"/>
  <c r="G48" i="263"/>
  <c r="F48" i="263"/>
  <c r="E48" i="263"/>
  <c r="D48" i="263"/>
  <c r="H45" i="263"/>
  <c r="G45" i="263"/>
  <c r="F45" i="263"/>
  <c r="E45" i="263"/>
  <c r="D45" i="263"/>
  <c r="H44" i="263"/>
  <c r="G44" i="263"/>
  <c r="F44" i="263"/>
  <c r="E44" i="263"/>
  <c r="D44" i="263"/>
  <c r="H43" i="263"/>
  <c r="G43" i="263"/>
  <c r="F43" i="263"/>
  <c r="E43" i="263"/>
  <c r="D43" i="263"/>
  <c r="H42" i="263"/>
  <c r="G42" i="263"/>
  <c r="F42" i="263"/>
  <c r="E42" i="263"/>
  <c r="D42" i="263"/>
  <c r="H41" i="263"/>
  <c r="G41" i="263"/>
  <c r="F41" i="263"/>
  <c r="E41" i="263"/>
  <c r="D41" i="263"/>
  <c r="H40" i="263"/>
  <c r="G40" i="263"/>
  <c r="F40" i="263"/>
  <c r="E40" i="263"/>
  <c r="D40" i="263"/>
  <c r="H39" i="263"/>
  <c r="G39" i="263"/>
  <c r="F39" i="263"/>
  <c r="E39" i="263"/>
  <c r="D39" i="263"/>
  <c r="H38" i="263"/>
  <c r="G38" i="263"/>
  <c r="F38" i="263"/>
  <c r="E38" i="263"/>
  <c r="D38" i="263"/>
  <c r="H37" i="263"/>
  <c r="G37" i="263"/>
  <c r="F37" i="263"/>
  <c r="E37" i="263"/>
  <c r="D37" i="263"/>
  <c r="H30" i="263"/>
  <c r="G30" i="263"/>
  <c r="F30" i="263"/>
  <c r="E30" i="263"/>
  <c r="D30" i="263"/>
  <c r="Y53" i="263"/>
  <c r="Y52" i="263"/>
  <c r="Y51" i="263"/>
  <c r="Y50" i="263"/>
  <c r="Y49" i="263"/>
  <c r="Y48" i="263"/>
  <c r="Y47" i="263"/>
  <c r="Y46" i="263"/>
  <c r="Y45" i="263"/>
  <c r="Y44" i="263"/>
  <c r="Y43" i="263"/>
  <c r="Y42" i="263"/>
  <c r="Y41" i="263"/>
  <c r="Y40" i="263"/>
  <c r="Y39" i="263"/>
  <c r="Y38" i="263"/>
  <c r="Y37" i="263"/>
  <c r="Y36" i="263"/>
  <c r="Y35" i="263"/>
  <c r="Y34" i="263"/>
  <c r="Y33" i="263"/>
  <c r="Y32" i="263"/>
  <c r="Y31" i="263"/>
  <c r="Y30" i="263"/>
  <c r="Y29" i="263"/>
  <c r="Y28" i="263"/>
  <c r="Y27" i="263"/>
  <c r="Y26" i="263"/>
  <c r="Y25" i="263"/>
  <c r="Y24" i="263"/>
  <c r="Y23" i="263"/>
  <c r="Y22" i="263"/>
  <c r="Y21" i="263"/>
  <c r="Y20" i="263"/>
  <c r="Y19" i="263"/>
  <c r="Y18" i="263"/>
  <c r="Y17" i="263"/>
  <c r="Y16" i="263"/>
  <c r="Y15" i="263"/>
  <c r="Y14" i="263"/>
  <c r="Y13" i="263"/>
  <c r="Y12" i="263"/>
  <c r="Y11" i="263"/>
  <c r="Y10" i="263"/>
  <c r="Y9" i="263"/>
  <c r="Y8" i="263"/>
  <c r="Y7" i="263"/>
  <c r="Y6" i="263"/>
  <c r="Y5" i="263"/>
  <c r="Y4" i="263"/>
  <c r="T63" i="263"/>
  <c r="T62" i="263"/>
  <c r="T61" i="263"/>
  <c r="T60" i="263"/>
  <c r="T59" i="263"/>
  <c r="T58" i="263"/>
  <c r="T57" i="263"/>
  <c r="T56" i="263"/>
  <c r="T55" i="263"/>
  <c r="T54" i="263"/>
  <c r="T53" i="263"/>
  <c r="T52" i="263"/>
  <c r="T51" i="263"/>
  <c r="T50" i="263"/>
  <c r="T49" i="263"/>
  <c r="T46" i="263"/>
  <c r="T45" i="263"/>
  <c r="T44" i="263"/>
  <c r="T43" i="263"/>
  <c r="T42" i="263"/>
  <c r="T41" i="263"/>
  <c r="T40" i="263"/>
  <c r="T37" i="263"/>
  <c r="T36" i="263"/>
  <c r="T35" i="263"/>
  <c r="T34" i="263"/>
  <c r="T33" i="263"/>
  <c r="T32" i="263"/>
  <c r="T29" i="263"/>
  <c r="T28" i="263"/>
  <c r="T27" i="263"/>
  <c r="T26" i="263"/>
  <c r="T25" i="263"/>
  <c r="T24" i="263"/>
  <c r="T23" i="263"/>
  <c r="T22" i="263"/>
  <c r="T21" i="263"/>
  <c r="T20" i="263"/>
  <c r="T19" i="263"/>
  <c r="T18" i="263"/>
  <c r="T17" i="263"/>
  <c r="T16" i="263"/>
  <c r="T15" i="263"/>
  <c r="T14" i="263"/>
  <c r="T13" i="263"/>
  <c r="T12" i="263"/>
  <c r="T11" i="263"/>
  <c r="T10" i="263"/>
  <c r="T9" i="263"/>
  <c r="T8" i="263"/>
  <c r="T7" i="263"/>
  <c r="T6" i="263"/>
  <c r="T5" i="263"/>
  <c r="T4" i="263"/>
  <c r="J72" i="263"/>
  <c r="J71" i="263"/>
  <c r="J70" i="263"/>
  <c r="J69" i="263"/>
  <c r="J68" i="263"/>
  <c r="J67" i="263"/>
  <c r="J66" i="263"/>
  <c r="J65" i="263"/>
  <c r="J64" i="263"/>
  <c r="J63" i="263"/>
  <c r="J60" i="263"/>
  <c r="J59" i="263"/>
  <c r="J58" i="263"/>
  <c r="J57" i="263"/>
  <c r="J56" i="263"/>
  <c r="J55" i="263"/>
  <c r="J54" i="263"/>
  <c r="J53" i="263"/>
  <c r="J52" i="263"/>
  <c r="J51" i="263"/>
  <c r="J50" i="263"/>
  <c r="J49" i="263"/>
  <c r="J48" i="263"/>
  <c r="J45" i="263"/>
  <c r="J44" i="263"/>
  <c r="J43" i="263"/>
  <c r="J42" i="263"/>
  <c r="J41" i="263"/>
  <c r="J40" i="263"/>
  <c r="J39" i="263"/>
  <c r="J38" i="263"/>
  <c r="J37" i="263"/>
  <c r="J34" i="263"/>
  <c r="J33" i="263"/>
  <c r="J32" i="263"/>
  <c r="J31" i="263"/>
  <c r="J30" i="263"/>
  <c r="J29" i="263"/>
  <c r="J28" i="263"/>
  <c r="J27" i="263"/>
  <c r="J26" i="263"/>
  <c r="J25" i="263"/>
  <c r="J24" i="263"/>
  <c r="J23" i="263"/>
  <c r="J22" i="263"/>
  <c r="J21" i="263"/>
  <c r="J20" i="263"/>
  <c r="J19" i="263"/>
  <c r="J18" i="263"/>
  <c r="J17" i="263"/>
  <c r="J16" i="263"/>
  <c r="J15" i="263"/>
  <c r="J14" i="263"/>
  <c r="J13" i="263"/>
  <c r="J12" i="263"/>
  <c r="J11" i="263"/>
  <c r="J10" i="263"/>
  <c r="J9" i="263"/>
  <c r="J8" i="263"/>
  <c r="J7" i="263"/>
  <c r="J6" i="263"/>
  <c r="J5" i="263"/>
  <c r="J4" i="263"/>
  <c r="B72" i="263"/>
  <c r="B71" i="263"/>
  <c r="B70" i="263"/>
  <c r="B69" i="263"/>
  <c r="B68" i="263"/>
  <c r="B67" i="263"/>
  <c r="B66" i="263"/>
  <c r="B65" i="263"/>
  <c r="B64" i="263"/>
  <c r="L63" i="263"/>
  <c r="B63" i="263"/>
  <c r="L62" i="263"/>
  <c r="L61" i="263"/>
  <c r="L60" i="263"/>
  <c r="L59" i="263"/>
  <c r="L58" i="263"/>
  <c r="L57" i="263"/>
  <c r="L56" i="263"/>
  <c r="L55" i="263"/>
  <c r="L54" i="263"/>
  <c r="W53" i="263"/>
  <c r="L53" i="263"/>
  <c r="W52" i="263"/>
  <c r="L52" i="263"/>
  <c r="W51" i="263"/>
  <c r="L51" i="263"/>
  <c r="W50" i="263"/>
  <c r="L50" i="263"/>
  <c r="W49" i="263"/>
  <c r="L49" i="263"/>
  <c r="W48" i="263"/>
  <c r="W47" i="263"/>
  <c r="W46" i="263"/>
  <c r="W45" i="263"/>
  <c r="W44" i="263"/>
  <c r="W43" i="263"/>
  <c r="W42" i="263"/>
  <c r="W41" i="263"/>
  <c r="W40" i="263"/>
  <c r="W39" i="263"/>
  <c r="W38" i="263"/>
  <c r="W37" i="263"/>
  <c r="W36" i="263"/>
  <c r="W35" i="263"/>
  <c r="W34" i="263"/>
  <c r="W33" i="263"/>
  <c r="W32" i="263"/>
  <c r="W31" i="263"/>
  <c r="W30" i="263"/>
  <c r="W29" i="263"/>
  <c r="W28" i="263"/>
  <c r="W27" i="263"/>
  <c r="W26" i="263"/>
  <c r="W25" i="263"/>
  <c r="W24" i="263"/>
  <c r="W23" i="263"/>
  <c r="W22" i="263"/>
  <c r="W21" i="263"/>
  <c r="W20" i="263"/>
  <c r="W19" i="263"/>
  <c r="W18" i="263"/>
  <c r="W17" i="263"/>
  <c r="W16" i="263"/>
  <c r="W15" i="263"/>
  <c r="W14" i="263"/>
  <c r="W13" i="263"/>
  <c r="W12" i="263"/>
  <c r="W11" i="263"/>
  <c r="W10" i="263"/>
  <c r="W9" i="263"/>
  <c r="W8" i="263"/>
  <c r="W7" i="263"/>
  <c r="W6" i="263"/>
  <c r="W5" i="263"/>
  <c r="W4" i="263"/>
  <c r="BD1" i="210"/>
  <c r="H54" i="262"/>
  <c r="G54" i="262"/>
  <c r="F54" i="262"/>
  <c r="E54" i="262"/>
  <c r="D54" i="262"/>
  <c r="H53" i="262"/>
  <c r="G53" i="262"/>
  <c r="F53" i="262"/>
  <c r="E53" i="262"/>
  <c r="D53" i="262"/>
  <c r="H52" i="262"/>
  <c r="G52" i="262"/>
  <c r="F52" i="262"/>
  <c r="E52" i="262"/>
  <c r="D52" i="262"/>
  <c r="H51" i="262"/>
  <c r="G51" i="262"/>
  <c r="F51" i="262"/>
  <c r="E51" i="262"/>
  <c r="D51" i="262"/>
  <c r="H50" i="262"/>
  <c r="G50" i="262"/>
  <c r="F50" i="262"/>
  <c r="E50" i="262"/>
  <c r="D50" i="262"/>
  <c r="H49" i="262"/>
  <c r="G49" i="262"/>
  <c r="F49" i="262"/>
  <c r="E49" i="262"/>
  <c r="D49" i="262"/>
  <c r="H48" i="262"/>
  <c r="G48" i="262"/>
  <c r="F48" i="262"/>
  <c r="E48" i="262"/>
  <c r="D48" i="262"/>
  <c r="H45" i="262"/>
  <c r="G45" i="262"/>
  <c r="F45" i="262"/>
  <c r="E45" i="262"/>
  <c r="D45" i="262"/>
  <c r="H44" i="262"/>
  <c r="G44" i="262"/>
  <c r="F44" i="262"/>
  <c r="E44" i="262"/>
  <c r="D44" i="262"/>
  <c r="H43" i="262"/>
  <c r="G43" i="262"/>
  <c r="F43" i="262"/>
  <c r="E43" i="262"/>
  <c r="D43" i="262"/>
  <c r="H42" i="262"/>
  <c r="G42" i="262"/>
  <c r="F42" i="262"/>
  <c r="E42" i="262"/>
  <c r="D42" i="262"/>
  <c r="H41" i="262"/>
  <c r="G41" i="262"/>
  <c r="F41" i="262"/>
  <c r="E41" i="262"/>
  <c r="D41" i="262"/>
  <c r="H40" i="262"/>
  <c r="G40" i="262"/>
  <c r="F40" i="262"/>
  <c r="E40" i="262"/>
  <c r="D40" i="262"/>
  <c r="H39" i="262"/>
  <c r="G39" i="262"/>
  <c r="F39" i="262"/>
  <c r="E39" i="262"/>
  <c r="D39" i="262"/>
  <c r="H38" i="262"/>
  <c r="G38" i="262"/>
  <c r="F38" i="262"/>
  <c r="E38" i="262"/>
  <c r="D38" i="262"/>
  <c r="H37" i="262"/>
  <c r="G37" i="262"/>
  <c r="F37" i="262"/>
  <c r="E37" i="262"/>
  <c r="D37" i="262"/>
  <c r="H30" i="262"/>
  <c r="G30" i="262"/>
  <c r="F30" i="262"/>
  <c r="E30" i="262"/>
  <c r="D30" i="262"/>
  <c r="Y53" i="262"/>
  <c r="Y52" i="262"/>
  <c r="Y51" i="262"/>
  <c r="Y50" i="262"/>
  <c r="Y49" i="262"/>
  <c r="Y48" i="262"/>
  <c r="Y47" i="262"/>
  <c r="Y46" i="262"/>
  <c r="Y45" i="262"/>
  <c r="Y44" i="262"/>
  <c r="Y43" i="262"/>
  <c r="Y42" i="262"/>
  <c r="Y41" i="262"/>
  <c r="Y40" i="262"/>
  <c r="Y39" i="262"/>
  <c r="Y38" i="262"/>
  <c r="Y37" i="262"/>
  <c r="Y36" i="262"/>
  <c r="Y35" i="262"/>
  <c r="Y34" i="262"/>
  <c r="Y33" i="262"/>
  <c r="Y32" i="262"/>
  <c r="Y31" i="262"/>
  <c r="Y30" i="262"/>
  <c r="Y29" i="262"/>
  <c r="Y28" i="262"/>
  <c r="Y27" i="262"/>
  <c r="Y26" i="262"/>
  <c r="Y25" i="262"/>
  <c r="Y24" i="262"/>
  <c r="Y23" i="262"/>
  <c r="Y22" i="262"/>
  <c r="Y21" i="262"/>
  <c r="Y20" i="262"/>
  <c r="Y19" i="262"/>
  <c r="Y18" i="262"/>
  <c r="Y17" i="262"/>
  <c r="Y16" i="262"/>
  <c r="Y15" i="262"/>
  <c r="Y14" i="262"/>
  <c r="Y13" i="262"/>
  <c r="Y12" i="262"/>
  <c r="Y11" i="262"/>
  <c r="Y10" i="262"/>
  <c r="Y9" i="262"/>
  <c r="Y8" i="262"/>
  <c r="Y7" i="262"/>
  <c r="Y6" i="262"/>
  <c r="Y5" i="262"/>
  <c r="Y4" i="262"/>
  <c r="T63" i="262"/>
  <c r="T62" i="262"/>
  <c r="T61" i="262"/>
  <c r="T60" i="262"/>
  <c r="T59" i="262"/>
  <c r="T58" i="262"/>
  <c r="T57" i="262"/>
  <c r="T56" i="262"/>
  <c r="T55" i="262"/>
  <c r="T54" i="262"/>
  <c r="T53" i="262"/>
  <c r="T52" i="262"/>
  <c r="T51" i="262"/>
  <c r="T50" i="262"/>
  <c r="T49" i="262"/>
  <c r="T46" i="262"/>
  <c r="T45" i="262"/>
  <c r="T44" i="262"/>
  <c r="T43" i="262"/>
  <c r="T42" i="262"/>
  <c r="T41" i="262"/>
  <c r="T40" i="262"/>
  <c r="T37" i="262"/>
  <c r="T36" i="262"/>
  <c r="T35" i="262"/>
  <c r="T34" i="262"/>
  <c r="T33" i="262"/>
  <c r="T32" i="262"/>
  <c r="T29" i="262"/>
  <c r="T28" i="262"/>
  <c r="T27" i="262"/>
  <c r="T26" i="262"/>
  <c r="T25" i="262"/>
  <c r="T24" i="262"/>
  <c r="T23" i="262"/>
  <c r="T22" i="262"/>
  <c r="T21" i="262"/>
  <c r="T20" i="262"/>
  <c r="T19" i="262"/>
  <c r="T18" i="262"/>
  <c r="T17" i="262"/>
  <c r="T16" i="262"/>
  <c r="T15" i="262"/>
  <c r="T14" i="262"/>
  <c r="T13" i="262"/>
  <c r="T12" i="262"/>
  <c r="T11" i="262"/>
  <c r="T10" i="262"/>
  <c r="T9" i="262"/>
  <c r="T8" i="262"/>
  <c r="T7" i="262"/>
  <c r="T6" i="262"/>
  <c r="T5" i="262"/>
  <c r="T4" i="262"/>
  <c r="J72" i="262"/>
  <c r="J71" i="262"/>
  <c r="J70" i="262"/>
  <c r="J69" i="262"/>
  <c r="J68" i="262"/>
  <c r="J67" i="262"/>
  <c r="J66" i="262"/>
  <c r="J65" i="262"/>
  <c r="J64" i="262"/>
  <c r="J63" i="262"/>
  <c r="J60" i="262"/>
  <c r="J59" i="262"/>
  <c r="J58" i="262"/>
  <c r="J57" i="262"/>
  <c r="J56" i="262"/>
  <c r="J55" i="262"/>
  <c r="J54" i="262"/>
  <c r="J53" i="262"/>
  <c r="J52" i="262"/>
  <c r="J51" i="262"/>
  <c r="J50" i="262"/>
  <c r="J49" i="262"/>
  <c r="J48" i="262"/>
  <c r="J45" i="262"/>
  <c r="J44" i="262"/>
  <c r="J43" i="262"/>
  <c r="J42" i="262"/>
  <c r="J41" i="262"/>
  <c r="J40" i="262"/>
  <c r="J39" i="262"/>
  <c r="J38" i="262"/>
  <c r="J37" i="262"/>
  <c r="J34" i="262"/>
  <c r="J33" i="262"/>
  <c r="J32" i="262"/>
  <c r="J31" i="262"/>
  <c r="J30" i="262"/>
  <c r="J29" i="262"/>
  <c r="J28" i="262"/>
  <c r="J27" i="262"/>
  <c r="J26" i="262"/>
  <c r="J25" i="262"/>
  <c r="J24" i="262"/>
  <c r="J23" i="262"/>
  <c r="J22" i="262"/>
  <c r="J21" i="262"/>
  <c r="J20" i="262"/>
  <c r="J19" i="262"/>
  <c r="J18" i="262"/>
  <c r="J17" i="262"/>
  <c r="J16" i="262"/>
  <c r="J15" i="262"/>
  <c r="J14" i="262"/>
  <c r="J13" i="262"/>
  <c r="J12" i="262"/>
  <c r="J11" i="262"/>
  <c r="J10" i="262"/>
  <c r="J9" i="262"/>
  <c r="J8" i="262"/>
  <c r="J7" i="262"/>
  <c r="J6" i="262"/>
  <c r="J5" i="262"/>
  <c r="J4" i="262"/>
  <c r="B72" i="262"/>
  <c r="B71" i="262"/>
  <c r="B70" i="262"/>
  <c r="B69" i="262"/>
  <c r="B68" i="262"/>
  <c r="B67" i="262"/>
  <c r="B66" i="262"/>
  <c r="B65" i="262"/>
  <c r="B64" i="262"/>
  <c r="L63" i="262"/>
  <c r="B63" i="262"/>
  <c r="L62" i="262"/>
  <c r="L61" i="262"/>
  <c r="L60" i="262"/>
  <c r="L59" i="262"/>
  <c r="L58" i="262"/>
  <c r="L57" i="262"/>
  <c r="L56" i="262"/>
  <c r="L55" i="262"/>
  <c r="L54" i="262"/>
  <c r="W53" i="262"/>
  <c r="L53" i="262"/>
  <c r="W52" i="262"/>
  <c r="L52" i="262"/>
  <c r="W51" i="262"/>
  <c r="L51" i="262"/>
  <c r="W50" i="262"/>
  <c r="L50" i="262"/>
  <c r="W49" i="262"/>
  <c r="L49" i="262"/>
  <c r="W48" i="262"/>
  <c r="W47" i="262"/>
  <c r="W46" i="262"/>
  <c r="W45" i="262"/>
  <c r="W44" i="262"/>
  <c r="W43" i="262"/>
  <c r="W42" i="262"/>
  <c r="W41" i="262"/>
  <c r="W40" i="262"/>
  <c r="W39" i="262"/>
  <c r="W38" i="262"/>
  <c r="W37" i="262"/>
  <c r="W36" i="262"/>
  <c r="W35" i="262"/>
  <c r="W34" i="262"/>
  <c r="W33" i="262"/>
  <c r="W32" i="262"/>
  <c r="W31" i="262"/>
  <c r="W30" i="262"/>
  <c r="W29" i="262"/>
  <c r="W28" i="262"/>
  <c r="W27" i="262"/>
  <c r="W26" i="262"/>
  <c r="W25" i="262"/>
  <c r="W24" i="262"/>
  <c r="W23" i="262"/>
  <c r="W22" i="262"/>
  <c r="W21" i="262"/>
  <c r="W20" i="262"/>
  <c r="W19" i="262"/>
  <c r="W18" i="262"/>
  <c r="W17" i="262"/>
  <c r="W16" i="262"/>
  <c r="W15" i="262"/>
  <c r="W14" i="262"/>
  <c r="W13" i="262"/>
  <c r="W12" i="262"/>
  <c r="W11" i="262"/>
  <c r="W10" i="262"/>
  <c r="W9" i="262"/>
  <c r="W8" i="262"/>
  <c r="W7" i="262"/>
  <c r="W6" i="262"/>
  <c r="W5" i="262"/>
  <c r="W4" i="262"/>
  <c r="BB1" i="210"/>
  <c r="H54" i="261"/>
  <c r="G54" i="261"/>
  <c r="F54" i="261"/>
  <c r="E54" i="261"/>
  <c r="D54" i="261"/>
  <c r="H53" i="261"/>
  <c r="G53" i="261"/>
  <c r="F53" i="261"/>
  <c r="E53" i="261"/>
  <c r="D53" i="261"/>
  <c r="H52" i="261"/>
  <c r="G52" i="261"/>
  <c r="F52" i="261"/>
  <c r="E52" i="261"/>
  <c r="D52" i="261"/>
  <c r="H51" i="261"/>
  <c r="G51" i="261"/>
  <c r="F51" i="261"/>
  <c r="E51" i="261"/>
  <c r="D51" i="261"/>
  <c r="H50" i="261"/>
  <c r="G50" i="261"/>
  <c r="F50" i="261"/>
  <c r="E50" i="261"/>
  <c r="D50" i="261"/>
  <c r="H49" i="261"/>
  <c r="G49" i="261"/>
  <c r="F49" i="261"/>
  <c r="E49" i="261"/>
  <c r="D49" i="261"/>
  <c r="H48" i="261"/>
  <c r="G48" i="261"/>
  <c r="F48" i="261"/>
  <c r="E48" i="261"/>
  <c r="D48" i="261"/>
  <c r="H45" i="261"/>
  <c r="G45" i="261"/>
  <c r="F45" i="261"/>
  <c r="E45" i="261"/>
  <c r="D45" i="261"/>
  <c r="H44" i="261"/>
  <c r="G44" i="261"/>
  <c r="F44" i="261"/>
  <c r="E44" i="261"/>
  <c r="D44" i="261"/>
  <c r="H43" i="261"/>
  <c r="G43" i="261"/>
  <c r="F43" i="261"/>
  <c r="E43" i="261"/>
  <c r="D43" i="261"/>
  <c r="H42" i="261"/>
  <c r="G42" i="261"/>
  <c r="F42" i="261"/>
  <c r="E42" i="261"/>
  <c r="D42" i="261"/>
  <c r="H41" i="261"/>
  <c r="G41" i="261"/>
  <c r="F41" i="261"/>
  <c r="E41" i="261"/>
  <c r="D41" i="261"/>
  <c r="H40" i="261"/>
  <c r="G40" i="261"/>
  <c r="F40" i="261"/>
  <c r="E40" i="261"/>
  <c r="D40" i="261"/>
  <c r="H39" i="261"/>
  <c r="G39" i="261"/>
  <c r="F39" i="261"/>
  <c r="E39" i="261"/>
  <c r="D39" i="261"/>
  <c r="H38" i="261"/>
  <c r="G38" i="261"/>
  <c r="F38" i="261"/>
  <c r="E38" i="261"/>
  <c r="D38" i="261"/>
  <c r="H37" i="261"/>
  <c r="G37" i="261"/>
  <c r="F37" i="261"/>
  <c r="E37" i="261"/>
  <c r="D37" i="261"/>
  <c r="H30" i="261"/>
  <c r="G30" i="261"/>
  <c r="F30" i="261"/>
  <c r="E30" i="261"/>
  <c r="D30" i="261"/>
  <c r="Y53" i="261"/>
  <c r="Y52" i="261"/>
  <c r="Y51" i="261"/>
  <c r="Y50" i="261"/>
  <c r="Y49" i="261"/>
  <c r="Y48" i="261"/>
  <c r="Y47" i="261"/>
  <c r="Y46" i="261"/>
  <c r="Y45" i="261"/>
  <c r="Y44" i="261"/>
  <c r="Y43" i="261"/>
  <c r="Y42" i="261"/>
  <c r="Y41" i="261"/>
  <c r="Y40" i="261"/>
  <c r="Y39" i="261"/>
  <c r="Y38" i="261"/>
  <c r="Y37" i="261"/>
  <c r="Y36" i="261"/>
  <c r="Y35" i="261"/>
  <c r="Y34" i="261"/>
  <c r="Y33" i="261"/>
  <c r="Y32" i="261"/>
  <c r="Y31" i="261"/>
  <c r="Y30" i="261"/>
  <c r="Y29" i="261"/>
  <c r="Y28" i="261"/>
  <c r="Y27" i="261"/>
  <c r="Y26" i="261"/>
  <c r="Y25" i="261"/>
  <c r="Y24" i="261"/>
  <c r="Y23" i="261"/>
  <c r="Y22" i="261"/>
  <c r="Y21" i="261"/>
  <c r="Y20" i="261"/>
  <c r="Y19" i="261"/>
  <c r="Y18" i="261"/>
  <c r="Y17" i="261"/>
  <c r="Y16" i="261"/>
  <c r="Y15" i="261"/>
  <c r="Y14" i="261"/>
  <c r="Y13" i="261"/>
  <c r="Y12" i="261"/>
  <c r="Y11" i="261"/>
  <c r="Y10" i="261"/>
  <c r="Y9" i="261"/>
  <c r="Y8" i="261"/>
  <c r="Y7" i="261"/>
  <c r="Y6" i="261"/>
  <c r="Y5" i="261"/>
  <c r="Y4" i="261"/>
  <c r="T63" i="261"/>
  <c r="T62" i="261"/>
  <c r="T61" i="261"/>
  <c r="T60" i="261"/>
  <c r="T59" i="261"/>
  <c r="T58" i="261"/>
  <c r="T57" i="261"/>
  <c r="T56" i="261"/>
  <c r="T55" i="261"/>
  <c r="T54" i="261"/>
  <c r="T53" i="261"/>
  <c r="T52" i="261"/>
  <c r="T51" i="261"/>
  <c r="T50" i="261"/>
  <c r="T49" i="261"/>
  <c r="T46" i="261"/>
  <c r="T45" i="261"/>
  <c r="T44" i="261"/>
  <c r="T43" i="261"/>
  <c r="T42" i="261"/>
  <c r="T41" i="261"/>
  <c r="T40" i="261"/>
  <c r="T37" i="261"/>
  <c r="T36" i="261"/>
  <c r="T35" i="261"/>
  <c r="T34" i="261"/>
  <c r="T33" i="261"/>
  <c r="T32" i="261"/>
  <c r="T29" i="261"/>
  <c r="T28" i="261"/>
  <c r="T27" i="261"/>
  <c r="T26" i="261"/>
  <c r="T25" i="261"/>
  <c r="T24" i="261"/>
  <c r="T23" i="261"/>
  <c r="T22" i="261"/>
  <c r="T21" i="261"/>
  <c r="T20" i="261"/>
  <c r="T19" i="261"/>
  <c r="T18" i="261"/>
  <c r="T17" i="261"/>
  <c r="T16" i="261"/>
  <c r="T15" i="261"/>
  <c r="T14" i="261"/>
  <c r="T13" i="261"/>
  <c r="T12" i="261"/>
  <c r="T11" i="261"/>
  <c r="T10" i="261"/>
  <c r="T9" i="261"/>
  <c r="T8" i="261"/>
  <c r="T7" i="261"/>
  <c r="T6" i="261"/>
  <c r="T5" i="261"/>
  <c r="T4" i="261"/>
  <c r="J72" i="261"/>
  <c r="J71" i="261"/>
  <c r="J70" i="261"/>
  <c r="J69" i="261"/>
  <c r="J68" i="261"/>
  <c r="J67" i="261"/>
  <c r="J66" i="261"/>
  <c r="J65" i="261"/>
  <c r="J64" i="261"/>
  <c r="J63" i="261"/>
  <c r="J60" i="261"/>
  <c r="J59" i="261"/>
  <c r="J58" i="261"/>
  <c r="J57" i="261"/>
  <c r="J56" i="261"/>
  <c r="J55" i="261"/>
  <c r="J54" i="261"/>
  <c r="J53" i="261"/>
  <c r="J52" i="261"/>
  <c r="J51" i="261"/>
  <c r="J50" i="261"/>
  <c r="J49" i="261"/>
  <c r="J48" i="261"/>
  <c r="J45" i="261"/>
  <c r="J44" i="261"/>
  <c r="J43" i="261"/>
  <c r="J42" i="261"/>
  <c r="J41" i="261"/>
  <c r="J40" i="261"/>
  <c r="J39" i="261"/>
  <c r="J38" i="261"/>
  <c r="J37" i="261"/>
  <c r="J34" i="261"/>
  <c r="J33" i="261"/>
  <c r="J32" i="261"/>
  <c r="J31" i="261"/>
  <c r="J30" i="261"/>
  <c r="J29" i="261"/>
  <c r="J28" i="261"/>
  <c r="J27" i="261"/>
  <c r="J26" i="261"/>
  <c r="J25" i="261"/>
  <c r="J24" i="261"/>
  <c r="J23" i="261"/>
  <c r="J22" i="261"/>
  <c r="J21" i="261"/>
  <c r="J20" i="261"/>
  <c r="J19" i="261"/>
  <c r="J18" i="261"/>
  <c r="J17" i="261"/>
  <c r="J16" i="261"/>
  <c r="J15" i="261"/>
  <c r="J14" i="261"/>
  <c r="J13" i="261"/>
  <c r="J12" i="261"/>
  <c r="J11" i="261"/>
  <c r="J10" i="261"/>
  <c r="J9" i="261"/>
  <c r="J8" i="261"/>
  <c r="J7" i="261"/>
  <c r="J6" i="261"/>
  <c r="J5" i="261"/>
  <c r="J4" i="261"/>
  <c r="B72" i="261"/>
  <c r="B71" i="261"/>
  <c r="B70" i="261"/>
  <c r="B69" i="261"/>
  <c r="B68" i="261"/>
  <c r="B67" i="261"/>
  <c r="B66" i="261"/>
  <c r="B65" i="261"/>
  <c r="B64" i="261"/>
  <c r="L63" i="261"/>
  <c r="B63" i="261"/>
  <c r="L62" i="261"/>
  <c r="L61" i="261"/>
  <c r="L60" i="261"/>
  <c r="L59" i="261"/>
  <c r="L58" i="261"/>
  <c r="L57" i="261"/>
  <c r="L56" i="261"/>
  <c r="L55" i="261"/>
  <c r="L54" i="261"/>
  <c r="W53" i="261"/>
  <c r="L53" i="261"/>
  <c r="W52" i="261"/>
  <c r="L52" i="261"/>
  <c r="W51" i="261"/>
  <c r="L51" i="261"/>
  <c r="W50" i="261"/>
  <c r="L50" i="261"/>
  <c r="W49" i="261"/>
  <c r="L49" i="261"/>
  <c r="W48" i="261"/>
  <c r="W47" i="261"/>
  <c r="W46" i="261"/>
  <c r="W45" i="261"/>
  <c r="W44" i="261"/>
  <c r="W43" i="261"/>
  <c r="W42" i="261"/>
  <c r="W41" i="261"/>
  <c r="W40" i="261"/>
  <c r="W39" i="261"/>
  <c r="W38" i="261"/>
  <c r="W37" i="261"/>
  <c r="W36" i="261"/>
  <c r="W35" i="261"/>
  <c r="W34" i="261"/>
  <c r="W33" i="261"/>
  <c r="W32" i="261"/>
  <c r="W31" i="261"/>
  <c r="W30" i="261"/>
  <c r="W29" i="261"/>
  <c r="W28" i="261"/>
  <c r="W27" i="261"/>
  <c r="W26" i="261"/>
  <c r="W25" i="261"/>
  <c r="W24" i="261"/>
  <c r="W23" i="261"/>
  <c r="W22" i="261"/>
  <c r="W21" i="261"/>
  <c r="W20" i="261"/>
  <c r="W19" i="261"/>
  <c r="W18" i="261"/>
  <c r="W17" i="261"/>
  <c r="W16" i="261"/>
  <c r="W15" i="261"/>
  <c r="W14" i="261"/>
  <c r="W13" i="261"/>
  <c r="W12" i="261"/>
  <c r="W11" i="261"/>
  <c r="W10" i="261"/>
  <c r="W9" i="261"/>
  <c r="W8" i="261"/>
  <c r="W7" i="261"/>
  <c r="W6" i="261"/>
  <c r="W5" i="261"/>
  <c r="W4" i="261"/>
  <c r="AZ1" i="210"/>
  <c r="H54" i="260"/>
  <c r="G54" i="260"/>
  <c r="F54" i="260"/>
  <c r="E54" i="260"/>
  <c r="D54" i="260"/>
  <c r="H53" i="260"/>
  <c r="G53" i="260"/>
  <c r="F53" i="260"/>
  <c r="E53" i="260"/>
  <c r="D53" i="260"/>
  <c r="H52" i="260"/>
  <c r="G52" i="260"/>
  <c r="F52" i="260"/>
  <c r="E52" i="260"/>
  <c r="D52" i="260"/>
  <c r="H51" i="260"/>
  <c r="G51" i="260"/>
  <c r="F51" i="260"/>
  <c r="E51" i="260"/>
  <c r="D51" i="260"/>
  <c r="H50" i="260"/>
  <c r="G50" i="260"/>
  <c r="F50" i="260"/>
  <c r="E50" i="260"/>
  <c r="D50" i="260"/>
  <c r="H49" i="260"/>
  <c r="G49" i="260"/>
  <c r="F49" i="260"/>
  <c r="E49" i="260"/>
  <c r="D49" i="260"/>
  <c r="H48" i="260"/>
  <c r="G48" i="260"/>
  <c r="F48" i="260"/>
  <c r="E48" i="260"/>
  <c r="D48" i="260"/>
  <c r="H45" i="260"/>
  <c r="G45" i="260"/>
  <c r="F45" i="260"/>
  <c r="E45" i="260"/>
  <c r="D45" i="260"/>
  <c r="H44" i="260"/>
  <c r="G44" i="260"/>
  <c r="F44" i="260"/>
  <c r="E44" i="260"/>
  <c r="D44" i="260"/>
  <c r="H43" i="260"/>
  <c r="G43" i="260"/>
  <c r="F43" i="260"/>
  <c r="E43" i="260"/>
  <c r="D43" i="260"/>
  <c r="H42" i="260"/>
  <c r="G42" i="260"/>
  <c r="F42" i="260"/>
  <c r="E42" i="260"/>
  <c r="D42" i="260"/>
  <c r="H41" i="260"/>
  <c r="G41" i="260"/>
  <c r="F41" i="260"/>
  <c r="E41" i="260"/>
  <c r="D41" i="260"/>
  <c r="H40" i="260"/>
  <c r="G40" i="260"/>
  <c r="F40" i="260"/>
  <c r="E40" i="260"/>
  <c r="D40" i="260"/>
  <c r="H39" i="260"/>
  <c r="G39" i="260"/>
  <c r="F39" i="260"/>
  <c r="E39" i="260"/>
  <c r="D39" i="260"/>
  <c r="H38" i="260"/>
  <c r="G38" i="260"/>
  <c r="F38" i="260"/>
  <c r="E38" i="260"/>
  <c r="D38" i="260"/>
  <c r="H37" i="260"/>
  <c r="G37" i="260"/>
  <c r="F37" i="260"/>
  <c r="E37" i="260"/>
  <c r="D37" i="260"/>
  <c r="H30" i="260"/>
  <c r="G30" i="260"/>
  <c r="F30" i="260"/>
  <c r="E30" i="260"/>
  <c r="D30" i="260"/>
  <c r="Y53" i="260"/>
  <c r="Y52" i="260"/>
  <c r="Y51" i="260"/>
  <c r="Y50" i="260"/>
  <c r="Y49" i="260"/>
  <c r="Y48" i="260"/>
  <c r="Y47" i="260"/>
  <c r="Y46" i="260"/>
  <c r="Y45" i="260"/>
  <c r="Y44" i="260"/>
  <c r="Y43" i="260"/>
  <c r="Y42" i="260"/>
  <c r="Y41" i="260"/>
  <c r="Y40" i="260"/>
  <c r="Y39" i="260"/>
  <c r="Y38" i="260"/>
  <c r="Y37" i="260"/>
  <c r="Y36" i="260"/>
  <c r="Y35" i="260"/>
  <c r="Y34" i="260"/>
  <c r="Y33" i="260"/>
  <c r="Y32" i="260"/>
  <c r="Y31" i="260"/>
  <c r="Y30" i="260"/>
  <c r="Y29" i="260"/>
  <c r="Y28" i="260"/>
  <c r="Y27" i="260"/>
  <c r="Y26" i="260"/>
  <c r="Y25" i="260"/>
  <c r="Y24" i="260"/>
  <c r="Y23" i="260"/>
  <c r="Y22" i="260"/>
  <c r="Y21" i="260"/>
  <c r="Y20" i="260"/>
  <c r="Y19" i="260"/>
  <c r="Y18" i="260"/>
  <c r="Y17" i="260"/>
  <c r="Y16" i="260"/>
  <c r="Y15" i="260"/>
  <c r="Y14" i="260"/>
  <c r="Y13" i="260"/>
  <c r="Y12" i="260"/>
  <c r="Y11" i="260"/>
  <c r="Y10" i="260"/>
  <c r="Y9" i="260"/>
  <c r="Y8" i="260"/>
  <c r="Y7" i="260"/>
  <c r="Y6" i="260"/>
  <c r="Y5" i="260"/>
  <c r="Y4" i="260"/>
  <c r="T63" i="260"/>
  <c r="T62" i="260"/>
  <c r="T61" i="260"/>
  <c r="T60" i="260"/>
  <c r="T59" i="260"/>
  <c r="T58" i="260"/>
  <c r="T57" i="260"/>
  <c r="T56" i="260"/>
  <c r="T55" i="260"/>
  <c r="T54" i="260"/>
  <c r="T53" i="260"/>
  <c r="T52" i="260"/>
  <c r="T51" i="260"/>
  <c r="T50" i="260"/>
  <c r="T49" i="260"/>
  <c r="T46" i="260"/>
  <c r="T45" i="260"/>
  <c r="T44" i="260"/>
  <c r="T43" i="260"/>
  <c r="T42" i="260"/>
  <c r="T41" i="260"/>
  <c r="T40" i="260"/>
  <c r="T37" i="260"/>
  <c r="T36" i="260"/>
  <c r="T35" i="260"/>
  <c r="T34" i="260"/>
  <c r="T33" i="260"/>
  <c r="T32" i="260"/>
  <c r="T29" i="260"/>
  <c r="T28" i="260"/>
  <c r="T27" i="260"/>
  <c r="T26" i="260"/>
  <c r="T25" i="260"/>
  <c r="T24" i="260"/>
  <c r="T23" i="260"/>
  <c r="T22" i="260"/>
  <c r="T21" i="260"/>
  <c r="T20" i="260"/>
  <c r="T19" i="260"/>
  <c r="T18" i="260"/>
  <c r="T17" i="260"/>
  <c r="T16" i="260"/>
  <c r="T15" i="260"/>
  <c r="T14" i="260"/>
  <c r="T13" i="260"/>
  <c r="T12" i="260"/>
  <c r="T11" i="260"/>
  <c r="T10" i="260"/>
  <c r="T9" i="260"/>
  <c r="T8" i="260"/>
  <c r="T7" i="260"/>
  <c r="T6" i="260"/>
  <c r="T5" i="260"/>
  <c r="T4" i="260"/>
  <c r="J72" i="260"/>
  <c r="J71" i="260"/>
  <c r="J70" i="260"/>
  <c r="J69" i="260"/>
  <c r="J68" i="260"/>
  <c r="J67" i="260"/>
  <c r="J66" i="260"/>
  <c r="J65" i="260"/>
  <c r="J64" i="260"/>
  <c r="J63" i="260"/>
  <c r="J60" i="260"/>
  <c r="J59" i="260"/>
  <c r="J58" i="260"/>
  <c r="J57" i="260"/>
  <c r="J56" i="260"/>
  <c r="J55" i="260"/>
  <c r="J54" i="260"/>
  <c r="J53" i="260"/>
  <c r="J52" i="260"/>
  <c r="J51" i="260"/>
  <c r="J50" i="260"/>
  <c r="J49" i="260"/>
  <c r="J48" i="260"/>
  <c r="J45" i="260"/>
  <c r="J44" i="260"/>
  <c r="J43" i="260"/>
  <c r="J42" i="260"/>
  <c r="J41" i="260"/>
  <c r="J40" i="260"/>
  <c r="J39" i="260"/>
  <c r="J38" i="260"/>
  <c r="J37" i="260"/>
  <c r="J34" i="260"/>
  <c r="J33" i="260"/>
  <c r="J32" i="260"/>
  <c r="J31" i="260"/>
  <c r="J30" i="260"/>
  <c r="J29" i="260"/>
  <c r="J28" i="260"/>
  <c r="J27" i="260"/>
  <c r="J26" i="260"/>
  <c r="J25" i="260"/>
  <c r="J24" i="260"/>
  <c r="J23" i="260"/>
  <c r="J22" i="260"/>
  <c r="J21" i="260"/>
  <c r="J20" i="260"/>
  <c r="J19" i="260"/>
  <c r="J18" i="260"/>
  <c r="J17" i="260"/>
  <c r="J16" i="260"/>
  <c r="J15" i="260"/>
  <c r="J14" i="260"/>
  <c r="J13" i="260"/>
  <c r="J12" i="260"/>
  <c r="J11" i="260"/>
  <c r="J10" i="260"/>
  <c r="J9" i="260"/>
  <c r="J8" i="260"/>
  <c r="J7" i="260"/>
  <c r="J6" i="260"/>
  <c r="J5" i="260"/>
  <c r="J4" i="260"/>
  <c r="B72" i="260"/>
  <c r="B71" i="260"/>
  <c r="B70" i="260"/>
  <c r="B69" i="260"/>
  <c r="B68" i="260"/>
  <c r="B67" i="260"/>
  <c r="B66" i="260"/>
  <c r="B65" i="260"/>
  <c r="B64" i="260"/>
  <c r="L63" i="260"/>
  <c r="B63" i="260"/>
  <c r="L62" i="260"/>
  <c r="L61" i="260"/>
  <c r="L60" i="260"/>
  <c r="L59" i="260"/>
  <c r="L58" i="260"/>
  <c r="L57" i="260"/>
  <c r="L56" i="260"/>
  <c r="L55" i="260"/>
  <c r="L54" i="260"/>
  <c r="W53" i="260"/>
  <c r="L53" i="260"/>
  <c r="W52" i="260"/>
  <c r="L52" i="260"/>
  <c r="W51" i="260"/>
  <c r="L51" i="260"/>
  <c r="W50" i="260"/>
  <c r="L50" i="260"/>
  <c r="W49" i="260"/>
  <c r="L49" i="260"/>
  <c r="W48" i="260"/>
  <c r="W47" i="260"/>
  <c r="W46" i="260"/>
  <c r="W45" i="260"/>
  <c r="W44" i="260"/>
  <c r="W43" i="260"/>
  <c r="W42" i="260"/>
  <c r="W41" i="260"/>
  <c r="W40" i="260"/>
  <c r="W39" i="260"/>
  <c r="W38" i="260"/>
  <c r="W37" i="260"/>
  <c r="W36" i="260"/>
  <c r="W35" i="260"/>
  <c r="W34" i="260"/>
  <c r="W33" i="260"/>
  <c r="W32" i="260"/>
  <c r="W31" i="260"/>
  <c r="W30" i="260"/>
  <c r="W29" i="260"/>
  <c r="W28" i="260"/>
  <c r="W27" i="260"/>
  <c r="W26" i="260"/>
  <c r="W25" i="260"/>
  <c r="W24" i="260"/>
  <c r="W23" i="260"/>
  <c r="W22" i="260"/>
  <c r="W21" i="260"/>
  <c r="W20" i="260"/>
  <c r="W19" i="260"/>
  <c r="W18" i="260"/>
  <c r="W17" i="260"/>
  <c r="W16" i="260"/>
  <c r="W15" i="260"/>
  <c r="W14" i="260"/>
  <c r="W13" i="260"/>
  <c r="W12" i="260"/>
  <c r="W11" i="260"/>
  <c r="W10" i="260"/>
  <c r="W9" i="260"/>
  <c r="W8" i="260"/>
  <c r="W7" i="260"/>
  <c r="W6" i="260"/>
  <c r="W5" i="260"/>
  <c r="W4" i="260"/>
  <c r="AX1" i="210"/>
  <c r="H54" i="259"/>
  <c r="G54" i="259"/>
  <c r="F54" i="259"/>
  <c r="E54" i="259"/>
  <c r="D54" i="259"/>
  <c r="H53" i="259"/>
  <c r="G53" i="259"/>
  <c r="F53" i="259"/>
  <c r="E53" i="259"/>
  <c r="D53" i="259"/>
  <c r="H52" i="259"/>
  <c r="G52" i="259"/>
  <c r="F52" i="259"/>
  <c r="E52" i="259"/>
  <c r="D52" i="259"/>
  <c r="H51" i="259"/>
  <c r="G51" i="259"/>
  <c r="F51" i="259"/>
  <c r="E51" i="259"/>
  <c r="D51" i="259"/>
  <c r="H50" i="259"/>
  <c r="G50" i="259"/>
  <c r="F50" i="259"/>
  <c r="E50" i="259"/>
  <c r="D50" i="259"/>
  <c r="H49" i="259"/>
  <c r="G49" i="259"/>
  <c r="F49" i="259"/>
  <c r="E49" i="259"/>
  <c r="D49" i="259"/>
  <c r="H48" i="259"/>
  <c r="G48" i="259"/>
  <c r="F48" i="259"/>
  <c r="E48" i="259"/>
  <c r="D48" i="259"/>
  <c r="H45" i="259"/>
  <c r="G45" i="259"/>
  <c r="F45" i="259"/>
  <c r="E45" i="259"/>
  <c r="D45" i="259"/>
  <c r="H44" i="259"/>
  <c r="G44" i="259"/>
  <c r="F44" i="259"/>
  <c r="E44" i="259"/>
  <c r="D44" i="259"/>
  <c r="H43" i="259"/>
  <c r="G43" i="259"/>
  <c r="F43" i="259"/>
  <c r="E43" i="259"/>
  <c r="D43" i="259"/>
  <c r="H42" i="259"/>
  <c r="G42" i="259"/>
  <c r="F42" i="259"/>
  <c r="E42" i="259"/>
  <c r="D42" i="259"/>
  <c r="H41" i="259"/>
  <c r="G41" i="259"/>
  <c r="F41" i="259"/>
  <c r="E41" i="259"/>
  <c r="D41" i="259"/>
  <c r="H40" i="259"/>
  <c r="G40" i="259"/>
  <c r="F40" i="259"/>
  <c r="E40" i="259"/>
  <c r="D40" i="259"/>
  <c r="H39" i="259"/>
  <c r="G39" i="259"/>
  <c r="F39" i="259"/>
  <c r="E39" i="259"/>
  <c r="D39" i="259"/>
  <c r="H38" i="259"/>
  <c r="G38" i="259"/>
  <c r="F38" i="259"/>
  <c r="E38" i="259"/>
  <c r="D38" i="259"/>
  <c r="H37" i="259"/>
  <c r="G37" i="259"/>
  <c r="F37" i="259"/>
  <c r="E37" i="259"/>
  <c r="D37" i="259"/>
  <c r="H30" i="259"/>
  <c r="G30" i="259"/>
  <c r="F30" i="259"/>
  <c r="E30" i="259"/>
  <c r="D30" i="259"/>
  <c r="Y53" i="259"/>
  <c r="Y52" i="259"/>
  <c r="Y51" i="259"/>
  <c r="Y50" i="259"/>
  <c r="Y49" i="259"/>
  <c r="Y48" i="259"/>
  <c r="Y47" i="259"/>
  <c r="Y46" i="259"/>
  <c r="Y45" i="259"/>
  <c r="Y44" i="259"/>
  <c r="Y43" i="259"/>
  <c r="Y42" i="259"/>
  <c r="Y41" i="259"/>
  <c r="Y40" i="259"/>
  <c r="Y39" i="259"/>
  <c r="Y38" i="259"/>
  <c r="Y37" i="259"/>
  <c r="Y36" i="259"/>
  <c r="Y35" i="259"/>
  <c r="Y34" i="259"/>
  <c r="Y33" i="259"/>
  <c r="Y32" i="259"/>
  <c r="Y31" i="259"/>
  <c r="Y30" i="259"/>
  <c r="Y29" i="259"/>
  <c r="Y28" i="259"/>
  <c r="Y27" i="259"/>
  <c r="Y26" i="259"/>
  <c r="Y25" i="259"/>
  <c r="Y24" i="259"/>
  <c r="Y23" i="259"/>
  <c r="Y22" i="259"/>
  <c r="Y21" i="259"/>
  <c r="Y20" i="259"/>
  <c r="Y19" i="259"/>
  <c r="Y18" i="259"/>
  <c r="Y17" i="259"/>
  <c r="Y16" i="259"/>
  <c r="Y15" i="259"/>
  <c r="Y14" i="259"/>
  <c r="Y13" i="259"/>
  <c r="Y12" i="259"/>
  <c r="Y11" i="259"/>
  <c r="Y10" i="259"/>
  <c r="Y9" i="259"/>
  <c r="Y8" i="259"/>
  <c r="Y7" i="259"/>
  <c r="Y6" i="259"/>
  <c r="Y5" i="259"/>
  <c r="Y4" i="259"/>
  <c r="T63" i="259"/>
  <c r="T62" i="259"/>
  <c r="T61" i="259"/>
  <c r="T60" i="259"/>
  <c r="T59" i="259"/>
  <c r="T58" i="259"/>
  <c r="T57" i="259"/>
  <c r="T56" i="259"/>
  <c r="T55" i="259"/>
  <c r="T54" i="259"/>
  <c r="T53" i="259"/>
  <c r="T52" i="259"/>
  <c r="T51" i="259"/>
  <c r="T50" i="259"/>
  <c r="T49" i="259"/>
  <c r="T46" i="259"/>
  <c r="T45" i="259"/>
  <c r="T44" i="259"/>
  <c r="T43" i="259"/>
  <c r="T42" i="259"/>
  <c r="T41" i="259"/>
  <c r="T40" i="259"/>
  <c r="T37" i="259"/>
  <c r="T36" i="259"/>
  <c r="T35" i="259"/>
  <c r="T34" i="259"/>
  <c r="T33" i="259"/>
  <c r="T32" i="259"/>
  <c r="T29" i="259"/>
  <c r="T28" i="259"/>
  <c r="T27" i="259"/>
  <c r="T26" i="259"/>
  <c r="T25" i="259"/>
  <c r="T24" i="259"/>
  <c r="T23" i="259"/>
  <c r="T22" i="259"/>
  <c r="T21" i="259"/>
  <c r="T20" i="259"/>
  <c r="T19" i="259"/>
  <c r="T18" i="259"/>
  <c r="T17" i="259"/>
  <c r="T16" i="259"/>
  <c r="T15" i="259"/>
  <c r="T14" i="259"/>
  <c r="T13" i="259"/>
  <c r="T12" i="259"/>
  <c r="T11" i="259"/>
  <c r="T10" i="259"/>
  <c r="T9" i="259"/>
  <c r="T8" i="259"/>
  <c r="T7" i="259"/>
  <c r="T6" i="259"/>
  <c r="T5" i="259"/>
  <c r="T4" i="259"/>
  <c r="J72" i="259"/>
  <c r="J71" i="259"/>
  <c r="J70" i="259"/>
  <c r="J69" i="259"/>
  <c r="J68" i="259"/>
  <c r="J67" i="259"/>
  <c r="J66" i="259"/>
  <c r="J65" i="259"/>
  <c r="J64" i="259"/>
  <c r="J63" i="259"/>
  <c r="J60" i="259"/>
  <c r="J59" i="259"/>
  <c r="J58" i="259"/>
  <c r="J57" i="259"/>
  <c r="J56" i="259"/>
  <c r="J55" i="259"/>
  <c r="J54" i="259"/>
  <c r="J53" i="259"/>
  <c r="J52" i="259"/>
  <c r="J51" i="259"/>
  <c r="J50" i="259"/>
  <c r="J49" i="259"/>
  <c r="J48" i="259"/>
  <c r="J45" i="259"/>
  <c r="J44" i="259"/>
  <c r="J43" i="259"/>
  <c r="J42" i="259"/>
  <c r="J41" i="259"/>
  <c r="J40" i="259"/>
  <c r="J39" i="259"/>
  <c r="J38" i="259"/>
  <c r="J37" i="259"/>
  <c r="J34" i="259"/>
  <c r="J33" i="259"/>
  <c r="J32" i="259"/>
  <c r="J31" i="259"/>
  <c r="J30" i="259"/>
  <c r="J29" i="259"/>
  <c r="J28" i="259"/>
  <c r="J27" i="259"/>
  <c r="J26" i="259"/>
  <c r="J25" i="259"/>
  <c r="J24" i="259"/>
  <c r="J23" i="259"/>
  <c r="J22" i="259"/>
  <c r="J21" i="259"/>
  <c r="J20" i="259"/>
  <c r="J19" i="259"/>
  <c r="J18" i="259"/>
  <c r="J17" i="259"/>
  <c r="J16" i="259"/>
  <c r="J15" i="259"/>
  <c r="J14" i="259"/>
  <c r="J13" i="259"/>
  <c r="J12" i="259"/>
  <c r="J11" i="259"/>
  <c r="J10" i="259"/>
  <c r="J9" i="259"/>
  <c r="J8" i="259"/>
  <c r="J7" i="259"/>
  <c r="J6" i="259"/>
  <c r="J5" i="259"/>
  <c r="J4" i="259"/>
  <c r="B72" i="259"/>
  <c r="B71" i="259"/>
  <c r="B70" i="259"/>
  <c r="B69" i="259"/>
  <c r="B68" i="259"/>
  <c r="B67" i="259"/>
  <c r="B66" i="259"/>
  <c r="B65" i="259"/>
  <c r="B64" i="259"/>
  <c r="L63" i="259"/>
  <c r="B63" i="259"/>
  <c r="L62" i="259"/>
  <c r="L61" i="259"/>
  <c r="L60" i="259"/>
  <c r="L59" i="259"/>
  <c r="L58" i="259"/>
  <c r="L57" i="259"/>
  <c r="L56" i="259"/>
  <c r="L55" i="259"/>
  <c r="L54" i="259"/>
  <c r="W53" i="259"/>
  <c r="L53" i="259"/>
  <c r="W52" i="259"/>
  <c r="L52" i="259"/>
  <c r="W51" i="259"/>
  <c r="L51" i="259"/>
  <c r="W50" i="259"/>
  <c r="L50" i="259"/>
  <c r="W49" i="259"/>
  <c r="L49" i="259"/>
  <c r="W48" i="259"/>
  <c r="W47" i="259"/>
  <c r="W46" i="259"/>
  <c r="W45" i="259"/>
  <c r="W44" i="259"/>
  <c r="W43" i="259"/>
  <c r="W42" i="259"/>
  <c r="W41" i="259"/>
  <c r="W40" i="259"/>
  <c r="W39" i="259"/>
  <c r="W38" i="259"/>
  <c r="W37" i="259"/>
  <c r="W36" i="259"/>
  <c r="W35" i="259"/>
  <c r="W34" i="259"/>
  <c r="W33" i="259"/>
  <c r="W32" i="259"/>
  <c r="W31" i="259"/>
  <c r="W30" i="259"/>
  <c r="W29" i="259"/>
  <c r="W28" i="259"/>
  <c r="W27" i="259"/>
  <c r="W26" i="259"/>
  <c r="W25" i="259"/>
  <c r="W24" i="259"/>
  <c r="W23" i="259"/>
  <c r="W22" i="259"/>
  <c r="W21" i="259"/>
  <c r="W20" i="259"/>
  <c r="W19" i="259"/>
  <c r="W18" i="259"/>
  <c r="W17" i="259"/>
  <c r="W16" i="259"/>
  <c r="W15" i="259"/>
  <c r="W14" i="259"/>
  <c r="W13" i="259"/>
  <c r="W12" i="259"/>
  <c r="W11" i="259"/>
  <c r="W10" i="259"/>
  <c r="W9" i="259"/>
  <c r="W8" i="259"/>
  <c r="W7" i="259"/>
  <c r="W6" i="259"/>
  <c r="W5" i="259"/>
  <c r="W4" i="259"/>
  <c r="AV1" i="210"/>
  <c r="H54" i="258"/>
  <c r="G54" i="258"/>
  <c r="F54" i="258"/>
  <c r="E54" i="258"/>
  <c r="D54" i="258"/>
  <c r="H53" i="258"/>
  <c r="G53" i="258"/>
  <c r="F53" i="258"/>
  <c r="E53" i="258"/>
  <c r="D53" i="258"/>
  <c r="H52" i="258"/>
  <c r="G52" i="258"/>
  <c r="F52" i="258"/>
  <c r="E52" i="258"/>
  <c r="D52" i="258"/>
  <c r="H51" i="258"/>
  <c r="G51" i="258"/>
  <c r="F51" i="258"/>
  <c r="E51" i="258"/>
  <c r="D51" i="258"/>
  <c r="H50" i="258"/>
  <c r="G50" i="258"/>
  <c r="F50" i="258"/>
  <c r="E50" i="258"/>
  <c r="D50" i="258"/>
  <c r="H49" i="258"/>
  <c r="G49" i="258"/>
  <c r="F49" i="258"/>
  <c r="E49" i="258"/>
  <c r="D49" i="258"/>
  <c r="H48" i="258"/>
  <c r="G48" i="258"/>
  <c r="F48" i="258"/>
  <c r="E48" i="258"/>
  <c r="D48" i="258"/>
  <c r="H45" i="258"/>
  <c r="G45" i="258"/>
  <c r="F45" i="258"/>
  <c r="E45" i="258"/>
  <c r="D45" i="258"/>
  <c r="H44" i="258"/>
  <c r="G44" i="258"/>
  <c r="F44" i="258"/>
  <c r="E44" i="258"/>
  <c r="D44" i="258"/>
  <c r="H43" i="258"/>
  <c r="G43" i="258"/>
  <c r="F43" i="258"/>
  <c r="E43" i="258"/>
  <c r="D43" i="258"/>
  <c r="H42" i="258"/>
  <c r="G42" i="258"/>
  <c r="F42" i="258"/>
  <c r="E42" i="258"/>
  <c r="D42" i="258"/>
  <c r="H41" i="258"/>
  <c r="G41" i="258"/>
  <c r="F41" i="258"/>
  <c r="E41" i="258"/>
  <c r="D41" i="258"/>
  <c r="H40" i="258"/>
  <c r="G40" i="258"/>
  <c r="F40" i="258"/>
  <c r="E40" i="258"/>
  <c r="D40" i="258"/>
  <c r="H39" i="258"/>
  <c r="G39" i="258"/>
  <c r="F39" i="258"/>
  <c r="E39" i="258"/>
  <c r="D39" i="258"/>
  <c r="H38" i="258"/>
  <c r="G38" i="258"/>
  <c r="F38" i="258"/>
  <c r="E38" i="258"/>
  <c r="D38" i="258"/>
  <c r="H37" i="258"/>
  <c r="G37" i="258"/>
  <c r="F37" i="258"/>
  <c r="E37" i="258"/>
  <c r="D37" i="258"/>
  <c r="H30" i="258"/>
  <c r="G30" i="258"/>
  <c r="F30" i="258"/>
  <c r="E30" i="258"/>
  <c r="D30" i="258"/>
  <c r="Y53" i="258"/>
  <c r="Y52" i="258"/>
  <c r="Y51" i="258"/>
  <c r="Y50" i="258"/>
  <c r="Y49" i="258"/>
  <c r="Y48" i="258"/>
  <c r="Y47" i="258"/>
  <c r="Y46" i="258"/>
  <c r="Y45" i="258"/>
  <c r="Y44" i="258"/>
  <c r="Y43" i="258"/>
  <c r="Y42" i="258"/>
  <c r="Y41" i="258"/>
  <c r="Y40" i="258"/>
  <c r="Y39" i="258"/>
  <c r="Y38" i="258"/>
  <c r="Y37" i="258"/>
  <c r="Y36" i="258"/>
  <c r="Y35" i="258"/>
  <c r="Y34" i="258"/>
  <c r="Y33" i="258"/>
  <c r="Y32" i="258"/>
  <c r="Y31" i="258"/>
  <c r="Y30" i="258"/>
  <c r="Y29" i="258"/>
  <c r="Y28" i="258"/>
  <c r="Y27" i="258"/>
  <c r="Y26" i="258"/>
  <c r="Y25" i="258"/>
  <c r="Y24" i="258"/>
  <c r="Y23" i="258"/>
  <c r="Y22" i="258"/>
  <c r="Y21" i="258"/>
  <c r="Y20" i="258"/>
  <c r="Y19" i="258"/>
  <c r="Y18" i="258"/>
  <c r="Y17" i="258"/>
  <c r="Y16" i="258"/>
  <c r="Y15" i="258"/>
  <c r="Y14" i="258"/>
  <c r="Y13" i="258"/>
  <c r="Y12" i="258"/>
  <c r="Y11" i="258"/>
  <c r="Y10" i="258"/>
  <c r="Y9" i="258"/>
  <c r="Y8" i="258"/>
  <c r="Y7" i="258"/>
  <c r="Y6" i="258"/>
  <c r="Y5" i="258"/>
  <c r="Y4" i="258"/>
  <c r="T63" i="258"/>
  <c r="T62" i="258"/>
  <c r="T61" i="258"/>
  <c r="T60" i="258"/>
  <c r="T59" i="258"/>
  <c r="T58" i="258"/>
  <c r="T57" i="258"/>
  <c r="T56" i="258"/>
  <c r="T55" i="258"/>
  <c r="T54" i="258"/>
  <c r="T53" i="258"/>
  <c r="T52" i="258"/>
  <c r="T51" i="258"/>
  <c r="T50" i="258"/>
  <c r="T49" i="258"/>
  <c r="T46" i="258"/>
  <c r="T45" i="258"/>
  <c r="T44" i="258"/>
  <c r="T43" i="258"/>
  <c r="T42" i="258"/>
  <c r="T41" i="258"/>
  <c r="T40" i="258"/>
  <c r="T37" i="258"/>
  <c r="T36" i="258"/>
  <c r="T35" i="258"/>
  <c r="T34" i="258"/>
  <c r="T33" i="258"/>
  <c r="T32" i="258"/>
  <c r="T29" i="258"/>
  <c r="T28" i="258"/>
  <c r="T27" i="258"/>
  <c r="T26" i="258"/>
  <c r="T25" i="258"/>
  <c r="T24" i="258"/>
  <c r="T23" i="258"/>
  <c r="T22" i="258"/>
  <c r="T21" i="258"/>
  <c r="T20" i="258"/>
  <c r="T19" i="258"/>
  <c r="T18" i="258"/>
  <c r="T17" i="258"/>
  <c r="T16" i="258"/>
  <c r="T15" i="258"/>
  <c r="T14" i="258"/>
  <c r="T13" i="258"/>
  <c r="T12" i="258"/>
  <c r="T11" i="258"/>
  <c r="T10" i="258"/>
  <c r="T9" i="258"/>
  <c r="T8" i="258"/>
  <c r="T7" i="258"/>
  <c r="T6" i="258"/>
  <c r="T5" i="258"/>
  <c r="T4" i="258"/>
  <c r="J72" i="258"/>
  <c r="J71" i="258"/>
  <c r="J70" i="258"/>
  <c r="J69" i="258"/>
  <c r="J68" i="258"/>
  <c r="J67" i="258"/>
  <c r="J66" i="258"/>
  <c r="J65" i="258"/>
  <c r="J64" i="258"/>
  <c r="J63" i="258"/>
  <c r="J60" i="258"/>
  <c r="J59" i="258"/>
  <c r="J58" i="258"/>
  <c r="J57" i="258"/>
  <c r="J56" i="258"/>
  <c r="J55" i="258"/>
  <c r="J54" i="258"/>
  <c r="J53" i="258"/>
  <c r="J52" i="258"/>
  <c r="J51" i="258"/>
  <c r="J50" i="258"/>
  <c r="J49" i="258"/>
  <c r="J48" i="258"/>
  <c r="J45" i="258"/>
  <c r="J44" i="258"/>
  <c r="J43" i="258"/>
  <c r="J42" i="258"/>
  <c r="J41" i="258"/>
  <c r="J40" i="258"/>
  <c r="J39" i="258"/>
  <c r="J38" i="258"/>
  <c r="J37" i="258"/>
  <c r="J34" i="258"/>
  <c r="J33" i="258"/>
  <c r="J32" i="258"/>
  <c r="J31" i="258"/>
  <c r="J30" i="258"/>
  <c r="J29" i="258"/>
  <c r="J28" i="258"/>
  <c r="J27" i="258"/>
  <c r="J26" i="258"/>
  <c r="J25" i="258"/>
  <c r="J24" i="258"/>
  <c r="J23" i="258"/>
  <c r="J22" i="258"/>
  <c r="J21" i="258"/>
  <c r="J20" i="258"/>
  <c r="J19" i="258"/>
  <c r="J18" i="258"/>
  <c r="J17" i="258"/>
  <c r="J16" i="258"/>
  <c r="J15" i="258"/>
  <c r="J14" i="258"/>
  <c r="J13" i="258"/>
  <c r="J12" i="258"/>
  <c r="J11" i="258"/>
  <c r="J10" i="258"/>
  <c r="J9" i="258"/>
  <c r="J8" i="258"/>
  <c r="J7" i="258"/>
  <c r="J6" i="258"/>
  <c r="J5" i="258"/>
  <c r="J4" i="258"/>
  <c r="B72" i="258"/>
  <c r="B71" i="258"/>
  <c r="B70" i="258"/>
  <c r="B69" i="258"/>
  <c r="B68" i="258"/>
  <c r="B67" i="258"/>
  <c r="B66" i="258"/>
  <c r="B65" i="258"/>
  <c r="B64" i="258"/>
  <c r="L63" i="258"/>
  <c r="B63" i="258"/>
  <c r="L62" i="258"/>
  <c r="L61" i="258"/>
  <c r="L60" i="258"/>
  <c r="L59" i="258"/>
  <c r="L58" i="258"/>
  <c r="L57" i="258"/>
  <c r="L56" i="258"/>
  <c r="L55" i="258"/>
  <c r="L54" i="258"/>
  <c r="W53" i="258"/>
  <c r="L53" i="258"/>
  <c r="W52" i="258"/>
  <c r="L52" i="258"/>
  <c r="W51" i="258"/>
  <c r="L51" i="258"/>
  <c r="W50" i="258"/>
  <c r="L50" i="258"/>
  <c r="W49" i="258"/>
  <c r="L49" i="258"/>
  <c r="W48" i="258"/>
  <c r="W47" i="258"/>
  <c r="W46" i="258"/>
  <c r="W45" i="258"/>
  <c r="W44" i="258"/>
  <c r="W43" i="258"/>
  <c r="W42" i="258"/>
  <c r="W41" i="258"/>
  <c r="W40" i="258"/>
  <c r="W39" i="258"/>
  <c r="W38" i="258"/>
  <c r="W37" i="258"/>
  <c r="W36" i="258"/>
  <c r="W35" i="258"/>
  <c r="W34" i="258"/>
  <c r="W33" i="258"/>
  <c r="W32" i="258"/>
  <c r="W31" i="258"/>
  <c r="W30" i="258"/>
  <c r="W29" i="258"/>
  <c r="W28" i="258"/>
  <c r="W27" i="258"/>
  <c r="W26" i="258"/>
  <c r="W25" i="258"/>
  <c r="W24" i="258"/>
  <c r="W23" i="258"/>
  <c r="W22" i="258"/>
  <c r="W21" i="258"/>
  <c r="W20" i="258"/>
  <c r="W19" i="258"/>
  <c r="W18" i="258"/>
  <c r="W17" i="258"/>
  <c r="W16" i="258"/>
  <c r="W15" i="258"/>
  <c r="W14" i="258"/>
  <c r="W13" i="258"/>
  <c r="W12" i="258"/>
  <c r="W11" i="258"/>
  <c r="W10" i="258"/>
  <c r="W9" i="258"/>
  <c r="W8" i="258"/>
  <c r="W7" i="258"/>
  <c r="W6" i="258"/>
  <c r="W5" i="258"/>
  <c r="W4" i="258"/>
  <c r="AT1" i="210"/>
  <c r="H54" i="257"/>
  <c r="G54" i="257"/>
  <c r="F54" i="257"/>
  <c r="E54" i="257"/>
  <c r="D54" i="257"/>
  <c r="H53" i="257"/>
  <c r="G53" i="257"/>
  <c r="F53" i="257"/>
  <c r="E53" i="257"/>
  <c r="D53" i="257"/>
  <c r="H52" i="257"/>
  <c r="G52" i="257"/>
  <c r="F52" i="257"/>
  <c r="E52" i="257"/>
  <c r="D52" i="257"/>
  <c r="H51" i="257"/>
  <c r="G51" i="257"/>
  <c r="F51" i="257"/>
  <c r="E51" i="257"/>
  <c r="D51" i="257"/>
  <c r="H50" i="257"/>
  <c r="G50" i="257"/>
  <c r="F50" i="257"/>
  <c r="E50" i="257"/>
  <c r="D50" i="257"/>
  <c r="H49" i="257"/>
  <c r="G49" i="257"/>
  <c r="F49" i="257"/>
  <c r="E49" i="257"/>
  <c r="D49" i="257"/>
  <c r="H48" i="257"/>
  <c r="G48" i="257"/>
  <c r="F48" i="257"/>
  <c r="E48" i="257"/>
  <c r="D48" i="257"/>
  <c r="H45" i="257"/>
  <c r="G45" i="257"/>
  <c r="F45" i="257"/>
  <c r="E45" i="257"/>
  <c r="D45" i="257"/>
  <c r="H44" i="257"/>
  <c r="G44" i="257"/>
  <c r="F44" i="257"/>
  <c r="E44" i="257"/>
  <c r="D44" i="257"/>
  <c r="H43" i="257"/>
  <c r="G43" i="257"/>
  <c r="F43" i="257"/>
  <c r="E43" i="257"/>
  <c r="D43" i="257"/>
  <c r="H42" i="257"/>
  <c r="G42" i="257"/>
  <c r="F42" i="257"/>
  <c r="E42" i="257"/>
  <c r="D42" i="257"/>
  <c r="H41" i="257"/>
  <c r="G41" i="257"/>
  <c r="F41" i="257"/>
  <c r="E41" i="257"/>
  <c r="D41" i="257"/>
  <c r="H40" i="257"/>
  <c r="G40" i="257"/>
  <c r="F40" i="257"/>
  <c r="E40" i="257"/>
  <c r="D40" i="257"/>
  <c r="H39" i="257"/>
  <c r="G39" i="257"/>
  <c r="F39" i="257"/>
  <c r="E39" i="257"/>
  <c r="D39" i="257"/>
  <c r="H38" i="257"/>
  <c r="G38" i="257"/>
  <c r="F38" i="257"/>
  <c r="E38" i="257"/>
  <c r="D38" i="257"/>
  <c r="H37" i="257"/>
  <c r="G37" i="257"/>
  <c r="F37" i="257"/>
  <c r="E37" i="257"/>
  <c r="D37" i="257"/>
  <c r="H30" i="257"/>
  <c r="G30" i="257"/>
  <c r="F30" i="257"/>
  <c r="E30" i="257"/>
  <c r="D30" i="257"/>
  <c r="Y53" i="257"/>
  <c r="Y52" i="257"/>
  <c r="Y51" i="257"/>
  <c r="Y50" i="257"/>
  <c r="Y49" i="257"/>
  <c r="Y48" i="257"/>
  <c r="Y47" i="257"/>
  <c r="Y46" i="257"/>
  <c r="Y45" i="257"/>
  <c r="Y44" i="257"/>
  <c r="Y43" i="257"/>
  <c r="Y42" i="257"/>
  <c r="Y41" i="257"/>
  <c r="Y40" i="257"/>
  <c r="Y39" i="257"/>
  <c r="Y38" i="257"/>
  <c r="Y37" i="257"/>
  <c r="Y36" i="257"/>
  <c r="Y35" i="257"/>
  <c r="Y34" i="257"/>
  <c r="Y33" i="257"/>
  <c r="Y32" i="257"/>
  <c r="Y31" i="257"/>
  <c r="Y30" i="257"/>
  <c r="Y29" i="257"/>
  <c r="Y28" i="257"/>
  <c r="Y27" i="257"/>
  <c r="Y26" i="257"/>
  <c r="Y25" i="257"/>
  <c r="Y24" i="257"/>
  <c r="Y23" i="257"/>
  <c r="Y22" i="257"/>
  <c r="Y21" i="257"/>
  <c r="Y20" i="257"/>
  <c r="Y19" i="257"/>
  <c r="Y18" i="257"/>
  <c r="Y17" i="257"/>
  <c r="Y16" i="257"/>
  <c r="Y15" i="257"/>
  <c r="Y14" i="257"/>
  <c r="Y13" i="257"/>
  <c r="Y12" i="257"/>
  <c r="Y11" i="257"/>
  <c r="Y10" i="257"/>
  <c r="Y9" i="257"/>
  <c r="Y8" i="257"/>
  <c r="Y7" i="257"/>
  <c r="Y6" i="257"/>
  <c r="Y5" i="257"/>
  <c r="Y4" i="257"/>
  <c r="T63" i="257"/>
  <c r="T62" i="257"/>
  <c r="T61" i="257"/>
  <c r="T60" i="257"/>
  <c r="T59" i="257"/>
  <c r="T58" i="257"/>
  <c r="T57" i="257"/>
  <c r="T56" i="257"/>
  <c r="T55" i="257"/>
  <c r="T54" i="257"/>
  <c r="T53" i="257"/>
  <c r="T52" i="257"/>
  <c r="T51" i="257"/>
  <c r="T50" i="257"/>
  <c r="T49" i="257"/>
  <c r="T46" i="257"/>
  <c r="T45" i="257"/>
  <c r="T44" i="257"/>
  <c r="T43" i="257"/>
  <c r="T42" i="257"/>
  <c r="T41" i="257"/>
  <c r="T40" i="257"/>
  <c r="T37" i="257"/>
  <c r="T36" i="257"/>
  <c r="T35" i="257"/>
  <c r="T34" i="257"/>
  <c r="T33" i="257"/>
  <c r="T32" i="257"/>
  <c r="T29" i="257"/>
  <c r="T28" i="257"/>
  <c r="T27" i="257"/>
  <c r="T26" i="257"/>
  <c r="T25" i="257"/>
  <c r="T24" i="257"/>
  <c r="T23" i="257"/>
  <c r="T22" i="257"/>
  <c r="T21" i="257"/>
  <c r="T20" i="257"/>
  <c r="T19" i="257"/>
  <c r="T18" i="257"/>
  <c r="T17" i="257"/>
  <c r="T16" i="257"/>
  <c r="T15" i="257"/>
  <c r="T14" i="257"/>
  <c r="T13" i="257"/>
  <c r="T12" i="257"/>
  <c r="T11" i="257"/>
  <c r="T10" i="257"/>
  <c r="T9" i="257"/>
  <c r="T8" i="257"/>
  <c r="T7" i="257"/>
  <c r="T6" i="257"/>
  <c r="T5" i="257"/>
  <c r="T4" i="257"/>
  <c r="J72" i="257"/>
  <c r="J71" i="257"/>
  <c r="J70" i="257"/>
  <c r="J69" i="257"/>
  <c r="J68" i="257"/>
  <c r="J67" i="257"/>
  <c r="J66" i="257"/>
  <c r="J65" i="257"/>
  <c r="J64" i="257"/>
  <c r="J63" i="257"/>
  <c r="J60" i="257"/>
  <c r="J59" i="257"/>
  <c r="J58" i="257"/>
  <c r="J57" i="257"/>
  <c r="J56" i="257"/>
  <c r="J55" i="257"/>
  <c r="J54" i="257"/>
  <c r="J53" i="257"/>
  <c r="J52" i="257"/>
  <c r="J51" i="257"/>
  <c r="J50" i="257"/>
  <c r="J49" i="257"/>
  <c r="J48" i="257"/>
  <c r="J45" i="257"/>
  <c r="J44" i="257"/>
  <c r="J43" i="257"/>
  <c r="J42" i="257"/>
  <c r="J41" i="257"/>
  <c r="J40" i="257"/>
  <c r="J39" i="257"/>
  <c r="J38" i="257"/>
  <c r="J37" i="257"/>
  <c r="J34" i="257"/>
  <c r="J33" i="257"/>
  <c r="J32" i="257"/>
  <c r="J31" i="257"/>
  <c r="J30" i="257"/>
  <c r="J29" i="257"/>
  <c r="J28" i="257"/>
  <c r="J27" i="257"/>
  <c r="J26" i="257"/>
  <c r="J25" i="257"/>
  <c r="J24" i="257"/>
  <c r="J23" i="257"/>
  <c r="J22" i="257"/>
  <c r="J21" i="257"/>
  <c r="J20" i="257"/>
  <c r="J19" i="257"/>
  <c r="J18" i="257"/>
  <c r="J17" i="257"/>
  <c r="J16" i="257"/>
  <c r="J15" i="257"/>
  <c r="J14" i="257"/>
  <c r="J13" i="257"/>
  <c r="J12" i="257"/>
  <c r="J11" i="257"/>
  <c r="J10" i="257"/>
  <c r="J9" i="257"/>
  <c r="J8" i="257"/>
  <c r="J7" i="257"/>
  <c r="J6" i="257"/>
  <c r="J5" i="257"/>
  <c r="J4" i="257"/>
  <c r="B72" i="257"/>
  <c r="B71" i="257"/>
  <c r="B70" i="257"/>
  <c r="B69" i="257"/>
  <c r="B68" i="257"/>
  <c r="B67" i="257"/>
  <c r="B66" i="257"/>
  <c r="B65" i="257"/>
  <c r="B64" i="257"/>
  <c r="L63" i="257"/>
  <c r="B63" i="257"/>
  <c r="L62" i="257"/>
  <c r="L61" i="257"/>
  <c r="L60" i="257"/>
  <c r="L59" i="257"/>
  <c r="L58" i="257"/>
  <c r="L57" i="257"/>
  <c r="L56" i="257"/>
  <c r="L55" i="257"/>
  <c r="L54" i="257"/>
  <c r="W53" i="257"/>
  <c r="L53" i="257"/>
  <c r="W52" i="257"/>
  <c r="L52" i="257"/>
  <c r="W51" i="257"/>
  <c r="L51" i="257"/>
  <c r="W50" i="257"/>
  <c r="L50" i="257"/>
  <c r="W49" i="257"/>
  <c r="L49" i="257"/>
  <c r="W48" i="257"/>
  <c r="W47" i="257"/>
  <c r="W46" i="257"/>
  <c r="W45" i="257"/>
  <c r="W44" i="257"/>
  <c r="W43" i="257"/>
  <c r="W42" i="257"/>
  <c r="W41" i="257"/>
  <c r="W40" i="257"/>
  <c r="W39" i="257"/>
  <c r="W38" i="257"/>
  <c r="W37" i="257"/>
  <c r="W36" i="257"/>
  <c r="W35" i="257"/>
  <c r="W34" i="257"/>
  <c r="W33" i="257"/>
  <c r="W32" i="257"/>
  <c r="W31" i="257"/>
  <c r="W30" i="257"/>
  <c r="W29" i="257"/>
  <c r="W28" i="257"/>
  <c r="W27" i="257"/>
  <c r="W26" i="257"/>
  <c r="W25" i="257"/>
  <c r="W24" i="257"/>
  <c r="W23" i="257"/>
  <c r="W22" i="257"/>
  <c r="W21" i="257"/>
  <c r="W20" i="257"/>
  <c r="W19" i="257"/>
  <c r="W18" i="257"/>
  <c r="W17" i="257"/>
  <c r="W16" i="257"/>
  <c r="W15" i="257"/>
  <c r="W14" i="257"/>
  <c r="W13" i="257"/>
  <c r="W12" i="257"/>
  <c r="W11" i="257"/>
  <c r="W10" i="257"/>
  <c r="W9" i="257"/>
  <c r="W8" i="257"/>
  <c r="W7" i="257"/>
  <c r="W6" i="257"/>
  <c r="W5" i="257"/>
  <c r="W4" i="257"/>
  <c r="AR1" i="210"/>
  <c r="H54" i="256"/>
  <c r="G54" i="256"/>
  <c r="F54" i="256"/>
  <c r="E54" i="256"/>
  <c r="D54" i="256"/>
  <c r="H53" i="256"/>
  <c r="G53" i="256"/>
  <c r="F53" i="256"/>
  <c r="E53" i="256"/>
  <c r="D53" i="256"/>
  <c r="H52" i="256"/>
  <c r="G52" i="256"/>
  <c r="F52" i="256"/>
  <c r="E52" i="256"/>
  <c r="D52" i="256"/>
  <c r="H51" i="256"/>
  <c r="G51" i="256"/>
  <c r="F51" i="256"/>
  <c r="E51" i="256"/>
  <c r="D51" i="256"/>
  <c r="H50" i="256"/>
  <c r="G50" i="256"/>
  <c r="F50" i="256"/>
  <c r="E50" i="256"/>
  <c r="D50" i="256"/>
  <c r="H49" i="256"/>
  <c r="G49" i="256"/>
  <c r="F49" i="256"/>
  <c r="E49" i="256"/>
  <c r="D49" i="256"/>
  <c r="H48" i="256"/>
  <c r="G48" i="256"/>
  <c r="F48" i="256"/>
  <c r="E48" i="256"/>
  <c r="D48" i="256"/>
  <c r="H45" i="256"/>
  <c r="G45" i="256"/>
  <c r="F45" i="256"/>
  <c r="E45" i="256"/>
  <c r="D45" i="256"/>
  <c r="H44" i="256"/>
  <c r="G44" i="256"/>
  <c r="F44" i="256"/>
  <c r="E44" i="256"/>
  <c r="D44" i="256"/>
  <c r="H43" i="256"/>
  <c r="G43" i="256"/>
  <c r="F43" i="256"/>
  <c r="E43" i="256"/>
  <c r="D43" i="256"/>
  <c r="H42" i="256"/>
  <c r="G42" i="256"/>
  <c r="F42" i="256"/>
  <c r="E42" i="256"/>
  <c r="D42" i="256"/>
  <c r="H41" i="256"/>
  <c r="G41" i="256"/>
  <c r="F41" i="256"/>
  <c r="E41" i="256"/>
  <c r="D41" i="256"/>
  <c r="H40" i="256"/>
  <c r="G40" i="256"/>
  <c r="F40" i="256"/>
  <c r="E40" i="256"/>
  <c r="D40" i="256"/>
  <c r="H39" i="256"/>
  <c r="G39" i="256"/>
  <c r="F39" i="256"/>
  <c r="E39" i="256"/>
  <c r="D39" i="256"/>
  <c r="H38" i="256"/>
  <c r="G38" i="256"/>
  <c r="F38" i="256"/>
  <c r="E38" i="256"/>
  <c r="D38" i="256"/>
  <c r="H37" i="256"/>
  <c r="G37" i="256"/>
  <c r="F37" i="256"/>
  <c r="E37" i="256"/>
  <c r="D37" i="256"/>
  <c r="H30" i="256"/>
  <c r="G30" i="256"/>
  <c r="F30" i="256"/>
  <c r="E30" i="256"/>
  <c r="D30" i="256"/>
  <c r="Y53" i="256"/>
  <c r="Y52" i="256"/>
  <c r="Y51" i="256"/>
  <c r="Y50" i="256"/>
  <c r="Y49" i="256"/>
  <c r="Y48" i="256"/>
  <c r="Y47" i="256"/>
  <c r="Y46" i="256"/>
  <c r="Y45" i="256"/>
  <c r="Y44" i="256"/>
  <c r="Y43" i="256"/>
  <c r="Y42" i="256"/>
  <c r="Y41" i="256"/>
  <c r="Y40" i="256"/>
  <c r="Y39" i="256"/>
  <c r="Y38" i="256"/>
  <c r="Y37" i="256"/>
  <c r="Y36" i="256"/>
  <c r="Y35" i="256"/>
  <c r="Y34" i="256"/>
  <c r="Y33" i="256"/>
  <c r="Y32" i="256"/>
  <c r="Y31" i="256"/>
  <c r="Y30" i="256"/>
  <c r="Y29" i="256"/>
  <c r="Y28" i="256"/>
  <c r="Y27" i="256"/>
  <c r="Y26" i="256"/>
  <c r="Y25" i="256"/>
  <c r="Y24" i="256"/>
  <c r="Y23" i="256"/>
  <c r="Y22" i="256"/>
  <c r="Y21" i="256"/>
  <c r="Y20" i="256"/>
  <c r="Y19" i="256"/>
  <c r="Y18" i="256"/>
  <c r="Y17" i="256"/>
  <c r="Y16" i="256"/>
  <c r="Y15" i="256"/>
  <c r="Y14" i="256"/>
  <c r="Y13" i="256"/>
  <c r="Y12" i="256"/>
  <c r="Y11" i="256"/>
  <c r="Y10" i="256"/>
  <c r="Y9" i="256"/>
  <c r="Y8" i="256"/>
  <c r="Y7" i="256"/>
  <c r="Y6" i="256"/>
  <c r="Y5" i="256"/>
  <c r="Y4" i="256"/>
  <c r="T63" i="256"/>
  <c r="T62" i="256"/>
  <c r="T61" i="256"/>
  <c r="T60" i="256"/>
  <c r="T59" i="256"/>
  <c r="T58" i="256"/>
  <c r="T57" i="256"/>
  <c r="T56" i="256"/>
  <c r="T55" i="256"/>
  <c r="T54" i="256"/>
  <c r="T53" i="256"/>
  <c r="T52" i="256"/>
  <c r="T51" i="256"/>
  <c r="T50" i="256"/>
  <c r="T49" i="256"/>
  <c r="T46" i="256"/>
  <c r="T45" i="256"/>
  <c r="T44" i="256"/>
  <c r="T43" i="256"/>
  <c r="T42" i="256"/>
  <c r="T41" i="256"/>
  <c r="T40" i="256"/>
  <c r="T37" i="256"/>
  <c r="T36" i="256"/>
  <c r="T35" i="256"/>
  <c r="T34" i="256"/>
  <c r="T33" i="256"/>
  <c r="T32" i="256"/>
  <c r="T29" i="256"/>
  <c r="T28" i="256"/>
  <c r="T27" i="256"/>
  <c r="T26" i="256"/>
  <c r="T25" i="256"/>
  <c r="T24" i="256"/>
  <c r="T23" i="256"/>
  <c r="T22" i="256"/>
  <c r="T21" i="256"/>
  <c r="T20" i="256"/>
  <c r="T19" i="256"/>
  <c r="T18" i="256"/>
  <c r="T17" i="256"/>
  <c r="T16" i="256"/>
  <c r="T15" i="256"/>
  <c r="T14" i="256"/>
  <c r="T13" i="256"/>
  <c r="T12" i="256"/>
  <c r="T11" i="256"/>
  <c r="T10" i="256"/>
  <c r="T9" i="256"/>
  <c r="T8" i="256"/>
  <c r="T7" i="256"/>
  <c r="T6" i="256"/>
  <c r="T5" i="256"/>
  <c r="T4" i="256"/>
  <c r="J72" i="256"/>
  <c r="J71" i="256"/>
  <c r="J70" i="256"/>
  <c r="J69" i="256"/>
  <c r="J68" i="256"/>
  <c r="J67" i="256"/>
  <c r="J66" i="256"/>
  <c r="J65" i="256"/>
  <c r="J64" i="256"/>
  <c r="J63" i="256"/>
  <c r="J60" i="256"/>
  <c r="J59" i="256"/>
  <c r="J58" i="256"/>
  <c r="J57" i="256"/>
  <c r="J56" i="256"/>
  <c r="J55" i="256"/>
  <c r="J54" i="256"/>
  <c r="J53" i="256"/>
  <c r="J52" i="256"/>
  <c r="J51" i="256"/>
  <c r="J50" i="256"/>
  <c r="J49" i="256"/>
  <c r="J48" i="256"/>
  <c r="J45" i="256"/>
  <c r="J44" i="256"/>
  <c r="J43" i="256"/>
  <c r="J42" i="256"/>
  <c r="J41" i="256"/>
  <c r="J40" i="256"/>
  <c r="J39" i="256"/>
  <c r="J38" i="256"/>
  <c r="J37" i="256"/>
  <c r="J34" i="256"/>
  <c r="J33" i="256"/>
  <c r="J32" i="256"/>
  <c r="J31" i="256"/>
  <c r="J30" i="256"/>
  <c r="J29" i="256"/>
  <c r="J28" i="256"/>
  <c r="J27" i="256"/>
  <c r="J26" i="256"/>
  <c r="J25" i="256"/>
  <c r="J24" i="256"/>
  <c r="J23" i="256"/>
  <c r="J22" i="256"/>
  <c r="J21" i="256"/>
  <c r="J20" i="256"/>
  <c r="J19" i="256"/>
  <c r="J18" i="256"/>
  <c r="J17" i="256"/>
  <c r="J16" i="256"/>
  <c r="J15" i="256"/>
  <c r="J14" i="256"/>
  <c r="J13" i="256"/>
  <c r="J12" i="256"/>
  <c r="J11" i="256"/>
  <c r="J10" i="256"/>
  <c r="J9" i="256"/>
  <c r="J8" i="256"/>
  <c r="J7" i="256"/>
  <c r="J6" i="256"/>
  <c r="J5" i="256"/>
  <c r="J4" i="256"/>
  <c r="B72" i="256"/>
  <c r="B71" i="256"/>
  <c r="B70" i="256"/>
  <c r="B69" i="256"/>
  <c r="B68" i="256"/>
  <c r="B67" i="256"/>
  <c r="B66" i="256"/>
  <c r="B65" i="256"/>
  <c r="B64" i="256"/>
  <c r="L63" i="256"/>
  <c r="B63" i="256"/>
  <c r="L62" i="256"/>
  <c r="L61" i="256"/>
  <c r="L60" i="256"/>
  <c r="L59" i="256"/>
  <c r="L58" i="256"/>
  <c r="L57" i="256"/>
  <c r="L56" i="256"/>
  <c r="L55" i="256"/>
  <c r="L54" i="256"/>
  <c r="W53" i="256"/>
  <c r="L53" i="256"/>
  <c r="W52" i="256"/>
  <c r="L52" i="256"/>
  <c r="W51" i="256"/>
  <c r="L51" i="256"/>
  <c r="W50" i="256"/>
  <c r="L50" i="256"/>
  <c r="W49" i="256"/>
  <c r="L49" i="256"/>
  <c r="W48" i="256"/>
  <c r="W47" i="256"/>
  <c r="W46" i="256"/>
  <c r="W45" i="256"/>
  <c r="W44" i="256"/>
  <c r="W43" i="256"/>
  <c r="W42" i="256"/>
  <c r="W41" i="256"/>
  <c r="W40" i="256"/>
  <c r="W39" i="256"/>
  <c r="W38" i="256"/>
  <c r="W37" i="256"/>
  <c r="W36" i="256"/>
  <c r="W35" i="256"/>
  <c r="W34" i="256"/>
  <c r="W33" i="256"/>
  <c r="W32" i="256"/>
  <c r="W31" i="256"/>
  <c r="W30" i="256"/>
  <c r="W29" i="256"/>
  <c r="W28" i="256"/>
  <c r="W27" i="256"/>
  <c r="W26" i="256"/>
  <c r="W25" i="256"/>
  <c r="W24" i="256"/>
  <c r="W23" i="256"/>
  <c r="W22" i="256"/>
  <c r="W21" i="256"/>
  <c r="W20" i="256"/>
  <c r="W19" i="256"/>
  <c r="W18" i="256"/>
  <c r="W17" i="256"/>
  <c r="W16" i="256"/>
  <c r="W15" i="256"/>
  <c r="W14" i="256"/>
  <c r="W13" i="256"/>
  <c r="W12" i="256"/>
  <c r="W11" i="256"/>
  <c r="W10" i="256"/>
  <c r="W9" i="256"/>
  <c r="W8" i="256"/>
  <c r="W7" i="256"/>
  <c r="W6" i="256"/>
  <c r="W5" i="256"/>
  <c r="W4" i="256"/>
  <c r="AP1" i="210"/>
  <c r="H54" i="255"/>
  <c r="G54" i="255"/>
  <c r="F54" i="255"/>
  <c r="E54" i="255"/>
  <c r="D54" i="255"/>
  <c r="H53" i="255"/>
  <c r="G53" i="255"/>
  <c r="F53" i="255"/>
  <c r="E53" i="255"/>
  <c r="D53" i="255"/>
  <c r="H52" i="255"/>
  <c r="G52" i="255"/>
  <c r="F52" i="255"/>
  <c r="E52" i="255"/>
  <c r="D52" i="255"/>
  <c r="H51" i="255"/>
  <c r="G51" i="255"/>
  <c r="F51" i="255"/>
  <c r="E51" i="255"/>
  <c r="D51" i="255"/>
  <c r="H50" i="255"/>
  <c r="G50" i="255"/>
  <c r="F50" i="255"/>
  <c r="E50" i="255"/>
  <c r="D50" i="255"/>
  <c r="H49" i="255"/>
  <c r="G49" i="255"/>
  <c r="F49" i="255"/>
  <c r="E49" i="255"/>
  <c r="D49" i="255"/>
  <c r="H48" i="255"/>
  <c r="G48" i="255"/>
  <c r="F48" i="255"/>
  <c r="E48" i="255"/>
  <c r="D48" i="255"/>
  <c r="H45" i="255"/>
  <c r="G45" i="255"/>
  <c r="F45" i="255"/>
  <c r="E45" i="255"/>
  <c r="D45" i="255"/>
  <c r="H44" i="255"/>
  <c r="G44" i="255"/>
  <c r="F44" i="255"/>
  <c r="E44" i="255"/>
  <c r="D44" i="255"/>
  <c r="H43" i="255"/>
  <c r="G43" i="255"/>
  <c r="F43" i="255"/>
  <c r="E43" i="255"/>
  <c r="D43" i="255"/>
  <c r="H42" i="255"/>
  <c r="G42" i="255"/>
  <c r="F42" i="255"/>
  <c r="E42" i="255"/>
  <c r="D42" i="255"/>
  <c r="H41" i="255"/>
  <c r="G41" i="255"/>
  <c r="F41" i="255"/>
  <c r="E41" i="255"/>
  <c r="D41" i="255"/>
  <c r="H40" i="255"/>
  <c r="G40" i="255"/>
  <c r="F40" i="255"/>
  <c r="E40" i="255"/>
  <c r="D40" i="255"/>
  <c r="H39" i="255"/>
  <c r="G39" i="255"/>
  <c r="F39" i="255"/>
  <c r="E39" i="255"/>
  <c r="D39" i="255"/>
  <c r="H38" i="255"/>
  <c r="G38" i="255"/>
  <c r="F38" i="255"/>
  <c r="E38" i="255"/>
  <c r="D38" i="255"/>
  <c r="H37" i="255"/>
  <c r="G37" i="255"/>
  <c r="F37" i="255"/>
  <c r="E37" i="255"/>
  <c r="D37" i="255"/>
  <c r="H30" i="255"/>
  <c r="G30" i="255"/>
  <c r="F30" i="255"/>
  <c r="E30" i="255"/>
  <c r="D30" i="255"/>
  <c r="Y53" i="255"/>
  <c r="Y52" i="255"/>
  <c r="Y51" i="255"/>
  <c r="Y50" i="255"/>
  <c r="Y49" i="255"/>
  <c r="Y48" i="255"/>
  <c r="Y47" i="255"/>
  <c r="Y46" i="255"/>
  <c r="Y45" i="255"/>
  <c r="Y44" i="255"/>
  <c r="Y43" i="255"/>
  <c r="Y42" i="255"/>
  <c r="Y41" i="255"/>
  <c r="Y40" i="255"/>
  <c r="Y39" i="255"/>
  <c r="Y38" i="255"/>
  <c r="Y37" i="255"/>
  <c r="Y36" i="255"/>
  <c r="Y35" i="255"/>
  <c r="Y34" i="255"/>
  <c r="Y33" i="255"/>
  <c r="Y32" i="255"/>
  <c r="Y31" i="255"/>
  <c r="Y30" i="255"/>
  <c r="Y29" i="255"/>
  <c r="Y28" i="255"/>
  <c r="Y27" i="255"/>
  <c r="Y26" i="255"/>
  <c r="Y25" i="255"/>
  <c r="Y24" i="255"/>
  <c r="Y23" i="255"/>
  <c r="Y22" i="255"/>
  <c r="Y21" i="255"/>
  <c r="Y20" i="255"/>
  <c r="Y19" i="255"/>
  <c r="Y18" i="255"/>
  <c r="Y17" i="255"/>
  <c r="Y16" i="255"/>
  <c r="Y15" i="255"/>
  <c r="Y14" i="255"/>
  <c r="Y13" i="255"/>
  <c r="Y12" i="255"/>
  <c r="Y11" i="255"/>
  <c r="Y10" i="255"/>
  <c r="Y9" i="255"/>
  <c r="Y8" i="255"/>
  <c r="Y7" i="255"/>
  <c r="Y6" i="255"/>
  <c r="Y5" i="255"/>
  <c r="Y4" i="255"/>
  <c r="T63" i="255"/>
  <c r="T62" i="255"/>
  <c r="T61" i="255"/>
  <c r="T60" i="255"/>
  <c r="T59" i="255"/>
  <c r="T58" i="255"/>
  <c r="T57" i="255"/>
  <c r="T56" i="255"/>
  <c r="T55" i="255"/>
  <c r="T54" i="255"/>
  <c r="T53" i="255"/>
  <c r="T52" i="255"/>
  <c r="T51" i="255"/>
  <c r="T50" i="255"/>
  <c r="T49" i="255"/>
  <c r="T46" i="255"/>
  <c r="T45" i="255"/>
  <c r="T44" i="255"/>
  <c r="T43" i="255"/>
  <c r="T42" i="255"/>
  <c r="T41" i="255"/>
  <c r="T40" i="255"/>
  <c r="T37" i="255"/>
  <c r="T36" i="255"/>
  <c r="T35" i="255"/>
  <c r="T34" i="255"/>
  <c r="T33" i="255"/>
  <c r="T32" i="255"/>
  <c r="T29" i="255"/>
  <c r="T28" i="255"/>
  <c r="T27" i="255"/>
  <c r="T26" i="255"/>
  <c r="T25" i="255"/>
  <c r="T24" i="255"/>
  <c r="T23" i="255"/>
  <c r="T22" i="255"/>
  <c r="T21" i="255"/>
  <c r="T20" i="255"/>
  <c r="T19" i="255"/>
  <c r="T18" i="255"/>
  <c r="T17" i="255"/>
  <c r="T16" i="255"/>
  <c r="T15" i="255"/>
  <c r="T14" i="255"/>
  <c r="T13" i="255"/>
  <c r="T12" i="255"/>
  <c r="T11" i="255"/>
  <c r="T10" i="255"/>
  <c r="T9" i="255"/>
  <c r="T8" i="255"/>
  <c r="T7" i="255"/>
  <c r="T6" i="255"/>
  <c r="T5" i="255"/>
  <c r="T4" i="255"/>
  <c r="J72" i="255"/>
  <c r="J71" i="255"/>
  <c r="J70" i="255"/>
  <c r="J69" i="255"/>
  <c r="J68" i="255"/>
  <c r="J67" i="255"/>
  <c r="J66" i="255"/>
  <c r="J65" i="255"/>
  <c r="J64" i="255"/>
  <c r="J63" i="255"/>
  <c r="J60" i="255"/>
  <c r="J59" i="255"/>
  <c r="J58" i="255"/>
  <c r="J57" i="255"/>
  <c r="J56" i="255"/>
  <c r="J55" i="255"/>
  <c r="J54" i="255"/>
  <c r="J53" i="255"/>
  <c r="J52" i="255"/>
  <c r="J51" i="255"/>
  <c r="J50" i="255"/>
  <c r="J49" i="255"/>
  <c r="J48" i="255"/>
  <c r="J45" i="255"/>
  <c r="J44" i="255"/>
  <c r="J43" i="255"/>
  <c r="J42" i="255"/>
  <c r="J41" i="255"/>
  <c r="J40" i="255"/>
  <c r="J39" i="255"/>
  <c r="J38" i="255"/>
  <c r="J37" i="255"/>
  <c r="J34" i="255"/>
  <c r="J33" i="255"/>
  <c r="J32" i="255"/>
  <c r="J31" i="255"/>
  <c r="J30" i="255"/>
  <c r="J29" i="255"/>
  <c r="J28" i="255"/>
  <c r="J27" i="255"/>
  <c r="J26" i="255"/>
  <c r="J25" i="255"/>
  <c r="J24" i="255"/>
  <c r="J23" i="255"/>
  <c r="J22" i="255"/>
  <c r="J21" i="255"/>
  <c r="J20" i="255"/>
  <c r="J19" i="255"/>
  <c r="J18" i="255"/>
  <c r="J17" i="255"/>
  <c r="J16" i="255"/>
  <c r="J15" i="255"/>
  <c r="J14" i="255"/>
  <c r="J13" i="255"/>
  <c r="J12" i="255"/>
  <c r="J11" i="255"/>
  <c r="J10" i="255"/>
  <c r="J9" i="255"/>
  <c r="J8" i="255"/>
  <c r="J7" i="255"/>
  <c r="J6" i="255"/>
  <c r="J5" i="255"/>
  <c r="J4" i="255"/>
  <c r="B72" i="255"/>
  <c r="B71" i="255"/>
  <c r="B70" i="255"/>
  <c r="B69" i="255"/>
  <c r="B68" i="255"/>
  <c r="B67" i="255"/>
  <c r="B66" i="255"/>
  <c r="B65" i="255"/>
  <c r="B64" i="255"/>
  <c r="L63" i="255"/>
  <c r="B63" i="255"/>
  <c r="L62" i="255"/>
  <c r="L61" i="255"/>
  <c r="L60" i="255"/>
  <c r="L59" i="255"/>
  <c r="L58" i="255"/>
  <c r="L57" i="255"/>
  <c r="L56" i="255"/>
  <c r="L55" i="255"/>
  <c r="L54" i="255"/>
  <c r="W53" i="255"/>
  <c r="L53" i="255"/>
  <c r="W52" i="255"/>
  <c r="L52" i="255"/>
  <c r="W51" i="255"/>
  <c r="L51" i="255"/>
  <c r="W50" i="255"/>
  <c r="L50" i="255"/>
  <c r="W49" i="255"/>
  <c r="L49" i="255"/>
  <c r="W48" i="255"/>
  <c r="W47" i="255"/>
  <c r="W46" i="255"/>
  <c r="W45" i="255"/>
  <c r="W44" i="255"/>
  <c r="W43" i="255"/>
  <c r="W42" i="255"/>
  <c r="W41" i="255"/>
  <c r="W40" i="255"/>
  <c r="W39" i="255"/>
  <c r="W38" i="255"/>
  <c r="W37" i="255"/>
  <c r="W36" i="255"/>
  <c r="W35" i="255"/>
  <c r="W34" i="255"/>
  <c r="W33" i="255"/>
  <c r="W32" i="255"/>
  <c r="W31" i="255"/>
  <c r="W30" i="255"/>
  <c r="W29" i="255"/>
  <c r="W28" i="255"/>
  <c r="W27" i="255"/>
  <c r="W26" i="255"/>
  <c r="W25" i="255"/>
  <c r="W24" i="255"/>
  <c r="W23" i="255"/>
  <c r="W22" i="255"/>
  <c r="W21" i="255"/>
  <c r="W20" i="255"/>
  <c r="W19" i="255"/>
  <c r="W18" i="255"/>
  <c r="W17" i="255"/>
  <c r="W16" i="255"/>
  <c r="W15" i="255"/>
  <c r="W14" i="255"/>
  <c r="W13" i="255"/>
  <c r="W12" i="255"/>
  <c r="W11" i="255"/>
  <c r="W10" i="255"/>
  <c r="W9" i="255"/>
  <c r="W8" i="255"/>
  <c r="W7" i="255"/>
  <c r="W6" i="255"/>
  <c r="W5" i="255"/>
  <c r="W4" i="255"/>
  <c r="AN1" i="210"/>
  <c r="H54" i="254"/>
  <c r="G54" i="254"/>
  <c r="F54" i="254"/>
  <c r="E54" i="254"/>
  <c r="D54" i="254"/>
  <c r="H53" i="254"/>
  <c r="G53" i="254"/>
  <c r="F53" i="254"/>
  <c r="E53" i="254"/>
  <c r="D53" i="254"/>
  <c r="H52" i="254"/>
  <c r="G52" i="254"/>
  <c r="F52" i="254"/>
  <c r="E52" i="254"/>
  <c r="D52" i="254"/>
  <c r="H51" i="254"/>
  <c r="G51" i="254"/>
  <c r="F51" i="254"/>
  <c r="E51" i="254"/>
  <c r="D51" i="254"/>
  <c r="H50" i="254"/>
  <c r="G50" i="254"/>
  <c r="F50" i="254"/>
  <c r="E50" i="254"/>
  <c r="D50" i="254"/>
  <c r="H49" i="254"/>
  <c r="G49" i="254"/>
  <c r="F49" i="254"/>
  <c r="E49" i="254"/>
  <c r="D49" i="254"/>
  <c r="H48" i="254"/>
  <c r="G48" i="254"/>
  <c r="F48" i="254"/>
  <c r="E48" i="254"/>
  <c r="D48" i="254"/>
  <c r="H45" i="254"/>
  <c r="G45" i="254"/>
  <c r="F45" i="254"/>
  <c r="E45" i="254"/>
  <c r="D45" i="254"/>
  <c r="H44" i="254"/>
  <c r="G44" i="254"/>
  <c r="F44" i="254"/>
  <c r="E44" i="254"/>
  <c r="D44" i="254"/>
  <c r="H43" i="254"/>
  <c r="G43" i="254"/>
  <c r="F43" i="254"/>
  <c r="E43" i="254"/>
  <c r="D43" i="254"/>
  <c r="H42" i="254"/>
  <c r="G42" i="254"/>
  <c r="F42" i="254"/>
  <c r="E42" i="254"/>
  <c r="D42" i="254"/>
  <c r="H41" i="254"/>
  <c r="G41" i="254"/>
  <c r="F41" i="254"/>
  <c r="E41" i="254"/>
  <c r="D41" i="254"/>
  <c r="H40" i="254"/>
  <c r="G40" i="254"/>
  <c r="F40" i="254"/>
  <c r="E40" i="254"/>
  <c r="D40" i="254"/>
  <c r="H39" i="254"/>
  <c r="G39" i="254"/>
  <c r="F39" i="254"/>
  <c r="E39" i="254"/>
  <c r="D39" i="254"/>
  <c r="H38" i="254"/>
  <c r="G38" i="254"/>
  <c r="F38" i="254"/>
  <c r="E38" i="254"/>
  <c r="D38" i="254"/>
  <c r="H37" i="254"/>
  <c r="G37" i="254"/>
  <c r="F37" i="254"/>
  <c r="E37" i="254"/>
  <c r="D37" i="254"/>
  <c r="H30" i="254"/>
  <c r="G30" i="254"/>
  <c r="F30" i="254"/>
  <c r="E30" i="254"/>
  <c r="D30" i="254"/>
  <c r="Y53" i="254"/>
  <c r="Y52" i="254"/>
  <c r="Y51" i="254"/>
  <c r="Y50" i="254"/>
  <c r="Y49" i="254"/>
  <c r="Y48" i="254"/>
  <c r="Y47" i="254"/>
  <c r="Y46" i="254"/>
  <c r="Y45" i="254"/>
  <c r="Y44" i="254"/>
  <c r="Y43" i="254"/>
  <c r="Y42" i="254"/>
  <c r="Y41" i="254"/>
  <c r="Y40" i="254"/>
  <c r="Y39" i="254"/>
  <c r="Y38" i="254"/>
  <c r="Y37" i="254"/>
  <c r="Y36" i="254"/>
  <c r="Y35" i="254"/>
  <c r="Y34" i="254"/>
  <c r="Y33" i="254"/>
  <c r="Y32" i="254"/>
  <c r="Y31" i="254"/>
  <c r="Y30" i="254"/>
  <c r="Y29" i="254"/>
  <c r="Y28" i="254"/>
  <c r="Y27" i="254"/>
  <c r="Y26" i="254"/>
  <c r="Y25" i="254"/>
  <c r="Y24" i="254"/>
  <c r="Y23" i="254"/>
  <c r="Y22" i="254"/>
  <c r="Y21" i="254"/>
  <c r="Y20" i="254"/>
  <c r="Y19" i="254"/>
  <c r="Y18" i="254"/>
  <c r="Y17" i="254"/>
  <c r="Y16" i="254"/>
  <c r="Y15" i="254"/>
  <c r="Y14" i="254"/>
  <c r="Y13" i="254"/>
  <c r="Y12" i="254"/>
  <c r="Y11" i="254"/>
  <c r="Y10" i="254"/>
  <c r="Y9" i="254"/>
  <c r="Y8" i="254"/>
  <c r="Y7" i="254"/>
  <c r="Y6" i="254"/>
  <c r="Y5" i="254"/>
  <c r="Y4" i="254"/>
  <c r="T63" i="254"/>
  <c r="T62" i="254"/>
  <c r="T61" i="254"/>
  <c r="T60" i="254"/>
  <c r="T59" i="254"/>
  <c r="T58" i="254"/>
  <c r="T57" i="254"/>
  <c r="T56" i="254"/>
  <c r="T55" i="254"/>
  <c r="T54" i="254"/>
  <c r="T53" i="254"/>
  <c r="T52" i="254"/>
  <c r="T51" i="254"/>
  <c r="T50" i="254"/>
  <c r="T49" i="254"/>
  <c r="T46" i="254"/>
  <c r="T45" i="254"/>
  <c r="T44" i="254"/>
  <c r="T43" i="254"/>
  <c r="T42" i="254"/>
  <c r="T41" i="254"/>
  <c r="T40" i="254"/>
  <c r="T37" i="254"/>
  <c r="T36" i="254"/>
  <c r="T35" i="254"/>
  <c r="T34" i="254"/>
  <c r="T33" i="254"/>
  <c r="T32" i="254"/>
  <c r="T29" i="254"/>
  <c r="T28" i="254"/>
  <c r="T27" i="254"/>
  <c r="T26" i="254"/>
  <c r="T25" i="254"/>
  <c r="T24" i="254"/>
  <c r="T23" i="254"/>
  <c r="T22" i="254"/>
  <c r="T21" i="254"/>
  <c r="T20" i="254"/>
  <c r="T19" i="254"/>
  <c r="T18" i="254"/>
  <c r="T17" i="254"/>
  <c r="T16" i="254"/>
  <c r="T15" i="254"/>
  <c r="T14" i="254"/>
  <c r="T13" i="254"/>
  <c r="T12" i="254"/>
  <c r="T11" i="254"/>
  <c r="T10" i="254"/>
  <c r="T9" i="254"/>
  <c r="T8" i="254"/>
  <c r="T7" i="254"/>
  <c r="T6" i="254"/>
  <c r="T5" i="254"/>
  <c r="T4" i="254"/>
  <c r="J72" i="254"/>
  <c r="J71" i="254"/>
  <c r="J70" i="254"/>
  <c r="J69" i="254"/>
  <c r="J68" i="254"/>
  <c r="J67" i="254"/>
  <c r="J66" i="254"/>
  <c r="J65" i="254"/>
  <c r="J64" i="254"/>
  <c r="J63" i="254"/>
  <c r="J60" i="254"/>
  <c r="J59" i="254"/>
  <c r="J58" i="254"/>
  <c r="J57" i="254"/>
  <c r="J56" i="254"/>
  <c r="J55" i="254"/>
  <c r="J54" i="254"/>
  <c r="J53" i="254"/>
  <c r="J52" i="254"/>
  <c r="J51" i="254"/>
  <c r="J50" i="254"/>
  <c r="J49" i="254"/>
  <c r="J48" i="254"/>
  <c r="J45" i="254"/>
  <c r="J44" i="254"/>
  <c r="J43" i="254"/>
  <c r="J42" i="254"/>
  <c r="J41" i="254"/>
  <c r="J40" i="254"/>
  <c r="J39" i="254"/>
  <c r="J38" i="254"/>
  <c r="J37" i="254"/>
  <c r="J34" i="254"/>
  <c r="J33" i="254"/>
  <c r="J32" i="254"/>
  <c r="J31" i="254"/>
  <c r="J30" i="254"/>
  <c r="J29" i="254"/>
  <c r="J28" i="254"/>
  <c r="J27" i="254"/>
  <c r="J26" i="254"/>
  <c r="J25" i="254"/>
  <c r="J24" i="254"/>
  <c r="J23" i="254"/>
  <c r="J22" i="254"/>
  <c r="J21" i="254"/>
  <c r="J20" i="254"/>
  <c r="J19" i="254"/>
  <c r="J18" i="254"/>
  <c r="J17" i="254"/>
  <c r="J16" i="254"/>
  <c r="J15" i="254"/>
  <c r="J14" i="254"/>
  <c r="J13" i="254"/>
  <c r="J12" i="254"/>
  <c r="J11" i="254"/>
  <c r="J10" i="254"/>
  <c r="J9" i="254"/>
  <c r="J8" i="254"/>
  <c r="J7" i="254"/>
  <c r="J6" i="254"/>
  <c r="J5" i="254"/>
  <c r="J4" i="254"/>
  <c r="B72" i="254"/>
  <c r="B71" i="254"/>
  <c r="B70" i="254"/>
  <c r="B69" i="254"/>
  <c r="B68" i="254"/>
  <c r="B67" i="254"/>
  <c r="B66" i="254"/>
  <c r="B65" i="254"/>
  <c r="B64" i="254"/>
  <c r="L63" i="254"/>
  <c r="B63" i="254"/>
  <c r="L62" i="254"/>
  <c r="L61" i="254"/>
  <c r="L60" i="254"/>
  <c r="L59" i="254"/>
  <c r="L58" i="254"/>
  <c r="L57" i="254"/>
  <c r="L56" i="254"/>
  <c r="L55" i="254"/>
  <c r="L54" i="254"/>
  <c r="W53" i="254"/>
  <c r="L53" i="254"/>
  <c r="W52" i="254"/>
  <c r="L52" i="254"/>
  <c r="W51" i="254"/>
  <c r="L51" i="254"/>
  <c r="W50" i="254"/>
  <c r="L50" i="254"/>
  <c r="W49" i="254"/>
  <c r="L49" i="254"/>
  <c r="W48" i="254"/>
  <c r="W47" i="254"/>
  <c r="W46" i="254"/>
  <c r="W45" i="254"/>
  <c r="W44" i="254"/>
  <c r="W43" i="254"/>
  <c r="W42" i="254"/>
  <c r="W41" i="254"/>
  <c r="W40" i="254"/>
  <c r="W39" i="254"/>
  <c r="W38" i="254"/>
  <c r="W37" i="254"/>
  <c r="W36" i="254"/>
  <c r="W35" i="254"/>
  <c r="W34" i="254"/>
  <c r="W33" i="254"/>
  <c r="W32" i="254"/>
  <c r="W31" i="254"/>
  <c r="W30" i="254"/>
  <c r="W29" i="254"/>
  <c r="W28" i="254"/>
  <c r="W27" i="254"/>
  <c r="W26" i="254"/>
  <c r="W25" i="254"/>
  <c r="W24" i="254"/>
  <c r="W23" i="254"/>
  <c r="W22" i="254"/>
  <c r="W21" i="254"/>
  <c r="W20" i="254"/>
  <c r="W19" i="254"/>
  <c r="W18" i="254"/>
  <c r="W17" i="254"/>
  <c r="W16" i="254"/>
  <c r="W15" i="254"/>
  <c r="W14" i="254"/>
  <c r="W13" i="254"/>
  <c r="W12" i="254"/>
  <c r="W11" i="254"/>
  <c r="W10" i="254"/>
  <c r="W9" i="254"/>
  <c r="W8" i="254"/>
  <c r="W7" i="254"/>
  <c r="W6" i="254"/>
  <c r="W5" i="254"/>
  <c r="W4" i="254"/>
  <c r="AL1" i="210"/>
  <c r="H54" i="253"/>
  <c r="G54" i="253"/>
  <c r="F54" i="253"/>
  <c r="E54" i="253"/>
  <c r="D54" i="253"/>
  <c r="H53" i="253"/>
  <c r="G53" i="253"/>
  <c r="F53" i="253"/>
  <c r="E53" i="253"/>
  <c r="D53" i="253"/>
  <c r="H52" i="253"/>
  <c r="G52" i="253"/>
  <c r="F52" i="253"/>
  <c r="E52" i="253"/>
  <c r="D52" i="253"/>
  <c r="H51" i="253"/>
  <c r="G51" i="253"/>
  <c r="F51" i="253"/>
  <c r="E51" i="253"/>
  <c r="D51" i="253"/>
  <c r="H50" i="253"/>
  <c r="G50" i="253"/>
  <c r="F50" i="253"/>
  <c r="E50" i="253"/>
  <c r="D50" i="253"/>
  <c r="H49" i="253"/>
  <c r="G49" i="253"/>
  <c r="F49" i="253"/>
  <c r="E49" i="253"/>
  <c r="D49" i="253"/>
  <c r="H48" i="253"/>
  <c r="G48" i="253"/>
  <c r="F48" i="253"/>
  <c r="E48" i="253"/>
  <c r="D48" i="253"/>
  <c r="H45" i="253"/>
  <c r="G45" i="253"/>
  <c r="F45" i="253"/>
  <c r="E45" i="253"/>
  <c r="D45" i="253"/>
  <c r="H44" i="253"/>
  <c r="G44" i="253"/>
  <c r="F44" i="253"/>
  <c r="E44" i="253"/>
  <c r="D44" i="253"/>
  <c r="H43" i="253"/>
  <c r="G43" i="253"/>
  <c r="F43" i="253"/>
  <c r="E43" i="253"/>
  <c r="D43" i="253"/>
  <c r="H42" i="253"/>
  <c r="G42" i="253"/>
  <c r="F42" i="253"/>
  <c r="E42" i="253"/>
  <c r="D42" i="253"/>
  <c r="H41" i="253"/>
  <c r="G41" i="253"/>
  <c r="F41" i="253"/>
  <c r="E41" i="253"/>
  <c r="D41" i="253"/>
  <c r="H40" i="253"/>
  <c r="G40" i="253"/>
  <c r="F40" i="253"/>
  <c r="E40" i="253"/>
  <c r="D40" i="253"/>
  <c r="H39" i="253"/>
  <c r="G39" i="253"/>
  <c r="F39" i="253"/>
  <c r="E39" i="253"/>
  <c r="D39" i="253"/>
  <c r="H38" i="253"/>
  <c r="G38" i="253"/>
  <c r="F38" i="253"/>
  <c r="E38" i="253"/>
  <c r="D38" i="253"/>
  <c r="H37" i="253"/>
  <c r="G37" i="253"/>
  <c r="F37" i="253"/>
  <c r="E37" i="253"/>
  <c r="D37" i="253"/>
  <c r="H30" i="253"/>
  <c r="G30" i="253"/>
  <c r="F30" i="253"/>
  <c r="E30" i="253"/>
  <c r="D30" i="253"/>
  <c r="Y53" i="253"/>
  <c r="Y52" i="253"/>
  <c r="Y51" i="253"/>
  <c r="Y50" i="253"/>
  <c r="Y49" i="253"/>
  <c r="Y48" i="253"/>
  <c r="Y47" i="253"/>
  <c r="Y46" i="253"/>
  <c r="Y45" i="253"/>
  <c r="Y44" i="253"/>
  <c r="Y43" i="253"/>
  <c r="Y42" i="253"/>
  <c r="Y41" i="253"/>
  <c r="Y40" i="253"/>
  <c r="Y39" i="253"/>
  <c r="Y38" i="253"/>
  <c r="Y37" i="253"/>
  <c r="Y36" i="253"/>
  <c r="Y35" i="253"/>
  <c r="Y34" i="253"/>
  <c r="Y33" i="253"/>
  <c r="Y32" i="253"/>
  <c r="Y31" i="253"/>
  <c r="Y30" i="253"/>
  <c r="Y29" i="253"/>
  <c r="Y28" i="253"/>
  <c r="Y27" i="253"/>
  <c r="Y26" i="253"/>
  <c r="Y25" i="253"/>
  <c r="Y24" i="253"/>
  <c r="Y23" i="253"/>
  <c r="Y22" i="253"/>
  <c r="Y21" i="253"/>
  <c r="Y20" i="253"/>
  <c r="Y19" i="253"/>
  <c r="Y18" i="253"/>
  <c r="Y17" i="253"/>
  <c r="Y16" i="253"/>
  <c r="Y15" i="253"/>
  <c r="Y14" i="253"/>
  <c r="Y13" i="253"/>
  <c r="Y12" i="253"/>
  <c r="Y11" i="253"/>
  <c r="Y10" i="253"/>
  <c r="Y9" i="253"/>
  <c r="Y8" i="253"/>
  <c r="Y7" i="253"/>
  <c r="Y6" i="253"/>
  <c r="Y5" i="253"/>
  <c r="Y4" i="253"/>
  <c r="T63" i="253"/>
  <c r="T62" i="253"/>
  <c r="T61" i="253"/>
  <c r="T60" i="253"/>
  <c r="T59" i="253"/>
  <c r="T58" i="253"/>
  <c r="T57" i="253"/>
  <c r="T56" i="253"/>
  <c r="T55" i="253"/>
  <c r="T54" i="253"/>
  <c r="T53" i="253"/>
  <c r="T52" i="253"/>
  <c r="T51" i="253"/>
  <c r="T50" i="253"/>
  <c r="T49" i="253"/>
  <c r="T46" i="253"/>
  <c r="T45" i="253"/>
  <c r="T44" i="253"/>
  <c r="T43" i="253"/>
  <c r="T42" i="253"/>
  <c r="T41" i="253"/>
  <c r="T40" i="253"/>
  <c r="T37" i="253"/>
  <c r="T36" i="253"/>
  <c r="T35" i="253"/>
  <c r="T34" i="253"/>
  <c r="T33" i="253"/>
  <c r="T32" i="253"/>
  <c r="T29" i="253"/>
  <c r="T28" i="253"/>
  <c r="T27" i="253"/>
  <c r="T26" i="253"/>
  <c r="T25" i="253"/>
  <c r="T24" i="253"/>
  <c r="T23" i="253"/>
  <c r="T22" i="253"/>
  <c r="T21" i="253"/>
  <c r="T20" i="253"/>
  <c r="T19" i="253"/>
  <c r="T18" i="253"/>
  <c r="T17" i="253"/>
  <c r="T16" i="253"/>
  <c r="T15" i="253"/>
  <c r="T14" i="253"/>
  <c r="T13" i="253"/>
  <c r="T12" i="253"/>
  <c r="T11" i="253"/>
  <c r="T10" i="253"/>
  <c r="T9" i="253"/>
  <c r="T8" i="253"/>
  <c r="T7" i="253"/>
  <c r="T6" i="253"/>
  <c r="T5" i="253"/>
  <c r="T4" i="253"/>
  <c r="J72" i="253"/>
  <c r="J71" i="253"/>
  <c r="J70" i="253"/>
  <c r="J69" i="253"/>
  <c r="J68" i="253"/>
  <c r="J67" i="253"/>
  <c r="J66" i="253"/>
  <c r="J65" i="253"/>
  <c r="J64" i="253"/>
  <c r="J63" i="253"/>
  <c r="J60" i="253"/>
  <c r="J59" i="253"/>
  <c r="J58" i="253"/>
  <c r="J57" i="253"/>
  <c r="J56" i="253"/>
  <c r="J55" i="253"/>
  <c r="J54" i="253"/>
  <c r="J53" i="253"/>
  <c r="J52" i="253"/>
  <c r="J51" i="253"/>
  <c r="J50" i="253"/>
  <c r="J49" i="253"/>
  <c r="J48" i="253"/>
  <c r="J45" i="253"/>
  <c r="J44" i="253"/>
  <c r="J43" i="253"/>
  <c r="J42" i="253"/>
  <c r="J41" i="253"/>
  <c r="J40" i="253"/>
  <c r="J39" i="253"/>
  <c r="J38" i="253"/>
  <c r="J37" i="253"/>
  <c r="J34" i="253"/>
  <c r="J33" i="253"/>
  <c r="J32" i="253"/>
  <c r="J31" i="253"/>
  <c r="J30" i="253"/>
  <c r="J29" i="253"/>
  <c r="J28" i="253"/>
  <c r="J27" i="253"/>
  <c r="J26" i="253"/>
  <c r="J25" i="253"/>
  <c r="J24" i="253"/>
  <c r="J23" i="253"/>
  <c r="J22" i="253"/>
  <c r="J21" i="253"/>
  <c r="J20" i="253"/>
  <c r="J19" i="253"/>
  <c r="J18" i="253"/>
  <c r="J17" i="253"/>
  <c r="J16" i="253"/>
  <c r="J15" i="253"/>
  <c r="J14" i="253"/>
  <c r="J13" i="253"/>
  <c r="J12" i="253"/>
  <c r="J11" i="253"/>
  <c r="J10" i="253"/>
  <c r="J9" i="253"/>
  <c r="J8" i="253"/>
  <c r="J7" i="253"/>
  <c r="J6" i="253"/>
  <c r="J5" i="253"/>
  <c r="J4" i="253"/>
  <c r="B72" i="253"/>
  <c r="B71" i="253"/>
  <c r="B70" i="253"/>
  <c r="B69" i="253"/>
  <c r="B68" i="253"/>
  <c r="B67" i="253"/>
  <c r="B66" i="253"/>
  <c r="B65" i="253"/>
  <c r="B64" i="253"/>
  <c r="L63" i="253"/>
  <c r="B63" i="253"/>
  <c r="L62" i="253"/>
  <c r="L61" i="253"/>
  <c r="L60" i="253"/>
  <c r="L59" i="253"/>
  <c r="L58" i="253"/>
  <c r="L57" i="253"/>
  <c r="L56" i="253"/>
  <c r="L55" i="253"/>
  <c r="L54" i="253"/>
  <c r="W53" i="253"/>
  <c r="L53" i="253"/>
  <c r="W52" i="253"/>
  <c r="L52" i="253"/>
  <c r="W51" i="253"/>
  <c r="L51" i="253"/>
  <c r="W50" i="253"/>
  <c r="L50" i="253"/>
  <c r="W49" i="253"/>
  <c r="L49" i="253"/>
  <c r="W48" i="253"/>
  <c r="W47" i="253"/>
  <c r="W46" i="253"/>
  <c r="W45" i="253"/>
  <c r="W44" i="253"/>
  <c r="W43" i="253"/>
  <c r="W42" i="253"/>
  <c r="W41" i="253"/>
  <c r="W40" i="253"/>
  <c r="W39" i="253"/>
  <c r="W38" i="253"/>
  <c r="W37" i="253"/>
  <c r="W36" i="253"/>
  <c r="W35" i="253"/>
  <c r="W34" i="253"/>
  <c r="W33" i="253"/>
  <c r="W32" i="253"/>
  <c r="W31" i="253"/>
  <c r="W30" i="253"/>
  <c r="W29" i="253"/>
  <c r="W28" i="253"/>
  <c r="W27" i="253"/>
  <c r="W26" i="253"/>
  <c r="W25" i="253"/>
  <c r="W24" i="253"/>
  <c r="W23" i="253"/>
  <c r="W22" i="253"/>
  <c r="W21" i="253"/>
  <c r="W20" i="253"/>
  <c r="W19" i="253"/>
  <c r="W18" i="253"/>
  <c r="W17" i="253"/>
  <c r="W16" i="253"/>
  <c r="W15" i="253"/>
  <c r="W14" i="253"/>
  <c r="W13" i="253"/>
  <c r="W12" i="253"/>
  <c r="W11" i="253"/>
  <c r="W10" i="253"/>
  <c r="W9" i="253"/>
  <c r="W8" i="253"/>
  <c r="W7" i="253"/>
  <c r="W6" i="253"/>
  <c r="W5" i="253"/>
  <c r="W4" i="253"/>
  <c r="AJ1" i="210"/>
  <c r="H54" i="252"/>
  <c r="G54" i="252"/>
  <c r="F54" i="252"/>
  <c r="E54" i="252"/>
  <c r="D54" i="252"/>
  <c r="H53" i="252"/>
  <c r="G53" i="252"/>
  <c r="F53" i="252"/>
  <c r="E53" i="252"/>
  <c r="D53" i="252"/>
  <c r="H52" i="252"/>
  <c r="G52" i="252"/>
  <c r="F52" i="252"/>
  <c r="E52" i="252"/>
  <c r="D52" i="252"/>
  <c r="H51" i="252"/>
  <c r="G51" i="252"/>
  <c r="F51" i="252"/>
  <c r="E51" i="252"/>
  <c r="D51" i="252"/>
  <c r="H50" i="252"/>
  <c r="G50" i="252"/>
  <c r="F50" i="252"/>
  <c r="E50" i="252"/>
  <c r="D50" i="252"/>
  <c r="H49" i="252"/>
  <c r="G49" i="252"/>
  <c r="F49" i="252"/>
  <c r="E49" i="252"/>
  <c r="D49" i="252"/>
  <c r="H48" i="252"/>
  <c r="G48" i="252"/>
  <c r="F48" i="252"/>
  <c r="E48" i="252"/>
  <c r="D48" i="252"/>
  <c r="H45" i="252"/>
  <c r="G45" i="252"/>
  <c r="F45" i="252"/>
  <c r="E45" i="252"/>
  <c r="D45" i="252"/>
  <c r="H44" i="252"/>
  <c r="G44" i="252"/>
  <c r="F44" i="252"/>
  <c r="E44" i="252"/>
  <c r="D44" i="252"/>
  <c r="H43" i="252"/>
  <c r="G43" i="252"/>
  <c r="F43" i="252"/>
  <c r="E43" i="252"/>
  <c r="D43" i="252"/>
  <c r="H42" i="252"/>
  <c r="G42" i="252"/>
  <c r="F42" i="252"/>
  <c r="E42" i="252"/>
  <c r="D42" i="252"/>
  <c r="H41" i="252"/>
  <c r="G41" i="252"/>
  <c r="F41" i="252"/>
  <c r="E41" i="252"/>
  <c r="D41" i="252"/>
  <c r="H40" i="252"/>
  <c r="G40" i="252"/>
  <c r="F40" i="252"/>
  <c r="E40" i="252"/>
  <c r="D40" i="252"/>
  <c r="H39" i="252"/>
  <c r="G39" i="252"/>
  <c r="F39" i="252"/>
  <c r="E39" i="252"/>
  <c r="D39" i="252"/>
  <c r="H38" i="252"/>
  <c r="G38" i="252"/>
  <c r="F38" i="252"/>
  <c r="E38" i="252"/>
  <c r="D38" i="252"/>
  <c r="H37" i="252"/>
  <c r="G37" i="252"/>
  <c r="F37" i="252"/>
  <c r="E37" i="252"/>
  <c r="D37" i="252"/>
  <c r="H30" i="252"/>
  <c r="G30" i="252"/>
  <c r="F30" i="252"/>
  <c r="E30" i="252"/>
  <c r="D30" i="252"/>
  <c r="Y53" i="252"/>
  <c r="Y52" i="252"/>
  <c r="Y51" i="252"/>
  <c r="Y50" i="252"/>
  <c r="Y49" i="252"/>
  <c r="Y48" i="252"/>
  <c r="Y47" i="252"/>
  <c r="Y46" i="252"/>
  <c r="Y45" i="252"/>
  <c r="Y44" i="252"/>
  <c r="Y43" i="252"/>
  <c r="Y42" i="252"/>
  <c r="Y41" i="252"/>
  <c r="Y40" i="252"/>
  <c r="Y39" i="252"/>
  <c r="Y38" i="252"/>
  <c r="Y37" i="252"/>
  <c r="Y36" i="252"/>
  <c r="Y35" i="252"/>
  <c r="Y34" i="252"/>
  <c r="Y33" i="252"/>
  <c r="Y32" i="252"/>
  <c r="Y31" i="252"/>
  <c r="Y30" i="252"/>
  <c r="Y29" i="252"/>
  <c r="Y28" i="252"/>
  <c r="Y27" i="252"/>
  <c r="Y26" i="252"/>
  <c r="Y25" i="252"/>
  <c r="Y24" i="252"/>
  <c r="Y23" i="252"/>
  <c r="Y22" i="252"/>
  <c r="Y21" i="252"/>
  <c r="Y20" i="252"/>
  <c r="Y19" i="252"/>
  <c r="Y18" i="252"/>
  <c r="Y17" i="252"/>
  <c r="Y16" i="252"/>
  <c r="Y15" i="252"/>
  <c r="Y14" i="252"/>
  <c r="Y13" i="252"/>
  <c r="Y12" i="252"/>
  <c r="Y11" i="252"/>
  <c r="Y10" i="252"/>
  <c r="Y9" i="252"/>
  <c r="Y8" i="252"/>
  <c r="Y7" i="252"/>
  <c r="Y6" i="252"/>
  <c r="Y5" i="252"/>
  <c r="Y4" i="252"/>
  <c r="T63" i="252"/>
  <c r="T62" i="252"/>
  <c r="T61" i="252"/>
  <c r="T60" i="252"/>
  <c r="T59" i="252"/>
  <c r="T58" i="252"/>
  <c r="T57" i="252"/>
  <c r="T56" i="252"/>
  <c r="T55" i="252"/>
  <c r="T54" i="252"/>
  <c r="T53" i="252"/>
  <c r="T52" i="252"/>
  <c r="T51" i="252"/>
  <c r="T50" i="252"/>
  <c r="T49" i="252"/>
  <c r="T46" i="252"/>
  <c r="T45" i="252"/>
  <c r="T44" i="252"/>
  <c r="T43" i="252"/>
  <c r="T42" i="252"/>
  <c r="T41" i="252"/>
  <c r="T40" i="252"/>
  <c r="T37" i="252"/>
  <c r="T36" i="252"/>
  <c r="T35" i="252"/>
  <c r="T34" i="252"/>
  <c r="T33" i="252"/>
  <c r="T32" i="252"/>
  <c r="T29" i="252"/>
  <c r="T28" i="252"/>
  <c r="T27" i="252"/>
  <c r="T26" i="252"/>
  <c r="T25" i="252"/>
  <c r="T24" i="252"/>
  <c r="T23" i="252"/>
  <c r="T22" i="252"/>
  <c r="T21" i="252"/>
  <c r="T20" i="252"/>
  <c r="T19" i="252"/>
  <c r="T18" i="252"/>
  <c r="T17" i="252"/>
  <c r="T16" i="252"/>
  <c r="T15" i="252"/>
  <c r="T14" i="252"/>
  <c r="T13" i="252"/>
  <c r="T12" i="252"/>
  <c r="T11" i="252"/>
  <c r="T10" i="252"/>
  <c r="T9" i="252"/>
  <c r="T8" i="252"/>
  <c r="T7" i="252"/>
  <c r="T6" i="252"/>
  <c r="T5" i="252"/>
  <c r="T4" i="252"/>
  <c r="J72" i="252"/>
  <c r="J71" i="252"/>
  <c r="J70" i="252"/>
  <c r="J69" i="252"/>
  <c r="J68" i="252"/>
  <c r="J67" i="252"/>
  <c r="J66" i="252"/>
  <c r="J65" i="252"/>
  <c r="J64" i="252"/>
  <c r="J63" i="252"/>
  <c r="J60" i="252"/>
  <c r="J59" i="252"/>
  <c r="J58" i="252"/>
  <c r="J57" i="252"/>
  <c r="J56" i="252"/>
  <c r="J55" i="252"/>
  <c r="J54" i="252"/>
  <c r="J53" i="252"/>
  <c r="J52" i="252"/>
  <c r="J51" i="252"/>
  <c r="J50" i="252"/>
  <c r="J49" i="252"/>
  <c r="J48" i="252"/>
  <c r="J45" i="252"/>
  <c r="J44" i="252"/>
  <c r="J43" i="252"/>
  <c r="J42" i="252"/>
  <c r="J41" i="252"/>
  <c r="J40" i="252"/>
  <c r="J39" i="252"/>
  <c r="J38" i="252"/>
  <c r="J37" i="252"/>
  <c r="J34" i="252"/>
  <c r="J33" i="252"/>
  <c r="J32" i="252"/>
  <c r="J31" i="252"/>
  <c r="J30" i="252"/>
  <c r="J29" i="252"/>
  <c r="J28" i="252"/>
  <c r="J27" i="252"/>
  <c r="J26" i="252"/>
  <c r="J25" i="252"/>
  <c r="J24" i="252"/>
  <c r="J23" i="252"/>
  <c r="J22" i="252"/>
  <c r="J21" i="252"/>
  <c r="J20" i="252"/>
  <c r="J19" i="252"/>
  <c r="J18" i="252"/>
  <c r="J17" i="252"/>
  <c r="J16" i="252"/>
  <c r="J15" i="252"/>
  <c r="J14" i="252"/>
  <c r="J13" i="252"/>
  <c r="J12" i="252"/>
  <c r="J11" i="252"/>
  <c r="J10" i="252"/>
  <c r="J9" i="252"/>
  <c r="J8" i="252"/>
  <c r="J7" i="252"/>
  <c r="J6" i="252"/>
  <c r="J5" i="252"/>
  <c r="J4" i="252"/>
  <c r="B72" i="252"/>
  <c r="B71" i="252"/>
  <c r="B70" i="252"/>
  <c r="B69" i="252"/>
  <c r="B68" i="252"/>
  <c r="B67" i="252"/>
  <c r="B66" i="252"/>
  <c r="B65" i="252"/>
  <c r="B64" i="252"/>
  <c r="L63" i="252"/>
  <c r="B63" i="252"/>
  <c r="L62" i="252"/>
  <c r="L61" i="252"/>
  <c r="L60" i="252"/>
  <c r="L59" i="252"/>
  <c r="L58" i="252"/>
  <c r="L57" i="252"/>
  <c r="L56" i="252"/>
  <c r="L55" i="252"/>
  <c r="L54" i="252"/>
  <c r="W53" i="252"/>
  <c r="L53" i="252"/>
  <c r="W52" i="252"/>
  <c r="L52" i="252"/>
  <c r="W51" i="252"/>
  <c r="L51" i="252"/>
  <c r="W50" i="252"/>
  <c r="L50" i="252"/>
  <c r="W49" i="252"/>
  <c r="L49" i="252"/>
  <c r="W48" i="252"/>
  <c r="W47" i="252"/>
  <c r="W46" i="252"/>
  <c r="W45" i="252"/>
  <c r="W44" i="252"/>
  <c r="W43" i="252"/>
  <c r="W42" i="252"/>
  <c r="W41" i="252"/>
  <c r="W40" i="252"/>
  <c r="W39" i="252"/>
  <c r="W38" i="252"/>
  <c r="W37" i="252"/>
  <c r="W36" i="252"/>
  <c r="W35" i="252"/>
  <c r="W34" i="252"/>
  <c r="W33" i="252"/>
  <c r="W32" i="252"/>
  <c r="W31" i="252"/>
  <c r="W30" i="252"/>
  <c r="W29" i="252"/>
  <c r="W28" i="252"/>
  <c r="W27" i="252"/>
  <c r="W26" i="252"/>
  <c r="W25" i="252"/>
  <c r="W24" i="252"/>
  <c r="W23" i="252"/>
  <c r="W22" i="252"/>
  <c r="W21" i="252"/>
  <c r="W20" i="252"/>
  <c r="W19" i="252"/>
  <c r="W18" i="252"/>
  <c r="W17" i="252"/>
  <c r="W16" i="252"/>
  <c r="W15" i="252"/>
  <c r="W14" i="252"/>
  <c r="W13" i="252"/>
  <c r="W12" i="252"/>
  <c r="W11" i="252"/>
  <c r="W10" i="252"/>
  <c r="W9" i="252"/>
  <c r="W8" i="252"/>
  <c r="W7" i="252"/>
  <c r="W6" i="252"/>
  <c r="W5" i="252"/>
  <c r="W4" i="252"/>
  <c r="AH1" i="210"/>
  <c r="H54" i="251"/>
  <c r="G54" i="251"/>
  <c r="F54" i="251"/>
  <c r="E54" i="251"/>
  <c r="D54" i="251"/>
  <c r="H53" i="251"/>
  <c r="G53" i="251"/>
  <c r="F53" i="251"/>
  <c r="E53" i="251"/>
  <c r="D53" i="251"/>
  <c r="H52" i="251"/>
  <c r="G52" i="251"/>
  <c r="F52" i="251"/>
  <c r="E52" i="251"/>
  <c r="D52" i="251"/>
  <c r="H51" i="251"/>
  <c r="G51" i="251"/>
  <c r="F51" i="251"/>
  <c r="E51" i="251"/>
  <c r="D51" i="251"/>
  <c r="H50" i="251"/>
  <c r="G50" i="251"/>
  <c r="F50" i="251"/>
  <c r="E50" i="251"/>
  <c r="D50" i="251"/>
  <c r="H49" i="251"/>
  <c r="G49" i="251"/>
  <c r="F49" i="251"/>
  <c r="E49" i="251"/>
  <c r="D49" i="251"/>
  <c r="H48" i="251"/>
  <c r="G48" i="251"/>
  <c r="F48" i="251"/>
  <c r="E48" i="251"/>
  <c r="D48" i="251"/>
  <c r="H45" i="251"/>
  <c r="G45" i="251"/>
  <c r="F45" i="251"/>
  <c r="E45" i="251"/>
  <c r="D45" i="251"/>
  <c r="H44" i="251"/>
  <c r="G44" i="251"/>
  <c r="F44" i="251"/>
  <c r="E44" i="251"/>
  <c r="D44" i="251"/>
  <c r="H43" i="251"/>
  <c r="G43" i="251"/>
  <c r="F43" i="251"/>
  <c r="E43" i="251"/>
  <c r="D43" i="251"/>
  <c r="H42" i="251"/>
  <c r="G42" i="251"/>
  <c r="F42" i="251"/>
  <c r="E42" i="251"/>
  <c r="D42" i="251"/>
  <c r="H41" i="251"/>
  <c r="G41" i="251"/>
  <c r="F41" i="251"/>
  <c r="E41" i="251"/>
  <c r="D41" i="251"/>
  <c r="H40" i="251"/>
  <c r="G40" i="251"/>
  <c r="F40" i="251"/>
  <c r="E40" i="251"/>
  <c r="D40" i="251"/>
  <c r="H39" i="251"/>
  <c r="G39" i="251"/>
  <c r="F39" i="251"/>
  <c r="E39" i="251"/>
  <c r="D39" i="251"/>
  <c r="H38" i="251"/>
  <c r="G38" i="251"/>
  <c r="F38" i="251"/>
  <c r="E38" i="251"/>
  <c r="D38" i="251"/>
  <c r="H37" i="251"/>
  <c r="G37" i="251"/>
  <c r="F37" i="251"/>
  <c r="E37" i="251"/>
  <c r="D37" i="251"/>
  <c r="H30" i="251"/>
  <c r="G30" i="251"/>
  <c r="F30" i="251"/>
  <c r="E30" i="251"/>
  <c r="D30" i="251"/>
  <c r="Y53" i="251"/>
  <c r="Y52" i="251"/>
  <c r="Y51" i="251"/>
  <c r="Y50" i="251"/>
  <c r="Y49" i="251"/>
  <c r="Y48" i="251"/>
  <c r="Y47" i="251"/>
  <c r="Y46" i="251"/>
  <c r="Y45" i="251"/>
  <c r="Y44" i="251"/>
  <c r="Y43" i="251"/>
  <c r="Y42" i="251"/>
  <c r="Y41" i="251"/>
  <c r="Y40" i="251"/>
  <c r="Y39" i="251"/>
  <c r="Y38" i="251"/>
  <c r="Y37" i="251"/>
  <c r="Y36" i="251"/>
  <c r="Y35" i="251"/>
  <c r="Y34" i="251"/>
  <c r="Y33" i="251"/>
  <c r="Y32" i="251"/>
  <c r="Y31" i="251"/>
  <c r="Y30" i="251"/>
  <c r="Y29" i="251"/>
  <c r="Y28" i="251"/>
  <c r="Y27" i="251"/>
  <c r="Y26" i="251"/>
  <c r="Y25" i="251"/>
  <c r="Y24" i="251"/>
  <c r="Y23" i="251"/>
  <c r="Y22" i="251"/>
  <c r="Y21" i="251"/>
  <c r="Y20" i="251"/>
  <c r="Y19" i="251"/>
  <c r="Y18" i="251"/>
  <c r="Y17" i="251"/>
  <c r="Y16" i="251"/>
  <c r="Y15" i="251"/>
  <c r="Y14" i="251"/>
  <c r="Y13" i="251"/>
  <c r="Y12" i="251"/>
  <c r="Y11" i="251"/>
  <c r="Y10" i="251"/>
  <c r="Y9" i="251"/>
  <c r="Y8" i="251"/>
  <c r="Y7" i="251"/>
  <c r="Y6" i="251"/>
  <c r="Y5" i="251"/>
  <c r="Y4" i="251"/>
  <c r="T63" i="251"/>
  <c r="T62" i="251"/>
  <c r="T61" i="251"/>
  <c r="T60" i="251"/>
  <c r="T59" i="251"/>
  <c r="T58" i="251"/>
  <c r="T57" i="251"/>
  <c r="T56" i="251"/>
  <c r="T55" i="251"/>
  <c r="T54" i="251"/>
  <c r="T53" i="251"/>
  <c r="T52" i="251"/>
  <c r="T51" i="251"/>
  <c r="T50" i="251"/>
  <c r="T49" i="251"/>
  <c r="T46" i="251"/>
  <c r="T45" i="251"/>
  <c r="T44" i="251"/>
  <c r="T43" i="251"/>
  <c r="T42" i="251"/>
  <c r="T41" i="251"/>
  <c r="T40" i="251"/>
  <c r="T37" i="251"/>
  <c r="T36" i="251"/>
  <c r="T35" i="251"/>
  <c r="T34" i="251"/>
  <c r="T33" i="251"/>
  <c r="T32" i="251"/>
  <c r="T29" i="251"/>
  <c r="T28" i="251"/>
  <c r="T27" i="251"/>
  <c r="T26" i="251"/>
  <c r="T25" i="251"/>
  <c r="T24" i="251"/>
  <c r="T23" i="251"/>
  <c r="T22" i="251"/>
  <c r="T21" i="251"/>
  <c r="T20" i="251"/>
  <c r="T19" i="251"/>
  <c r="T18" i="251"/>
  <c r="T17" i="251"/>
  <c r="T16" i="251"/>
  <c r="T15" i="251"/>
  <c r="T14" i="251"/>
  <c r="T13" i="251"/>
  <c r="T12" i="251"/>
  <c r="T11" i="251"/>
  <c r="T10" i="251"/>
  <c r="T9" i="251"/>
  <c r="T8" i="251"/>
  <c r="T7" i="251"/>
  <c r="T6" i="251"/>
  <c r="T5" i="251"/>
  <c r="T4" i="251"/>
  <c r="J72" i="251"/>
  <c r="J71" i="251"/>
  <c r="J70" i="251"/>
  <c r="J69" i="251"/>
  <c r="J68" i="251"/>
  <c r="J67" i="251"/>
  <c r="J66" i="251"/>
  <c r="J65" i="251"/>
  <c r="J64" i="251"/>
  <c r="J63" i="251"/>
  <c r="J60" i="251"/>
  <c r="J59" i="251"/>
  <c r="J58" i="251"/>
  <c r="J57" i="251"/>
  <c r="J56" i="251"/>
  <c r="J55" i="251"/>
  <c r="J54" i="251"/>
  <c r="J53" i="251"/>
  <c r="J52" i="251"/>
  <c r="J51" i="251"/>
  <c r="J50" i="251"/>
  <c r="J49" i="251"/>
  <c r="J48" i="251"/>
  <c r="J45" i="251"/>
  <c r="J44" i="251"/>
  <c r="J43" i="251"/>
  <c r="J42" i="251"/>
  <c r="J41" i="251"/>
  <c r="J40" i="251"/>
  <c r="J39" i="251"/>
  <c r="J38" i="251"/>
  <c r="J37" i="251"/>
  <c r="J34" i="251"/>
  <c r="J33" i="251"/>
  <c r="J32" i="251"/>
  <c r="J31" i="251"/>
  <c r="J30" i="251"/>
  <c r="J29" i="251"/>
  <c r="J28" i="251"/>
  <c r="J27" i="251"/>
  <c r="J26" i="251"/>
  <c r="J25" i="251"/>
  <c r="J24" i="251"/>
  <c r="J23" i="251"/>
  <c r="J22" i="251"/>
  <c r="J21" i="251"/>
  <c r="J20" i="251"/>
  <c r="J19" i="251"/>
  <c r="J18" i="251"/>
  <c r="J17" i="251"/>
  <c r="J16" i="251"/>
  <c r="J15" i="251"/>
  <c r="J14" i="251"/>
  <c r="J13" i="251"/>
  <c r="J12" i="251"/>
  <c r="J11" i="251"/>
  <c r="J10" i="251"/>
  <c r="J9" i="251"/>
  <c r="J8" i="251"/>
  <c r="J7" i="251"/>
  <c r="J6" i="251"/>
  <c r="J5" i="251"/>
  <c r="J4" i="251"/>
  <c r="B72" i="251"/>
  <c r="B71" i="251"/>
  <c r="B70" i="251"/>
  <c r="B69" i="251"/>
  <c r="B68" i="251"/>
  <c r="B67" i="251"/>
  <c r="B66" i="251"/>
  <c r="B65" i="251"/>
  <c r="B64" i="251"/>
  <c r="L63" i="251"/>
  <c r="B63" i="251"/>
  <c r="L62" i="251"/>
  <c r="L61" i="251"/>
  <c r="L60" i="251"/>
  <c r="L59" i="251"/>
  <c r="L58" i="251"/>
  <c r="L57" i="251"/>
  <c r="L56" i="251"/>
  <c r="L55" i="251"/>
  <c r="L54" i="251"/>
  <c r="W53" i="251"/>
  <c r="L53" i="251"/>
  <c r="W52" i="251"/>
  <c r="L52" i="251"/>
  <c r="W51" i="251"/>
  <c r="L51" i="251"/>
  <c r="W50" i="251"/>
  <c r="L50" i="251"/>
  <c r="W49" i="251"/>
  <c r="L49" i="251"/>
  <c r="W48" i="251"/>
  <c r="W47" i="251"/>
  <c r="W46" i="251"/>
  <c r="W45" i="251"/>
  <c r="W44" i="251"/>
  <c r="W43" i="251"/>
  <c r="W42" i="251"/>
  <c r="W41" i="251"/>
  <c r="W40" i="251"/>
  <c r="W39" i="251"/>
  <c r="W38" i="251"/>
  <c r="W37" i="251"/>
  <c r="W36" i="251"/>
  <c r="W35" i="251"/>
  <c r="W34" i="251"/>
  <c r="W33" i="251"/>
  <c r="W32" i="251"/>
  <c r="W31" i="251"/>
  <c r="W30" i="251"/>
  <c r="W29" i="251"/>
  <c r="W28" i="251"/>
  <c r="W27" i="251"/>
  <c r="W26" i="251"/>
  <c r="W25" i="251"/>
  <c r="W24" i="251"/>
  <c r="W23" i="251"/>
  <c r="W22" i="251"/>
  <c r="W21" i="251"/>
  <c r="W20" i="251"/>
  <c r="W19" i="251"/>
  <c r="W18" i="251"/>
  <c r="W17" i="251"/>
  <c r="W16" i="251"/>
  <c r="W15" i="251"/>
  <c r="W14" i="251"/>
  <c r="W13" i="251"/>
  <c r="W12" i="251"/>
  <c r="W11" i="251"/>
  <c r="W10" i="251"/>
  <c r="W9" i="251"/>
  <c r="W8" i="251"/>
  <c r="W7" i="251"/>
  <c r="W6" i="251"/>
  <c r="W5" i="251"/>
  <c r="W4" i="251"/>
  <c r="AF1" i="210"/>
  <c r="H54" i="250"/>
  <c r="G54" i="250"/>
  <c r="F54" i="250"/>
  <c r="E54" i="250"/>
  <c r="D54" i="250"/>
  <c r="H53" i="250"/>
  <c r="G53" i="250"/>
  <c r="F53" i="250"/>
  <c r="E53" i="250"/>
  <c r="D53" i="250"/>
  <c r="H52" i="250"/>
  <c r="G52" i="250"/>
  <c r="F52" i="250"/>
  <c r="E52" i="250"/>
  <c r="D52" i="250"/>
  <c r="H51" i="250"/>
  <c r="G51" i="250"/>
  <c r="F51" i="250"/>
  <c r="E51" i="250"/>
  <c r="D51" i="250"/>
  <c r="H50" i="250"/>
  <c r="G50" i="250"/>
  <c r="F50" i="250"/>
  <c r="E50" i="250"/>
  <c r="D50" i="250"/>
  <c r="H49" i="250"/>
  <c r="G49" i="250"/>
  <c r="F49" i="250"/>
  <c r="E49" i="250"/>
  <c r="D49" i="250"/>
  <c r="H48" i="250"/>
  <c r="G48" i="250"/>
  <c r="F48" i="250"/>
  <c r="E48" i="250"/>
  <c r="D48" i="250"/>
  <c r="H45" i="250"/>
  <c r="G45" i="250"/>
  <c r="F45" i="250"/>
  <c r="E45" i="250"/>
  <c r="D45" i="250"/>
  <c r="H44" i="250"/>
  <c r="G44" i="250"/>
  <c r="F44" i="250"/>
  <c r="E44" i="250"/>
  <c r="D44" i="250"/>
  <c r="H43" i="250"/>
  <c r="G43" i="250"/>
  <c r="F43" i="250"/>
  <c r="E43" i="250"/>
  <c r="D43" i="250"/>
  <c r="H42" i="250"/>
  <c r="G42" i="250"/>
  <c r="F42" i="250"/>
  <c r="E42" i="250"/>
  <c r="D42" i="250"/>
  <c r="H41" i="250"/>
  <c r="G41" i="250"/>
  <c r="F41" i="250"/>
  <c r="E41" i="250"/>
  <c r="D41" i="250"/>
  <c r="H40" i="250"/>
  <c r="G40" i="250"/>
  <c r="F40" i="250"/>
  <c r="E40" i="250"/>
  <c r="D40" i="250"/>
  <c r="H39" i="250"/>
  <c r="G39" i="250"/>
  <c r="F39" i="250"/>
  <c r="E39" i="250"/>
  <c r="D39" i="250"/>
  <c r="H38" i="250"/>
  <c r="G38" i="250"/>
  <c r="F38" i="250"/>
  <c r="E38" i="250"/>
  <c r="D38" i="250"/>
  <c r="H37" i="250"/>
  <c r="G37" i="250"/>
  <c r="F37" i="250"/>
  <c r="E37" i="250"/>
  <c r="D37" i="250"/>
  <c r="H30" i="250"/>
  <c r="G30" i="250"/>
  <c r="F30" i="250"/>
  <c r="E30" i="250"/>
  <c r="D30" i="250"/>
  <c r="Y53" i="250"/>
  <c r="Y52" i="250"/>
  <c r="Y51" i="250"/>
  <c r="Y50" i="250"/>
  <c r="Y49" i="250"/>
  <c r="Y48" i="250"/>
  <c r="Y47" i="250"/>
  <c r="Y46" i="250"/>
  <c r="Y45" i="250"/>
  <c r="Y44" i="250"/>
  <c r="Y43" i="250"/>
  <c r="Y42" i="250"/>
  <c r="Y41" i="250"/>
  <c r="Y40" i="250"/>
  <c r="Y39" i="250"/>
  <c r="Y38" i="250"/>
  <c r="Y37" i="250"/>
  <c r="Y36" i="250"/>
  <c r="Y35" i="250"/>
  <c r="Y34" i="250"/>
  <c r="Y33" i="250"/>
  <c r="Y32" i="250"/>
  <c r="Y31" i="250"/>
  <c r="Y30" i="250"/>
  <c r="Y29" i="250"/>
  <c r="Y28" i="250"/>
  <c r="Y27" i="250"/>
  <c r="Y26" i="250"/>
  <c r="Y25" i="250"/>
  <c r="Y24" i="250"/>
  <c r="Y23" i="250"/>
  <c r="Y22" i="250"/>
  <c r="Y21" i="250"/>
  <c r="Y20" i="250"/>
  <c r="Y19" i="250"/>
  <c r="Y18" i="250"/>
  <c r="Y17" i="250"/>
  <c r="Y16" i="250"/>
  <c r="Y15" i="250"/>
  <c r="Y14" i="250"/>
  <c r="Y13" i="250"/>
  <c r="Y12" i="250"/>
  <c r="Y11" i="250"/>
  <c r="Y10" i="250"/>
  <c r="Y9" i="250"/>
  <c r="Y8" i="250"/>
  <c r="Y7" i="250"/>
  <c r="Y6" i="250"/>
  <c r="Y5" i="250"/>
  <c r="Y4" i="250"/>
  <c r="T63" i="250"/>
  <c r="T62" i="250"/>
  <c r="T61" i="250"/>
  <c r="T60" i="250"/>
  <c r="T59" i="250"/>
  <c r="T58" i="250"/>
  <c r="T57" i="250"/>
  <c r="T56" i="250"/>
  <c r="T55" i="250"/>
  <c r="T54" i="250"/>
  <c r="T53" i="250"/>
  <c r="T52" i="250"/>
  <c r="T51" i="250"/>
  <c r="T50" i="250"/>
  <c r="T49" i="250"/>
  <c r="T46" i="250"/>
  <c r="T45" i="250"/>
  <c r="T44" i="250"/>
  <c r="T43" i="250"/>
  <c r="T42" i="250"/>
  <c r="T41" i="250"/>
  <c r="T40" i="250"/>
  <c r="T37" i="250"/>
  <c r="T36" i="250"/>
  <c r="T35" i="250"/>
  <c r="T34" i="250"/>
  <c r="T33" i="250"/>
  <c r="T32" i="250"/>
  <c r="T29" i="250"/>
  <c r="T28" i="250"/>
  <c r="T27" i="250"/>
  <c r="T26" i="250"/>
  <c r="T25" i="250"/>
  <c r="T24" i="250"/>
  <c r="T23" i="250"/>
  <c r="T22" i="250"/>
  <c r="T21" i="250"/>
  <c r="T20" i="250"/>
  <c r="T19" i="250"/>
  <c r="T18" i="250"/>
  <c r="T17" i="250"/>
  <c r="T16" i="250"/>
  <c r="T15" i="250"/>
  <c r="T14" i="250"/>
  <c r="T13" i="250"/>
  <c r="T12" i="250"/>
  <c r="T11" i="250"/>
  <c r="T10" i="250"/>
  <c r="T9" i="250"/>
  <c r="T8" i="250"/>
  <c r="T7" i="250"/>
  <c r="T6" i="250"/>
  <c r="T5" i="250"/>
  <c r="T4" i="250"/>
  <c r="J72" i="250"/>
  <c r="J71" i="250"/>
  <c r="J70" i="250"/>
  <c r="J69" i="250"/>
  <c r="J68" i="250"/>
  <c r="J67" i="250"/>
  <c r="J66" i="250"/>
  <c r="J65" i="250"/>
  <c r="J64" i="250"/>
  <c r="J63" i="250"/>
  <c r="J60" i="250"/>
  <c r="J59" i="250"/>
  <c r="J58" i="250"/>
  <c r="J57" i="250"/>
  <c r="J56" i="250"/>
  <c r="J55" i="250"/>
  <c r="J54" i="250"/>
  <c r="J53" i="250"/>
  <c r="J52" i="250"/>
  <c r="J51" i="250"/>
  <c r="J50" i="250"/>
  <c r="J49" i="250"/>
  <c r="J48" i="250"/>
  <c r="J45" i="250"/>
  <c r="J44" i="250"/>
  <c r="J43" i="250"/>
  <c r="J42" i="250"/>
  <c r="J41" i="250"/>
  <c r="J40" i="250"/>
  <c r="J39" i="250"/>
  <c r="J38" i="250"/>
  <c r="J37" i="250"/>
  <c r="J34" i="250"/>
  <c r="J33" i="250"/>
  <c r="J32" i="250"/>
  <c r="J31" i="250"/>
  <c r="J30" i="250"/>
  <c r="J29" i="250"/>
  <c r="J28" i="250"/>
  <c r="J27" i="250"/>
  <c r="J26" i="250"/>
  <c r="J25" i="250"/>
  <c r="J24" i="250"/>
  <c r="J23" i="250"/>
  <c r="J22" i="250"/>
  <c r="J21" i="250"/>
  <c r="J20" i="250"/>
  <c r="J19" i="250"/>
  <c r="J18" i="250"/>
  <c r="J17" i="250"/>
  <c r="J16" i="250"/>
  <c r="J15" i="250"/>
  <c r="J14" i="250"/>
  <c r="J13" i="250"/>
  <c r="J12" i="250"/>
  <c r="J11" i="250"/>
  <c r="J10" i="250"/>
  <c r="J9" i="250"/>
  <c r="J8" i="250"/>
  <c r="J7" i="250"/>
  <c r="J6" i="250"/>
  <c r="J5" i="250"/>
  <c r="J4" i="250"/>
  <c r="B72" i="250"/>
  <c r="B71" i="250"/>
  <c r="B70" i="250"/>
  <c r="B69" i="250"/>
  <c r="B68" i="250"/>
  <c r="B67" i="250"/>
  <c r="B66" i="250"/>
  <c r="B65" i="250"/>
  <c r="B64" i="250"/>
  <c r="L63" i="250"/>
  <c r="B63" i="250"/>
  <c r="L62" i="250"/>
  <c r="L61" i="250"/>
  <c r="L60" i="250"/>
  <c r="L59" i="250"/>
  <c r="L58" i="250"/>
  <c r="L57" i="250"/>
  <c r="L56" i="250"/>
  <c r="L55" i="250"/>
  <c r="L54" i="250"/>
  <c r="W53" i="250"/>
  <c r="L53" i="250"/>
  <c r="W52" i="250"/>
  <c r="L52" i="250"/>
  <c r="W51" i="250"/>
  <c r="L51" i="250"/>
  <c r="W50" i="250"/>
  <c r="L50" i="250"/>
  <c r="W49" i="250"/>
  <c r="L49" i="250"/>
  <c r="W48" i="250"/>
  <c r="W47" i="250"/>
  <c r="W46" i="250"/>
  <c r="W45" i="250"/>
  <c r="W44" i="250"/>
  <c r="W43" i="250"/>
  <c r="W42" i="250"/>
  <c r="W41" i="250"/>
  <c r="W40" i="250"/>
  <c r="W39" i="250"/>
  <c r="W38" i="250"/>
  <c r="W37" i="250"/>
  <c r="W36" i="250"/>
  <c r="W35" i="250"/>
  <c r="W34" i="250"/>
  <c r="W33" i="250"/>
  <c r="W32" i="250"/>
  <c r="W31" i="250"/>
  <c r="W30" i="250"/>
  <c r="W29" i="250"/>
  <c r="W28" i="250"/>
  <c r="W27" i="250"/>
  <c r="W26" i="250"/>
  <c r="W25" i="250"/>
  <c r="W24" i="250"/>
  <c r="W23" i="250"/>
  <c r="W22" i="250"/>
  <c r="W21" i="250"/>
  <c r="W20" i="250"/>
  <c r="W19" i="250"/>
  <c r="W18" i="250"/>
  <c r="W17" i="250"/>
  <c r="W16" i="250"/>
  <c r="W15" i="250"/>
  <c r="W14" i="250"/>
  <c r="W13" i="250"/>
  <c r="W12" i="250"/>
  <c r="W11" i="250"/>
  <c r="W10" i="250"/>
  <c r="W9" i="250"/>
  <c r="W8" i="250"/>
  <c r="W7" i="250"/>
  <c r="W6" i="250"/>
  <c r="W5" i="250"/>
  <c r="W4" i="250"/>
  <c r="AD1" i="210"/>
  <c r="H54" i="249"/>
  <c r="G54" i="249"/>
  <c r="F54" i="249"/>
  <c r="E54" i="249"/>
  <c r="D54" i="249"/>
  <c r="H53" i="249"/>
  <c r="G53" i="249"/>
  <c r="F53" i="249"/>
  <c r="E53" i="249"/>
  <c r="D53" i="249"/>
  <c r="H52" i="249"/>
  <c r="G52" i="249"/>
  <c r="F52" i="249"/>
  <c r="E52" i="249"/>
  <c r="D52" i="249"/>
  <c r="H51" i="249"/>
  <c r="G51" i="249"/>
  <c r="F51" i="249"/>
  <c r="E51" i="249"/>
  <c r="D51" i="249"/>
  <c r="H50" i="249"/>
  <c r="G50" i="249"/>
  <c r="F50" i="249"/>
  <c r="E50" i="249"/>
  <c r="D50" i="249"/>
  <c r="H49" i="249"/>
  <c r="G49" i="249"/>
  <c r="F49" i="249"/>
  <c r="E49" i="249"/>
  <c r="D49" i="249"/>
  <c r="H48" i="249"/>
  <c r="G48" i="249"/>
  <c r="F48" i="249"/>
  <c r="E48" i="249"/>
  <c r="D48" i="249"/>
  <c r="H45" i="249"/>
  <c r="G45" i="249"/>
  <c r="F45" i="249"/>
  <c r="E45" i="249"/>
  <c r="D45" i="249"/>
  <c r="H44" i="249"/>
  <c r="G44" i="249"/>
  <c r="F44" i="249"/>
  <c r="E44" i="249"/>
  <c r="D44" i="249"/>
  <c r="H43" i="249"/>
  <c r="G43" i="249"/>
  <c r="F43" i="249"/>
  <c r="E43" i="249"/>
  <c r="D43" i="249"/>
  <c r="H42" i="249"/>
  <c r="G42" i="249"/>
  <c r="F42" i="249"/>
  <c r="E42" i="249"/>
  <c r="D42" i="249"/>
  <c r="H41" i="249"/>
  <c r="G41" i="249"/>
  <c r="F41" i="249"/>
  <c r="E41" i="249"/>
  <c r="D41" i="249"/>
  <c r="H40" i="249"/>
  <c r="G40" i="249"/>
  <c r="F40" i="249"/>
  <c r="E40" i="249"/>
  <c r="D40" i="249"/>
  <c r="H39" i="249"/>
  <c r="G39" i="249"/>
  <c r="F39" i="249"/>
  <c r="E39" i="249"/>
  <c r="D39" i="249"/>
  <c r="H38" i="249"/>
  <c r="G38" i="249"/>
  <c r="F38" i="249"/>
  <c r="E38" i="249"/>
  <c r="D38" i="249"/>
  <c r="H37" i="249"/>
  <c r="G37" i="249"/>
  <c r="F37" i="249"/>
  <c r="E37" i="249"/>
  <c r="D37" i="249"/>
  <c r="H30" i="249"/>
  <c r="G30" i="249"/>
  <c r="F30" i="249"/>
  <c r="E30" i="249"/>
  <c r="D30" i="249"/>
  <c r="Y53" i="249"/>
  <c r="Y52" i="249"/>
  <c r="Y51" i="249"/>
  <c r="Y50" i="249"/>
  <c r="Y49" i="249"/>
  <c r="Y48" i="249"/>
  <c r="Y47" i="249"/>
  <c r="Y46" i="249"/>
  <c r="Y45" i="249"/>
  <c r="Y44" i="249"/>
  <c r="Y43" i="249"/>
  <c r="Y42" i="249"/>
  <c r="Y41" i="249"/>
  <c r="Y40" i="249"/>
  <c r="Y39" i="249"/>
  <c r="Y38" i="249"/>
  <c r="Y37" i="249"/>
  <c r="Y36" i="249"/>
  <c r="Y35" i="249"/>
  <c r="Y34" i="249"/>
  <c r="Y33" i="249"/>
  <c r="Y32" i="249"/>
  <c r="Y31" i="249"/>
  <c r="Y30" i="249"/>
  <c r="Y29" i="249"/>
  <c r="Y28" i="249"/>
  <c r="Y27" i="249"/>
  <c r="Y26" i="249"/>
  <c r="Y25" i="249"/>
  <c r="Y24" i="249"/>
  <c r="Y23" i="249"/>
  <c r="Y22" i="249"/>
  <c r="Y21" i="249"/>
  <c r="Y20" i="249"/>
  <c r="Y19" i="249"/>
  <c r="Y18" i="249"/>
  <c r="Y17" i="249"/>
  <c r="Y16" i="249"/>
  <c r="Y15" i="249"/>
  <c r="Y14" i="249"/>
  <c r="Y13" i="249"/>
  <c r="Y12" i="249"/>
  <c r="Y11" i="249"/>
  <c r="Y10" i="249"/>
  <c r="Y9" i="249"/>
  <c r="Y8" i="249"/>
  <c r="Y7" i="249"/>
  <c r="Y6" i="249"/>
  <c r="Y5" i="249"/>
  <c r="Y4" i="249"/>
  <c r="T63" i="249"/>
  <c r="T62" i="249"/>
  <c r="T61" i="249"/>
  <c r="T60" i="249"/>
  <c r="T59" i="249"/>
  <c r="T58" i="249"/>
  <c r="T57" i="249"/>
  <c r="T56" i="249"/>
  <c r="T55" i="249"/>
  <c r="T54" i="249"/>
  <c r="T53" i="249"/>
  <c r="T52" i="249"/>
  <c r="T51" i="249"/>
  <c r="T50" i="249"/>
  <c r="T49" i="249"/>
  <c r="T46" i="249"/>
  <c r="T45" i="249"/>
  <c r="T44" i="249"/>
  <c r="T43" i="249"/>
  <c r="T42" i="249"/>
  <c r="T41" i="249"/>
  <c r="T40" i="249"/>
  <c r="T37" i="249"/>
  <c r="T36" i="249"/>
  <c r="T35" i="249"/>
  <c r="T34" i="249"/>
  <c r="T33" i="249"/>
  <c r="T32" i="249"/>
  <c r="T29" i="249"/>
  <c r="T28" i="249"/>
  <c r="T27" i="249"/>
  <c r="T26" i="249"/>
  <c r="T25" i="249"/>
  <c r="T24" i="249"/>
  <c r="T23" i="249"/>
  <c r="T22" i="249"/>
  <c r="T21" i="249"/>
  <c r="T20" i="249"/>
  <c r="T19" i="249"/>
  <c r="T18" i="249"/>
  <c r="T17" i="249"/>
  <c r="T16" i="249"/>
  <c r="T15" i="249"/>
  <c r="T14" i="249"/>
  <c r="T13" i="249"/>
  <c r="T12" i="249"/>
  <c r="T11" i="249"/>
  <c r="T10" i="249"/>
  <c r="T9" i="249"/>
  <c r="T8" i="249"/>
  <c r="T7" i="249"/>
  <c r="T6" i="249"/>
  <c r="T5" i="249"/>
  <c r="T4" i="249"/>
  <c r="J72" i="249"/>
  <c r="J71" i="249"/>
  <c r="J70" i="249"/>
  <c r="J69" i="249"/>
  <c r="J68" i="249"/>
  <c r="J67" i="249"/>
  <c r="J66" i="249"/>
  <c r="J65" i="249"/>
  <c r="J64" i="249"/>
  <c r="J63" i="249"/>
  <c r="J60" i="249"/>
  <c r="J59" i="249"/>
  <c r="J58" i="249"/>
  <c r="J57" i="249"/>
  <c r="J56" i="249"/>
  <c r="J55" i="249"/>
  <c r="J54" i="249"/>
  <c r="J53" i="249"/>
  <c r="J52" i="249"/>
  <c r="J51" i="249"/>
  <c r="J50" i="249"/>
  <c r="J49" i="249"/>
  <c r="J48" i="249"/>
  <c r="J45" i="249"/>
  <c r="J44" i="249"/>
  <c r="J43" i="249"/>
  <c r="J42" i="249"/>
  <c r="J41" i="249"/>
  <c r="J40" i="249"/>
  <c r="J39" i="249"/>
  <c r="J38" i="249"/>
  <c r="J37" i="249"/>
  <c r="J34" i="249"/>
  <c r="J33" i="249"/>
  <c r="J32" i="249"/>
  <c r="J31" i="249"/>
  <c r="J30" i="249"/>
  <c r="J29" i="249"/>
  <c r="J28" i="249"/>
  <c r="J27" i="249"/>
  <c r="J26" i="249"/>
  <c r="J25" i="249"/>
  <c r="J24" i="249"/>
  <c r="J23" i="249"/>
  <c r="J22" i="249"/>
  <c r="J21" i="249"/>
  <c r="J20" i="249"/>
  <c r="J19" i="249"/>
  <c r="J18" i="249"/>
  <c r="J17" i="249"/>
  <c r="J16" i="249"/>
  <c r="J15" i="249"/>
  <c r="J14" i="249"/>
  <c r="J13" i="249"/>
  <c r="J12" i="249"/>
  <c r="J11" i="249"/>
  <c r="J10" i="249"/>
  <c r="J9" i="249"/>
  <c r="J8" i="249"/>
  <c r="J7" i="249"/>
  <c r="J6" i="249"/>
  <c r="J5" i="249"/>
  <c r="J4" i="249"/>
  <c r="B72" i="249"/>
  <c r="B71" i="249"/>
  <c r="B70" i="249"/>
  <c r="B69" i="249"/>
  <c r="B68" i="249"/>
  <c r="B67" i="249"/>
  <c r="B66" i="249"/>
  <c r="B65" i="249"/>
  <c r="B64" i="249"/>
  <c r="L63" i="249"/>
  <c r="B63" i="249"/>
  <c r="L62" i="249"/>
  <c r="L61" i="249"/>
  <c r="L60" i="249"/>
  <c r="L59" i="249"/>
  <c r="L58" i="249"/>
  <c r="L57" i="249"/>
  <c r="L56" i="249"/>
  <c r="L55" i="249"/>
  <c r="L54" i="249"/>
  <c r="W53" i="249"/>
  <c r="L53" i="249"/>
  <c r="W52" i="249"/>
  <c r="L52" i="249"/>
  <c r="W51" i="249"/>
  <c r="L51" i="249"/>
  <c r="W50" i="249"/>
  <c r="L50" i="249"/>
  <c r="W49" i="249"/>
  <c r="L49" i="249"/>
  <c r="W48" i="249"/>
  <c r="W47" i="249"/>
  <c r="W46" i="249"/>
  <c r="W45" i="249"/>
  <c r="W44" i="249"/>
  <c r="W43" i="249"/>
  <c r="W42" i="249"/>
  <c r="W41" i="249"/>
  <c r="W40" i="249"/>
  <c r="W39" i="249"/>
  <c r="W38" i="249"/>
  <c r="W37" i="249"/>
  <c r="W36" i="249"/>
  <c r="W35" i="249"/>
  <c r="W34" i="249"/>
  <c r="W33" i="249"/>
  <c r="W32" i="249"/>
  <c r="W31" i="249"/>
  <c r="W30" i="249"/>
  <c r="W29" i="249"/>
  <c r="W28" i="249"/>
  <c r="W27" i="249"/>
  <c r="W26" i="249"/>
  <c r="W25" i="249"/>
  <c r="W24" i="249"/>
  <c r="W23" i="249"/>
  <c r="W22" i="249"/>
  <c r="W21" i="249"/>
  <c r="W20" i="249"/>
  <c r="W19" i="249"/>
  <c r="W18" i="249"/>
  <c r="W17" i="249"/>
  <c r="W16" i="249"/>
  <c r="W15" i="249"/>
  <c r="W14" i="249"/>
  <c r="W13" i="249"/>
  <c r="W12" i="249"/>
  <c r="W11" i="249"/>
  <c r="W10" i="249"/>
  <c r="W9" i="249"/>
  <c r="W8" i="249"/>
  <c r="W7" i="249"/>
  <c r="W6" i="249"/>
  <c r="W5" i="249"/>
  <c r="W4" i="249"/>
  <c r="AB1" i="210"/>
  <c r="H54" i="248"/>
  <c r="G54" i="248"/>
  <c r="F54" i="248"/>
  <c r="E54" i="248"/>
  <c r="D54" i="248"/>
  <c r="H53" i="248"/>
  <c r="G53" i="248"/>
  <c r="F53" i="248"/>
  <c r="E53" i="248"/>
  <c r="D53" i="248"/>
  <c r="H52" i="248"/>
  <c r="G52" i="248"/>
  <c r="F52" i="248"/>
  <c r="E52" i="248"/>
  <c r="D52" i="248"/>
  <c r="H51" i="248"/>
  <c r="G51" i="248"/>
  <c r="F51" i="248"/>
  <c r="E51" i="248"/>
  <c r="D51" i="248"/>
  <c r="H50" i="248"/>
  <c r="G50" i="248"/>
  <c r="F50" i="248"/>
  <c r="E50" i="248"/>
  <c r="D50" i="248"/>
  <c r="H49" i="248"/>
  <c r="G49" i="248"/>
  <c r="F49" i="248"/>
  <c r="E49" i="248"/>
  <c r="D49" i="248"/>
  <c r="H48" i="248"/>
  <c r="G48" i="248"/>
  <c r="F48" i="248"/>
  <c r="E48" i="248"/>
  <c r="D48" i="248"/>
  <c r="H45" i="248"/>
  <c r="G45" i="248"/>
  <c r="F45" i="248"/>
  <c r="E45" i="248"/>
  <c r="D45" i="248"/>
  <c r="H44" i="248"/>
  <c r="G44" i="248"/>
  <c r="F44" i="248"/>
  <c r="E44" i="248"/>
  <c r="D44" i="248"/>
  <c r="H43" i="248"/>
  <c r="G43" i="248"/>
  <c r="F43" i="248"/>
  <c r="E43" i="248"/>
  <c r="D43" i="248"/>
  <c r="H42" i="248"/>
  <c r="G42" i="248"/>
  <c r="F42" i="248"/>
  <c r="E42" i="248"/>
  <c r="D42" i="248"/>
  <c r="H41" i="248"/>
  <c r="G41" i="248"/>
  <c r="F41" i="248"/>
  <c r="E41" i="248"/>
  <c r="D41" i="248"/>
  <c r="H40" i="248"/>
  <c r="G40" i="248"/>
  <c r="F40" i="248"/>
  <c r="E40" i="248"/>
  <c r="D40" i="248"/>
  <c r="H39" i="248"/>
  <c r="G39" i="248"/>
  <c r="F39" i="248"/>
  <c r="E39" i="248"/>
  <c r="D39" i="248"/>
  <c r="H38" i="248"/>
  <c r="G38" i="248"/>
  <c r="F38" i="248"/>
  <c r="E38" i="248"/>
  <c r="D38" i="248"/>
  <c r="H37" i="248"/>
  <c r="G37" i="248"/>
  <c r="F37" i="248"/>
  <c r="E37" i="248"/>
  <c r="D37" i="248"/>
  <c r="H30" i="248"/>
  <c r="G30" i="248"/>
  <c r="F30" i="248"/>
  <c r="E30" i="248"/>
  <c r="D30" i="248"/>
  <c r="Y53" i="248"/>
  <c r="Y52" i="248"/>
  <c r="Y51" i="248"/>
  <c r="Y50" i="248"/>
  <c r="Y49" i="248"/>
  <c r="Y48" i="248"/>
  <c r="Y47" i="248"/>
  <c r="Y46" i="248"/>
  <c r="Y45" i="248"/>
  <c r="Y44" i="248"/>
  <c r="Y43" i="248"/>
  <c r="Y42" i="248"/>
  <c r="Y41" i="248"/>
  <c r="Y40" i="248"/>
  <c r="Y39" i="248"/>
  <c r="Y38" i="248"/>
  <c r="Y37" i="248"/>
  <c r="Y36" i="248"/>
  <c r="Y35" i="248"/>
  <c r="Y34" i="248"/>
  <c r="Y33" i="248"/>
  <c r="Y32" i="248"/>
  <c r="Y31" i="248"/>
  <c r="Y30" i="248"/>
  <c r="Y29" i="248"/>
  <c r="Y28" i="248"/>
  <c r="Y27" i="248"/>
  <c r="Y26" i="248"/>
  <c r="Y25" i="248"/>
  <c r="Y24" i="248"/>
  <c r="Y23" i="248"/>
  <c r="Y22" i="248"/>
  <c r="Y21" i="248"/>
  <c r="Y20" i="248"/>
  <c r="Y19" i="248"/>
  <c r="Y18" i="248"/>
  <c r="Y17" i="248"/>
  <c r="Y16" i="248"/>
  <c r="Y15" i="248"/>
  <c r="Y14" i="248"/>
  <c r="Y13" i="248"/>
  <c r="Y12" i="248"/>
  <c r="Y11" i="248"/>
  <c r="Y10" i="248"/>
  <c r="Y9" i="248"/>
  <c r="Y8" i="248"/>
  <c r="Y7" i="248"/>
  <c r="Y6" i="248"/>
  <c r="Y5" i="248"/>
  <c r="Y4" i="248"/>
  <c r="T63" i="248"/>
  <c r="T62" i="248"/>
  <c r="T61" i="248"/>
  <c r="T60" i="248"/>
  <c r="T59" i="248"/>
  <c r="T58" i="248"/>
  <c r="T57" i="248"/>
  <c r="T56" i="248"/>
  <c r="T55" i="248"/>
  <c r="T54" i="248"/>
  <c r="T53" i="248"/>
  <c r="T52" i="248"/>
  <c r="T51" i="248"/>
  <c r="T50" i="248"/>
  <c r="T49" i="248"/>
  <c r="T46" i="248"/>
  <c r="T45" i="248"/>
  <c r="T44" i="248"/>
  <c r="T43" i="248"/>
  <c r="T42" i="248"/>
  <c r="T41" i="248"/>
  <c r="T40" i="248"/>
  <c r="T37" i="248"/>
  <c r="T36" i="248"/>
  <c r="T35" i="248"/>
  <c r="T34" i="248"/>
  <c r="T33" i="248"/>
  <c r="T32" i="248"/>
  <c r="T29" i="248"/>
  <c r="T28" i="248"/>
  <c r="T27" i="248"/>
  <c r="T26" i="248"/>
  <c r="T25" i="248"/>
  <c r="T24" i="248"/>
  <c r="T23" i="248"/>
  <c r="T22" i="248"/>
  <c r="T21" i="248"/>
  <c r="T20" i="248"/>
  <c r="T19" i="248"/>
  <c r="T18" i="248"/>
  <c r="T17" i="248"/>
  <c r="T16" i="248"/>
  <c r="T15" i="248"/>
  <c r="T14" i="248"/>
  <c r="T13" i="248"/>
  <c r="T12" i="248"/>
  <c r="T11" i="248"/>
  <c r="T10" i="248"/>
  <c r="T9" i="248"/>
  <c r="T8" i="248"/>
  <c r="T7" i="248"/>
  <c r="T6" i="248"/>
  <c r="T5" i="248"/>
  <c r="T4" i="248"/>
  <c r="J72" i="248"/>
  <c r="J71" i="248"/>
  <c r="J70" i="248"/>
  <c r="J69" i="248"/>
  <c r="J68" i="248"/>
  <c r="J67" i="248"/>
  <c r="J66" i="248"/>
  <c r="J65" i="248"/>
  <c r="J64" i="248"/>
  <c r="J63" i="248"/>
  <c r="J60" i="248"/>
  <c r="J59" i="248"/>
  <c r="J58" i="248"/>
  <c r="J57" i="248"/>
  <c r="J56" i="248"/>
  <c r="J55" i="248"/>
  <c r="J54" i="248"/>
  <c r="J53" i="248"/>
  <c r="J52" i="248"/>
  <c r="J51" i="248"/>
  <c r="J50" i="248"/>
  <c r="J49" i="248"/>
  <c r="J48" i="248"/>
  <c r="J45" i="248"/>
  <c r="J44" i="248"/>
  <c r="J43" i="248"/>
  <c r="J42" i="248"/>
  <c r="J41" i="248"/>
  <c r="J40" i="248"/>
  <c r="J39" i="248"/>
  <c r="J38" i="248"/>
  <c r="J37" i="248"/>
  <c r="J34" i="248"/>
  <c r="J33" i="248"/>
  <c r="J32" i="248"/>
  <c r="J31" i="248"/>
  <c r="J30" i="248"/>
  <c r="J29" i="248"/>
  <c r="J28" i="248"/>
  <c r="J27" i="248"/>
  <c r="J26" i="248"/>
  <c r="J25" i="248"/>
  <c r="J24" i="248"/>
  <c r="J23" i="248"/>
  <c r="J22" i="248"/>
  <c r="J21" i="248"/>
  <c r="J20" i="248"/>
  <c r="J19" i="248"/>
  <c r="J18" i="248"/>
  <c r="J17" i="248"/>
  <c r="J16" i="248"/>
  <c r="J15" i="248"/>
  <c r="J14" i="248"/>
  <c r="J13" i="248"/>
  <c r="J12" i="248"/>
  <c r="J11" i="248"/>
  <c r="J10" i="248"/>
  <c r="J9" i="248"/>
  <c r="J8" i="248"/>
  <c r="J7" i="248"/>
  <c r="J6" i="248"/>
  <c r="J5" i="248"/>
  <c r="J4" i="248"/>
  <c r="B72" i="248"/>
  <c r="B71" i="248"/>
  <c r="B70" i="248"/>
  <c r="B69" i="248"/>
  <c r="B68" i="248"/>
  <c r="B67" i="248"/>
  <c r="B66" i="248"/>
  <c r="B65" i="248"/>
  <c r="B64" i="248"/>
  <c r="L63" i="248"/>
  <c r="B63" i="248"/>
  <c r="L62" i="248"/>
  <c r="L61" i="248"/>
  <c r="L60" i="248"/>
  <c r="L59" i="248"/>
  <c r="L58" i="248"/>
  <c r="L57" i="248"/>
  <c r="L56" i="248"/>
  <c r="L55" i="248"/>
  <c r="L54" i="248"/>
  <c r="W53" i="248"/>
  <c r="L53" i="248"/>
  <c r="W52" i="248"/>
  <c r="L52" i="248"/>
  <c r="W51" i="248"/>
  <c r="L51" i="248"/>
  <c r="W50" i="248"/>
  <c r="L50" i="248"/>
  <c r="W49" i="248"/>
  <c r="L49" i="248"/>
  <c r="W48" i="248"/>
  <c r="W47" i="248"/>
  <c r="W46" i="248"/>
  <c r="W45" i="248"/>
  <c r="W44" i="248"/>
  <c r="W43" i="248"/>
  <c r="W42" i="248"/>
  <c r="W41" i="248"/>
  <c r="W40" i="248"/>
  <c r="W39" i="248"/>
  <c r="W38" i="248"/>
  <c r="W37" i="248"/>
  <c r="W36" i="248"/>
  <c r="W35" i="248"/>
  <c r="W34" i="248"/>
  <c r="W33" i="248"/>
  <c r="W32" i="248"/>
  <c r="W31" i="248"/>
  <c r="W30" i="248"/>
  <c r="W29" i="248"/>
  <c r="W28" i="248"/>
  <c r="W27" i="248"/>
  <c r="W26" i="248"/>
  <c r="W25" i="248"/>
  <c r="W24" i="248"/>
  <c r="W23" i="248"/>
  <c r="W22" i="248"/>
  <c r="W21" i="248"/>
  <c r="W20" i="248"/>
  <c r="W19" i="248"/>
  <c r="W18" i="248"/>
  <c r="W17" i="248"/>
  <c r="W16" i="248"/>
  <c r="W15" i="248"/>
  <c r="W14" i="248"/>
  <c r="W13" i="248"/>
  <c r="W12" i="248"/>
  <c r="W11" i="248"/>
  <c r="W10" i="248"/>
  <c r="W9" i="248"/>
  <c r="W8" i="248"/>
  <c r="W7" i="248"/>
  <c r="W6" i="248"/>
  <c r="W5" i="248"/>
  <c r="W4" i="248"/>
  <c r="Z1" i="210"/>
  <c r="H54" i="247"/>
  <c r="G54" i="247"/>
  <c r="F54" i="247"/>
  <c r="E54" i="247"/>
  <c r="D54" i="247"/>
  <c r="H53" i="247"/>
  <c r="G53" i="247"/>
  <c r="F53" i="247"/>
  <c r="E53" i="247"/>
  <c r="D53" i="247"/>
  <c r="H52" i="247"/>
  <c r="G52" i="247"/>
  <c r="F52" i="247"/>
  <c r="E52" i="247"/>
  <c r="D52" i="247"/>
  <c r="H51" i="247"/>
  <c r="G51" i="247"/>
  <c r="F51" i="247"/>
  <c r="E51" i="247"/>
  <c r="D51" i="247"/>
  <c r="H50" i="247"/>
  <c r="G50" i="247"/>
  <c r="F50" i="247"/>
  <c r="E50" i="247"/>
  <c r="D50" i="247"/>
  <c r="H49" i="247"/>
  <c r="G49" i="247"/>
  <c r="F49" i="247"/>
  <c r="E49" i="247"/>
  <c r="D49" i="247"/>
  <c r="H48" i="247"/>
  <c r="G48" i="247"/>
  <c r="F48" i="247"/>
  <c r="E48" i="247"/>
  <c r="D48" i="247"/>
  <c r="H45" i="247"/>
  <c r="G45" i="247"/>
  <c r="F45" i="247"/>
  <c r="E45" i="247"/>
  <c r="D45" i="247"/>
  <c r="H44" i="247"/>
  <c r="G44" i="247"/>
  <c r="F44" i="247"/>
  <c r="E44" i="247"/>
  <c r="D44" i="247"/>
  <c r="H43" i="247"/>
  <c r="G43" i="247"/>
  <c r="F43" i="247"/>
  <c r="E43" i="247"/>
  <c r="D43" i="247"/>
  <c r="H42" i="247"/>
  <c r="G42" i="247"/>
  <c r="F42" i="247"/>
  <c r="E42" i="247"/>
  <c r="D42" i="247"/>
  <c r="H41" i="247"/>
  <c r="G41" i="247"/>
  <c r="F41" i="247"/>
  <c r="E41" i="247"/>
  <c r="D41" i="247"/>
  <c r="H40" i="247"/>
  <c r="G40" i="247"/>
  <c r="F40" i="247"/>
  <c r="E40" i="247"/>
  <c r="D40" i="247"/>
  <c r="H39" i="247"/>
  <c r="G39" i="247"/>
  <c r="F39" i="247"/>
  <c r="E39" i="247"/>
  <c r="D39" i="247"/>
  <c r="H38" i="247"/>
  <c r="G38" i="247"/>
  <c r="F38" i="247"/>
  <c r="E38" i="247"/>
  <c r="D38" i="247"/>
  <c r="H37" i="247"/>
  <c r="G37" i="247"/>
  <c r="F37" i="247"/>
  <c r="E37" i="247"/>
  <c r="D37" i="247"/>
  <c r="H30" i="247"/>
  <c r="G30" i="247"/>
  <c r="F30" i="247"/>
  <c r="E30" i="247"/>
  <c r="D30" i="247"/>
  <c r="Y53" i="247"/>
  <c r="Y52" i="247"/>
  <c r="Y51" i="247"/>
  <c r="Y50" i="247"/>
  <c r="Y49" i="247"/>
  <c r="Y48" i="247"/>
  <c r="Y47" i="247"/>
  <c r="Y46" i="247"/>
  <c r="Y45" i="247"/>
  <c r="Y44" i="247"/>
  <c r="Y43" i="247"/>
  <c r="Y42" i="247"/>
  <c r="Y41" i="247"/>
  <c r="Y40" i="247"/>
  <c r="Y39" i="247"/>
  <c r="Y38" i="247"/>
  <c r="Y37" i="247"/>
  <c r="Y36" i="247"/>
  <c r="Y35" i="247"/>
  <c r="Y34" i="247"/>
  <c r="Y33" i="247"/>
  <c r="Y32" i="247"/>
  <c r="Y31" i="247"/>
  <c r="Y30" i="247"/>
  <c r="Y29" i="247"/>
  <c r="Y28" i="247"/>
  <c r="Y27" i="247"/>
  <c r="Y26" i="247"/>
  <c r="Y25" i="247"/>
  <c r="Y24" i="247"/>
  <c r="Y23" i="247"/>
  <c r="Y22" i="247"/>
  <c r="Y21" i="247"/>
  <c r="Y20" i="247"/>
  <c r="Y19" i="247"/>
  <c r="Y18" i="247"/>
  <c r="Y17" i="247"/>
  <c r="Y16" i="247"/>
  <c r="Y15" i="247"/>
  <c r="Y14" i="247"/>
  <c r="Y13" i="247"/>
  <c r="Y12" i="247"/>
  <c r="Y11" i="247"/>
  <c r="Y10" i="247"/>
  <c r="Y9" i="247"/>
  <c r="Y8" i="247"/>
  <c r="Y7" i="247"/>
  <c r="Y6" i="247"/>
  <c r="Y5" i="247"/>
  <c r="Y4" i="247"/>
  <c r="T63" i="247"/>
  <c r="T62" i="247"/>
  <c r="T61" i="247"/>
  <c r="T60" i="247"/>
  <c r="T59" i="247"/>
  <c r="T58" i="247"/>
  <c r="T57" i="247"/>
  <c r="T56" i="247"/>
  <c r="T55" i="247"/>
  <c r="T54" i="247"/>
  <c r="T53" i="247"/>
  <c r="T52" i="247"/>
  <c r="T51" i="247"/>
  <c r="T50" i="247"/>
  <c r="T49" i="247"/>
  <c r="T46" i="247"/>
  <c r="T45" i="247"/>
  <c r="T44" i="247"/>
  <c r="T43" i="247"/>
  <c r="T42" i="247"/>
  <c r="T41" i="247"/>
  <c r="T40" i="247"/>
  <c r="T37" i="247"/>
  <c r="T36" i="247"/>
  <c r="T35" i="247"/>
  <c r="T34" i="247"/>
  <c r="T33" i="247"/>
  <c r="T32" i="247"/>
  <c r="T29" i="247"/>
  <c r="T28" i="247"/>
  <c r="T27" i="247"/>
  <c r="T26" i="247"/>
  <c r="T25" i="247"/>
  <c r="T24" i="247"/>
  <c r="T23" i="247"/>
  <c r="T22" i="247"/>
  <c r="T21" i="247"/>
  <c r="T20" i="247"/>
  <c r="T19" i="247"/>
  <c r="T18" i="247"/>
  <c r="T17" i="247"/>
  <c r="T16" i="247"/>
  <c r="T15" i="247"/>
  <c r="T14" i="247"/>
  <c r="T13" i="247"/>
  <c r="T12" i="247"/>
  <c r="T11" i="247"/>
  <c r="T10" i="247"/>
  <c r="T9" i="247"/>
  <c r="T8" i="247"/>
  <c r="T7" i="247"/>
  <c r="T6" i="247"/>
  <c r="T5" i="247"/>
  <c r="T4" i="247"/>
  <c r="J72" i="247"/>
  <c r="J71" i="247"/>
  <c r="J70" i="247"/>
  <c r="J69" i="247"/>
  <c r="J68" i="247"/>
  <c r="J67" i="247"/>
  <c r="J66" i="247"/>
  <c r="J65" i="247"/>
  <c r="J64" i="247"/>
  <c r="J63" i="247"/>
  <c r="J60" i="247"/>
  <c r="J59" i="247"/>
  <c r="J58" i="247"/>
  <c r="J57" i="247"/>
  <c r="J56" i="247"/>
  <c r="J55" i="247"/>
  <c r="J54" i="247"/>
  <c r="J53" i="247"/>
  <c r="J52" i="247"/>
  <c r="J51" i="247"/>
  <c r="J50" i="247"/>
  <c r="J49" i="247"/>
  <c r="J48" i="247"/>
  <c r="J45" i="247"/>
  <c r="J44" i="247"/>
  <c r="J43" i="247"/>
  <c r="J42" i="247"/>
  <c r="J41" i="247"/>
  <c r="J40" i="247"/>
  <c r="J39" i="247"/>
  <c r="J38" i="247"/>
  <c r="J37" i="247"/>
  <c r="J34" i="247"/>
  <c r="J33" i="247"/>
  <c r="J32" i="247"/>
  <c r="J31" i="247"/>
  <c r="J30" i="247"/>
  <c r="J29" i="247"/>
  <c r="J28" i="247"/>
  <c r="J27" i="247"/>
  <c r="J26" i="247"/>
  <c r="J25" i="247"/>
  <c r="J24" i="247"/>
  <c r="J23" i="247"/>
  <c r="J22" i="247"/>
  <c r="J21" i="247"/>
  <c r="J20" i="247"/>
  <c r="J19" i="247"/>
  <c r="J18" i="247"/>
  <c r="J17" i="247"/>
  <c r="J16" i="247"/>
  <c r="J15" i="247"/>
  <c r="J14" i="247"/>
  <c r="J13" i="247"/>
  <c r="J12" i="247"/>
  <c r="J11" i="247"/>
  <c r="J10" i="247"/>
  <c r="J9" i="247"/>
  <c r="J8" i="247"/>
  <c r="J7" i="247"/>
  <c r="J6" i="247"/>
  <c r="J5" i="247"/>
  <c r="J4" i="247"/>
  <c r="B72" i="247"/>
  <c r="B71" i="247"/>
  <c r="B70" i="247"/>
  <c r="B69" i="247"/>
  <c r="B68" i="247"/>
  <c r="B67" i="247"/>
  <c r="B66" i="247"/>
  <c r="B65" i="247"/>
  <c r="B64" i="247"/>
  <c r="L63" i="247"/>
  <c r="B63" i="247"/>
  <c r="L62" i="247"/>
  <c r="L61" i="247"/>
  <c r="L60" i="247"/>
  <c r="L59" i="247"/>
  <c r="L58" i="247"/>
  <c r="L57" i="247"/>
  <c r="L56" i="247"/>
  <c r="L55" i="247"/>
  <c r="L54" i="247"/>
  <c r="W53" i="247"/>
  <c r="L53" i="247"/>
  <c r="W52" i="247"/>
  <c r="L52" i="247"/>
  <c r="W51" i="247"/>
  <c r="L51" i="247"/>
  <c r="W50" i="247"/>
  <c r="L50" i="247"/>
  <c r="W49" i="247"/>
  <c r="L49" i="247"/>
  <c r="W48" i="247"/>
  <c r="W47" i="247"/>
  <c r="W46" i="247"/>
  <c r="W45" i="247"/>
  <c r="W44" i="247"/>
  <c r="W43" i="247"/>
  <c r="W42" i="247"/>
  <c r="W41" i="247"/>
  <c r="W40" i="247"/>
  <c r="W39" i="247"/>
  <c r="W38" i="247"/>
  <c r="W37" i="247"/>
  <c r="W36" i="247"/>
  <c r="W35" i="247"/>
  <c r="W34" i="247"/>
  <c r="W33" i="247"/>
  <c r="W32" i="247"/>
  <c r="W31" i="247"/>
  <c r="W30" i="247"/>
  <c r="W29" i="247"/>
  <c r="W28" i="247"/>
  <c r="W27" i="247"/>
  <c r="W26" i="247"/>
  <c r="W25" i="247"/>
  <c r="W24" i="247"/>
  <c r="W23" i="247"/>
  <c r="W22" i="247"/>
  <c r="W21" i="247"/>
  <c r="W20" i="247"/>
  <c r="W19" i="247"/>
  <c r="W18" i="247"/>
  <c r="W17" i="247"/>
  <c r="W16" i="247"/>
  <c r="W15" i="247"/>
  <c r="W14" i="247"/>
  <c r="W13" i="247"/>
  <c r="W12" i="247"/>
  <c r="W11" i="247"/>
  <c r="W10" i="247"/>
  <c r="W9" i="247"/>
  <c r="W8" i="247"/>
  <c r="W7" i="247"/>
  <c r="W6" i="247"/>
  <c r="W5" i="247"/>
  <c r="W4" i="247"/>
  <c r="X1" i="210"/>
  <c r="H54" i="246"/>
  <c r="G54" i="246"/>
  <c r="F54" i="246"/>
  <c r="E54" i="246"/>
  <c r="D54" i="246"/>
  <c r="H53" i="246"/>
  <c r="G53" i="246"/>
  <c r="F53" i="246"/>
  <c r="E53" i="246"/>
  <c r="D53" i="246"/>
  <c r="H52" i="246"/>
  <c r="G52" i="246"/>
  <c r="F52" i="246"/>
  <c r="E52" i="246"/>
  <c r="D52" i="246"/>
  <c r="H51" i="246"/>
  <c r="G51" i="246"/>
  <c r="F51" i="246"/>
  <c r="E51" i="246"/>
  <c r="D51" i="246"/>
  <c r="H50" i="246"/>
  <c r="G50" i="246"/>
  <c r="F50" i="246"/>
  <c r="E50" i="246"/>
  <c r="D50" i="246"/>
  <c r="H49" i="246"/>
  <c r="G49" i="246"/>
  <c r="F49" i="246"/>
  <c r="E49" i="246"/>
  <c r="D49" i="246"/>
  <c r="H48" i="246"/>
  <c r="G48" i="246"/>
  <c r="F48" i="246"/>
  <c r="E48" i="246"/>
  <c r="D48" i="246"/>
  <c r="H45" i="246"/>
  <c r="G45" i="246"/>
  <c r="F45" i="246"/>
  <c r="E45" i="246"/>
  <c r="D45" i="246"/>
  <c r="H44" i="246"/>
  <c r="G44" i="246"/>
  <c r="F44" i="246"/>
  <c r="E44" i="246"/>
  <c r="D44" i="246"/>
  <c r="H43" i="246"/>
  <c r="G43" i="246"/>
  <c r="F43" i="246"/>
  <c r="E43" i="246"/>
  <c r="D43" i="246"/>
  <c r="H42" i="246"/>
  <c r="G42" i="246"/>
  <c r="F42" i="246"/>
  <c r="E42" i="246"/>
  <c r="D42" i="246"/>
  <c r="H41" i="246"/>
  <c r="G41" i="246"/>
  <c r="F41" i="246"/>
  <c r="E41" i="246"/>
  <c r="D41" i="246"/>
  <c r="H40" i="246"/>
  <c r="G40" i="246"/>
  <c r="F40" i="246"/>
  <c r="E40" i="246"/>
  <c r="D40" i="246"/>
  <c r="H39" i="246"/>
  <c r="G39" i="246"/>
  <c r="F39" i="246"/>
  <c r="E39" i="246"/>
  <c r="D39" i="246"/>
  <c r="H38" i="246"/>
  <c r="G38" i="246"/>
  <c r="F38" i="246"/>
  <c r="E38" i="246"/>
  <c r="D38" i="246"/>
  <c r="H37" i="246"/>
  <c r="G37" i="246"/>
  <c r="F37" i="246"/>
  <c r="E37" i="246"/>
  <c r="D37" i="246"/>
  <c r="H30" i="246"/>
  <c r="G30" i="246"/>
  <c r="F30" i="246"/>
  <c r="E30" i="246"/>
  <c r="D30" i="246"/>
  <c r="Y53" i="246"/>
  <c r="Y52" i="246"/>
  <c r="Y51" i="246"/>
  <c r="Y50" i="246"/>
  <c r="Y49" i="246"/>
  <c r="Y48" i="246"/>
  <c r="Y47" i="246"/>
  <c r="Y46" i="246"/>
  <c r="Y45" i="246"/>
  <c r="Y44" i="246"/>
  <c r="Y43" i="246"/>
  <c r="Y42" i="246"/>
  <c r="Y41" i="246"/>
  <c r="Y40" i="246"/>
  <c r="Y39" i="246"/>
  <c r="Y38" i="246"/>
  <c r="Y37" i="246"/>
  <c r="Y36" i="246"/>
  <c r="Y35" i="246"/>
  <c r="Y34" i="246"/>
  <c r="Y33" i="246"/>
  <c r="Y32" i="246"/>
  <c r="Y31" i="246"/>
  <c r="Y30" i="246"/>
  <c r="Y29" i="246"/>
  <c r="Y28" i="246"/>
  <c r="Y27" i="246"/>
  <c r="Y26" i="246"/>
  <c r="Y25" i="246"/>
  <c r="Y24" i="246"/>
  <c r="Y23" i="246"/>
  <c r="Y22" i="246"/>
  <c r="Y21" i="246"/>
  <c r="Y20" i="246"/>
  <c r="Y19" i="246"/>
  <c r="Y18" i="246"/>
  <c r="Y17" i="246"/>
  <c r="Y16" i="246"/>
  <c r="Y15" i="246"/>
  <c r="Y14" i="246"/>
  <c r="Y13" i="246"/>
  <c r="Y12" i="246"/>
  <c r="Y11" i="246"/>
  <c r="Y10" i="246"/>
  <c r="Y9" i="246"/>
  <c r="Y8" i="246"/>
  <c r="Y7" i="246"/>
  <c r="Y6" i="246"/>
  <c r="Y5" i="246"/>
  <c r="Y4" i="246"/>
  <c r="T63" i="246"/>
  <c r="T62" i="246"/>
  <c r="T61" i="246"/>
  <c r="T60" i="246"/>
  <c r="T59" i="246"/>
  <c r="T58" i="246"/>
  <c r="T57" i="246"/>
  <c r="T56" i="246"/>
  <c r="T55" i="246"/>
  <c r="T54" i="246"/>
  <c r="T53" i="246"/>
  <c r="T52" i="246"/>
  <c r="T51" i="246"/>
  <c r="T50" i="246"/>
  <c r="T49" i="246"/>
  <c r="T46" i="246"/>
  <c r="T45" i="246"/>
  <c r="T44" i="246"/>
  <c r="T43" i="246"/>
  <c r="T42" i="246"/>
  <c r="T41" i="246"/>
  <c r="T40" i="246"/>
  <c r="T37" i="246"/>
  <c r="T36" i="246"/>
  <c r="T35" i="246"/>
  <c r="T34" i="246"/>
  <c r="T33" i="246"/>
  <c r="T32" i="246"/>
  <c r="T29" i="246"/>
  <c r="T28" i="246"/>
  <c r="T27" i="246"/>
  <c r="T26" i="246"/>
  <c r="T25" i="246"/>
  <c r="T24" i="246"/>
  <c r="T23" i="246"/>
  <c r="T22" i="246"/>
  <c r="T21" i="246"/>
  <c r="T20" i="246"/>
  <c r="T19" i="246"/>
  <c r="T18" i="246"/>
  <c r="T17" i="246"/>
  <c r="T16" i="246"/>
  <c r="T15" i="246"/>
  <c r="T14" i="246"/>
  <c r="T13" i="246"/>
  <c r="T12" i="246"/>
  <c r="T11" i="246"/>
  <c r="T10" i="246"/>
  <c r="T9" i="246"/>
  <c r="T8" i="246"/>
  <c r="T7" i="246"/>
  <c r="T6" i="246"/>
  <c r="T5" i="246"/>
  <c r="T4" i="246"/>
  <c r="J72" i="246"/>
  <c r="J71" i="246"/>
  <c r="J70" i="246"/>
  <c r="J69" i="246"/>
  <c r="J68" i="246"/>
  <c r="J67" i="246"/>
  <c r="J66" i="246"/>
  <c r="J65" i="246"/>
  <c r="J64" i="246"/>
  <c r="J63" i="246"/>
  <c r="J60" i="246"/>
  <c r="J59" i="246"/>
  <c r="J58" i="246"/>
  <c r="J57" i="246"/>
  <c r="J56" i="246"/>
  <c r="J55" i="246"/>
  <c r="J54" i="246"/>
  <c r="J53" i="246"/>
  <c r="J52" i="246"/>
  <c r="J51" i="246"/>
  <c r="J50" i="246"/>
  <c r="J49" i="246"/>
  <c r="J48" i="246"/>
  <c r="J45" i="246"/>
  <c r="J44" i="246"/>
  <c r="J43" i="246"/>
  <c r="J42" i="246"/>
  <c r="J41" i="246"/>
  <c r="J40" i="246"/>
  <c r="J39" i="246"/>
  <c r="J38" i="246"/>
  <c r="J37" i="246"/>
  <c r="J34" i="246"/>
  <c r="J33" i="246"/>
  <c r="J32" i="246"/>
  <c r="J31" i="246"/>
  <c r="J30" i="246"/>
  <c r="J29" i="246"/>
  <c r="J28" i="246"/>
  <c r="J27" i="246"/>
  <c r="J26" i="246"/>
  <c r="J25" i="246"/>
  <c r="J24" i="246"/>
  <c r="J23" i="246"/>
  <c r="J22" i="246"/>
  <c r="J21" i="246"/>
  <c r="J20" i="246"/>
  <c r="J19" i="246"/>
  <c r="J18" i="246"/>
  <c r="J17" i="246"/>
  <c r="J16" i="246"/>
  <c r="J15" i="246"/>
  <c r="J14" i="246"/>
  <c r="J13" i="246"/>
  <c r="J12" i="246"/>
  <c r="J11" i="246"/>
  <c r="J10" i="246"/>
  <c r="J9" i="246"/>
  <c r="J8" i="246"/>
  <c r="J7" i="246"/>
  <c r="J6" i="246"/>
  <c r="J5" i="246"/>
  <c r="J4" i="246"/>
  <c r="B72" i="246"/>
  <c r="B71" i="246"/>
  <c r="B70" i="246"/>
  <c r="B69" i="246"/>
  <c r="B68" i="246"/>
  <c r="B67" i="246"/>
  <c r="B66" i="246"/>
  <c r="B65" i="246"/>
  <c r="B64" i="246"/>
  <c r="L63" i="246"/>
  <c r="B63" i="246"/>
  <c r="L62" i="246"/>
  <c r="L61" i="246"/>
  <c r="L60" i="246"/>
  <c r="L59" i="246"/>
  <c r="L58" i="246"/>
  <c r="L57" i="246"/>
  <c r="L56" i="246"/>
  <c r="L55" i="246"/>
  <c r="L54" i="246"/>
  <c r="W53" i="246"/>
  <c r="L53" i="246"/>
  <c r="W52" i="246"/>
  <c r="L52" i="246"/>
  <c r="W51" i="246"/>
  <c r="L51" i="246"/>
  <c r="W50" i="246"/>
  <c r="L50" i="246"/>
  <c r="W49" i="246"/>
  <c r="L49" i="246"/>
  <c r="W48" i="246"/>
  <c r="W47" i="246"/>
  <c r="W46" i="246"/>
  <c r="W45" i="246"/>
  <c r="W44" i="246"/>
  <c r="W43" i="246"/>
  <c r="W42" i="246"/>
  <c r="W41" i="246"/>
  <c r="W40" i="246"/>
  <c r="W39" i="246"/>
  <c r="W38" i="246"/>
  <c r="W37" i="246"/>
  <c r="W36" i="246"/>
  <c r="W35" i="246"/>
  <c r="W34" i="246"/>
  <c r="W33" i="246"/>
  <c r="W32" i="246"/>
  <c r="W31" i="246"/>
  <c r="W30" i="246"/>
  <c r="W29" i="246"/>
  <c r="W28" i="246"/>
  <c r="W27" i="246"/>
  <c r="W26" i="246"/>
  <c r="W25" i="246"/>
  <c r="W24" i="246"/>
  <c r="W23" i="246"/>
  <c r="W22" i="246"/>
  <c r="W21" i="246"/>
  <c r="W20" i="246"/>
  <c r="W19" i="246"/>
  <c r="W18" i="246"/>
  <c r="W17" i="246"/>
  <c r="W16" i="246"/>
  <c r="W15" i="246"/>
  <c r="W14" i="246"/>
  <c r="W13" i="246"/>
  <c r="W12" i="246"/>
  <c r="W11" i="246"/>
  <c r="W10" i="246"/>
  <c r="W9" i="246"/>
  <c r="W8" i="246"/>
  <c r="W7" i="246"/>
  <c r="W6" i="246"/>
  <c r="W5" i="246"/>
  <c r="W4" i="246"/>
  <c r="V1" i="210"/>
  <c r="H54" i="245"/>
  <c r="G54" i="245"/>
  <c r="F54" i="245"/>
  <c r="E54" i="245"/>
  <c r="D54" i="245"/>
  <c r="H53" i="245"/>
  <c r="G53" i="245"/>
  <c r="F53" i="245"/>
  <c r="E53" i="245"/>
  <c r="D53" i="245"/>
  <c r="H52" i="245"/>
  <c r="G52" i="245"/>
  <c r="F52" i="245"/>
  <c r="E52" i="245"/>
  <c r="D52" i="245"/>
  <c r="H51" i="245"/>
  <c r="G51" i="245"/>
  <c r="F51" i="245"/>
  <c r="E51" i="245"/>
  <c r="D51" i="245"/>
  <c r="H50" i="245"/>
  <c r="G50" i="245"/>
  <c r="F50" i="245"/>
  <c r="E50" i="245"/>
  <c r="D50" i="245"/>
  <c r="H49" i="245"/>
  <c r="G49" i="245"/>
  <c r="F49" i="245"/>
  <c r="E49" i="245"/>
  <c r="D49" i="245"/>
  <c r="H48" i="245"/>
  <c r="G48" i="245"/>
  <c r="F48" i="245"/>
  <c r="E48" i="245"/>
  <c r="D48" i="245"/>
  <c r="H45" i="245"/>
  <c r="G45" i="245"/>
  <c r="F45" i="245"/>
  <c r="E45" i="245"/>
  <c r="D45" i="245"/>
  <c r="H44" i="245"/>
  <c r="G44" i="245"/>
  <c r="F44" i="245"/>
  <c r="E44" i="245"/>
  <c r="D44" i="245"/>
  <c r="H43" i="245"/>
  <c r="G43" i="245"/>
  <c r="F43" i="245"/>
  <c r="E43" i="245"/>
  <c r="D43" i="245"/>
  <c r="H42" i="245"/>
  <c r="G42" i="245"/>
  <c r="F42" i="245"/>
  <c r="E42" i="245"/>
  <c r="D42" i="245"/>
  <c r="H41" i="245"/>
  <c r="G41" i="245"/>
  <c r="F41" i="245"/>
  <c r="E41" i="245"/>
  <c r="D41" i="245"/>
  <c r="H40" i="245"/>
  <c r="G40" i="245"/>
  <c r="F40" i="245"/>
  <c r="E40" i="245"/>
  <c r="D40" i="245"/>
  <c r="H39" i="245"/>
  <c r="G39" i="245"/>
  <c r="F39" i="245"/>
  <c r="E39" i="245"/>
  <c r="D39" i="245"/>
  <c r="H38" i="245"/>
  <c r="G38" i="245"/>
  <c r="F38" i="245"/>
  <c r="E38" i="245"/>
  <c r="D38" i="245"/>
  <c r="H37" i="245"/>
  <c r="G37" i="245"/>
  <c r="F37" i="245"/>
  <c r="E37" i="245"/>
  <c r="D37" i="245"/>
  <c r="H30" i="245"/>
  <c r="G30" i="245"/>
  <c r="F30" i="245"/>
  <c r="E30" i="245"/>
  <c r="D30" i="245"/>
  <c r="Y53" i="245"/>
  <c r="Y52" i="245"/>
  <c r="Y51" i="245"/>
  <c r="Y50" i="245"/>
  <c r="Y49" i="245"/>
  <c r="Y48" i="245"/>
  <c r="Y47" i="245"/>
  <c r="Y46" i="245"/>
  <c r="Y45" i="245"/>
  <c r="Y44" i="245"/>
  <c r="Y43" i="245"/>
  <c r="Y42" i="245"/>
  <c r="Y41" i="245"/>
  <c r="Y40" i="245"/>
  <c r="Y39" i="245"/>
  <c r="Y38" i="245"/>
  <c r="Y37" i="245"/>
  <c r="Y36" i="245"/>
  <c r="Y35" i="245"/>
  <c r="Y34" i="245"/>
  <c r="Y33" i="245"/>
  <c r="Y32" i="245"/>
  <c r="Y31" i="245"/>
  <c r="Y30" i="245"/>
  <c r="Y29" i="245"/>
  <c r="Y28" i="245"/>
  <c r="Y27" i="245"/>
  <c r="Y26" i="245"/>
  <c r="Y25" i="245"/>
  <c r="Y24" i="245"/>
  <c r="Y23" i="245"/>
  <c r="Y22" i="245"/>
  <c r="Y21" i="245"/>
  <c r="Y20" i="245"/>
  <c r="Y19" i="245"/>
  <c r="Y18" i="245"/>
  <c r="Y17" i="245"/>
  <c r="Y16" i="245"/>
  <c r="Y15" i="245"/>
  <c r="Y14" i="245"/>
  <c r="Y13" i="245"/>
  <c r="Y12" i="245"/>
  <c r="Y11" i="245"/>
  <c r="Y10" i="245"/>
  <c r="Y9" i="245"/>
  <c r="Y8" i="245"/>
  <c r="Y7" i="245"/>
  <c r="Y6" i="245"/>
  <c r="Y5" i="245"/>
  <c r="Y4" i="245"/>
  <c r="T63" i="245"/>
  <c r="T62" i="245"/>
  <c r="T61" i="245"/>
  <c r="T60" i="245"/>
  <c r="T59" i="245"/>
  <c r="T58" i="245"/>
  <c r="T57" i="245"/>
  <c r="T56" i="245"/>
  <c r="T55" i="245"/>
  <c r="T54" i="245"/>
  <c r="T53" i="245"/>
  <c r="T52" i="245"/>
  <c r="T51" i="245"/>
  <c r="T50" i="245"/>
  <c r="T49" i="245"/>
  <c r="T46" i="245"/>
  <c r="T45" i="245"/>
  <c r="T44" i="245"/>
  <c r="T43" i="245"/>
  <c r="T42" i="245"/>
  <c r="T41" i="245"/>
  <c r="T40" i="245"/>
  <c r="T37" i="245"/>
  <c r="T36" i="245"/>
  <c r="T35" i="245"/>
  <c r="T34" i="245"/>
  <c r="T33" i="245"/>
  <c r="T32" i="245"/>
  <c r="T29" i="245"/>
  <c r="T28" i="245"/>
  <c r="T27" i="245"/>
  <c r="T26" i="245"/>
  <c r="T25" i="245"/>
  <c r="T24" i="245"/>
  <c r="T23" i="245"/>
  <c r="T22" i="245"/>
  <c r="T21" i="245"/>
  <c r="T20" i="245"/>
  <c r="T19" i="245"/>
  <c r="T18" i="245"/>
  <c r="T17" i="245"/>
  <c r="T16" i="245"/>
  <c r="T15" i="245"/>
  <c r="T14" i="245"/>
  <c r="T13" i="245"/>
  <c r="T12" i="245"/>
  <c r="T11" i="245"/>
  <c r="T10" i="245"/>
  <c r="T9" i="245"/>
  <c r="T8" i="245"/>
  <c r="T7" i="245"/>
  <c r="T6" i="245"/>
  <c r="T5" i="245"/>
  <c r="T4" i="245"/>
  <c r="J72" i="245"/>
  <c r="J71" i="245"/>
  <c r="J70" i="245"/>
  <c r="J69" i="245"/>
  <c r="J68" i="245"/>
  <c r="J67" i="245"/>
  <c r="J66" i="245"/>
  <c r="J65" i="245"/>
  <c r="J64" i="245"/>
  <c r="J63" i="245"/>
  <c r="J60" i="245"/>
  <c r="J59" i="245"/>
  <c r="J58" i="245"/>
  <c r="J57" i="245"/>
  <c r="J56" i="245"/>
  <c r="J55" i="245"/>
  <c r="J54" i="245"/>
  <c r="J53" i="245"/>
  <c r="J52" i="245"/>
  <c r="J51" i="245"/>
  <c r="J50" i="245"/>
  <c r="J49" i="245"/>
  <c r="J48" i="245"/>
  <c r="J45" i="245"/>
  <c r="J44" i="245"/>
  <c r="J43" i="245"/>
  <c r="J42" i="245"/>
  <c r="J41" i="245"/>
  <c r="J40" i="245"/>
  <c r="J39" i="245"/>
  <c r="J38" i="245"/>
  <c r="J37" i="245"/>
  <c r="J34" i="245"/>
  <c r="J33" i="245"/>
  <c r="J32" i="245"/>
  <c r="J31" i="245"/>
  <c r="J30" i="245"/>
  <c r="J29" i="245"/>
  <c r="J28" i="245"/>
  <c r="J27" i="245"/>
  <c r="J26" i="245"/>
  <c r="J25" i="245"/>
  <c r="J24" i="245"/>
  <c r="J23" i="245"/>
  <c r="J22" i="245"/>
  <c r="J21" i="245"/>
  <c r="J20" i="245"/>
  <c r="J19" i="245"/>
  <c r="J18" i="245"/>
  <c r="J17" i="245"/>
  <c r="J16" i="245"/>
  <c r="J15" i="245"/>
  <c r="J14" i="245"/>
  <c r="J13" i="245"/>
  <c r="J12" i="245"/>
  <c r="J11" i="245"/>
  <c r="J10" i="245"/>
  <c r="J9" i="245"/>
  <c r="J8" i="245"/>
  <c r="J7" i="245"/>
  <c r="J6" i="245"/>
  <c r="J5" i="245"/>
  <c r="J4" i="245"/>
  <c r="B72" i="245"/>
  <c r="B71" i="245"/>
  <c r="B70" i="245"/>
  <c r="B69" i="245"/>
  <c r="B68" i="245"/>
  <c r="B67" i="245"/>
  <c r="B66" i="245"/>
  <c r="B65" i="245"/>
  <c r="B64" i="245"/>
  <c r="L63" i="245"/>
  <c r="B63" i="245"/>
  <c r="L62" i="245"/>
  <c r="L61" i="245"/>
  <c r="L60" i="245"/>
  <c r="L59" i="245"/>
  <c r="L58" i="245"/>
  <c r="L57" i="245"/>
  <c r="L56" i="245"/>
  <c r="L55" i="245"/>
  <c r="L54" i="245"/>
  <c r="W53" i="245"/>
  <c r="L53" i="245"/>
  <c r="W52" i="245"/>
  <c r="L52" i="245"/>
  <c r="W51" i="245"/>
  <c r="L51" i="245"/>
  <c r="W50" i="245"/>
  <c r="L50" i="245"/>
  <c r="W49" i="245"/>
  <c r="L49" i="245"/>
  <c r="W48" i="245"/>
  <c r="W47" i="245"/>
  <c r="W46" i="245"/>
  <c r="W45" i="245"/>
  <c r="W44" i="245"/>
  <c r="W43" i="245"/>
  <c r="W42" i="245"/>
  <c r="W41" i="245"/>
  <c r="W40" i="245"/>
  <c r="W39" i="245"/>
  <c r="W38" i="245"/>
  <c r="W37" i="245"/>
  <c r="W36" i="245"/>
  <c r="W35" i="245"/>
  <c r="W34" i="245"/>
  <c r="W33" i="245"/>
  <c r="W32" i="245"/>
  <c r="W31" i="245"/>
  <c r="W30" i="245"/>
  <c r="W29" i="245"/>
  <c r="W28" i="245"/>
  <c r="W27" i="245"/>
  <c r="W26" i="245"/>
  <c r="W25" i="245"/>
  <c r="W24" i="245"/>
  <c r="W23" i="245"/>
  <c r="W22" i="245"/>
  <c r="W21" i="245"/>
  <c r="W20" i="245"/>
  <c r="W19" i="245"/>
  <c r="W18" i="245"/>
  <c r="W17" i="245"/>
  <c r="W16" i="245"/>
  <c r="W15" i="245"/>
  <c r="W14" i="245"/>
  <c r="W13" i="245"/>
  <c r="W12" i="245"/>
  <c r="W11" i="245"/>
  <c r="W10" i="245"/>
  <c r="W9" i="245"/>
  <c r="W8" i="245"/>
  <c r="W7" i="245"/>
  <c r="W6" i="245"/>
  <c r="W5" i="245"/>
  <c r="W4" i="245"/>
  <c r="T1" i="210"/>
  <c r="H54" i="244"/>
  <c r="G54" i="244"/>
  <c r="F54" i="244"/>
  <c r="E54" i="244"/>
  <c r="D54" i="244"/>
  <c r="H53" i="244"/>
  <c r="G53" i="244"/>
  <c r="F53" i="244"/>
  <c r="E53" i="244"/>
  <c r="D53" i="244"/>
  <c r="H52" i="244"/>
  <c r="G52" i="244"/>
  <c r="F52" i="244"/>
  <c r="E52" i="244"/>
  <c r="D52" i="244"/>
  <c r="H51" i="244"/>
  <c r="G51" i="244"/>
  <c r="F51" i="244"/>
  <c r="E51" i="244"/>
  <c r="D51" i="244"/>
  <c r="H50" i="244"/>
  <c r="G50" i="244"/>
  <c r="F50" i="244"/>
  <c r="E50" i="244"/>
  <c r="D50" i="244"/>
  <c r="H49" i="244"/>
  <c r="G49" i="244"/>
  <c r="F49" i="244"/>
  <c r="E49" i="244"/>
  <c r="D49" i="244"/>
  <c r="H48" i="244"/>
  <c r="G48" i="244"/>
  <c r="F48" i="244"/>
  <c r="E48" i="244"/>
  <c r="D48" i="244"/>
  <c r="H45" i="244"/>
  <c r="G45" i="244"/>
  <c r="F45" i="244"/>
  <c r="E45" i="244"/>
  <c r="D45" i="244"/>
  <c r="H44" i="244"/>
  <c r="G44" i="244"/>
  <c r="F44" i="244"/>
  <c r="E44" i="244"/>
  <c r="D44" i="244"/>
  <c r="H43" i="244"/>
  <c r="G43" i="244"/>
  <c r="F43" i="244"/>
  <c r="E43" i="244"/>
  <c r="D43" i="244"/>
  <c r="H42" i="244"/>
  <c r="G42" i="244"/>
  <c r="F42" i="244"/>
  <c r="E42" i="244"/>
  <c r="D42" i="244"/>
  <c r="H41" i="244"/>
  <c r="G41" i="244"/>
  <c r="F41" i="244"/>
  <c r="E41" i="244"/>
  <c r="D41" i="244"/>
  <c r="H40" i="244"/>
  <c r="G40" i="244"/>
  <c r="F40" i="244"/>
  <c r="E40" i="244"/>
  <c r="D40" i="244"/>
  <c r="H39" i="244"/>
  <c r="G39" i="244"/>
  <c r="F39" i="244"/>
  <c r="E39" i="244"/>
  <c r="D39" i="244"/>
  <c r="H38" i="244"/>
  <c r="G38" i="244"/>
  <c r="F38" i="244"/>
  <c r="E38" i="244"/>
  <c r="D38" i="244"/>
  <c r="H37" i="244"/>
  <c r="G37" i="244"/>
  <c r="F37" i="244"/>
  <c r="E37" i="244"/>
  <c r="D37" i="244"/>
  <c r="H30" i="244"/>
  <c r="G30" i="244"/>
  <c r="F30" i="244"/>
  <c r="E30" i="244"/>
  <c r="D30" i="244"/>
  <c r="Y53" i="244"/>
  <c r="Y52" i="244"/>
  <c r="Y51" i="244"/>
  <c r="Y50" i="244"/>
  <c r="Y49" i="244"/>
  <c r="Y48" i="244"/>
  <c r="Y47" i="244"/>
  <c r="Y46" i="244"/>
  <c r="Y45" i="244"/>
  <c r="Y44" i="244"/>
  <c r="Y43" i="244"/>
  <c r="Y42" i="244"/>
  <c r="Y41" i="244"/>
  <c r="Y40" i="244"/>
  <c r="Y39" i="244"/>
  <c r="Y38" i="244"/>
  <c r="Y37" i="244"/>
  <c r="Y36" i="244"/>
  <c r="Y35" i="244"/>
  <c r="Y34" i="244"/>
  <c r="Y33" i="244"/>
  <c r="Y32" i="244"/>
  <c r="Y31" i="244"/>
  <c r="Y30" i="244"/>
  <c r="Y29" i="244"/>
  <c r="Y28" i="244"/>
  <c r="Y27" i="244"/>
  <c r="Y26" i="244"/>
  <c r="Y25" i="244"/>
  <c r="Y24" i="244"/>
  <c r="Y23" i="244"/>
  <c r="Y22" i="244"/>
  <c r="Y21" i="244"/>
  <c r="Y20" i="244"/>
  <c r="Y19" i="244"/>
  <c r="Y18" i="244"/>
  <c r="Y17" i="244"/>
  <c r="Y16" i="244"/>
  <c r="Y15" i="244"/>
  <c r="Y14" i="244"/>
  <c r="Y13" i="244"/>
  <c r="Y12" i="244"/>
  <c r="Y11" i="244"/>
  <c r="Y10" i="244"/>
  <c r="Y9" i="244"/>
  <c r="Y8" i="244"/>
  <c r="Y7" i="244"/>
  <c r="Y6" i="244"/>
  <c r="Y5" i="244"/>
  <c r="Y4" i="244"/>
  <c r="T63" i="244"/>
  <c r="T62" i="244"/>
  <c r="T61" i="244"/>
  <c r="T60" i="244"/>
  <c r="T59" i="244"/>
  <c r="T58" i="244"/>
  <c r="T57" i="244"/>
  <c r="T56" i="244"/>
  <c r="T55" i="244"/>
  <c r="T54" i="244"/>
  <c r="T53" i="244"/>
  <c r="T52" i="244"/>
  <c r="T51" i="244"/>
  <c r="T50" i="244"/>
  <c r="T49" i="244"/>
  <c r="T46" i="244"/>
  <c r="T45" i="244"/>
  <c r="T44" i="244"/>
  <c r="T43" i="244"/>
  <c r="T42" i="244"/>
  <c r="T41" i="244"/>
  <c r="T40" i="244"/>
  <c r="T37" i="244"/>
  <c r="T36" i="244"/>
  <c r="T35" i="244"/>
  <c r="T34" i="244"/>
  <c r="T33" i="244"/>
  <c r="T32" i="244"/>
  <c r="T29" i="244"/>
  <c r="T28" i="244"/>
  <c r="T27" i="244"/>
  <c r="T26" i="244"/>
  <c r="T25" i="244"/>
  <c r="T24" i="244"/>
  <c r="T23" i="244"/>
  <c r="T22" i="244"/>
  <c r="T21" i="244"/>
  <c r="T20" i="244"/>
  <c r="T19" i="244"/>
  <c r="T18" i="244"/>
  <c r="T17" i="244"/>
  <c r="T16" i="244"/>
  <c r="T15" i="244"/>
  <c r="T14" i="244"/>
  <c r="T13" i="244"/>
  <c r="T12" i="244"/>
  <c r="T11" i="244"/>
  <c r="T10" i="244"/>
  <c r="T9" i="244"/>
  <c r="T8" i="244"/>
  <c r="T7" i="244"/>
  <c r="T6" i="244"/>
  <c r="T5" i="244"/>
  <c r="T4" i="244"/>
  <c r="J72" i="244"/>
  <c r="J71" i="244"/>
  <c r="J70" i="244"/>
  <c r="J69" i="244"/>
  <c r="J68" i="244"/>
  <c r="J67" i="244"/>
  <c r="J66" i="244"/>
  <c r="J65" i="244"/>
  <c r="J64" i="244"/>
  <c r="J63" i="244"/>
  <c r="J60" i="244"/>
  <c r="J59" i="244"/>
  <c r="J58" i="244"/>
  <c r="J57" i="244"/>
  <c r="J56" i="244"/>
  <c r="J55" i="244"/>
  <c r="J54" i="244"/>
  <c r="J53" i="244"/>
  <c r="J52" i="244"/>
  <c r="J51" i="244"/>
  <c r="J50" i="244"/>
  <c r="J49" i="244"/>
  <c r="J48" i="244"/>
  <c r="J45" i="244"/>
  <c r="J44" i="244"/>
  <c r="J43" i="244"/>
  <c r="J42" i="244"/>
  <c r="J41" i="244"/>
  <c r="J40" i="244"/>
  <c r="J39" i="244"/>
  <c r="J38" i="244"/>
  <c r="J37" i="244"/>
  <c r="J34" i="244"/>
  <c r="J33" i="244"/>
  <c r="J32" i="244"/>
  <c r="J31" i="244"/>
  <c r="J30" i="244"/>
  <c r="J29" i="244"/>
  <c r="J28" i="244"/>
  <c r="J27" i="244"/>
  <c r="J26" i="244"/>
  <c r="J25" i="244"/>
  <c r="J24" i="244"/>
  <c r="J23" i="244"/>
  <c r="J22" i="244"/>
  <c r="J21" i="244"/>
  <c r="J20" i="244"/>
  <c r="J19" i="244"/>
  <c r="J18" i="244"/>
  <c r="J17" i="244"/>
  <c r="J16" i="244"/>
  <c r="J15" i="244"/>
  <c r="J14" i="244"/>
  <c r="J13" i="244"/>
  <c r="J12" i="244"/>
  <c r="J11" i="244"/>
  <c r="J10" i="244"/>
  <c r="J9" i="244"/>
  <c r="J8" i="244"/>
  <c r="J7" i="244"/>
  <c r="J6" i="244"/>
  <c r="J5" i="244"/>
  <c r="J4" i="244"/>
  <c r="B72" i="244"/>
  <c r="B71" i="244"/>
  <c r="B70" i="244"/>
  <c r="B69" i="244"/>
  <c r="B68" i="244"/>
  <c r="B67" i="244"/>
  <c r="B66" i="244"/>
  <c r="B65" i="244"/>
  <c r="B64" i="244"/>
  <c r="L63" i="244"/>
  <c r="B63" i="244"/>
  <c r="L62" i="244"/>
  <c r="L61" i="244"/>
  <c r="L60" i="244"/>
  <c r="L59" i="244"/>
  <c r="L58" i="244"/>
  <c r="L57" i="244"/>
  <c r="L56" i="244"/>
  <c r="L55" i="244"/>
  <c r="L54" i="244"/>
  <c r="W53" i="244"/>
  <c r="L53" i="244"/>
  <c r="W52" i="244"/>
  <c r="L52" i="244"/>
  <c r="W51" i="244"/>
  <c r="L51" i="244"/>
  <c r="W50" i="244"/>
  <c r="L50" i="244"/>
  <c r="W49" i="244"/>
  <c r="L49" i="244"/>
  <c r="W48" i="244"/>
  <c r="W47" i="244"/>
  <c r="W46" i="244"/>
  <c r="W45" i="244"/>
  <c r="W44" i="244"/>
  <c r="W43" i="244"/>
  <c r="W42" i="244"/>
  <c r="W41" i="244"/>
  <c r="W40" i="244"/>
  <c r="W39" i="244"/>
  <c r="W38" i="244"/>
  <c r="W37" i="244"/>
  <c r="W36" i="244"/>
  <c r="W35" i="244"/>
  <c r="W34" i="244"/>
  <c r="W33" i="244"/>
  <c r="W32" i="244"/>
  <c r="W31" i="244"/>
  <c r="W30" i="244"/>
  <c r="W29" i="244"/>
  <c r="W28" i="244"/>
  <c r="W27" i="244"/>
  <c r="W26" i="244"/>
  <c r="W25" i="244"/>
  <c r="W24" i="244"/>
  <c r="W23" i="244"/>
  <c r="W22" i="244"/>
  <c r="W21" i="244"/>
  <c r="W20" i="244"/>
  <c r="W19" i="244"/>
  <c r="W18" i="244"/>
  <c r="W17" i="244"/>
  <c r="W16" i="244"/>
  <c r="W15" i="244"/>
  <c r="W14" i="244"/>
  <c r="W13" i="244"/>
  <c r="W12" i="244"/>
  <c r="W11" i="244"/>
  <c r="W10" i="244"/>
  <c r="W9" i="244"/>
  <c r="W8" i="244"/>
  <c r="W7" i="244"/>
  <c r="W6" i="244"/>
  <c r="W5" i="244"/>
  <c r="W4" i="244"/>
  <c r="R1" i="210"/>
  <c r="H54" i="243"/>
  <c r="G54" i="243"/>
  <c r="F54" i="243"/>
  <c r="E54" i="243"/>
  <c r="D54" i="243"/>
  <c r="H53" i="243"/>
  <c r="G53" i="243"/>
  <c r="F53" i="243"/>
  <c r="E53" i="243"/>
  <c r="D53" i="243"/>
  <c r="H52" i="243"/>
  <c r="G52" i="243"/>
  <c r="F52" i="243"/>
  <c r="E52" i="243"/>
  <c r="D52" i="243"/>
  <c r="H51" i="243"/>
  <c r="G51" i="243"/>
  <c r="F51" i="243"/>
  <c r="E51" i="243"/>
  <c r="D51" i="243"/>
  <c r="H50" i="243"/>
  <c r="G50" i="243"/>
  <c r="F50" i="243"/>
  <c r="E50" i="243"/>
  <c r="D50" i="243"/>
  <c r="H49" i="243"/>
  <c r="G49" i="243"/>
  <c r="F49" i="243"/>
  <c r="E49" i="243"/>
  <c r="D49" i="243"/>
  <c r="H48" i="243"/>
  <c r="G48" i="243"/>
  <c r="F48" i="243"/>
  <c r="E48" i="243"/>
  <c r="D48" i="243"/>
  <c r="H45" i="243"/>
  <c r="G45" i="243"/>
  <c r="F45" i="243"/>
  <c r="E45" i="243"/>
  <c r="D45" i="243"/>
  <c r="H44" i="243"/>
  <c r="G44" i="243"/>
  <c r="F44" i="243"/>
  <c r="E44" i="243"/>
  <c r="D44" i="243"/>
  <c r="H43" i="243"/>
  <c r="G43" i="243"/>
  <c r="F43" i="243"/>
  <c r="E43" i="243"/>
  <c r="D43" i="243"/>
  <c r="H42" i="243"/>
  <c r="G42" i="243"/>
  <c r="F42" i="243"/>
  <c r="E42" i="243"/>
  <c r="D42" i="243"/>
  <c r="H41" i="243"/>
  <c r="G41" i="243"/>
  <c r="F41" i="243"/>
  <c r="E41" i="243"/>
  <c r="D41" i="243"/>
  <c r="H40" i="243"/>
  <c r="G40" i="243"/>
  <c r="F40" i="243"/>
  <c r="E40" i="243"/>
  <c r="D40" i="243"/>
  <c r="H39" i="243"/>
  <c r="G39" i="243"/>
  <c r="F39" i="243"/>
  <c r="E39" i="243"/>
  <c r="D39" i="243"/>
  <c r="H38" i="243"/>
  <c r="G38" i="243"/>
  <c r="F38" i="243"/>
  <c r="E38" i="243"/>
  <c r="D38" i="243"/>
  <c r="H37" i="243"/>
  <c r="G37" i="243"/>
  <c r="F37" i="243"/>
  <c r="E37" i="243"/>
  <c r="D37" i="243"/>
  <c r="H30" i="243"/>
  <c r="G30" i="243"/>
  <c r="F30" i="243"/>
  <c r="E30" i="243"/>
  <c r="D30" i="243"/>
  <c r="Y53" i="243"/>
  <c r="Y52" i="243"/>
  <c r="Y51" i="243"/>
  <c r="Y50" i="243"/>
  <c r="Y49" i="243"/>
  <c r="Y48" i="243"/>
  <c r="Y47" i="243"/>
  <c r="Y46" i="243"/>
  <c r="Y45" i="243"/>
  <c r="Y44" i="243"/>
  <c r="Y43" i="243"/>
  <c r="Y42" i="243"/>
  <c r="Y41" i="243"/>
  <c r="Y40" i="243"/>
  <c r="Y39" i="243"/>
  <c r="Y38" i="243"/>
  <c r="Y37" i="243"/>
  <c r="Y36" i="243"/>
  <c r="Y35" i="243"/>
  <c r="Y34" i="243"/>
  <c r="Y33" i="243"/>
  <c r="Y32" i="243"/>
  <c r="Y31" i="243"/>
  <c r="Y30" i="243"/>
  <c r="Y29" i="243"/>
  <c r="Y28" i="243"/>
  <c r="Y27" i="243"/>
  <c r="Y26" i="243"/>
  <c r="Y25" i="243"/>
  <c r="Y24" i="243"/>
  <c r="Y23" i="243"/>
  <c r="Y22" i="243"/>
  <c r="Y21" i="243"/>
  <c r="Y20" i="243"/>
  <c r="Y19" i="243"/>
  <c r="Y18" i="243"/>
  <c r="Y17" i="243"/>
  <c r="Y16" i="243"/>
  <c r="Y15" i="243"/>
  <c r="Y14" i="243"/>
  <c r="Y13" i="243"/>
  <c r="Y12" i="243"/>
  <c r="Y11" i="243"/>
  <c r="Y10" i="243"/>
  <c r="Y9" i="243"/>
  <c r="Y8" i="243"/>
  <c r="Y7" i="243"/>
  <c r="Y6" i="243"/>
  <c r="Y5" i="243"/>
  <c r="Y4" i="243"/>
  <c r="T63" i="243"/>
  <c r="T62" i="243"/>
  <c r="T61" i="243"/>
  <c r="T60" i="243"/>
  <c r="T59" i="243"/>
  <c r="T58" i="243"/>
  <c r="T57" i="243"/>
  <c r="T56" i="243"/>
  <c r="T55" i="243"/>
  <c r="T54" i="243"/>
  <c r="T53" i="243"/>
  <c r="T52" i="243"/>
  <c r="T51" i="243"/>
  <c r="T50" i="243"/>
  <c r="T49" i="243"/>
  <c r="T46" i="243"/>
  <c r="T45" i="243"/>
  <c r="T44" i="243"/>
  <c r="T43" i="243"/>
  <c r="T42" i="243"/>
  <c r="T41" i="243"/>
  <c r="T40" i="243"/>
  <c r="T37" i="243"/>
  <c r="T36" i="243"/>
  <c r="T35" i="243"/>
  <c r="T34" i="243"/>
  <c r="T33" i="243"/>
  <c r="T32" i="243"/>
  <c r="T29" i="243"/>
  <c r="T28" i="243"/>
  <c r="T27" i="243"/>
  <c r="T26" i="243"/>
  <c r="T25" i="243"/>
  <c r="T24" i="243"/>
  <c r="T23" i="243"/>
  <c r="T22" i="243"/>
  <c r="T21" i="243"/>
  <c r="T20" i="243"/>
  <c r="T19" i="243"/>
  <c r="T18" i="243"/>
  <c r="T17" i="243"/>
  <c r="T16" i="243"/>
  <c r="T15" i="243"/>
  <c r="T14" i="243"/>
  <c r="T13" i="243"/>
  <c r="T12" i="243"/>
  <c r="T11" i="243"/>
  <c r="T10" i="243"/>
  <c r="T9" i="243"/>
  <c r="T8" i="243"/>
  <c r="T7" i="243"/>
  <c r="T6" i="243"/>
  <c r="T5" i="243"/>
  <c r="T4" i="243"/>
  <c r="J72" i="243"/>
  <c r="J71" i="243"/>
  <c r="J70" i="243"/>
  <c r="J69" i="243"/>
  <c r="J68" i="243"/>
  <c r="J67" i="243"/>
  <c r="J66" i="243"/>
  <c r="J65" i="243"/>
  <c r="J64" i="243"/>
  <c r="J63" i="243"/>
  <c r="J60" i="243"/>
  <c r="J59" i="243"/>
  <c r="J58" i="243"/>
  <c r="J57" i="243"/>
  <c r="J56" i="243"/>
  <c r="J55" i="243"/>
  <c r="J54" i="243"/>
  <c r="J53" i="243"/>
  <c r="J52" i="243"/>
  <c r="J51" i="243"/>
  <c r="J50" i="243"/>
  <c r="J49" i="243"/>
  <c r="J48" i="243"/>
  <c r="J45" i="243"/>
  <c r="J44" i="243"/>
  <c r="J43" i="243"/>
  <c r="J42" i="243"/>
  <c r="J41" i="243"/>
  <c r="J40" i="243"/>
  <c r="J39" i="243"/>
  <c r="J38" i="243"/>
  <c r="J37" i="243"/>
  <c r="J34" i="243"/>
  <c r="J33" i="243"/>
  <c r="J32" i="243"/>
  <c r="J31" i="243"/>
  <c r="J30" i="243"/>
  <c r="J29" i="243"/>
  <c r="J28" i="243"/>
  <c r="J27" i="243"/>
  <c r="J26" i="243"/>
  <c r="J25" i="243"/>
  <c r="J24" i="243"/>
  <c r="J23" i="243"/>
  <c r="J22" i="243"/>
  <c r="J21" i="243"/>
  <c r="J20" i="243"/>
  <c r="J19" i="243"/>
  <c r="J18" i="243"/>
  <c r="J17" i="243"/>
  <c r="J16" i="243"/>
  <c r="J15" i="243"/>
  <c r="J14" i="243"/>
  <c r="J13" i="243"/>
  <c r="J12" i="243"/>
  <c r="J11" i="243"/>
  <c r="J10" i="243"/>
  <c r="J9" i="243"/>
  <c r="J8" i="243"/>
  <c r="J7" i="243"/>
  <c r="J6" i="243"/>
  <c r="J5" i="243"/>
  <c r="J4" i="243"/>
  <c r="B72" i="243"/>
  <c r="B71" i="243"/>
  <c r="B70" i="243"/>
  <c r="B69" i="243"/>
  <c r="B68" i="243"/>
  <c r="B67" i="243"/>
  <c r="B66" i="243"/>
  <c r="B65" i="243"/>
  <c r="B64" i="243"/>
  <c r="L63" i="243"/>
  <c r="B63" i="243"/>
  <c r="L62" i="243"/>
  <c r="L61" i="243"/>
  <c r="L60" i="243"/>
  <c r="L59" i="243"/>
  <c r="L58" i="243"/>
  <c r="L57" i="243"/>
  <c r="L56" i="243"/>
  <c r="L55" i="243"/>
  <c r="L54" i="243"/>
  <c r="W53" i="243"/>
  <c r="L53" i="243"/>
  <c r="W52" i="243"/>
  <c r="L52" i="243"/>
  <c r="W51" i="243"/>
  <c r="L51" i="243"/>
  <c r="W50" i="243"/>
  <c r="L50" i="243"/>
  <c r="W49" i="243"/>
  <c r="L49" i="243"/>
  <c r="W48" i="243"/>
  <c r="W47" i="243"/>
  <c r="W46" i="243"/>
  <c r="W45" i="243"/>
  <c r="W44" i="243"/>
  <c r="W43" i="243"/>
  <c r="W42" i="243"/>
  <c r="W41" i="243"/>
  <c r="W40" i="243"/>
  <c r="W39" i="243"/>
  <c r="W38" i="243"/>
  <c r="W37" i="243"/>
  <c r="W36" i="243"/>
  <c r="W35" i="243"/>
  <c r="W34" i="243"/>
  <c r="W33" i="243"/>
  <c r="W32" i="243"/>
  <c r="W31" i="243"/>
  <c r="W30" i="243"/>
  <c r="W29" i="243"/>
  <c r="W28" i="243"/>
  <c r="W27" i="243"/>
  <c r="W26" i="243"/>
  <c r="W25" i="243"/>
  <c r="W24" i="243"/>
  <c r="W23" i="243"/>
  <c r="W22" i="243"/>
  <c r="W21" i="243"/>
  <c r="W20" i="243"/>
  <c r="W19" i="243"/>
  <c r="W18" i="243"/>
  <c r="W17" i="243"/>
  <c r="W16" i="243"/>
  <c r="W15" i="243"/>
  <c r="W14" i="243"/>
  <c r="W13" i="243"/>
  <c r="W12" i="243"/>
  <c r="W11" i="243"/>
  <c r="W10" i="243"/>
  <c r="W9" i="243"/>
  <c r="W8" i="243"/>
  <c r="W7" i="243"/>
  <c r="W6" i="243"/>
  <c r="W5" i="243"/>
  <c r="W4" i="243"/>
  <c r="P1" i="210"/>
  <c r="H54" i="242"/>
  <c r="G54" i="242"/>
  <c r="F54" i="242"/>
  <c r="E54" i="242"/>
  <c r="D54" i="242"/>
  <c r="H53" i="242"/>
  <c r="G53" i="242"/>
  <c r="F53" i="242"/>
  <c r="E53" i="242"/>
  <c r="D53" i="242"/>
  <c r="H52" i="242"/>
  <c r="G52" i="242"/>
  <c r="F52" i="242"/>
  <c r="E52" i="242"/>
  <c r="D52" i="242"/>
  <c r="H51" i="242"/>
  <c r="G51" i="242"/>
  <c r="F51" i="242"/>
  <c r="E51" i="242"/>
  <c r="D51" i="242"/>
  <c r="H50" i="242"/>
  <c r="G50" i="242"/>
  <c r="F50" i="242"/>
  <c r="E50" i="242"/>
  <c r="D50" i="242"/>
  <c r="H49" i="242"/>
  <c r="G49" i="242"/>
  <c r="F49" i="242"/>
  <c r="E49" i="242"/>
  <c r="D49" i="242"/>
  <c r="H48" i="242"/>
  <c r="G48" i="242"/>
  <c r="F48" i="242"/>
  <c r="E48" i="242"/>
  <c r="D48" i="242"/>
  <c r="H45" i="242"/>
  <c r="G45" i="242"/>
  <c r="F45" i="242"/>
  <c r="E45" i="242"/>
  <c r="D45" i="242"/>
  <c r="H44" i="242"/>
  <c r="G44" i="242"/>
  <c r="F44" i="242"/>
  <c r="E44" i="242"/>
  <c r="D44" i="242"/>
  <c r="H43" i="242"/>
  <c r="G43" i="242"/>
  <c r="F43" i="242"/>
  <c r="E43" i="242"/>
  <c r="D43" i="242"/>
  <c r="H42" i="242"/>
  <c r="G42" i="242"/>
  <c r="F42" i="242"/>
  <c r="E42" i="242"/>
  <c r="D42" i="242"/>
  <c r="H41" i="242"/>
  <c r="G41" i="242"/>
  <c r="F41" i="242"/>
  <c r="E41" i="242"/>
  <c r="D41" i="242"/>
  <c r="H40" i="242"/>
  <c r="G40" i="242"/>
  <c r="F40" i="242"/>
  <c r="E40" i="242"/>
  <c r="D40" i="242"/>
  <c r="H39" i="242"/>
  <c r="G39" i="242"/>
  <c r="F39" i="242"/>
  <c r="E39" i="242"/>
  <c r="D39" i="242"/>
  <c r="H38" i="242"/>
  <c r="G38" i="242"/>
  <c r="F38" i="242"/>
  <c r="E38" i="242"/>
  <c r="D38" i="242"/>
  <c r="H37" i="242"/>
  <c r="G37" i="242"/>
  <c r="F37" i="242"/>
  <c r="E37" i="242"/>
  <c r="D37" i="242"/>
  <c r="H30" i="242"/>
  <c r="G30" i="242"/>
  <c r="F30" i="242"/>
  <c r="E30" i="242"/>
  <c r="D30" i="242"/>
  <c r="Y53" i="242"/>
  <c r="Y52" i="242"/>
  <c r="Y51" i="242"/>
  <c r="Y50" i="242"/>
  <c r="Y49" i="242"/>
  <c r="Y48" i="242"/>
  <c r="Y47" i="242"/>
  <c r="Y46" i="242"/>
  <c r="Y45" i="242"/>
  <c r="Y44" i="242"/>
  <c r="Y43" i="242"/>
  <c r="Y42" i="242"/>
  <c r="Y41" i="242"/>
  <c r="Y40" i="242"/>
  <c r="Y39" i="242"/>
  <c r="Y38" i="242"/>
  <c r="Y37" i="242"/>
  <c r="Y36" i="242"/>
  <c r="Y35" i="242"/>
  <c r="Y34" i="242"/>
  <c r="Y33" i="242"/>
  <c r="Y32" i="242"/>
  <c r="Y31" i="242"/>
  <c r="Y30" i="242"/>
  <c r="Y29" i="242"/>
  <c r="Y28" i="242"/>
  <c r="Y27" i="242"/>
  <c r="Y26" i="242"/>
  <c r="Y25" i="242"/>
  <c r="Y24" i="242"/>
  <c r="Y23" i="242"/>
  <c r="Y22" i="242"/>
  <c r="Y21" i="242"/>
  <c r="Y20" i="242"/>
  <c r="Y19" i="242"/>
  <c r="Y18" i="242"/>
  <c r="Y17" i="242"/>
  <c r="Y16" i="242"/>
  <c r="Y15" i="242"/>
  <c r="Y14" i="242"/>
  <c r="Y13" i="242"/>
  <c r="Y12" i="242"/>
  <c r="Y11" i="242"/>
  <c r="Y10" i="242"/>
  <c r="Y9" i="242"/>
  <c r="Y8" i="242"/>
  <c r="Y7" i="242"/>
  <c r="Y6" i="242"/>
  <c r="Y5" i="242"/>
  <c r="Y4" i="242"/>
  <c r="T63" i="242"/>
  <c r="T62" i="242"/>
  <c r="T61" i="242"/>
  <c r="T60" i="242"/>
  <c r="T59" i="242"/>
  <c r="T58" i="242"/>
  <c r="T57" i="242"/>
  <c r="T56" i="242"/>
  <c r="T55" i="242"/>
  <c r="T54" i="242"/>
  <c r="T53" i="242"/>
  <c r="T52" i="242"/>
  <c r="T51" i="242"/>
  <c r="T50" i="242"/>
  <c r="T49" i="242"/>
  <c r="T46" i="242"/>
  <c r="T45" i="242"/>
  <c r="T44" i="242"/>
  <c r="T43" i="242"/>
  <c r="T42" i="242"/>
  <c r="T41" i="242"/>
  <c r="T40" i="242"/>
  <c r="T37" i="242"/>
  <c r="T36" i="242"/>
  <c r="T35" i="242"/>
  <c r="T34" i="242"/>
  <c r="T33" i="242"/>
  <c r="T32" i="242"/>
  <c r="T29" i="242"/>
  <c r="T28" i="242"/>
  <c r="T27" i="242"/>
  <c r="T26" i="242"/>
  <c r="T25" i="242"/>
  <c r="T24" i="242"/>
  <c r="T23" i="242"/>
  <c r="T22" i="242"/>
  <c r="T21" i="242"/>
  <c r="T20" i="242"/>
  <c r="T19" i="242"/>
  <c r="T18" i="242"/>
  <c r="T17" i="242"/>
  <c r="T16" i="242"/>
  <c r="T15" i="242"/>
  <c r="T14" i="242"/>
  <c r="T13" i="242"/>
  <c r="T12" i="242"/>
  <c r="T11" i="242"/>
  <c r="T10" i="242"/>
  <c r="T9" i="242"/>
  <c r="T8" i="242"/>
  <c r="T7" i="242"/>
  <c r="T6" i="242"/>
  <c r="T5" i="242"/>
  <c r="T4" i="242"/>
  <c r="J72" i="242"/>
  <c r="J71" i="242"/>
  <c r="J70" i="242"/>
  <c r="J69" i="242"/>
  <c r="J68" i="242"/>
  <c r="J67" i="242"/>
  <c r="J66" i="242"/>
  <c r="J65" i="242"/>
  <c r="J64" i="242"/>
  <c r="J63" i="242"/>
  <c r="J60" i="242"/>
  <c r="J59" i="242"/>
  <c r="J58" i="242"/>
  <c r="J57" i="242"/>
  <c r="J56" i="242"/>
  <c r="J55" i="242"/>
  <c r="J54" i="242"/>
  <c r="J53" i="242"/>
  <c r="J52" i="242"/>
  <c r="J51" i="242"/>
  <c r="J50" i="242"/>
  <c r="J49" i="242"/>
  <c r="J48" i="242"/>
  <c r="J45" i="242"/>
  <c r="J44" i="242"/>
  <c r="J43" i="242"/>
  <c r="J42" i="242"/>
  <c r="J41" i="242"/>
  <c r="J40" i="242"/>
  <c r="J39" i="242"/>
  <c r="J38" i="242"/>
  <c r="J37" i="242"/>
  <c r="J34" i="242"/>
  <c r="J33" i="242"/>
  <c r="J32" i="242"/>
  <c r="J31" i="242"/>
  <c r="J30" i="242"/>
  <c r="J29" i="242"/>
  <c r="J28" i="242"/>
  <c r="J27" i="242"/>
  <c r="J26" i="242"/>
  <c r="J25" i="242"/>
  <c r="J24" i="242"/>
  <c r="J23" i="242"/>
  <c r="J22" i="242"/>
  <c r="J21" i="242"/>
  <c r="J20" i="242"/>
  <c r="J19" i="242"/>
  <c r="J18" i="242"/>
  <c r="J17" i="242"/>
  <c r="J16" i="242"/>
  <c r="J15" i="242"/>
  <c r="J14" i="242"/>
  <c r="J13" i="242"/>
  <c r="J12" i="242"/>
  <c r="J11" i="242"/>
  <c r="J10" i="242"/>
  <c r="J9" i="242"/>
  <c r="J8" i="242"/>
  <c r="J7" i="242"/>
  <c r="J6" i="242"/>
  <c r="J5" i="242"/>
  <c r="J4" i="242"/>
  <c r="B72" i="242"/>
  <c r="B71" i="242"/>
  <c r="B70" i="242"/>
  <c r="B69" i="242"/>
  <c r="B68" i="242"/>
  <c r="B67" i="242"/>
  <c r="B66" i="242"/>
  <c r="B65" i="242"/>
  <c r="B64" i="242"/>
  <c r="L63" i="242"/>
  <c r="B63" i="242"/>
  <c r="L62" i="242"/>
  <c r="L61" i="242"/>
  <c r="L60" i="242"/>
  <c r="L59" i="242"/>
  <c r="L58" i="242"/>
  <c r="L57" i="242"/>
  <c r="L56" i="242"/>
  <c r="L55" i="242"/>
  <c r="L54" i="242"/>
  <c r="W53" i="242"/>
  <c r="L53" i="242"/>
  <c r="W52" i="242"/>
  <c r="L52" i="242"/>
  <c r="W51" i="242"/>
  <c r="L51" i="242"/>
  <c r="W50" i="242"/>
  <c r="L50" i="242"/>
  <c r="W49" i="242"/>
  <c r="L49" i="242"/>
  <c r="W48" i="242"/>
  <c r="W47" i="242"/>
  <c r="W46" i="242"/>
  <c r="W45" i="242"/>
  <c r="W44" i="242"/>
  <c r="W43" i="242"/>
  <c r="W42" i="242"/>
  <c r="W41" i="242"/>
  <c r="W40" i="242"/>
  <c r="W39" i="242"/>
  <c r="W38" i="242"/>
  <c r="W37" i="242"/>
  <c r="W36" i="242"/>
  <c r="W35" i="242"/>
  <c r="W34" i="242"/>
  <c r="W33" i="242"/>
  <c r="W32" i="242"/>
  <c r="W31" i="242"/>
  <c r="W30" i="242"/>
  <c r="W29" i="242"/>
  <c r="W28" i="242"/>
  <c r="W27" i="242"/>
  <c r="W26" i="242"/>
  <c r="W25" i="242"/>
  <c r="W24" i="242"/>
  <c r="W23" i="242"/>
  <c r="W22" i="242"/>
  <c r="W21" i="242"/>
  <c r="W20" i="242"/>
  <c r="W19" i="242"/>
  <c r="W18" i="242"/>
  <c r="W17" i="242"/>
  <c r="W16" i="242"/>
  <c r="W15" i="242"/>
  <c r="W14" i="242"/>
  <c r="W13" i="242"/>
  <c r="W12" i="242"/>
  <c r="W11" i="242"/>
  <c r="W10" i="242"/>
  <c r="W9" i="242"/>
  <c r="W8" i="242"/>
  <c r="W7" i="242"/>
  <c r="W6" i="242"/>
  <c r="W5" i="242"/>
  <c r="W4" i="242"/>
  <c r="N1" i="210"/>
  <c r="H54" i="241"/>
  <c r="G54" i="241"/>
  <c r="F54" i="241"/>
  <c r="E54" i="241"/>
  <c r="D54" i="241"/>
  <c r="H53" i="241"/>
  <c r="G53" i="241"/>
  <c r="F53" i="241"/>
  <c r="E53" i="241"/>
  <c r="D53" i="241"/>
  <c r="H52" i="241"/>
  <c r="G52" i="241"/>
  <c r="F52" i="241"/>
  <c r="E52" i="241"/>
  <c r="D52" i="241"/>
  <c r="H51" i="241"/>
  <c r="G51" i="241"/>
  <c r="F51" i="241"/>
  <c r="E51" i="241"/>
  <c r="D51" i="241"/>
  <c r="H50" i="241"/>
  <c r="G50" i="241"/>
  <c r="F50" i="241"/>
  <c r="E50" i="241"/>
  <c r="D50" i="241"/>
  <c r="H49" i="241"/>
  <c r="G49" i="241"/>
  <c r="F49" i="241"/>
  <c r="E49" i="241"/>
  <c r="D49" i="241"/>
  <c r="H48" i="241"/>
  <c r="G48" i="241"/>
  <c r="F48" i="241"/>
  <c r="E48" i="241"/>
  <c r="D48" i="241"/>
  <c r="H45" i="241"/>
  <c r="G45" i="241"/>
  <c r="F45" i="241"/>
  <c r="E45" i="241"/>
  <c r="D45" i="241"/>
  <c r="H44" i="241"/>
  <c r="G44" i="241"/>
  <c r="F44" i="241"/>
  <c r="E44" i="241"/>
  <c r="D44" i="241"/>
  <c r="H43" i="241"/>
  <c r="G43" i="241"/>
  <c r="F43" i="241"/>
  <c r="E43" i="241"/>
  <c r="D43" i="241"/>
  <c r="H42" i="241"/>
  <c r="G42" i="241"/>
  <c r="F42" i="241"/>
  <c r="E42" i="241"/>
  <c r="D42" i="241"/>
  <c r="H41" i="241"/>
  <c r="G41" i="241"/>
  <c r="F41" i="241"/>
  <c r="E41" i="241"/>
  <c r="D41" i="241"/>
  <c r="H40" i="241"/>
  <c r="G40" i="241"/>
  <c r="F40" i="241"/>
  <c r="E40" i="241"/>
  <c r="D40" i="241"/>
  <c r="H39" i="241"/>
  <c r="G39" i="241"/>
  <c r="F39" i="241"/>
  <c r="E39" i="241"/>
  <c r="D39" i="241"/>
  <c r="H38" i="241"/>
  <c r="G38" i="241"/>
  <c r="F38" i="241"/>
  <c r="E38" i="241"/>
  <c r="D38" i="241"/>
  <c r="H37" i="241"/>
  <c r="G37" i="241"/>
  <c r="F37" i="241"/>
  <c r="E37" i="241"/>
  <c r="D37" i="241"/>
  <c r="H30" i="241"/>
  <c r="G30" i="241"/>
  <c r="F30" i="241"/>
  <c r="E30" i="241"/>
  <c r="D30" i="241"/>
  <c r="Y53" i="241"/>
  <c r="Y52" i="241"/>
  <c r="Y51" i="241"/>
  <c r="Y50" i="241"/>
  <c r="Y49" i="241"/>
  <c r="Y48" i="241"/>
  <c r="Y47" i="241"/>
  <c r="Y46" i="241"/>
  <c r="Y45" i="241"/>
  <c r="Y44" i="241"/>
  <c r="Y43" i="241"/>
  <c r="Y42" i="241"/>
  <c r="Y41" i="241"/>
  <c r="Y40" i="241"/>
  <c r="Y39" i="241"/>
  <c r="Y38" i="241"/>
  <c r="Y37" i="241"/>
  <c r="Y36" i="241"/>
  <c r="Y35" i="241"/>
  <c r="Y34" i="241"/>
  <c r="Y33" i="241"/>
  <c r="Y32" i="241"/>
  <c r="Y31" i="241"/>
  <c r="Y30" i="241"/>
  <c r="Y29" i="241"/>
  <c r="Y28" i="241"/>
  <c r="Y27" i="241"/>
  <c r="Y26" i="241"/>
  <c r="Y25" i="241"/>
  <c r="Y24" i="241"/>
  <c r="Y23" i="241"/>
  <c r="Y22" i="241"/>
  <c r="Y21" i="241"/>
  <c r="Y20" i="241"/>
  <c r="Y19" i="241"/>
  <c r="Y18" i="241"/>
  <c r="Y17" i="241"/>
  <c r="Y16" i="241"/>
  <c r="Y15" i="241"/>
  <c r="Y14" i="241"/>
  <c r="Y13" i="241"/>
  <c r="Y12" i="241"/>
  <c r="Y11" i="241"/>
  <c r="Y10" i="241"/>
  <c r="Y9" i="241"/>
  <c r="Y8" i="241"/>
  <c r="Y7" i="241"/>
  <c r="Y6" i="241"/>
  <c r="Y5" i="241"/>
  <c r="Y4" i="241"/>
  <c r="T63" i="241"/>
  <c r="T62" i="241"/>
  <c r="T61" i="241"/>
  <c r="T60" i="241"/>
  <c r="T59" i="241"/>
  <c r="T58" i="241"/>
  <c r="T57" i="241"/>
  <c r="T56" i="241"/>
  <c r="T55" i="241"/>
  <c r="T54" i="241"/>
  <c r="T53" i="241"/>
  <c r="T52" i="241"/>
  <c r="T51" i="241"/>
  <c r="T50" i="241"/>
  <c r="T49" i="241"/>
  <c r="T46" i="241"/>
  <c r="T45" i="241"/>
  <c r="T44" i="241"/>
  <c r="T43" i="241"/>
  <c r="T42" i="241"/>
  <c r="T41" i="241"/>
  <c r="T40" i="241"/>
  <c r="T37" i="241"/>
  <c r="T36" i="241"/>
  <c r="T35" i="241"/>
  <c r="T34" i="241"/>
  <c r="T33" i="241"/>
  <c r="T32" i="241"/>
  <c r="T29" i="241"/>
  <c r="T28" i="241"/>
  <c r="T27" i="241"/>
  <c r="T26" i="241"/>
  <c r="T25" i="241"/>
  <c r="T24" i="241"/>
  <c r="T23" i="241"/>
  <c r="T22" i="241"/>
  <c r="T21" i="241"/>
  <c r="T20" i="241"/>
  <c r="T19" i="241"/>
  <c r="T18" i="241"/>
  <c r="T17" i="241"/>
  <c r="T16" i="241"/>
  <c r="T15" i="241"/>
  <c r="T14" i="241"/>
  <c r="T13" i="241"/>
  <c r="T12" i="241"/>
  <c r="T11" i="241"/>
  <c r="T10" i="241"/>
  <c r="T9" i="241"/>
  <c r="T8" i="241"/>
  <c r="T7" i="241"/>
  <c r="T6" i="241"/>
  <c r="T5" i="241"/>
  <c r="T4" i="241"/>
  <c r="J72" i="241"/>
  <c r="J71" i="241"/>
  <c r="J70" i="241"/>
  <c r="J69" i="241"/>
  <c r="J68" i="241"/>
  <c r="J67" i="241"/>
  <c r="J66" i="241"/>
  <c r="J65" i="241"/>
  <c r="J64" i="241"/>
  <c r="J63" i="241"/>
  <c r="J60" i="241"/>
  <c r="J59" i="241"/>
  <c r="J58" i="241"/>
  <c r="J57" i="241"/>
  <c r="J56" i="241"/>
  <c r="J55" i="241"/>
  <c r="J54" i="241"/>
  <c r="J53" i="241"/>
  <c r="J52" i="241"/>
  <c r="J51" i="241"/>
  <c r="J50" i="241"/>
  <c r="J49" i="241"/>
  <c r="J48" i="241"/>
  <c r="J45" i="241"/>
  <c r="J44" i="241"/>
  <c r="J43" i="241"/>
  <c r="J42" i="241"/>
  <c r="J41" i="241"/>
  <c r="J40" i="241"/>
  <c r="J39" i="241"/>
  <c r="J38" i="241"/>
  <c r="J37" i="241"/>
  <c r="J34" i="241"/>
  <c r="J33" i="241"/>
  <c r="J32" i="241"/>
  <c r="J31" i="241"/>
  <c r="J30" i="241"/>
  <c r="J29" i="241"/>
  <c r="J28" i="241"/>
  <c r="J27" i="241"/>
  <c r="J26" i="241"/>
  <c r="J25" i="241"/>
  <c r="J24" i="241"/>
  <c r="J23" i="241"/>
  <c r="J22" i="241"/>
  <c r="J21" i="241"/>
  <c r="J20" i="241"/>
  <c r="J19" i="241"/>
  <c r="J18" i="241"/>
  <c r="J17" i="241"/>
  <c r="J16" i="241"/>
  <c r="J15" i="241"/>
  <c r="J14" i="241"/>
  <c r="J13" i="241"/>
  <c r="J12" i="241"/>
  <c r="J11" i="241"/>
  <c r="J10" i="241"/>
  <c r="J9" i="241"/>
  <c r="J8" i="241"/>
  <c r="J7" i="241"/>
  <c r="J6" i="241"/>
  <c r="J5" i="241"/>
  <c r="J4" i="241"/>
  <c r="B72" i="241"/>
  <c r="B71" i="241"/>
  <c r="B70" i="241"/>
  <c r="B69" i="241"/>
  <c r="B68" i="241"/>
  <c r="B67" i="241"/>
  <c r="B66" i="241"/>
  <c r="B65" i="241"/>
  <c r="B64" i="241"/>
  <c r="L63" i="241"/>
  <c r="B63" i="241"/>
  <c r="L62" i="241"/>
  <c r="L61" i="241"/>
  <c r="L60" i="241"/>
  <c r="L59" i="241"/>
  <c r="L58" i="241"/>
  <c r="L57" i="241"/>
  <c r="L56" i="241"/>
  <c r="L55" i="241"/>
  <c r="L54" i="241"/>
  <c r="W53" i="241"/>
  <c r="L53" i="241"/>
  <c r="W52" i="241"/>
  <c r="L52" i="241"/>
  <c r="W51" i="241"/>
  <c r="L51" i="241"/>
  <c r="W50" i="241"/>
  <c r="L50" i="241"/>
  <c r="W49" i="241"/>
  <c r="L49" i="241"/>
  <c r="W48" i="241"/>
  <c r="W47" i="241"/>
  <c r="W46" i="241"/>
  <c r="W45" i="241"/>
  <c r="W44" i="241"/>
  <c r="W43" i="241"/>
  <c r="W42" i="241"/>
  <c r="W41" i="241"/>
  <c r="W40" i="241"/>
  <c r="W39" i="241"/>
  <c r="W38" i="241"/>
  <c r="W37" i="241"/>
  <c r="W36" i="241"/>
  <c r="W35" i="241"/>
  <c r="W34" i="241"/>
  <c r="W33" i="241"/>
  <c r="W32" i="241"/>
  <c r="W31" i="241"/>
  <c r="W30" i="241"/>
  <c r="W29" i="241"/>
  <c r="W28" i="241"/>
  <c r="W27" i="241"/>
  <c r="W26" i="241"/>
  <c r="W25" i="241"/>
  <c r="W24" i="241"/>
  <c r="W23" i="241"/>
  <c r="W22" i="241"/>
  <c r="W21" i="241"/>
  <c r="W20" i="241"/>
  <c r="W19" i="241"/>
  <c r="W18" i="241"/>
  <c r="W17" i="241"/>
  <c r="W16" i="241"/>
  <c r="W15" i="241"/>
  <c r="W14" i="241"/>
  <c r="W13" i="241"/>
  <c r="W12" i="241"/>
  <c r="W11" i="241"/>
  <c r="W10" i="241"/>
  <c r="W9" i="241"/>
  <c r="W8" i="241"/>
  <c r="W7" i="241"/>
  <c r="W6" i="241"/>
  <c r="W5" i="241"/>
  <c r="W4" i="241"/>
  <c r="L1" i="210"/>
  <c r="H54" i="240"/>
  <c r="G54" i="240"/>
  <c r="F54" i="240"/>
  <c r="E54" i="240"/>
  <c r="D54" i="240"/>
  <c r="H53" i="240"/>
  <c r="G53" i="240"/>
  <c r="F53" i="240"/>
  <c r="E53" i="240"/>
  <c r="D53" i="240"/>
  <c r="H52" i="240"/>
  <c r="G52" i="240"/>
  <c r="F52" i="240"/>
  <c r="E52" i="240"/>
  <c r="D52" i="240"/>
  <c r="H51" i="240"/>
  <c r="G51" i="240"/>
  <c r="F51" i="240"/>
  <c r="E51" i="240"/>
  <c r="D51" i="240"/>
  <c r="H50" i="240"/>
  <c r="G50" i="240"/>
  <c r="F50" i="240"/>
  <c r="E50" i="240"/>
  <c r="D50" i="240"/>
  <c r="H49" i="240"/>
  <c r="G49" i="240"/>
  <c r="F49" i="240"/>
  <c r="E49" i="240"/>
  <c r="D49" i="240"/>
  <c r="H48" i="240"/>
  <c r="G48" i="240"/>
  <c r="F48" i="240"/>
  <c r="E48" i="240"/>
  <c r="D48" i="240"/>
  <c r="H45" i="240"/>
  <c r="G45" i="240"/>
  <c r="F45" i="240"/>
  <c r="E45" i="240"/>
  <c r="D45" i="240"/>
  <c r="H44" i="240"/>
  <c r="G44" i="240"/>
  <c r="F44" i="240"/>
  <c r="E44" i="240"/>
  <c r="D44" i="240"/>
  <c r="H43" i="240"/>
  <c r="G43" i="240"/>
  <c r="F43" i="240"/>
  <c r="E43" i="240"/>
  <c r="D43" i="240"/>
  <c r="H42" i="240"/>
  <c r="G42" i="240"/>
  <c r="F42" i="240"/>
  <c r="E42" i="240"/>
  <c r="D42" i="240"/>
  <c r="H41" i="240"/>
  <c r="G41" i="240"/>
  <c r="F41" i="240"/>
  <c r="E41" i="240"/>
  <c r="D41" i="240"/>
  <c r="H40" i="240"/>
  <c r="G40" i="240"/>
  <c r="F40" i="240"/>
  <c r="E40" i="240"/>
  <c r="D40" i="240"/>
  <c r="H39" i="240"/>
  <c r="G39" i="240"/>
  <c r="F39" i="240"/>
  <c r="E39" i="240"/>
  <c r="D39" i="240"/>
  <c r="H38" i="240"/>
  <c r="G38" i="240"/>
  <c r="F38" i="240"/>
  <c r="E38" i="240"/>
  <c r="D38" i="240"/>
  <c r="H37" i="240"/>
  <c r="G37" i="240"/>
  <c r="F37" i="240"/>
  <c r="E37" i="240"/>
  <c r="D37" i="240"/>
  <c r="H30" i="240"/>
  <c r="G30" i="240"/>
  <c r="F30" i="240"/>
  <c r="E30" i="240"/>
  <c r="D30" i="240"/>
  <c r="Y53" i="240"/>
  <c r="Y52" i="240"/>
  <c r="Y51" i="240"/>
  <c r="Y50" i="240"/>
  <c r="Y49" i="240"/>
  <c r="Y48" i="240"/>
  <c r="Y47" i="240"/>
  <c r="Y46" i="240"/>
  <c r="Y45" i="240"/>
  <c r="Y44" i="240"/>
  <c r="Y43" i="240"/>
  <c r="Y42" i="240"/>
  <c r="Y41" i="240"/>
  <c r="Y40" i="240"/>
  <c r="Y39" i="240"/>
  <c r="Y38" i="240"/>
  <c r="Y37" i="240"/>
  <c r="Y36" i="240"/>
  <c r="Y35" i="240"/>
  <c r="Y34" i="240"/>
  <c r="Y33" i="240"/>
  <c r="Y32" i="240"/>
  <c r="Y31" i="240"/>
  <c r="Y30" i="240"/>
  <c r="Y29" i="240"/>
  <c r="Y28" i="240"/>
  <c r="Y27" i="240"/>
  <c r="Y26" i="240"/>
  <c r="Y25" i="240"/>
  <c r="Y24" i="240"/>
  <c r="Y23" i="240"/>
  <c r="Y22" i="240"/>
  <c r="Y21" i="240"/>
  <c r="Y20" i="240"/>
  <c r="Y19" i="240"/>
  <c r="Y18" i="240"/>
  <c r="Y17" i="240"/>
  <c r="Y16" i="240"/>
  <c r="Y15" i="240"/>
  <c r="Y14" i="240"/>
  <c r="Y13" i="240"/>
  <c r="Y12" i="240"/>
  <c r="Y11" i="240"/>
  <c r="Y10" i="240"/>
  <c r="Y9" i="240"/>
  <c r="Y8" i="240"/>
  <c r="Y7" i="240"/>
  <c r="Y6" i="240"/>
  <c r="Y5" i="240"/>
  <c r="Y4" i="240"/>
  <c r="T63" i="240"/>
  <c r="T62" i="240"/>
  <c r="T61" i="240"/>
  <c r="T60" i="240"/>
  <c r="T59" i="240"/>
  <c r="T58" i="240"/>
  <c r="T57" i="240"/>
  <c r="T56" i="240"/>
  <c r="T55" i="240"/>
  <c r="T54" i="240"/>
  <c r="T53" i="240"/>
  <c r="T52" i="240"/>
  <c r="T51" i="240"/>
  <c r="T50" i="240"/>
  <c r="T49" i="240"/>
  <c r="T46" i="240"/>
  <c r="T45" i="240"/>
  <c r="T44" i="240"/>
  <c r="T43" i="240"/>
  <c r="T42" i="240"/>
  <c r="T41" i="240"/>
  <c r="T40" i="240"/>
  <c r="T37" i="240"/>
  <c r="T36" i="240"/>
  <c r="T35" i="240"/>
  <c r="T34" i="240"/>
  <c r="T33" i="240"/>
  <c r="T32" i="240"/>
  <c r="T29" i="240"/>
  <c r="T28" i="240"/>
  <c r="T27" i="240"/>
  <c r="T26" i="240"/>
  <c r="T25" i="240"/>
  <c r="T24" i="240"/>
  <c r="T23" i="240"/>
  <c r="T22" i="240"/>
  <c r="T21" i="240"/>
  <c r="T20" i="240"/>
  <c r="T19" i="240"/>
  <c r="T18" i="240"/>
  <c r="T17" i="240"/>
  <c r="T16" i="240"/>
  <c r="T15" i="240"/>
  <c r="T14" i="240"/>
  <c r="T13" i="240"/>
  <c r="T12" i="240"/>
  <c r="T11" i="240"/>
  <c r="T10" i="240"/>
  <c r="T9" i="240"/>
  <c r="T8" i="240"/>
  <c r="T7" i="240"/>
  <c r="T6" i="240"/>
  <c r="T5" i="240"/>
  <c r="T4" i="240"/>
  <c r="J72" i="240"/>
  <c r="J71" i="240"/>
  <c r="J70" i="240"/>
  <c r="J69" i="240"/>
  <c r="J68" i="240"/>
  <c r="J67" i="240"/>
  <c r="J66" i="240"/>
  <c r="J65" i="240"/>
  <c r="J64" i="240"/>
  <c r="J63" i="240"/>
  <c r="J60" i="240"/>
  <c r="J59" i="240"/>
  <c r="J58" i="240"/>
  <c r="J57" i="240"/>
  <c r="J56" i="240"/>
  <c r="J55" i="240"/>
  <c r="J54" i="240"/>
  <c r="J53" i="240"/>
  <c r="J52" i="240"/>
  <c r="J51" i="240"/>
  <c r="J50" i="240"/>
  <c r="J49" i="240"/>
  <c r="J48" i="240"/>
  <c r="J45" i="240"/>
  <c r="J44" i="240"/>
  <c r="J43" i="240"/>
  <c r="J42" i="240"/>
  <c r="J41" i="240"/>
  <c r="J40" i="240"/>
  <c r="J39" i="240"/>
  <c r="J38" i="240"/>
  <c r="J37" i="240"/>
  <c r="J34" i="240"/>
  <c r="J33" i="240"/>
  <c r="J32" i="240"/>
  <c r="J31" i="240"/>
  <c r="J30" i="240"/>
  <c r="J29" i="240"/>
  <c r="J28" i="240"/>
  <c r="J27" i="240"/>
  <c r="J26" i="240"/>
  <c r="J25" i="240"/>
  <c r="J24" i="240"/>
  <c r="J23" i="240"/>
  <c r="J22" i="240"/>
  <c r="J21" i="240"/>
  <c r="J20" i="240"/>
  <c r="J19" i="240"/>
  <c r="J18" i="240"/>
  <c r="J17" i="240"/>
  <c r="J16" i="240"/>
  <c r="J15" i="240"/>
  <c r="J14" i="240"/>
  <c r="J13" i="240"/>
  <c r="J12" i="240"/>
  <c r="J11" i="240"/>
  <c r="J10" i="240"/>
  <c r="J9" i="240"/>
  <c r="J8" i="240"/>
  <c r="J7" i="240"/>
  <c r="J6" i="240"/>
  <c r="J5" i="240"/>
  <c r="J4" i="240"/>
  <c r="B72" i="240"/>
  <c r="B71" i="240"/>
  <c r="B70" i="240"/>
  <c r="B69" i="240"/>
  <c r="B68" i="240"/>
  <c r="B67" i="240"/>
  <c r="B66" i="240"/>
  <c r="B65" i="240"/>
  <c r="B64" i="240"/>
  <c r="L63" i="240"/>
  <c r="B63" i="240"/>
  <c r="L62" i="240"/>
  <c r="L61" i="240"/>
  <c r="L60" i="240"/>
  <c r="L59" i="240"/>
  <c r="L58" i="240"/>
  <c r="L57" i="240"/>
  <c r="L56" i="240"/>
  <c r="L55" i="240"/>
  <c r="L54" i="240"/>
  <c r="W53" i="240"/>
  <c r="L53" i="240"/>
  <c r="W52" i="240"/>
  <c r="L52" i="240"/>
  <c r="W51" i="240"/>
  <c r="L51" i="240"/>
  <c r="W50" i="240"/>
  <c r="L50" i="240"/>
  <c r="W49" i="240"/>
  <c r="L49" i="240"/>
  <c r="W48" i="240"/>
  <c r="W47" i="240"/>
  <c r="W46" i="240"/>
  <c r="W45" i="240"/>
  <c r="W44" i="240"/>
  <c r="W43" i="240"/>
  <c r="W42" i="240"/>
  <c r="W41" i="240"/>
  <c r="W40" i="240"/>
  <c r="W39" i="240"/>
  <c r="W38" i="240"/>
  <c r="W37" i="240"/>
  <c r="W36" i="240"/>
  <c r="W35" i="240"/>
  <c r="W34" i="240"/>
  <c r="W33" i="240"/>
  <c r="W32" i="240"/>
  <c r="W31" i="240"/>
  <c r="W30" i="240"/>
  <c r="W29" i="240"/>
  <c r="W28" i="240"/>
  <c r="W27" i="240"/>
  <c r="W26" i="240"/>
  <c r="W25" i="240"/>
  <c r="W24" i="240"/>
  <c r="W23" i="240"/>
  <c r="W22" i="240"/>
  <c r="W21" i="240"/>
  <c r="W20" i="240"/>
  <c r="W19" i="240"/>
  <c r="W18" i="240"/>
  <c r="W17" i="240"/>
  <c r="W16" i="240"/>
  <c r="W15" i="240"/>
  <c r="W14" i="240"/>
  <c r="W13" i="240"/>
  <c r="W12" i="240"/>
  <c r="W11" i="240"/>
  <c r="W10" i="240"/>
  <c r="W9" i="240"/>
  <c r="W8" i="240"/>
  <c r="W7" i="240"/>
  <c r="W6" i="240"/>
  <c r="W5" i="240"/>
  <c r="W4" i="240"/>
  <c r="J1" i="210"/>
  <c r="H54" i="239"/>
  <c r="G54" i="239"/>
  <c r="F54" i="239"/>
  <c r="E54" i="239"/>
  <c r="D54" i="239"/>
  <c r="H53" i="239"/>
  <c r="G53" i="239"/>
  <c r="F53" i="239"/>
  <c r="E53" i="239"/>
  <c r="D53" i="239"/>
  <c r="H52" i="239"/>
  <c r="G52" i="239"/>
  <c r="F52" i="239"/>
  <c r="E52" i="239"/>
  <c r="D52" i="239"/>
  <c r="H51" i="239"/>
  <c r="G51" i="239"/>
  <c r="F51" i="239"/>
  <c r="E51" i="239"/>
  <c r="D51" i="239"/>
  <c r="H50" i="239"/>
  <c r="G50" i="239"/>
  <c r="F50" i="239"/>
  <c r="E50" i="239"/>
  <c r="D50" i="239"/>
  <c r="H49" i="239"/>
  <c r="G49" i="239"/>
  <c r="F49" i="239"/>
  <c r="E49" i="239"/>
  <c r="D49" i="239"/>
  <c r="H48" i="239"/>
  <c r="G48" i="239"/>
  <c r="F48" i="239"/>
  <c r="E48" i="239"/>
  <c r="D48" i="239"/>
  <c r="H45" i="239"/>
  <c r="G45" i="239"/>
  <c r="F45" i="239"/>
  <c r="E45" i="239"/>
  <c r="D45" i="239"/>
  <c r="H44" i="239"/>
  <c r="G44" i="239"/>
  <c r="F44" i="239"/>
  <c r="E44" i="239"/>
  <c r="D44" i="239"/>
  <c r="H43" i="239"/>
  <c r="G43" i="239"/>
  <c r="F43" i="239"/>
  <c r="E43" i="239"/>
  <c r="D43" i="239"/>
  <c r="H42" i="239"/>
  <c r="G42" i="239"/>
  <c r="F42" i="239"/>
  <c r="E42" i="239"/>
  <c r="D42" i="239"/>
  <c r="H41" i="239"/>
  <c r="G41" i="239"/>
  <c r="F41" i="239"/>
  <c r="E41" i="239"/>
  <c r="D41" i="239"/>
  <c r="H40" i="239"/>
  <c r="G40" i="239"/>
  <c r="F40" i="239"/>
  <c r="E40" i="239"/>
  <c r="D40" i="239"/>
  <c r="H39" i="239"/>
  <c r="G39" i="239"/>
  <c r="F39" i="239"/>
  <c r="E39" i="239"/>
  <c r="D39" i="239"/>
  <c r="H38" i="239"/>
  <c r="G38" i="239"/>
  <c r="F38" i="239"/>
  <c r="E38" i="239"/>
  <c r="D38" i="239"/>
  <c r="H37" i="239"/>
  <c r="G37" i="239"/>
  <c r="F37" i="239"/>
  <c r="E37" i="239"/>
  <c r="D37" i="239"/>
  <c r="H30" i="239"/>
  <c r="G30" i="239"/>
  <c r="F30" i="239"/>
  <c r="E30" i="239"/>
  <c r="D30" i="239"/>
  <c r="Y53" i="239"/>
  <c r="Y52" i="239"/>
  <c r="Y51" i="239"/>
  <c r="Y50" i="239"/>
  <c r="Y49" i="239"/>
  <c r="Y48" i="239"/>
  <c r="Y47" i="239"/>
  <c r="Y46" i="239"/>
  <c r="Y45" i="239"/>
  <c r="Y44" i="239"/>
  <c r="Y43" i="239"/>
  <c r="Y42" i="239"/>
  <c r="Y41" i="239"/>
  <c r="Y40" i="239"/>
  <c r="Y39" i="239"/>
  <c r="Y38" i="239"/>
  <c r="Y37" i="239"/>
  <c r="Y36" i="239"/>
  <c r="Y35" i="239"/>
  <c r="Y34" i="239"/>
  <c r="Y33" i="239"/>
  <c r="Y32" i="239"/>
  <c r="Y31" i="239"/>
  <c r="Y30" i="239"/>
  <c r="Y29" i="239"/>
  <c r="Y28" i="239"/>
  <c r="Y27" i="239"/>
  <c r="Y26" i="239"/>
  <c r="Y25" i="239"/>
  <c r="Y24" i="239"/>
  <c r="Y23" i="239"/>
  <c r="Y22" i="239"/>
  <c r="Y21" i="239"/>
  <c r="Y20" i="239"/>
  <c r="Y19" i="239"/>
  <c r="Y18" i="239"/>
  <c r="Y17" i="239"/>
  <c r="Y16" i="239"/>
  <c r="Y15" i="239"/>
  <c r="Y14" i="239"/>
  <c r="Y13" i="239"/>
  <c r="Y12" i="239"/>
  <c r="Y11" i="239"/>
  <c r="Y10" i="239"/>
  <c r="Y9" i="239"/>
  <c r="Y8" i="239"/>
  <c r="Y7" i="239"/>
  <c r="Y6" i="239"/>
  <c r="Y5" i="239"/>
  <c r="Y4" i="239"/>
  <c r="T63" i="239"/>
  <c r="T62" i="239"/>
  <c r="T61" i="239"/>
  <c r="T60" i="239"/>
  <c r="T59" i="239"/>
  <c r="T58" i="239"/>
  <c r="T57" i="239"/>
  <c r="T56" i="239"/>
  <c r="T55" i="239"/>
  <c r="T54" i="239"/>
  <c r="T53" i="239"/>
  <c r="T52" i="239"/>
  <c r="T51" i="239"/>
  <c r="T50" i="239"/>
  <c r="T49" i="239"/>
  <c r="T46" i="239"/>
  <c r="T45" i="239"/>
  <c r="T44" i="239"/>
  <c r="T43" i="239"/>
  <c r="T42" i="239"/>
  <c r="T41" i="239"/>
  <c r="T40" i="239"/>
  <c r="T37" i="239"/>
  <c r="T36" i="239"/>
  <c r="T35" i="239"/>
  <c r="T34" i="239"/>
  <c r="T33" i="239"/>
  <c r="T32" i="239"/>
  <c r="T29" i="239"/>
  <c r="T28" i="239"/>
  <c r="T27" i="239"/>
  <c r="T26" i="239"/>
  <c r="T25" i="239"/>
  <c r="T24" i="239"/>
  <c r="T23" i="239"/>
  <c r="T22" i="239"/>
  <c r="T21" i="239"/>
  <c r="T20" i="239"/>
  <c r="T19" i="239"/>
  <c r="T18" i="239"/>
  <c r="T17" i="239"/>
  <c r="T16" i="239"/>
  <c r="T15" i="239"/>
  <c r="T14" i="239"/>
  <c r="T13" i="239"/>
  <c r="T12" i="239"/>
  <c r="T11" i="239"/>
  <c r="T10" i="239"/>
  <c r="T9" i="239"/>
  <c r="T8" i="239"/>
  <c r="T7" i="239"/>
  <c r="T6" i="239"/>
  <c r="T5" i="239"/>
  <c r="T4" i="239"/>
  <c r="J72" i="239"/>
  <c r="J71" i="239"/>
  <c r="J70" i="239"/>
  <c r="J69" i="239"/>
  <c r="J68" i="239"/>
  <c r="J67" i="239"/>
  <c r="J66" i="239"/>
  <c r="J65" i="239"/>
  <c r="J64" i="239"/>
  <c r="J63" i="239"/>
  <c r="J60" i="239"/>
  <c r="J59" i="239"/>
  <c r="J58" i="239"/>
  <c r="J57" i="239"/>
  <c r="J56" i="239"/>
  <c r="J55" i="239"/>
  <c r="J54" i="239"/>
  <c r="J53" i="239"/>
  <c r="J52" i="239"/>
  <c r="J51" i="239"/>
  <c r="J50" i="239"/>
  <c r="J49" i="239"/>
  <c r="J48" i="239"/>
  <c r="J45" i="239"/>
  <c r="J44" i="239"/>
  <c r="J43" i="239"/>
  <c r="J42" i="239"/>
  <c r="J41" i="239"/>
  <c r="J40" i="239"/>
  <c r="J39" i="239"/>
  <c r="J38" i="239"/>
  <c r="J37" i="239"/>
  <c r="J34" i="239"/>
  <c r="J33" i="239"/>
  <c r="J32" i="239"/>
  <c r="J31" i="239"/>
  <c r="J30" i="239"/>
  <c r="J29" i="239"/>
  <c r="J28" i="239"/>
  <c r="J27" i="239"/>
  <c r="J26" i="239"/>
  <c r="J25" i="239"/>
  <c r="J24" i="239"/>
  <c r="J23" i="239"/>
  <c r="J22" i="239"/>
  <c r="J21" i="239"/>
  <c r="J20" i="239"/>
  <c r="J19" i="239"/>
  <c r="J18" i="239"/>
  <c r="J17" i="239"/>
  <c r="J16" i="239"/>
  <c r="J15" i="239"/>
  <c r="J14" i="239"/>
  <c r="J13" i="239"/>
  <c r="J12" i="239"/>
  <c r="J11" i="239"/>
  <c r="J10" i="239"/>
  <c r="J9" i="239"/>
  <c r="J8" i="239"/>
  <c r="J7" i="239"/>
  <c r="J6" i="239"/>
  <c r="J5" i="239"/>
  <c r="J4" i="239"/>
  <c r="B72" i="239"/>
  <c r="B71" i="239"/>
  <c r="B70" i="239"/>
  <c r="B69" i="239"/>
  <c r="B68" i="239"/>
  <c r="B67" i="239"/>
  <c r="B66" i="239"/>
  <c r="B65" i="239"/>
  <c r="B64" i="239"/>
  <c r="L63" i="239"/>
  <c r="B63" i="239"/>
  <c r="L62" i="239"/>
  <c r="L61" i="239"/>
  <c r="L60" i="239"/>
  <c r="L59" i="239"/>
  <c r="L58" i="239"/>
  <c r="L57" i="239"/>
  <c r="L56" i="239"/>
  <c r="L55" i="239"/>
  <c r="L54" i="239"/>
  <c r="W53" i="239"/>
  <c r="L53" i="239"/>
  <c r="W52" i="239"/>
  <c r="L52" i="239"/>
  <c r="W51" i="239"/>
  <c r="L51" i="239"/>
  <c r="W50" i="239"/>
  <c r="L50" i="239"/>
  <c r="W49" i="239"/>
  <c r="L49" i="239"/>
  <c r="W48" i="239"/>
  <c r="W47" i="239"/>
  <c r="W46" i="239"/>
  <c r="W45" i="239"/>
  <c r="W44" i="239"/>
  <c r="W43" i="239"/>
  <c r="W42" i="239"/>
  <c r="W41" i="239"/>
  <c r="W40" i="239"/>
  <c r="W39" i="239"/>
  <c r="W38" i="239"/>
  <c r="W37" i="239"/>
  <c r="W36" i="239"/>
  <c r="W35" i="239"/>
  <c r="W34" i="239"/>
  <c r="W33" i="239"/>
  <c r="W32" i="239"/>
  <c r="W31" i="239"/>
  <c r="W30" i="239"/>
  <c r="W29" i="239"/>
  <c r="W28" i="239"/>
  <c r="W27" i="239"/>
  <c r="W26" i="239"/>
  <c r="W25" i="239"/>
  <c r="W24" i="239"/>
  <c r="W23" i="239"/>
  <c r="W22" i="239"/>
  <c r="W21" i="239"/>
  <c r="W20" i="239"/>
  <c r="W19" i="239"/>
  <c r="W18" i="239"/>
  <c r="W17" i="239"/>
  <c r="W16" i="239"/>
  <c r="W15" i="239"/>
  <c r="W14" i="239"/>
  <c r="W13" i="239"/>
  <c r="W12" i="239"/>
  <c r="W11" i="239"/>
  <c r="W10" i="239"/>
  <c r="W9" i="239"/>
  <c r="W8" i="239"/>
  <c r="W7" i="239"/>
  <c r="W6" i="239"/>
  <c r="W5" i="239"/>
  <c r="W4" i="239"/>
  <c r="H1" i="210"/>
  <c r="H54" i="238"/>
  <c r="G54" i="238"/>
  <c r="F54" i="238"/>
  <c r="E54" i="238"/>
  <c r="D54" i="238"/>
  <c r="H53" i="238"/>
  <c r="G53" i="238"/>
  <c r="F53" i="238"/>
  <c r="E53" i="238"/>
  <c r="D53" i="238"/>
  <c r="H52" i="238"/>
  <c r="G52" i="238"/>
  <c r="F52" i="238"/>
  <c r="E52" i="238"/>
  <c r="D52" i="238"/>
  <c r="H51" i="238"/>
  <c r="G51" i="238"/>
  <c r="F51" i="238"/>
  <c r="E51" i="238"/>
  <c r="D51" i="238"/>
  <c r="H50" i="238"/>
  <c r="G50" i="238"/>
  <c r="F50" i="238"/>
  <c r="E50" i="238"/>
  <c r="D50" i="238"/>
  <c r="H49" i="238"/>
  <c r="G49" i="238"/>
  <c r="F49" i="238"/>
  <c r="E49" i="238"/>
  <c r="D49" i="238"/>
  <c r="H48" i="238"/>
  <c r="G48" i="238"/>
  <c r="F48" i="238"/>
  <c r="E48" i="238"/>
  <c r="D48" i="238"/>
  <c r="H45" i="238"/>
  <c r="G45" i="238"/>
  <c r="F45" i="238"/>
  <c r="E45" i="238"/>
  <c r="D45" i="238"/>
  <c r="H44" i="238"/>
  <c r="G44" i="238"/>
  <c r="F44" i="238"/>
  <c r="E44" i="238"/>
  <c r="D44" i="238"/>
  <c r="H43" i="238"/>
  <c r="G43" i="238"/>
  <c r="F43" i="238"/>
  <c r="E43" i="238"/>
  <c r="D43" i="238"/>
  <c r="H42" i="238"/>
  <c r="G42" i="238"/>
  <c r="F42" i="238"/>
  <c r="E42" i="238"/>
  <c r="D42" i="238"/>
  <c r="H41" i="238"/>
  <c r="G41" i="238"/>
  <c r="F41" i="238"/>
  <c r="E41" i="238"/>
  <c r="D41" i="238"/>
  <c r="H40" i="238"/>
  <c r="G40" i="238"/>
  <c r="F40" i="238"/>
  <c r="E40" i="238"/>
  <c r="D40" i="238"/>
  <c r="H39" i="238"/>
  <c r="G39" i="238"/>
  <c r="F39" i="238"/>
  <c r="E39" i="238"/>
  <c r="D39" i="238"/>
  <c r="H38" i="238"/>
  <c r="G38" i="238"/>
  <c r="F38" i="238"/>
  <c r="E38" i="238"/>
  <c r="D38" i="238"/>
  <c r="H37" i="238"/>
  <c r="G37" i="238"/>
  <c r="F37" i="238"/>
  <c r="E37" i="238"/>
  <c r="D37" i="238"/>
  <c r="H30" i="238"/>
  <c r="G30" i="238"/>
  <c r="F30" i="238"/>
  <c r="E30" i="238"/>
  <c r="D30" i="238"/>
  <c r="Y53" i="238"/>
  <c r="Y52" i="238"/>
  <c r="Y51" i="238"/>
  <c r="Y50" i="238"/>
  <c r="Y49" i="238"/>
  <c r="Y48" i="238"/>
  <c r="Y47" i="238"/>
  <c r="Y46" i="238"/>
  <c r="Y45" i="238"/>
  <c r="Y44" i="238"/>
  <c r="Y43" i="238"/>
  <c r="Y42" i="238"/>
  <c r="Y41" i="238"/>
  <c r="Y40" i="238"/>
  <c r="Y39" i="238"/>
  <c r="Y38" i="238"/>
  <c r="Y37" i="238"/>
  <c r="Y36" i="238"/>
  <c r="Y35" i="238"/>
  <c r="Y34" i="238"/>
  <c r="Y33" i="238"/>
  <c r="Y32" i="238"/>
  <c r="Y31" i="238"/>
  <c r="Y30" i="238"/>
  <c r="Y29" i="238"/>
  <c r="Y28" i="238"/>
  <c r="Y27" i="238"/>
  <c r="Y26" i="238"/>
  <c r="Y25" i="238"/>
  <c r="Y24" i="238"/>
  <c r="Y23" i="238"/>
  <c r="Y22" i="238"/>
  <c r="Y21" i="238"/>
  <c r="Y20" i="238"/>
  <c r="Y19" i="238"/>
  <c r="Y18" i="238"/>
  <c r="Y17" i="238"/>
  <c r="Y16" i="238"/>
  <c r="Y15" i="238"/>
  <c r="Y14" i="238"/>
  <c r="Y13" i="238"/>
  <c r="Y12" i="238"/>
  <c r="Y11" i="238"/>
  <c r="Y10" i="238"/>
  <c r="Y9" i="238"/>
  <c r="Y8" i="238"/>
  <c r="Y7" i="238"/>
  <c r="Y6" i="238"/>
  <c r="Y5" i="238"/>
  <c r="Y4" i="238"/>
  <c r="T63" i="238"/>
  <c r="T62" i="238"/>
  <c r="T61" i="238"/>
  <c r="T60" i="238"/>
  <c r="T59" i="238"/>
  <c r="T58" i="238"/>
  <c r="T57" i="238"/>
  <c r="T56" i="238"/>
  <c r="T55" i="238"/>
  <c r="T54" i="238"/>
  <c r="T53" i="238"/>
  <c r="T52" i="238"/>
  <c r="T51" i="238"/>
  <c r="T50" i="238"/>
  <c r="T49" i="238"/>
  <c r="T46" i="238"/>
  <c r="T45" i="238"/>
  <c r="T44" i="238"/>
  <c r="T43" i="238"/>
  <c r="T42" i="238"/>
  <c r="T41" i="238"/>
  <c r="T40" i="238"/>
  <c r="T37" i="238"/>
  <c r="T36" i="238"/>
  <c r="T35" i="238"/>
  <c r="T34" i="238"/>
  <c r="T33" i="238"/>
  <c r="T32" i="238"/>
  <c r="T29" i="238"/>
  <c r="T28" i="238"/>
  <c r="T27" i="238"/>
  <c r="T26" i="238"/>
  <c r="T25" i="238"/>
  <c r="T24" i="238"/>
  <c r="T23" i="238"/>
  <c r="T22" i="238"/>
  <c r="T21" i="238"/>
  <c r="T20" i="238"/>
  <c r="T19" i="238"/>
  <c r="T18" i="238"/>
  <c r="T17" i="238"/>
  <c r="T16" i="238"/>
  <c r="T15" i="238"/>
  <c r="T14" i="238"/>
  <c r="T13" i="238"/>
  <c r="T12" i="238"/>
  <c r="T11" i="238"/>
  <c r="T10" i="238"/>
  <c r="T9" i="238"/>
  <c r="T8" i="238"/>
  <c r="T7" i="238"/>
  <c r="T6" i="238"/>
  <c r="T5" i="238"/>
  <c r="T4" i="238"/>
  <c r="J72" i="238"/>
  <c r="J71" i="238"/>
  <c r="J70" i="238"/>
  <c r="J69" i="238"/>
  <c r="J68" i="238"/>
  <c r="J67" i="238"/>
  <c r="J66" i="238"/>
  <c r="J65" i="238"/>
  <c r="J64" i="238"/>
  <c r="J63" i="238"/>
  <c r="J60" i="238"/>
  <c r="J59" i="238"/>
  <c r="J58" i="238"/>
  <c r="J57" i="238"/>
  <c r="J56" i="238"/>
  <c r="J55" i="238"/>
  <c r="J54" i="238"/>
  <c r="J53" i="238"/>
  <c r="J52" i="238"/>
  <c r="J51" i="238"/>
  <c r="J50" i="238"/>
  <c r="J49" i="238"/>
  <c r="J48" i="238"/>
  <c r="J45" i="238"/>
  <c r="J44" i="238"/>
  <c r="J43" i="238"/>
  <c r="J42" i="238"/>
  <c r="J41" i="238"/>
  <c r="J40" i="238"/>
  <c r="J39" i="238"/>
  <c r="J38" i="238"/>
  <c r="J37" i="238"/>
  <c r="J34" i="238"/>
  <c r="J33" i="238"/>
  <c r="J32" i="238"/>
  <c r="J31" i="238"/>
  <c r="J30" i="238"/>
  <c r="J29" i="238"/>
  <c r="J28" i="238"/>
  <c r="J27" i="238"/>
  <c r="J26" i="238"/>
  <c r="J25" i="238"/>
  <c r="J24" i="238"/>
  <c r="J23" i="238"/>
  <c r="J22" i="238"/>
  <c r="J21" i="238"/>
  <c r="J20" i="238"/>
  <c r="J19" i="238"/>
  <c r="J18" i="238"/>
  <c r="J17" i="238"/>
  <c r="J16" i="238"/>
  <c r="J15" i="238"/>
  <c r="J14" i="238"/>
  <c r="J13" i="238"/>
  <c r="J12" i="238"/>
  <c r="J11" i="238"/>
  <c r="J10" i="238"/>
  <c r="J9" i="238"/>
  <c r="J8" i="238"/>
  <c r="J7" i="238"/>
  <c r="J6" i="238"/>
  <c r="J5" i="238"/>
  <c r="J4" i="238"/>
  <c r="B72" i="238"/>
  <c r="B71" i="238"/>
  <c r="B70" i="238"/>
  <c r="B69" i="238"/>
  <c r="B68" i="238"/>
  <c r="B67" i="238"/>
  <c r="B66" i="238"/>
  <c r="B65" i="238"/>
  <c r="B64" i="238"/>
  <c r="L63" i="238"/>
  <c r="B63" i="238"/>
  <c r="L62" i="238"/>
  <c r="L61" i="238"/>
  <c r="L60" i="238"/>
  <c r="L59" i="238"/>
  <c r="L58" i="238"/>
  <c r="L57" i="238"/>
  <c r="L56" i="238"/>
  <c r="L55" i="238"/>
  <c r="L54" i="238"/>
  <c r="W53" i="238"/>
  <c r="L53" i="238"/>
  <c r="W52" i="238"/>
  <c r="L52" i="238"/>
  <c r="W51" i="238"/>
  <c r="L51" i="238"/>
  <c r="W50" i="238"/>
  <c r="L50" i="238"/>
  <c r="W49" i="238"/>
  <c r="L49" i="238"/>
  <c r="W48" i="238"/>
  <c r="W47" i="238"/>
  <c r="W46" i="238"/>
  <c r="W45" i="238"/>
  <c r="W44" i="238"/>
  <c r="W43" i="238"/>
  <c r="W42" i="238"/>
  <c r="W41" i="238"/>
  <c r="W40" i="238"/>
  <c r="W39" i="238"/>
  <c r="W38" i="238"/>
  <c r="W37" i="238"/>
  <c r="W36" i="238"/>
  <c r="W35" i="238"/>
  <c r="W34" i="238"/>
  <c r="W33" i="238"/>
  <c r="W32" i="238"/>
  <c r="W31" i="238"/>
  <c r="W30" i="238"/>
  <c r="W29" i="238"/>
  <c r="W28" i="238"/>
  <c r="W27" i="238"/>
  <c r="W26" i="238"/>
  <c r="W25" i="238"/>
  <c r="W24" i="238"/>
  <c r="W23" i="238"/>
  <c r="W22" i="238"/>
  <c r="W21" i="238"/>
  <c r="W20" i="238"/>
  <c r="W19" i="238"/>
  <c r="W18" i="238"/>
  <c r="W17" i="238"/>
  <c r="W16" i="238"/>
  <c r="W15" i="238"/>
  <c r="W14" i="238"/>
  <c r="W13" i="238"/>
  <c r="W12" i="238"/>
  <c r="W11" i="238"/>
  <c r="W10" i="238"/>
  <c r="W9" i="238"/>
  <c r="W8" i="238"/>
  <c r="W7" i="238"/>
  <c r="W6" i="238"/>
  <c r="W5" i="238"/>
  <c r="W4" i="238"/>
  <c r="F1" i="210"/>
  <c r="H54" i="237"/>
  <c r="G54" i="237"/>
  <c r="F54" i="237"/>
  <c r="E54" i="237"/>
  <c r="D54" i="237"/>
  <c r="H53" i="237"/>
  <c r="G53" i="237"/>
  <c r="F53" i="237"/>
  <c r="E53" i="237"/>
  <c r="D53" i="237"/>
  <c r="H52" i="237"/>
  <c r="G52" i="237"/>
  <c r="F52" i="237"/>
  <c r="E52" i="237"/>
  <c r="D52" i="237"/>
  <c r="H51" i="237"/>
  <c r="G51" i="237"/>
  <c r="F51" i="237"/>
  <c r="E51" i="237"/>
  <c r="D51" i="237"/>
  <c r="H50" i="237"/>
  <c r="G50" i="237"/>
  <c r="F50" i="237"/>
  <c r="E50" i="237"/>
  <c r="D50" i="237"/>
  <c r="H49" i="237"/>
  <c r="G49" i="237"/>
  <c r="F49" i="237"/>
  <c r="E49" i="237"/>
  <c r="D49" i="237"/>
  <c r="H48" i="237"/>
  <c r="G48" i="237"/>
  <c r="F48" i="237"/>
  <c r="E48" i="237"/>
  <c r="D48" i="237"/>
  <c r="H45" i="237"/>
  <c r="G45" i="237"/>
  <c r="F45" i="237"/>
  <c r="E45" i="237"/>
  <c r="D45" i="237"/>
  <c r="H44" i="237"/>
  <c r="G44" i="237"/>
  <c r="F44" i="237"/>
  <c r="E44" i="237"/>
  <c r="D44" i="237"/>
  <c r="H43" i="237"/>
  <c r="G43" i="237"/>
  <c r="F43" i="237"/>
  <c r="E43" i="237"/>
  <c r="D43" i="237"/>
  <c r="H42" i="237"/>
  <c r="G42" i="237"/>
  <c r="F42" i="237"/>
  <c r="E42" i="237"/>
  <c r="D42" i="237"/>
  <c r="H41" i="237"/>
  <c r="G41" i="237"/>
  <c r="F41" i="237"/>
  <c r="E41" i="237"/>
  <c r="D41" i="237"/>
  <c r="H40" i="237"/>
  <c r="G40" i="237"/>
  <c r="F40" i="237"/>
  <c r="E40" i="237"/>
  <c r="D40" i="237"/>
  <c r="H39" i="237"/>
  <c r="G39" i="237"/>
  <c r="F39" i="237"/>
  <c r="E39" i="237"/>
  <c r="D39" i="237"/>
  <c r="H38" i="237"/>
  <c r="G38" i="237"/>
  <c r="F38" i="237"/>
  <c r="E38" i="237"/>
  <c r="D38" i="237"/>
  <c r="H37" i="237"/>
  <c r="G37" i="237"/>
  <c r="F37" i="237"/>
  <c r="E37" i="237"/>
  <c r="D37" i="237"/>
  <c r="H30" i="237"/>
  <c r="G30" i="237"/>
  <c r="F30" i="237"/>
  <c r="E30" i="237"/>
  <c r="D30" i="237"/>
  <c r="Y53" i="237"/>
  <c r="Y52" i="237"/>
  <c r="Y51" i="237"/>
  <c r="Y50" i="237"/>
  <c r="Y49" i="237"/>
  <c r="Y48" i="237"/>
  <c r="Y47" i="237"/>
  <c r="Y46" i="237"/>
  <c r="Y45" i="237"/>
  <c r="Y44" i="237"/>
  <c r="Y43" i="237"/>
  <c r="Y42" i="237"/>
  <c r="Y41" i="237"/>
  <c r="Y40" i="237"/>
  <c r="Y39" i="237"/>
  <c r="Y38" i="237"/>
  <c r="Y37" i="237"/>
  <c r="Y36" i="237"/>
  <c r="Y35" i="237"/>
  <c r="Y34" i="237"/>
  <c r="Y33" i="237"/>
  <c r="Y32" i="237"/>
  <c r="Y31" i="237"/>
  <c r="Y30" i="237"/>
  <c r="Y29" i="237"/>
  <c r="Y28" i="237"/>
  <c r="Y27" i="237"/>
  <c r="Y26" i="237"/>
  <c r="Y25" i="237"/>
  <c r="Y24" i="237"/>
  <c r="Y23" i="237"/>
  <c r="Y22" i="237"/>
  <c r="Y21" i="237"/>
  <c r="Y20" i="237"/>
  <c r="Y19" i="237"/>
  <c r="Y18" i="237"/>
  <c r="Y17" i="237"/>
  <c r="Y16" i="237"/>
  <c r="Y15" i="237"/>
  <c r="Y14" i="237"/>
  <c r="Y13" i="237"/>
  <c r="Y12" i="237"/>
  <c r="Y11" i="237"/>
  <c r="Y10" i="237"/>
  <c r="Y9" i="237"/>
  <c r="Y8" i="237"/>
  <c r="Y7" i="237"/>
  <c r="Y6" i="237"/>
  <c r="Y5" i="237"/>
  <c r="Y4" i="237"/>
  <c r="T63" i="237"/>
  <c r="T62" i="237"/>
  <c r="T61" i="237"/>
  <c r="T60" i="237"/>
  <c r="T59" i="237"/>
  <c r="T58" i="237"/>
  <c r="T57" i="237"/>
  <c r="T56" i="237"/>
  <c r="T55" i="237"/>
  <c r="T54" i="237"/>
  <c r="T53" i="237"/>
  <c r="T52" i="237"/>
  <c r="T51" i="237"/>
  <c r="T50" i="237"/>
  <c r="T49" i="237"/>
  <c r="T46" i="237"/>
  <c r="T45" i="237"/>
  <c r="T44" i="237"/>
  <c r="T43" i="237"/>
  <c r="T42" i="237"/>
  <c r="T41" i="237"/>
  <c r="T40" i="237"/>
  <c r="T37" i="237"/>
  <c r="T36" i="237"/>
  <c r="T35" i="237"/>
  <c r="T34" i="237"/>
  <c r="T33" i="237"/>
  <c r="T32" i="237"/>
  <c r="T29" i="237"/>
  <c r="T28" i="237"/>
  <c r="T27" i="237"/>
  <c r="T26" i="237"/>
  <c r="T25" i="237"/>
  <c r="T24" i="237"/>
  <c r="T23" i="237"/>
  <c r="T22" i="237"/>
  <c r="T21" i="237"/>
  <c r="T20" i="237"/>
  <c r="T19" i="237"/>
  <c r="T18" i="237"/>
  <c r="T17" i="237"/>
  <c r="T16" i="237"/>
  <c r="T15" i="237"/>
  <c r="T14" i="237"/>
  <c r="T13" i="237"/>
  <c r="T12" i="237"/>
  <c r="T11" i="237"/>
  <c r="T10" i="237"/>
  <c r="T9" i="237"/>
  <c r="T8" i="237"/>
  <c r="T7" i="237"/>
  <c r="T6" i="237"/>
  <c r="T5" i="237"/>
  <c r="T4" i="237"/>
  <c r="J72" i="237"/>
  <c r="J71" i="237"/>
  <c r="J70" i="237"/>
  <c r="J69" i="237"/>
  <c r="J68" i="237"/>
  <c r="J67" i="237"/>
  <c r="J66" i="237"/>
  <c r="J65" i="237"/>
  <c r="J64" i="237"/>
  <c r="J63" i="237"/>
  <c r="J60" i="237"/>
  <c r="J59" i="237"/>
  <c r="J58" i="237"/>
  <c r="J57" i="237"/>
  <c r="J56" i="237"/>
  <c r="J55" i="237"/>
  <c r="J54" i="237"/>
  <c r="J53" i="237"/>
  <c r="J52" i="237"/>
  <c r="J51" i="237"/>
  <c r="J50" i="237"/>
  <c r="J49" i="237"/>
  <c r="J48" i="237"/>
  <c r="J45" i="237"/>
  <c r="J44" i="237"/>
  <c r="J43" i="237"/>
  <c r="J42" i="237"/>
  <c r="J41" i="237"/>
  <c r="J40" i="237"/>
  <c r="J39" i="237"/>
  <c r="J38" i="237"/>
  <c r="J37" i="237"/>
  <c r="J34" i="237"/>
  <c r="J33" i="237"/>
  <c r="J32" i="237"/>
  <c r="J31" i="237"/>
  <c r="J30" i="237"/>
  <c r="J29" i="237"/>
  <c r="J28" i="237"/>
  <c r="J27" i="237"/>
  <c r="J26" i="237"/>
  <c r="J25" i="237"/>
  <c r="J24" i="237"/>
  <c r="J23" i="237"/>
  <c r="J22" i="237"/>
  <c r="J21" i="237"/>
  <c r="J20" i="237"/>
  <c r="J19" i="237"/>
  <c r="J18" i="237"/>
  <c r="J17" i="237"/>
  <c r="J16" i="237"/>
  <c r="J15" i="237"/>
  <c r="J14" i="237"/>
  <c r="J13" i="237"/>
  <c r="J12" i="237"/>
  <c r="J11" i="237"/>
  <c r="J10" i="237"/>
  <c r="J9" i="237"/>
  <c r="J8" i="237"/>
  <c r="J7" i="237"/>
  <c r="J6" i="237"/>
  <c r="J5" i="237"/>
  <c r="J4" i="237"/>
  <c r="B72" i="237"/>
  <c r="B71" i="237"/>
  <c r="B70" i="237"/>
  <c r="B69" i="237"/>
  <c r="B68" i="237"/>
  <c r="B67" i="237"/>
  <c r="B66" i="237"/>
  <c r="B65" i="237"/>
  <c r="B64" i="237"/>
  <c r="L63" i="237"/>
  <c r="B63" i="237"/>
  <c r="L62" i="237"/>
  <c r="L61" i="237"/>
  <c r="L60" i="237"/>
  <c r="L59" i="237"/>
  <c r="L58" i="237"/>
  <c r="L57" i="237"/>
  <c r="L56" i="237"/>
  <c r="L55" i="237"/>
  <c r="L54" i="237"/>
  <c r="W53" i="237"/>
  <c r="L53" i="237"/>
  <c r="W52" i="237"/>
  <c r="L52" i="237"/>
  <c r="W51" i="237"/>
  <c r="L51" i="237"/>
  <c r="W50" i="237"/>
  <c r="L50" i="237"/>
  <c r="W49" i="237"/>
  <c r="L49" i="237"/>
  <c r="W48" i="237"/>
  <c r="W47" i="237"/>
  <c r="W46" i="237"/>
  <c r="W45" i="237"/>
  <c r="W44" i="237"/>
  <c r="W43" i="237"/>
  <c r="W42" i="237"/>
  <c r="W41" i="237"/>
  <c r="W40" i="237"/>
  <c r="W39" i="237"/>
  <c r="W38" i="237"/>
  <c r="W37" i="237"/>
  <c r="W36" i="237"/>
  <c r="W35" i="237"/>
  <c r="W34" i="237"/>
  <c r="W33" i="237"/>
  <c r="W32" i="237"/>
  <c r="W31" i="237"/>
  <c r="W30" i="237"/>
  <c r="W29" i="237"/>
  <c r="W28" i="237"/>
  <c r="W27" i="237"/>
  <c r="W26" i="237"/>
  <c r="W25" i="237"/>
  <c r="W24" i="237"/>
  <c r="W23" i="237"/>
  <c r="W22" i="237"/>
  <c r="W21" i="237"/>
  <c r="W20" i="237"/>
  <c r="W19" i="237"/>
  <c r="W18" i="237"/>
  <c r="W17" i="237"/>
  <c r="W16" i="237"/>
  <c r="W15" i="237"/>
  <c r="W14" i="237"/>
  <c r="W13" i="237"/>
  <c r="W12" i="237"/>
  <c r="W11" i="237"/>
  <c r="W10" i="237"/>
  <c r="W9" i="237"/>
  <c r="W8" i="237"/>
  <c r="W7" i="237"/>
  <c r="W6" i="237"/>
  <c r="W5" i="237"/>
  <c r="W4" i="237"/>
  <c r="D1" i="210" l="1"/>
  <c r="N1" i="232"/>
  <c r="N1" i="177"/>
  <c r="W1" i="232"/>
  <c r="W1" i="177"/>
  <c r="X1" i="232"/>
  <c r="X1" i="177"/>
  <c r="Y1" i="232"/>
  <c r="Y1" i="177"/>
  <c r="Z1" i="232"/>
  <c r="Z1" i="177"/>
  <c r="H1" i="232"/>
  <c r="H1" i="177"/>
  <c r="K1" i="232"/>
  <c r="K1" i="177"/>
  <c r="M1" i="232"/>
  <c r="M1" i="177"/>
  <c r="O1" i="232"/>
  <c r="O1" i="177"/>
  <c r="T1" i="232"/>
  <c r="T1" i="177"/>
  <c r="AE1" i="232"/>
  <c r="AE1" i="177"/>
  <c r="AG1" i="232"/>
  <c r="AG1" i="177"/>
  <c r="AA1" i="232"/>
  <c r="AA1" i="177"/>
  <c r="G1" i="232"/>
  <c r="G1" i="177"/>
  <c r="Q1" i="232"/>
  <c r="Q1" i="177"/>
  <c r="AB1" i="232"/>
  <c r="AB1" i="177"/>
  <c r="E1" i="232"/>
  <c r="E1" i="177"/>
  <c r="V1" i="232"/>
  <c r="V1" i="177"/>
  <c r="I1" i="232"/>
  <c r="I1" i="177"/>
  <c r="S1" i="232"/>
  <c r="S1" i="177"/>
  <c r="AC1" i="232"/>
  <c r="AC1" i="177"/>
  <c r="F1" i="232"/>
  <c r="F1" i="177"/>
  <c r="J1" i="232"/>
  <c r="J1" i="177"/>
  <c r="L1" i="232"/>
  <c r="L1" i="177"/>
  <c r="P1" i="232"/>
  <c r="P1" i="177"/>
  <c r="R1" i="232"/>
  <c r="R1" i="177"/>
  <c r="U1" i="232"/>
  <c r="U1" i="177"/>
  <c r="AD1" i="232"/>
  <c r="AD1" i="177"/>
  <c r="AF1" i="232"/>
  <c r="AF1" i="177"/>
  <c r="H1" i="76"/>
  <c r="H1" i="230"/>
  <c r="K1" i="76"/>
  <c r="K1" i="230"/>
  <c r="M1" i="76"/>
  <c r="M1" i="230"/>
  <c r="O1" i="76"/>
  <c r="O1" i="230"/>
  <c r="T1" i="76"/>
  <c r="T1" i="230"/>
  <c r="AE1" i="76"/>
  <c r="AE1" i="230"/>
  <c r="AG1" i="76"/>
  <c r="AG1" i="230"/>
  <c r="W1" i="76"/>
  <c r="W1" i="230"/>
  <c r="G1" i="76"/>
  <c r="G1" i="230"/>
  <c r="Q1" i="76"/>
  <c r="Q1" i="230"/>
  <c r="AB1" i="76"/>
  <c r="AB1" i="230"/>
  <c r="Z1" i="76"/>
  <c r="Z1" i="230"/>
  <c r="E1" i="76"/>
  <c r="E1" i="230"/>
  <c r="N1" i="76"/>
  <c r="N1" i="230"/>
  <c r="V1" i="76"/>
  <c r="V1" i="230"/>
  <c r="AA1" i="76"/>
  <c r="AA1" i="230"/>
  <c r="Y1" i="76"/>
  <c r="Y1" i="230"/>
  <c r="I1" i="76"/>
  <c r="I1" i="230"/>
  <c r="S1" i="76"/>
  <c r="S1" i="230"/>
  <c r="AC1" i="76"/>
  <c r="AC1" i="230"/>
  <c r="X1" i="76"/>
  <c r="X1" i="230"/>
  <c r="F1" i="76"/>
  <c r="F1" i="230"/>
  <c r="J1" i="76"/>
  <c r="J1" i="230"/>
  <c r="L1" i="76"/>
  <c r="L1" i="230"/>
  <c r="P1" i="76"/>
  <c r="P1" i="230"/>
  <c r="R1" i="76"/>
  <c r="R1" i="230"/>
  <c r="U1" i="76"/>
  <c r="U1" i="230"/>
  <c r="AD1" i="76"/>
  <c r="AD1" i="230"/>
  <c r="AF1" i="76"/>
  <c r="AF1" i="230"/>
  <c r="W1" i="229"/>
  <c r="W1" i="213"/>
  <c r="H1" i="229"/>
  <c r="H1" i="213"/>
  <c r="K1" i="229"/>
  <c r="K1" i="213"/>
  <c r="M1" i="229"/>
  <c r="M1" i="213"/>
  <c r="O1" i="229"/>
  <c r="O1" i="213"/>
  <c r="T1" i="229"/>
  <c r="T1" i="213"/>
  <c r="AE1" i="229"/>
  <c r="AE1" i="213"/>
  <c r="AG1" i="229"/>
  <c r="AG1" i="213"/>
  <c r="G1" i="229"/>
  <c r="G1" i="213"/>
  <c r="Q1" i="229"/>
  <c r="Q1" i="213"/>
  <c r="AB1" i="229"/>
  <c r="AB1" i="213"/>
  <c r="E1" i="229"/>
  <c r="E1" i="213"/>
  <c r="N1" i="229"/>
  <c r="N1" i="213"/>
  <c r="V1" i="229"/>
  <c r="V1" i="213"/>
  <c r="AA1" i="229"/>
  <c r="AA1" i="213"/>
  <c r="X1" i="229"/>
  <c r="X1" i="213"/>
  <c r="Y1" i="229"/>
  <c r="Y1" i="213"/>
  <c r="Z1" i="229"/>
  <c r="Z1" i="213"/>
  <c r="I1" i="229"/>
  <c r="I1" i="213"/>
  <c r="S1" i="229"/>
  <c r="S1" i="213"/>
  <c r="AC1" i="229"/>
  <c r="AC1" i="213"/>
  <c r="F1" i="229"/>
  <c r="F1" i="213"/>
  <c r="J1" i="229"/>
  <c r="J1" i="213"/>
  <c r="L1" i="229"/>
  <c r="L1" i="213"/>
  <c r="P1" i="229"/>
  <c r="P1" i="213"/>
  <c r="R1" i="229"/>
  <c r="R1" i="213"/>
  <c r="U1" i="229"/>
  <c r="U1" i="213"/>
  <c r="AD1" i="229"/>
  <c r="AD1" i="213"/>
  <c r="AF1" i="229"/>
  <c r="AF1" i="213"/>
  <c r="V1" i="54"/>
  <c r="W1" i="208"/>
  <c r="Y1" i="54"/>
  <c r="Z1" i="208"/>
  <c r="G1" i="54"/>
  <c r="H1" i="208"/>
  <c r="J1" i="54"/>
  <c r="K1" i="208"/>
  <c r="N1" i="54"/>
  <c r="O1" i="208"/>
  <c r="S1" i="54"/>
  <c r="T1" i="208"/>
  <c r="AD1" i="54"/>
  <c r="AE1" i="208"/>
  <c r="AF1" i="54"/>
  <c r="AG1" i="208"/>
  <c r="F1" i="54"/>
  <c r="G1" i="208"/>
  <c r="P1" i="54"/>
  <c r="Q1" i="208"/>
  <c r="AA1" i="54"/>
  <c r="AB1" i="208"/>
  <c r="W1" i="54"/>
  <c r="X1" i="208"/>
  <c r="D1" i="54"/>
  <c r="E1" i="208"/>
  <c r="M1" i="54"/>
  <c r="N1" i="208"/>
  <c r="U1" i="54"/>
  <c r="V1" i="208"/>
  <c r="Z1" i="54"/>
  <c r="AA1" i="208"/>
  <c r="X1" i="54"/>
  <c r="Y1" i="208"/>
  <c r="L1" i="54"/>
  <c r="M1" i="208"/>
  <c r="H1" i="54"/>
  <c r="I1" i="208"/>
  <c r="R1" i="54"/>
  <c r="S1" i="208"/>
  <c r="AB1" i="54"/>
  <c r="AC1" i="208"/>
  <c r="E1" i="54"/>
  <c r="F1" i="208"/>
  <c r="I1" i="54"/>
  <c r="J1" i="208"/>
  <c r="K1" i="54"/>
  <c r="L1" i="208"/>
  <c r="O1" i="54"/>
  <c r="P1" i="208"/>
  <c r="Q1" i="54"/>
  <c r="R1" i="208"/>
  <c r="T1" i="54"/>
  <c r="U1" i="208"/>
  <c r="AC1" i="54"/>
  <c r="AD1" i="208"/>
  <c r="AE1" i="54"/>
  <c r="AF1" i="208"/>
  <c r="X1" i="72"/>
  <c r="A241" i="75"/>
  <c r="H1" i="72"/>
  <c r="A49" i="75"/>
  <c r="K1" i="72"/>
  <c r="A85" i="75"/>
  <c r="M1" i="72"/>
  <c r="A109" i="75"/>
  <c r="O1" i="72"/>
  <c r="A133" i="75"/>
  <c r="T1" i="72"/>
  <c r="A193" i="75"/>
  <c r="AE1" i="72"/>
  <c r="A325" i="75"/>
  <c r="AG1" i="72"/>
  <c r="A349" i="75"/>
  <c r="Y1" i="72"/>
  <c r="A253" i="75"/>
  <c r="G1" i="72"/>
  <c r="A37" i="75"/>
  <c r="Q1" i="72"/>
  <c r="A157" i="75"/>
  <c r="AB1" i="72"/>
  <c r="A289" i="75"/>
  <c r="E1" i="72"/>
  <c r="A13" i="75"/>
  <c r="N1" i="72"/>
  <c r="A121" i="75"/>
  <c r="V1" i="72"/>
  <c r="A217" i="75"/>
  <c r="AA1" i="72"/>
  <c r="A277" i="75"/>
  <c r="W1" i="72"/>
  <c r="A229" i="75"/>
  <c r="I1" i="72"/>
  <c r="A61" i="75"/>
  <c r="S1" i="72"/>
  <c r="A181" i="75"/>
  <c r="AC1" i="72"/>
  <c r="A301" i="75"/>
  <c r="Z1" i="72"/>
  <c r="A265" i="75"/>
  <c r="F1" i="72"/>
  <c r="A25" i="75"/>
  <c r="J1" i="72"/>
  <c r="A73" i="75"/>
  <c r="L1" i="72"/>
  <c r="A97" i="75"/>
  <c r="P1" i="72"/>
  <c r="A145" i="75"/>
  <c r="R1" i="72"/>
  <c r="A169" i="75"/>
  <c r="U1" i="72"/>
  <c r="A205" i="75"/>
  <c r="AD1" i="72"/>
  <c r="A313" i="75"/>
  <c r="AF1" i="72"/>
  <c r="A337" i="75"/>
  <c r="BH1" i="234"/>
  <c r="U1" i="207"/>
  <c r="BK1" i="234"/>
  <c r="V1" i="207"/>
  <c r="BN1" i="234"/>
  <c r="W1" i="207"/>
  <c r="BQ1" i="234"/>
  <c r="X1" i="207"/>
  <c r="O1" i="234"/>
  <c r="F1" i="207"/>
  <c r="X1" i="234"/>
  <c r="I1" i="207"/>
  <c r="AD1" i="234"/>
  <c r="K1" i="207"/>
  <c r="AJ1" i="234"/>
  <c r="M1" i="207"/>
  <c r="AY1" i="234"/>
  <c r="R1" i="207"/>
  <c r="CF1" i="234"/>
  <c r="AC1" i="207"/>
  <c r="CL1" i="234"/>
  <c r="AE1" i="207"/>
  <c r="L1" i="234"/>
  <c r="E1" i="207"/>
  <c r="AP1" i="234"/>
  <c r="O1" i="207"/>
  <c r="BW1" i="234"/>
  <c r="Z1" i="207"/>
  <c r="F1" i="234"/>
  <c r="C1" i="207"/>
  <c r="AG1" i="234"/>
  <c r="L1" i="207"/>
  <c r="BE1" i="234"/>
  <c r="T1" i="207"/>
  <c r="BT1" i="234"/>
  <c r="Y1" i="207"/>
  <c r="R1" i="234"/>
  <c r="G1" i="207"/>
  <c r="AV1" i="234"/>
  <c r="Q1" i="207"/>
  <c r="BZ1" i="234"/>
  <c r="AA1" i="207"/>
  <c r="I1" i="234"/>
  <c r="D1" i="207"/>
  <c r="U1" i="234"/>
  <c r="H1" i="207"/>
  <c r="AA1" i="234"/>
  <c r="J1" i="207"/>
  <c r="AM1" i="234"/>
  <c r="N1" i="207"/>
  <c r="AS1" i="234"/>
  <c r="P1" i="207"/>
  <c r="BB1" i="234"/>
  <c r="S1" i="207"/>
  <c r="CC1" i="234"/>
  <c r="AB1" i="207"/>
  <c r="CI1" i="234"/>
  <c r="AD1" i="207"/>
  <c r="D1" i="177" l="1"/>
  <c r="D1" i="230"/>
  <c r="D1" i="232"/>
  <c r="D1" i="76"/>
  <c r="D1" i="229"/>
  <c r="D1" i="213"/>
  <c r="C1" i="54"/>
  <c r="D1" i="208"/>
  <c r="D1" i="72"/>
  <c r="A1" i="75"/>
  <c r="C1" i="234"/>
  <c r="B1" i="207"/>
  <c r="D90" i="76"/>
  <c r="R40" i="235" s="1"/>
  <c r="H45" i="235" l="1"/>
  <c r="G45" i="235"/>
  <c r="F45" i="235"/>
  <c r="E45" i="235"/>
  <c r="D45" i="235"/>
  <c r="H44" i="235"/>
  <c r="G44" i="235"/>
  <c r="F44" i="235"/>
  <c r="E44" i="235"/>
  <c r="D44" i="235"/>
  <c r="H43" i="235"/>
  <c r="G43" i="235"/>
  <c r="F43" i="235"/>
  <c r="E43" i="235"/>
  <c r="D43" i="235"/>
  <c r="H42" i="235"/>
  <c r="G42" i="235"/>
  <c r="F42" i="235"/>
  <c r="E42" i="235"/>
  <c r="D42" i="235"/>
  <c r="H41" i="235"/>
  <c r="G41" i="235"/>
  <c r="F41" i="235"/>
  <c r="E41" i="235"/>
  <c r="D41" i="235"/>
  <c r="H40" i="235"/>
  <c r="G40" i="235"/>
  <c r="F40" i="235"/>
  <c r="E40" i="235"/>
  <c r="D40" i="235"/>
  <c r="H39" i="235"/>
  <c r="G39" i="235"/>
  <c r="F39" i="235"/>
  <c r="E39" i="235"/>
  <c r="D39" i="235"/>
  <c r="H38" i="235"/>
  <c r="G38" i="235"/>
  <c r="F38" i="235"/>
  <c r="E38" i="235"/>
  <c r="D38" i="235"/>
  <c r="H37" i="235"/>
  <c r="G37" i="235"/>
  <c r="F37" i="235"/>
  <c r="E37" i="235"/>
  <c r="D37" i="235"/>
  <c r="H30" i="235" l="1"/>
  <c r="G30" i="235"/>
  <c r="F30" i="235"/>
  <c r="E30" i="235"/>
  <c r="D30" i="235"/>
  <c r="G119" i="229" l="1"/>
  <c r="M119" i="229"/>
  <c r="S119" i="229"/>
  <c r="Y119" i="229"/>
  <c r="AE119" i="229"/>
  <c r="AD119" i="229" l="1"/>
  <c r="X119" i="229"/>
  <c r="R119" i="229"/>
  <c r="L119" i="229"/>
  <c r="F119" i="229"/>
  <c r="V119" i="229"/>
  <c r="AF119" i="229"/>
  <c r="Z119" i="229"/>
  <c r="J119" i="229"/>
  <c r="AG119" i="229"/>
  <c r="U119" i="229"/>
  <c r="I119" i="229"/>
  <c r="AA119" i="229"/>
  <c r="O119" i="229"/>
  <c r="AC119" i="229"/>
  <c r="W119" i="229"/>
  <c r="Q119" i="229"/>
  <c r="K119" i="229"/>
  <c r="E119" i="229"/>
  <c r="T119" i="229"/>
  <c r="N119" i="229"/>
  <c r="H119" i="229"/>
  <c r="AB119" i="229"/>
  <c r="P119" i="229"/>
  <c r="E177" i="208"/>
  <c r="H26" i="237" s="1"/>
  <c r="F177" i="208"/>
  <c r="H26" i="238" s="1"/>
  <c r="G177" i="208"/>
  <c r="H26" i="239" s="1"/>
  <c r="H177" i="208"/>
  <c r="H26" i="240" s="1"/>
  <c r="I177" i="208"/>
  <c r="H26" i="241" s="1"/>
  <c r="J177" i="208"/>
  <c r="H26" i="242" s="1"/>
  <c r="K177" i="208"/>
  <c r="H26" i="243" s="1"/>
  <c r="L177" i="208"/>
  <c r="H26" i="244" s="1"/>
  <c r="M177" i="208"/>
  <c r="H26" i="245" s="1"/>
  <c r="N177" i="208"/>
  <c r="H26" i="246" s="1"/>
  <c r="O177" i="208"/>
  <c r="H26" i="247" s="1"/>
  <c r="P177" i="208"/>
  <c r="H26" i="248" s="1"/>
  <c r="Q177" i="208"/>
  <c r="H26" i="249" s="1"/>
  <c r="R177" i="208"/>
  <c r="H26" i="250" s="1"/>
  <c r="S177" i="208"/>
  <c r="H26" i="251" s="1"/>
  <c r="T177" i="208"/>
  <c r="H26" i="252" s="1"/>
  <c r="U177" i="208"/>
  <c r="H26" i="253" s="1"/>
  <c r="V177" i="208"/>
  <c r="H26" i="254" s="1"/>
  <c r="W177" i="208"/>
  <c r="H26" i="255" s="1"/>
  <c r="X177" i="208"/>
  <c r="H26" i="256" s="1"/>
  <c r="Y177" i="208"/>
  <c r="H26" i="257" s="1"/>
  <c r="Z177" i="208"/>
  <c r="H26" i="258" s="1"/>
  <c r="AA177" i="208"/>
  <c r="H26" i="259" s="1"/>
  <c r="AB177" i="208"/>
  <c r="H26" i="260" s="1"/>
  <c r="AC177" i="208"/>
  <c r="H26" i="261" s="1"/>
  <c r="AD177" i="208"/>
  <c r="H26" i="262" s="1"/>
  <c r="AE177" i="208"/>
  <c r="H26" i="263" s="1"/>
  <c r="AF177" i="208"/>
  <c r="H26" i="264" s="1"/>
  <c r="AG177" i="208"/>
  <c r="H26" i="265" s="1"/>
  <c r="E173" i="208"/>
  <c r="G26" i="237" s="1"/>
  <c r="F173" i="208"/>
  <c r="G26" i="238" s="1"/>
  <c r="G173" i="208"/>
  <c r="G26" i="239" s="1"/>
  <c r="H173" i="208"/>
  <c r="G26" i="240" s="1"/>
  <c r="I173" i="208"/>
  <c r="G26" i="241" s="1"/>
  <c r="J173" i="208"/>
  <c r="G26" i="242" s="1"/>
  <c r="K173" i="208"/>
  <c r="G26" i="243" s="1"/>
  <c r="L173" i="208"/>
  <c r="G26" i="244" s="1"/>
  <c r="M173" i="208"/>
  <c r="G26" i="245" s="1"/>
  <c r="N173" i="208"/>
  <c r="G26" i="246" s="1"/>
  <c r="O173" i="208"/>
  <c r="G26" i="247" s="1"/>
  <c r="P173" i="208"/>
  <c r="G26" i="248" s="1"/>
  <c r="Q173" i="208"/>
  <c r="G26" i="249" s="1"/>
  <c r="R173" i="208"/>
  <c r="G26" i="250" s="1"/>
  <c r="S173" i="208"/>
  <c r="G26" i="251" s="1"/>
  <c r="T173" i="208"/>
  <c r="G26" i="252" s="1"/>
  <c r="U173" i="208"/>
  <c r="G26" i="253" s="1"/>
  <c r="V173" i="208"/>
  <c r="G26" i="254" s="1"/>
  <c r="W173" i="208"/>
  <c r="G26" i="255" s="1"/>
  <c r="X173" i="208"/>
  <c r="G26" i="256" s="1"/>
  <c r="Y173" i="208"/>
  <c r="G26" i="257" s="1"/>
  <c r="Z173" i="208"/>
  <c r="G26" i="258" s="1"/>
  <c r="AA173" i="208"/>
  <c r="G26" i="259" s="1"/>
  <c r="AB173" i="208"/>
  <c r="G26" i="260" s="1"/>
  <c r="AC173" i="208"/>
  <c r="G26" i="261" s="1"/>
  <c r="AD173" i="208"/>
  <c r="G26" i="262" s="1"/>
  <c r="AE173" i="208"/>
  <c r="G26" i="263" s="1"/>
  <c r="AF173" i="208"/>
  <c r="G26" i="264" s="1"/>
  <c r="AG173" i="208"/>
  <c r="G26" i="265" s="1"/>
  <c r="E169" i="208"/>
  <c r="F26" i="237" s="1"/>
  <c r="F169" i="208"/>
  <c r="F26" i="238" s="1"/>
  <c r="G169" i="208"/>
  <c r="F26" i="239" s="1"/>
  <c r="H169" i="208"/>
  <c r="F26" i="240" s="1"/>
  <c r="I169" i="208"/>
  <c r="F26" i="241" s="1"/>
  <c r="J169" i="208"/>
  <c r="F26" i="242" s="1"/>
  <c r="K169" i="208"/>
  <c r="F26" i="243" s="1"/>
  <c r="L169" i="208"/>
  <c r="F26" i="244" s="1"/>
  <c r="M169" i="208"/>
  <c r="F26" i="245" s="1"/>
  <c r="N169" i="208"/>
  <c r="F26" i="246" s="1"/>
  <c r="O169" i="208"/>
  <c r="F26" i="247" s="1"/>
  <c r="P169" i="208"/>
  <c r="F26" i="248" s="1"/>
  <c r="Q169" i="208"/>
  <c r="F26" i="249" s="1"/>
  <c r="R169" i="208"/>
  <c r="F26" i="250" s="1"/>
  <c r="S169" i="208"/>
  <c r="F26" i="251" s="1"/>
  <c r="T169" i="208"/>
  <c r="F26" i="252" s="1"/>
  <c r="U169" i="208"/>
  <c r="F26" i="253" s="1"/>
  <c r="V169" i="208"/>
  <c r="F26" i="254" s="1"/>
  <c r="W169" i="208"/>
  <c r="F26" i="255" s="1"/>
  <c r="X169" i="208"/>
  <c r="F26" i="256" s="1"/>
  <c r="Y169" i="208"/>
  <c r="F26" i="257" s="1"/>
  <c r="Z169" i="208"/>
  <c r="F26" i="258" s="1"/>
  <c r="AA169" i="208"/>
  <c r="F26" i="259" s="1"/>
  <c r="AB169" i="208"/>
  <c r="F26" i="260" s="1"/>
  <c r="AC169" i="208"/>
  <c r="F26" i="261" s="1"/>
  <c r="AD169" i="208"/>
  <c r="F26" i="262" s="1"/>
  <c r="AE169" i="208"/>
  <c r="F26" i="263" s="1"/>
  <c r="AF169" i="208"/>
  <c r="F26" i="264" s="1"/>
  <c r="AG169" i="208"/>
  <c r="F26" i="265" s="1"/>
  <c r="E165" i="208"/>
  <c r="E26" i="237" s="1"/>
  <c r="F165" i="208"/>
  <c r="E26" i="238" s="1"/>
  <c r="G165" i="208"/>
  <c r="E26" i="239" s="1"/>
  <c r="H165" i="208"/>
  <c r="E26" i="240" s="1"/>
  <c r="I165" i="208"/>
  <c r="E26" i="241" s="1"/>
  <c r="J165" i="208"/>
  <c r="E26" i="242" s="1"/>
  <c r="K165" i="208"/>
  <c r="E26" i="243" s="1"/>
  <c r="L165" i="208"/>
  <c r="E26" i="244" s="1"/>
  <c r="M165" i="208"/>
  <c r="E26" i="245" s="1"/>
  <c r="N165" i="208"/>
  <c r="E26" i="246" s="1"/>
  <c r="O165" i="208"/>
  <c r="E26" i="247" s="1"/>
  <c r="P165" i="208"/>
  <c r="E26" i="248" s="1"/>
  <c r="Q165" i="208"/>
  <c r="E26" i="249" s="1"/>
  <c r="R165" i="208"/>
  <c r="E26" i="250" s="1"/>
  <c r="S165" i="208"/>
  <c r="E26" i="251" s="1"/>
  <c r="T165" i="208"/>
  <c r="E26" i="252" s="1"/>
  <c r="U165" i="208"/>
  <c r="E26" i="253" s="1"/>
  <c r="V165" i="208"/>
  <c r="E26" i="254" s="1"/>
  <c r="W165" i="208"/>
  <c r="E26" i="255" s="1"/>
  <c r="X165" i="208"/>
  <c r="E26" i="256" s="1"/>
  <c r="Y165" i="208"/>
  <c r="E26" i="257" s="1"/>
  <c r="Z165" i="208"/>
  <c r="E26" i="258" s="1"/>
  <c r="AA165" i="208"/>
  <c r="E26" i="259" s="1"/>
  <c r="AB165" i="208"/>
  <c r="E26" i="260" s="1"/>
  <c r="AC165" i="208"/>
  <c r="E26" i="261" s="1"/>
  <c r="AD165" i="208"/>
  <c r="E26" i="262" s="1"/>
  <c r="AE165" i="208"/>
  <c r="E26" i="263" s="1"/>
  <c r="AF165" i="208"/>
  <c r="E26" i="264" s="1"/>
  <c r="AG165" i="208"/>
  <c r="E26" i="265" s="1"/>
  <c r="E161" i="208"/>
  <c r="D26" i="237" s="1"/>
  <c r="F161" i="208"/>
  <c r="D26" i="238" s="1"/>
  <c r="G161" i="208"/>
  <c r="D26" i="239" s="1"/>
  <c r="H161" i="208"/>
  <c r="D26" i="240" s="1"/>
  <c r="I161" i="208"/>
  <c r="D26" i="241" s="1"/>
  <c r="J161" i="208"/>
  <c r="D26" i="242" s="1"/>
  <c r="K161" i="208"/>
  <c r="D26" i="243" s="1"/>
  <c r="L161" i="208"/>
  <c r="D26" i="244" s="1"/>
  <c r="M161" i="208"/>
  <c r="D26" i="245" s="1"/>
  <c r="N161" i="208"/>
  <c r="D26" i="246" s="1"/>
  <c r="O161" i="208"/>
  <c r="D26" i="247" s="1"/>
  <c r="P161" i="208"/>
  <c r="D26" i="248" s="1"/>
  <c r="Q161" i="208"/>
  <c r="D26" i="249" s="1"/>
  <c r="R161" i="208"/>
  <c r="D26" i="250" s="1"/>
  <c r="S161" i="208"/>
  <c r="D26" i="251" s="1"/>
  <c r="T161" i="208"/>
  <c r="D26" i="252" s="1"/>
  <c r="U161" i="208"/>
  <c r="D26" i="253" s="1"/>
  <c r="V161" i="208"/>
  <c r="D26" i="254" s="1"/>
  <c r="W161" i="208"/>
  <c r="D26" i="255" s="1"/>
  <c r="X161" i="208"/>
  <c r="D26" i="256" s="1"/>
  <c r="Y161" i="208"/>
  <c r="D26" i="257" s="1"/>
  <c r="Z161" i="208"/>
  <c r="D26" i="258" s="1"/>
  <c r="AA161" i="208"/>
  <c r="D26" i="259" s="1"/>
  <c r="AB161" i="208"/>
  <c r="D26" i="260" s="1"/>
  <c r="AC161" i="208"/>
  <c r="D26" i="261" s="1"/>
  <c r="AD161" i="208"/>
  <c r="D26" i="262" s="1"/>
  <c r="AE161" i="208"/>
  <c r="D26" i="263" s="1"/>
  <c r="AF161" i="208"/>
  <c r="D26" i="264" s="1"/>
  <c r="AG161" i="208"/>
  <c r="D26" i="265" s="1"/>
  <c r="J8" i="235" l="1"/>
  <c r="BH119" i="210" l="1"/>
  <c r="I63" i="265" s="1"/>
  <c r="BF119" i="210"/>
  <c r="I63" i="264" s="1"/>
  <c r="BD119" i="210"/>
  <c r="I63" i="263" s="1"/>
  <c r="BB119" i="210"/>
  <c r="I63" i="262" s="1"/>
  <c r="AZ119" i="210"/>
  <c r="I63" i="261" s="1"/>
  <c r="AX119" i="210"/>
  <c r="I63" i="260" s="1"/>
  <c r="AV119" i="210"/>
  <c r="I63" i="259" s="1"/>
  <c r="AT119" i="210"/>
  <c r="I63" i="258" s="1"/>
  <c r="AR119" i="210"/>
  <c r="I63" i="257" s="1"/>
  <c r="AP119" i="210"/>
  <c r="I63" i="256" s="1"/>
  <c r="AN119" i="210"/>
  <c r="I63" i="255" s="1"/>
  <c r="AL119" i="210"/>
  <c r="I63" i="254" s="1"/>
  <c r="AJ119" i="210"/>
  <c r="I63" i="253" s="1"/>
  <c r="AH119" i="210"/>
  <c r="I63" i="252" s="1"/>
  <c r="AF119" i="210"/>
  <c r="I63" i="251" s="1"/>
  <c r="AD119" i="210"/>
  <c r="I63" i="250" s="1"/>
  <c r="AB119" i="210"/>
  <c r="I63" i="249" s="1"/>
  <c r="Z119" i="210"/>
  <c r="I63" i="248" s="1"/>
  <c r="X119" i="210"/>
  <c r="I63" i="247" s="1"/>
  <c r="V119" i="210"/>
  <c r="I63" i="246" s="1"/>
  <c r="T119" i="210"/>
  <c r="I63" i="245" s="1"/>
  <c r="R119" i="210"/>
  <c r="I63" i="244" s="1"/>
  <c r="P119" i="210"/>
  <c r="I63" i="243" s="1"/>
  <c r="N119" i="210"/>
  <c r="I63" i="242" s="1"/>
  <c r="L119" i="210"/>
  <c r="I63" i="241" s="1"/>
  <c r="J119" i="210"/>
  <c r="I63" i="240" s="1"/>
  <c r="H119" i="210"/>
  <c r="I63" i="239" s="1"/>
  <c r="F119" i="210"/>
  <c r="I63" i="238" s="1"/>
  <c r="D119" i="210"/>
  <c r="I63" i="237" s="1"/>
  <c r="B119" i="210"/>
  <c r="BH128" i="210"/>
  <c r="I70" i="265" s="1"/>
  <c r="BH127" i="210"/>
  <c r="I69" i="265" s="1"/>
  <c r="BH126" i="210"/>
  <c r="I68" i="265" s="1"/>
  <c r="BH125" i="210"/>
  <c r="I67" i="265" s="1"/>
  <c r="BH124" i="210"/>
  <c r="I66" i="265" s="1"/>
  <c r="BH123" i="210"/>
  <c r="I65" i="265" s="1"/>
  <c r="BH122" i="210"/>
  <c r="I64" i="265" s="1"/>
  <c r="BH121" i="210"/>
  <c r="BH120" i="210"/>
  <c r="BF128" i="210"/>
  <c r="I70" i="264" s="1"/>
  <c r="BF127" i="210"/>
  <c r="I69" i="264" s="1"/>
  <c r="BF126" i="210"/>
  <c r="I68" i="264" s="1"/>
  <c r="BF125" i="210"/>
  <c r="I67" i="264" s="1"/>
  <c r="BF124" i="210"/>
  <c r="I66" i="264" s="1"/>
  <c r="BF123" i="210"/>
  <c r="I65" i="264" s="1"/>
  <c r="BF122" i="210"/>
  <c r="I64" i="264" s="1"/>
  <c r="BF121" i="210"/>
  <c r="BF120" i="210"/>
  <c r="BD128" i="210"/>
  <c r="I70" i="263" s="1"/>
  <c r="BD127" i="210"/>
  <c r="I69" i="263" s="1"/>
  <c r="BD126" i="210"/>
  <c r="I68" i="263" s="1"/>
  <c r="BD125" i="210"/>
  <c r="I67" i="263" s="1"/>
  <c r="BD124" i="210"/>
  <c r="I66" i="263" s="1"/>
  <c r="BD123" i="210"/>
  <c r="I65" i="263" s="1"/>
  <c r="BD122" i="210"/>
  <c r="I64" i="263" s="1"/>
  <c r="BD121" i="210"/>
  <c r="BD120" i="210"/>
  <c r="BB128" i="210"/>
  <c r="I70" i="262" s="1"/>
  <c r="BB127" i="210"/>
  <c r="I69" i="262" s="1"/>
  <c r="BB126" i="210"/>
  <c r="I68" i="262" s="1"/>
  <c r="BB125" i="210"/>
  <c r="I67" i="262" s="1"/>
  <c r="BB124" i="210"/>
  <c r="I66" i="262" s="1"/>
  <c r="BB123" i="210"/>
  <c r="I65" i="262" s="1"/>
  <c r="BB122" i="210"/>
  <c r="I64" i="262" s="1"/>
  <c r="BB121" i="210"/>
  <c r="BB120" i="210"/>
  <c r="AZ128" i="210"/>
  <c r="I70" i="261" s="1"/>
  <c r="AZ127" i="210"/>
  <c r="I69" i="261" s="1"/>
  <c r="AZ126" i="210"/>
  <c r="I68" i="261" s="1"/>
  <c r="AZ125" i="210"/>
  <c r="I67" i="261" s="1"/>
  <c r="AZ124" i="210"/>
  <c r="I66" i="261" s="1"/>
  <c r="AZ123" i="210"/>
  <c r="I65" i="261" s="1"/>
  <c r="AZ122" i="210"/>
  <c r="I64" i="261" s="1"/>
  <c r="AZ121" i="210"/>
  <c r="AZ120" i="210"/>
  <c r="AX128" i="210"/>
  <c r="I70" i="260" s="1"/>
  <c r="AX127" i="210"/>
  <c r="I69" i="260" s="1"/>
  <c r="AX126" i="210"/>
  <c r="I68" i="260" s="1"/>
  <c r="AX125" i="210"/>
  <c r="I67" i="260" s="1"/>
  <c r="AX124" i="210"/>
  <c r="I66" i="260" s="1"/>
  <c r="AX123" i="210"/>
  <c r="I65" i="260" s="1"/>
  <c r="AX122" i="210"/>
  <c r="I64" i="260" s="1"/>
  <c r="AX121" i="210"/>
  <c r="AX120" i="210"/>
  <c r="AV128" i="210"/>
  <c r="I70" i="259" s="1"/>
  <c r="AV127" i="210"/>
  <c r="I69" i="259" s="1"/>
  <c r="AV126" i="210"/>
  <c r="I68" i="259" s="1"/>
  <c r="AV125" i="210"/>
  <c r="I67" i="259" s="1"/>
  <c r="AV124" i="210"/>
  <c r="I66" i="259" s="1"/>
  <c r="AV123" i="210"/>
  <c r="I65" i="259" s="1"/>
  <c r="AV122" i="210"/>
  <c r="I64" i="259" s="1"/>
  <c r="AV121" i="210"/>
  <c r="AV120" i="210"/>
  <c r="AT128" i="210"/>
  <c r="I70" i="258" s="1"/>
  <c r="AT127" i="210"/>
  <c r="I69" i="258" s="1"/>
  <c r="AT126" i="210"/>
  <c r="I68" i="258" s="1"/>
  <c r="AT125" i="210"/>
  <c r="I67" i="258" s="1"/>
  <c r="AT124" i="210"/>
  <c r="I66" i="258" s="1"/>
  <c r="AT123" i="210"/>
  <c r="I65" i="258" s="1"/>
  <c r="AT122" i="210"/>
  <c r="I64" i="258" s="1"/>
  <c r="AT121" i="210"/>
  <c r="AT120" i="210"/>
  <c r="AR128" i="210"/>
  <c r="I70" i="257" s="1"/>
  <c r="AR127" i="210"/>
  <c r="I69" i="257" s="1"/>
  <c r="AR126" i="210"/>
  <c r="I68" i="257" s="1"/>
  <c r="AR125" i="210"/>
  <c r="I67" i="257" s="1"/>
  <c r="AR124" i="210"/>
  <c r="I66" i="257" s="1"/>
  <c r="AR123" i="210"/>
  <c r="I65" i="257" s="1"/>
  <c r="AR122" i="210"/>
  <c r="I64" i="257" s="1"/>
  <c r="AR121" i="210"/>
  <c r="AR120" i="210"/>
  <c r="AP128" i="210"/>
  <c r="I70" i="256" s="1"/>
  <c r="AP127" i="210"/>
  <c r="I69" i="256" s="1"/>
  <c r="AP126" i="210"/>
  <c r="I68" i="256" s="1"/>
  <c r="AP125" i="210"/>
  <c r="I67" i="256" s="1"/>
  <c r="AP124" i="210"/>
  <c r="I66" i="256" s="1"/>
  <c r="AP123" i="210"/>
  <c r="I65" i="256" s="1"/>
  <c r="AP122" i="210"/>
  <c r="I64" i="256" s="1"/>
  <c r="AP121" i="210"/>
  <c r="AP120" i="210"/>
  <c r="AN128" i="210"/>
  <c r="I70" i="255" s="1"/>
  <c r="AN127" i="210"/>
  <c r="I69" i="255" s="1"/>
  <c r="AN126" i="210"/>
  <c r="I68" i="255" s="1"/>
  <c r="AN125" i="210"/>
  <c r="I67" i="255" s="1"/>
  <c r="AN124" i="210"/>
  <c r="I66" i="255" s="1"/>
  <c r="AN123" i="210"/>
  <c r="I65" i="255" s="1"/>
  <c r="AN122" i="210"/>
  <c r="I64" i="255" s="1"/>
  <c r="AN121" i="210"/>
  <c r="AN120" i="210"/>
  <c r="AL128" i="210"/>
  <c r="I70" i="254" s="1"/>
  <c r="AL127" i="210"/>
  <c r="I69" i="254" s="1"/>
  <c r="AL126" i="210"/>
  <c r="I68" i="254" s="1"/>
  <c r="AL125" i="210"/>
  <c r="I67" i="254" s="1"/>
  <c r="AL124" i="210"/>
  <c r="I66" i="254" s="1"/>
  <c r="AL123" i="210"/>
  <c r="I65" i="254" s="1"/>
  <c r="AL122" i="210"/>
  <c r="I64" i="254" s="1"/>
  <c r="AL121" i="210"/>
  <c r="AL120" i="210"/>
  <c r="AJ128" i="210"/>
  <c r="I70" i="253" s="1"/>
  <c r="AJ127" i="210"/>
  <c r="I69" i="253" s="1"/>
  <c r="AJ126" i="210"/>
  <c r="I68" i="253" s="1"/>
  <c r="AJ125" i="210"/>
  <c r="I67" i="253" s="1"/>
  <c r="AJ124" i="210"/>
  <c r="I66" i="253" s="1"/>
  <c r="AJ123" i="210"/>
  <c r="I65" i="253" s="1"/>
  <c r="AJ122" i="210"/>
  <c r="I64" i="253" s="1"/>
  <c r="AJ121" i="210"/>
  <c r="AJ120" i="210"/>
  <c r="BH181" i="210"/>
  <c r="X53" i="265" s="1"/>
  <c r="BH180" i="210"/>
  <c r="X52" i="265" s="1"/>
  <c r="BH179" i="210"/>
  <c r="X51" i="265" s="1"/>
  <c r="BH178" i="210"/>
  <c r="X50" i="265" s="1"/>
  <c r="BH177" i="210"/>
  <c r="X49" i="265" s="1"/>
  <c r="BH176" i="210"/>
  <c r="X48" i="265" s="1"/>
  <c r="BH175" i="210"/>
  <c r="X47" i="265" s="1"/>
  <c r="BH174" i="210"/>
  <c r="X46" i="265" s="1"/>
  <c r="BH173" i="210"/>
  <c r="X45" i="265" s="1"/>
  <c r="BH172" i="210"/>
  <c r="X44" i="265" s="1"/>
  <c r="BH171" i="210"/>
  <c r="X43" i="265" s="1"/>
  <c r="BH170" i="210"/>
  <c r="X42" i="265" s="1"/>
  <c r="BH169" i="210"/>
  <c r="X41" i="265" s="1"/>
  <c r="BH168" i="210"/>
  <c r="X40" i="265" s="1"/>
  <c r="BH167" i="210"/>
  <c r="X39" i="265" s="1"/>
  <c r="BH166" i="210"/>
  <c r="X38" i="265" s="1"/>
  <c r="BH165" i="210"/>
  <c r="X37" i="265" s="1"/>
  <c r="BH164" i="210"/>
  <c r="X36" i="265" s="1"/>
  <c r="BH163" i="210"/>
  <c r="X35" i="265" s="1"/>
  <c r="BH162" i="210"/>
  <c r="X34" i="265" s="1"/>
  <c r="BH161" i="210"/>
  <c r="X33" i="265" s="1"/>
  <c r="BH160" i="210"/>
  <c r="X32" i="265" s="1"/>
  <c r="BH159" i="210"/>
  <c r="X31" i="265" s="1"/>
  <c r="BH158" i="210"/>
  <c r="X30" i="265" s="1"/>
  <c r="BH157" i="210"/>
  <c r="X29" i="265" s="1"/>
  <c r="BH156" i="210"/>
  <c r="X28" i="265" s="1"/>
  <c r="BH155" i="210"/>
  <c r="X27" i="265" s="1"/>
  <c r="BH154" i="210"/>
  <c r="X26" i="265" s="1"/>
  <c r="BH153" i="210"/>
  <c r="X25" i="265" s="1"/>
  <c r="BH152" i="210"/>
  <c r="X24" i="265" s="1"/>
  <c r="BH151" i="210"/>
  <c r="X23" i="265" s="1"/>
  <c r="BH150" i="210"/>
  <c r="X22" i="265" s="1"/>
  <c r="BH149" i="210"/>
  <c r="X21" i="265" s="1"/>
  <c r="BH148" i="210"/>
  <c r="X20" i="265" s="1"/>
  <c r="BH147" i="210"/>
  <c r="X19" i="265" s="1"/>
  <c r="BH146" i="210"/>
  <c r="X18" i="265" s="1"/>
  <c r="BH145" i="210"/>
  <c r="X17" i="265" s="1"/>
  <c r="BH144" i="210"/>
  <c r="X16" i="265" s="1"/>
  <c r="BH143" i="210"/>
  <c r="X15" i="265" s="1"/>
  <c r="BH142" i="210"/>
  <c r="X14" i="265" s="1"/>
  <c r="BH141" i="210"/>
  <c r="X13" i="265" s="1"/>
  <c r="BH140" i="210"/>
  <c r="X12" i="265" s="1"/>
  <c r="BH139" i="210"/>
  <c r="X11" i="265" s="1"/>
  <c r="BH138" i="210"/>
  <c r="X10" i="265" s="1"/>
  <c r="BH137" i="210"/>
  <c r="X9" i="265" s="1"/>
  <c r="BH136" i="210"/>
  <c r="X8" i="265" s="1"/>
  <c r="BH135" i="210"/>
  <c r="X7" i="265" s="1"/>
  <c r="BH134" i="210"/>
  <c r="X6" i="265" s="1"/>
  <c r="BH133" i="210"/>
  <c r="X5" i="265" s="1"/>
  <c r="BH132" i="210"/>
  <c r="X4" i="265" s="1"/>
  <c r="BF181" i="210"/>
  <c r="X53" i="264" s="1"/>
  <c r="BF180" i="210"/>
  <c r="X52" i="264" s="1"/>
  <c r="BF179" i="210"/>
  <c r="X51" i="264" s="1"/>
  <c r="BF178" i="210"/>
  <c r="X50" i="264" s="1"/>
  <c r="BF177" i="210"/>
  <c r="X49" i="264" s="1"/>
  <c r="BF176" i="210"/>
  <c r="X48" i="264" s="1"/>
  <c r="BF175" i="210"/>
  <c r="X47" i="264" s="1"/>
  <c r="BF174" i="210"/>
  <c r="X46" i="264" s="1"/>
  <c r="BF173" i="210"/>
  <c r="X45" i="264" s="1"/>
  <c r="BF172" i="210"/>
  <c r="X44" i="264" s="1"/>
  <c r="BF171" i="210"/>
  <c r="X43" i="264" s="1"/>
  <c r="BF170" i="210"/>
  <c r="X42" i="264" s="1"/>
  <c r="BF169" i="210"/>
  <c r="X41" i="264" s="1"/>
  <c r="BF168" i="210"/>
  <c r="X40" i="264" s="1"/>
  <c r="BF167" i="210"/>
  <c r="X39" i="264" s="1"/>
  <c r="BF166" i="210"/>
  <c r="X38" i="264" s="1"/>
  <c r="BF165" i="210"/>
  <c r="X37" i="264" s="1"/>
  <c r="BF164" i="210"/>
  <c r="X36" i="264" s="1"/>
  <c r="BF163" i="210"/>
  <c r="X35" i="264" s="1"/>
  <c r="BF162" i="210"/>
  <c r="X34" i="264" s="1"/>
  <c r="BF161" i="210"/>
  <c r="X33" i="264" s="1"/>
  <c r="BF160" i="210"/>
  <c r="X32" i="264" s="1"/>
  <c r="BF159" i="210"/>
  <c r="X31" i="264" s="1"/>
  <c r="BF158" i="210"/>
  <c r="X30" i="264" s="1"/>
  <c r="BF157" i="210"/>
  <c r="X29" i="264" s="1"/>
  <c r="BF156" i="210"/>
  <c r="X28" i="264" s="1"/>
  <c r="BF155" i="210"/>
  <c r="X27" i="264" s="1"/>
  <c r="BF154" i="210"/>
  <c r="X26" i="264" s="1"/>
  <c r="BF153" i="210"/>
  <c r="X25" i="264" s="1"/>
  <c r="BF152" i="210"/>
  <c r="X24" i="264" s="1"/>
  <c r="BF151" i="210"/>
  <c r="X23" i="264" s="1"/>
  <c r="BF150" i="210"/>
  <c r="X22" i="264" s="1"/>
  <c r="BF149" i="210"/>
  <c r="X21" i="264" s="1"/>
  <c r="BF148" i="210"/>
  <c r="X20" i="264" s="1"/>
  <c r="BF147" i="210"/>
  <c r="X19" i="264" s="1"/>
  <c r="BF146" i="210"/>
  <c r="X18" i="264" s="1"/>
  <c r="BF145" i="210"/>
  <c r="X17" i="264" s="1"/>
  <c r="BF144" i="210"/>
  <c r="X16" i="264" s="1"/>
  <c r="BF143" i="210"/>
  <c r="X15" i="264" s="1"/>
  <c r="BF142" i="210"/>
  <c r="X14" i="264" s="1"/>
  <c r="BF141" i="210"/>
  <c r="X13" i="264" s="1"/>
  <c r="BF140" i="210"/>
  <c r="X12" i="264" s="1"/>
  <c r="BF139" i="210"/>
  <c r="X11" i="264" s="1"/>
  <c r="BF138" i="210"/>
  <c r="X10" i="264" s="1"/>
  <c r="BF137" i="210"/>
  <c r="X9" i="264" s="1"/>
  <c r="BF136" i="210"/>
  <c r="X8" i="264" s="1"/>
  <c r="BF135" i="210"/>
  <c r="X7" i="264" s="1"/>
  <c r="BF134" i="210"/>
  <c r="X6" i="264" s="1"/>
  <c r="BF133" i="210"/>
  <c r="X5" i="264" s="1"/>
  <c r="BF132" i="210"/>
  <c r="X4" i="264" s="1"/>
  <c r="BD181" i="210"/>
  <c r="X53" i="263" s="1"/>
  <c r="BD180" i="210"/>
  <c r="X52" i="263" s="1"/>
  <c r="BD179" i="210"/>
  <c r="X51" i="263" s="1"/>
  <c r="BD178" i="210"/>
  <c r="X50" i="263" s="1"/>
  <c r="BD177" i="210"/>
  <c r="X49" i="263" s="1"/>
  <c r="BD176" i="210"/>
  <c r="X48" i="263" s="1"/>
  <c r="BD175" i="210"/>
  <c r="X47" i="263" s="1"/>
  <c r="BD174" i="210"/>
  <c r="X46" i="263" s="1"/>
  <c r="BD173" i="210"/>
  <c r="X45" i="263" s="1"/>
  <c r="BD172" i="210"/>
  <c r="X44" i="263" s="1"/>
  <c r="BD171" i="210"/>
  <c r="X43" i="263" s="1"/>
  <c r="BD170" i="210"/>
  <c r="X42" i="263" s="1"/>
  <c r="BD169" i="210"/>
  <c r="X41" i="263" s="1"/>
  <c r="BD168" i="210"/>
  <c r="X40" i="263" s="1"/>
  <c r="BD167" i="210"/>
  <c r="X39" i="263" s="1"/>
  <c r="BD166" i="210"/>
  <c r="X38" i="263" s="1"/>
  <c r="BD165" i="210"/>
  <c r="X37" i="263" s="1"/>
  <c r="BD164" i="210"/>
  <c r="X36" i="263" s="1"/>
  <c r="BD163" i="210"/>
  <c r="X35" i="263" s="1"/>
  <c r="BD162" i="210"/>
  <c r="X34" i="263" s="1"/>
  <c r="BD161" i="210"/>
  <c r="X33" i="263" s="1"/>
  <c r="BD160" i="210"/>
  <c r="X32" i="263" s="1"/>
  <c r="BD159" i="210"/>
  <c r="X31" i="263" s="1"/>
  <c r="BD158" i="210"/>
  <c r="X30" i="263" s="1"/>
  <c r="BD157" i="210"/>
  <c r="X29" i="263" s="1"/>
  <c r="BD156" i="210"/>
  <c r="X28" i="263" s="1"/>
  <c r="BD155" i="210"/>
  <c r="X27" i="263" s="1"/>
  <c r="BD154" i="210"/>
  <c r="X26" i="263" s="1"/>
  <c r="BD153" i="210"/>
  <c r="X25" i="263" s="1"/>
  <c r="BD152" i="210"/>
  <c r="X24" i="263" s="1"/>
  <c r="BD151" i="210"/>
  <c r="X23" i="263" s="1"/>
  <c r="BD150" i="210"/>
  <c r="X22" i="263" s="1"/>
  <c r="BD149" i="210"/>
  <c r="X21" i="263" s="1"/>
  <c r="BD148" i="210"/>
  <c r="X20" i="263" s="1"/>
  <c r="BD147" i="210"/>
  <c r="X19" i="263" s="1"/>
  <c r="BD146" i="210"/>
  <c r="X18" i="263" s="1"/>
  <c r="BD145" i="210"/>
  <c r="X17" i="263" s="1"/>
  <c r="BD144" i="210"/>
  <c r="X16" i="263" s="1"/>
  <c r="BD143" i="210"/>
  <c r="X15" i="263" s="1"/>
  <c r="BD142" i="210"/>
  <c r="X14" i="263" s="1"/>
  <c r="BD141" i="210"/>
  <c r="X13" i="263" s="1"/>
  <c r="BD140" i="210"/>
  <c r="X12" i="263" s="1"/>
  <c r="BD139" i="210"/>
  <c r="X11" i="263" s="1"/>
  <c r="BD138" i="210"/>
  <c r="X10" i="263" s="1"/>
  <c r="BD137" i="210"/>
  <c r="X9" i="263" s="1"/>
  <c r="BD136" i="210"/>
  <c r="X8" i="263" s="1"/>
  <c r="BD135" i="210"/>
  <c r="X7" i="263" s="1"/>
  <c r="BD134" i="210"/>
  <c r="X6" i="263" s="1"/>
  <c r="BD133" i="210"/>
  <c r="X5" i="263" s="1"/>
  <c r="BD132" i="210"/>
  <c r="X4" i="263" s="1"/>
  <c r="BB181" i="210"/>
  <c r="X53" i="262" s="1"/>
  <c r="BB180" i="210"/>
  <c r="X52" i="262" s="1"/>
  <c r="BB179" i="210"/>
  <c r="X51" i="262" s="1"/>
  <c r="BB178" i="210"/>
  <c r="X50" i="262" s="1"/>
  <c r="BB177" i="210"/>
  <c r="X49" i="262" s="1"/>
  <c r="BB176" i="210"/>
  <c r="X48" i="262" s="1"/>
  <c r="BB175" i="210"/>
  <c r="X47" i="262" s="1"/>
  <c r="BB174" i="210"/>
  <c r="X46" i="262" s="1"/>
  <c r="BB173" i="210"/>
  <c r="X45" i="262" s="1"/>
  <c r="BB172" i="210"/>
  <c r="X44" i="262" s="1"/>
  <c r="BB171" i="210"/>
  <c r="X43" i="262" s="1"/>
  <c r="BB170" i="210"/>
  <c r="X42" i="262" s="1"/>
  <c r="BB169" i="210"/>
  <c r="X41" i="262" s="1"/>
  <c r="BB168" i="210"/>
  <c r="X40" i="262" s="1"/>
  <c r="BB167" i="210"/>
  <c r="X39" i="262" s="1"/>
  <c r="BB166" i="210"/>
  <c r="X38" i="262" s="1"/>
  <c r="BB165" i="210"/>
  <c r="X37" i="262" s="1"/>
  <c r="BB164" i="210"/>
  <c r="X36" i="262" s="1"/>
  <c r="BB163" i="210"/>
  <c r="X35" i="262" s="1"/>
  <c r="BB162" i="210"/>
  <c r="X34" i="262" s="1"/>
  <c r="BB161" i="210"/>
  <c r="X33" i="262" s="1"/>
  <c r="BB160" i="210"/>
  <c r="X32" i="262" s="1"/>
  <c r="BB159" i="210"/>
  <c r="X31" i="262" s="1"/>
  <c r="BB158" i="210"/>
  <c r="X30" i="262" s="1"/>
  <c r="BB157" i="210"/>
  <c r="X29" i="262" s="1"/>
  <c r="BB156" i="210"/>
  <c r="X28" i="262" s="1"/>
  <c r="BB155" i="210"/>
  <c r="X27" i="262" s="1"/>
  <c r="BB154" i="210"/>
  <c r="X26" i="262" s="1"/>
  <c r="BB153" i="210"/>
  <c r="X25" i="262" s="1"/>
  <c r="BB152" i="210"/>
  <c r="X24" i="262" s="1"/>
  <c r="BB151" i="210"/>
  <c r="X23" i="262" s="1"/>
  <c r="BB150" i="210"/>
  <c r="X22" i="262" s="1"/>
  <c r="BB149" i="210"/>
  <c r="X21" i="262" s="1"/>
  <c r="BB148" i="210"/>
  <c r="X20" i="262" s="1"/>
  <c r="BB147" i="210"/>
  <c r="X19" i="262" s="1"/>
  <c r="BB146" i="210"/>
  <c r="X18" i="262" s="1"/>
  <c r="BB145" i="210"/>
  <c r="X17" i="262" s="1"/>
  <c r="BB144" i="210"/>
  <c r="X16" i="262" s="1"/>
  <c r="BB143" i="210"/>
  <c r="X15" i="262" s="1"/>
  <c r="BB142" i="210"/>
  <c r="X14" i="262" s="1"/>
  <c r="BB141" i="210"/>
  <c r="X13" i="262" s="1"/>
  <c r="BB140" i="210"/>
  <c r="X12" i="262" s="1"/>
  <c r="BB139" i="210"/>
  <c r="X11" i="262" s="1"/>
  <c r="BB138" i="210"/>
  <c r="X10" i="262" s="1"/>
  <c r="BB137" i="210"/>
  <c r="X9" i="262" s="1"/>
  <c r="BB136" i="210"/>
  <c r="X8" i="262" s="1"/>
  <c r="BB135" i="210"/>
  <c r="X7" i="262" s="1"/>
  <c r="BB134" i="210"/>
  <c r="X6" i="262" s="1"/>
  <c r="BB133" i="210"/>
  <c r="X5" i="262" s="1"/>
  <c r="BB132" i="210"/>
  <c r="X4" i="262" s="1"/>
  <c r="AZ181" i="210"/>
  <c r="X53" i="261" s="1"/>
  <c r="AZ180" i="210"/>
  <c r="X52" i="261" s="1"/>
  <c r="AZ179" i="210"/>
  <c r="X51" i="261" s="1"/>
  <c r="AZ178" i="210"/>
  <c r="X50" i="261" s="1"/>
  <c r="AZ177" i="210"/>
  <c r="X49" i="261" s="1"/>
  <c r="AZ176" i="210"/>
  <c r="X48" i="261" s="1"/>
  <c r="AZ175" i="210"/>
  <c r="X47" i="261" s="1"/>
  <c r="AZ174" i="210"/>
  <c r="X46" i="261" s="1"/>
  <c r="AZ173" i="210"/>
  <c r="X45" i="261" s="1"/>
  <c r="AZ172" i="210"/>
  <c r="X44" i="261" s="1"/>
  <c r="AZ171" i="210"/>
  <c r="X43" i="261" s="1"/>
  <c r="AZ170" i="210"/>
  <c r="X42" i="261" s="1"/>
  <c r="AZ169" i="210"/>
  <c r="X41" i="261" s="1"/>
  <c r="AZ168" i="210"/>
  <c r="X40" i="261" s="1"/>
  <c r="AZ167" i="210"/>
  <c r="X39" i="261" s="1"/>
  <c r="AZ166" i="210"/>
  <c r="X38" i="261" s="1"/>
  <c r="AZ165" i="210"/>
  <c r="X37" i="261" s="1"/>
  <c r="AZ164" i="210"/>
  <c r="X36" i="261" s="1"/>
  <c r="AZ163" i="210"/>
  <c r="X35" i="261" s="1"/>
  <c r="AZ162" i="210"/>
  <c r="X34" i="261" s="1"/>
  <c r="AZ161" i="210"/>
  <c r="X33" i="261" s="1"/>
  <c r="AZ160" i="210"/>
  <c r="X32" i="261" s="1"/>
  <c r="AZ159" i="210"/>
  <c r="X31" i="261" s="1"/>
  <c r="AZ158" i="210"/>
  <c r="X30" i="261" s="1"/>
  <c r="AZ157" i="210"/>
  <c r="X29" i="261" s="1"/>
  <c r="AZ156" i="210"/>
  <c r="X28" i="261" s="1"/>
  <c r="AZ155" i="210"/>
  <c r="X27" i="261" s="1"/>
  <c r="AZ154" i="210"/>
  <c r="X26" i="261" s="1"/>
  <c r="AZ153" i="210"/>
  <c r="X25" i="261" s="1"/>
  <c r="AZ152" i="210"/>
  <c r="X24" i="261" s="1"/>
  <c r="AZ151" i="210"/>
  <c r="X23" i="261" s="1"/>
  <c r="AZ150" i="210"/>
  <c r="X22" i="261" s="1"/>
  <c r="AZ149" i="210"/>
  <c r="X21" i="261" s="1"/>
  <c r="AZ148" i="210"/>
  <c r="X20" i="261" s="1"/>
  <c r="AZ147" i="210"/>
  <c r="X19" i="261" s="1"/>
  <c r="AZ146" i="210"/>
  <c r="X18" i="261" s="1"/>
  <c r="AZ145" i="210"/>
  <c r="X17" i="261" s="1"/>
  <c r="AZ144" i="210"/>
  <c r="X16" i="261" s="1"/>
  <c r="AZ143" i="210"/>
  <c r="X15" i="261" s="1"/>
  <c r="AZ142" i="210"/>
  <c r="X14" i="261" s="1"/>
  <c r="AZ141" i="210"/>
  <c r="X13" i="261" s="1"/>
  <c r="AZ140" i="210"/>
  <c r="X12" i="261" s="1"/>
  <c r="AZ139" i="210"/>
  <c r="X11" i="261" s="1"/>
  <c r="AZ138" i="210"/>
  <c r="X10" i="261" s="1"/>
  <c r="AZ137" i="210"/>
  <c r="X9" i="261" s="1"/>
  <c r="AZ136" i="210"/>
  <c r="X8" i="261" s="1"/>
  <c r="AZ135" i="210"/>
  <c r="X7" i="261" s="1"/>
  <c r="AZ134" i="210"/>
  <c r="X6" i="261" s="1"/>
  <c r="AZ133" i="210"/>
  <c r="X5" i="261" s="1"/>
  <c r="AZ132" i="210"/>
  <c r="X4" i="261" s="1"/>
  <c r="AX181" i="210"/>
  <c r="X53" i="260" s="1"/>
  <c r="AX180" i="210"/>
  <c r="X52" i="260" s="1"/>
  <c r="AX179" i="210"/>
  <c r="X51" i="260" s="1"/>
  <c r="AX178" i="210"/>
  <c r="X50" i="260" s="1"/>
  <c r="AX177" i="210"/>
  <c r="X49" i="260" s="1"/>
  <c r="AX176" i="210"/>
  <c r="X48" i="260" s="1"/>
  <c r="AX175" i="210"/>
  <c r="X47" i="260" s="1"/>
  <c r="AX174" i="210"/>
  <c r="X46" i="260" s="1"/>
  <c r="AX173" i="210"/>
  <c r="X45" i="260" s="1"/>
  <c r="AX172" i="210"/>
  <c r="X44" i="260" s="1"/>
  <c r="AX171" i="210"/>
  <c r="X43" i="260" s="1"/>
  <c r="AX170" i="210"/>
  <c r="X42" i="260" s="1"/>
  <c r="AX169" i="210"/>
  <c r="X41" i="260" s="1"/>
  <c r="AX168" i="210"/>
  <c r="X40" i="260" s="1"/>
  <c r="AX167" i="210"/>
  <c r="X39" i="260" s="1"/>
  <c r="AX166" i="210"/>
  <c r="X38" i="260" s="1"/>
  <c r="AX165" i="210"/>
  <c r="X37" i="260" s="1"/>
  <c r="AX164" i="210"/>
  <c r="X36" i="260" s="1"/>
  <c r="AX163" i="210"/>
  <c r="X35" i="260" s="1"/>
  <c r="AX162" i="210"/>
  <c r="X34" i="260" s="1"/>
  <c r="AX161" i="210"/>
  <c r="X33" i="260" s="1"/>
  <c r="AX160" i="210"/>
  <c r="X32" i="260" s="1"/>
  <c r="AX159" i="210"/>
  <c r="X31" i="260" s="1"/>
  <c r="AX158" i="210"/>
  <c r="X30" i="260" s="1"/>
  <c r="AX157" i="210"/>
  <c r="X29" i="260" s="1"/>
  <c r="AX156" i="210"/>
  <c r="X28" i="260" s="1"/>
  <c r="AX155" i="210"/>
  <c r="X27" i="260" s="1"/>
  <c r="AX154" i="210"/>
  <c r="X26" i="260" s="1"/>
  <c r="AX153" i="210"/>
  <c r="X25" i="260" s="1"/>
  <c r="AX152" i="210"/>
  <c r="X24" i="260" s="1"/>
  <c r="AX151" i="210"/>
  <c r="X23" i="260" s="1"/>
  <c r="AX150" i="210"/>
  <c r="X22" i="260" s="1"/>
  <c r="AX149" i="210"/>
  <c r="X21" i="260" s="1"/>
  <c r="AX148" i="210"/>
  <c r="X20" i="260" s="1"/>
  <c r="AX147" i="210"/>
  <c r="X19" i="260" s="1"/>
  <c r="AX146" i="210"/>
  <c r="X18" i="260" s="1"/>
  <c r="AX145" i="210"/>
  <c r="X17" i="260" s="1"/>
  <c r="AX144" i="210"/>
  <c r="X16" i="260" s="1"/>
  <c r="AX143" i="210"/>
  <c r="X15" i="260" s="1"/>
  <c r="AX142" i="210"/>
  <c r="X14" i="260" s="1"/>
  <c r="AX141" i="210"/>
  <c r="X13" i="260" s="1"/>
  <c r="AX140" i="210"/>
  <c r="X12" i="260" s="1"/>
  <c r="AX139" i="210"/>
  <c r="X11" i="260" s="1"/>
  <c r="AX138" i="210"/>
  <c r="X10" i="260" s="1"/>
  <c r="AX137" i="210"/>
  <c r="X9" i="260" s="1"/>
  <c r="AX136" i="210"/>
  <c r="X8" i="260" s="1"/>
  <c r="AX135" i="210"/>
  <c r="X7" i="260" s="1"/>
  <c r="AX134" i="210"/>
  <c r="X6" i="260" s="1"/>
  <c r="AX133" i="210"/>
  <c r="X5" i="260" s="1"/>
  <c r="AX132" i="210"/>
  <c r="X4" i="260" s="1"/>
  <c r="AV181" i="210"/>
  <c r="X53" i="259" s="1"/>
  <c r="AV180" i="210"/>
  <c r="X52" i="259" s="1"/>
  <c r="AV179" i="210"/>
  <c r="X51" i="259" s="1"/>
  <c r="AV178" i="210"/>
  <c r="X50" i="259" s="1"/>
  <c r="AV177" i="210"/>
  <c r="X49" i="259" s="1"/>
  <c r="AV176" i="210"/>
  <c r="X48" i="259" s="1"/>
  <c r="AV175" i="210"/>
  <c r="X47" i="259" s="1"/>
  <c r="AV174" i="210"/>
  <c r="X46" i="259" s="1"/>
  <c r="AV173" i="210"/>
  <c r="X45" i="259" s="1"/>
  <c r="AV172" i="210"/>
  <c r="X44" i="259" s="1"/>
  <c r="AV171" i="210"/>
  <c r="X43" i="259" s="1"/>
  <c r="AV170" i="210"/>
  <c r="X42" i="259" s="1"/>
  <c r="AV169" i="210"/>
  <c r="X41" i="259" s="1"/>
  <c r="AV168" i="210"/>
  <c r="X40" i="259" s="1"/>
  <c r="AV167" i="210"/>
  <c r="X39" i="259" s="1"/>
  <c r="AV166" i="210"/>
  <c r="X38" i="259" s="1"/>
  <c r="AV165" i="210"/>
  <c r="X37" i="259" s="1"/>
  <c r="AV164" i="210"/>
  <c r="X36" i="259" s="1"/>
  <c r="AV163" i="210"/>
  <c r="X35" i="259" s="1"/>
  <c r="AV162" i="210"/>
  <c r="X34" i="259" s="1"/>
  <c r="AV161" i="210"/>
  <c r="X33" i="259" s="1"/>
  <c r="AV160" i="210"/>
  <c r="X32" i="259" s="1"/>
  <c r="AV159" i="210"/>
  <c r="X31" i="259" s="1"/>
  <c r="AV158" i="210"/>
  <c r="X30" i="259" s="1"/>
  <c r="AV157" i="210"/>
  <c r="X29" i="259" s="1"/>
  <c r="AV156" i="210"/>
  <c r="X28" i="259" s="1"/>
  <c r="AV155" i="210"/>
  <c r="X27" i="259" s="1"/>
  <c r="AV154" i="210"/>
  <c r="X26" i="259" s="1"/>
  <c r="AV153" i="210"/>
  <c r="X25" i="259" s="1"/>
  <c r="AV152" i="210"/>
  <c r="X24" i="259" s="1"/>
  <c r="AV151" i="210"/>
  <c r="X23" i="259" s="1"/>
  <c r="AV150" i="210"/>
  <c r="X22" i="259" s="1"/>
  <c r="AV149" i="210"/>
  <c r="X21" i="259" s="1"/>
  <c r="AV148" i="210"/>
  <c r="X20" i="259" s="1"/>
  <c r="AV147" i="210"/>
  <c r="X19" i="259" s="1"/>
  <c r="AV146" i="210"/>
  <c r="X18" i="259" s="1"/>
  <c r="AV145" i="210"/>
  <c r="X17" i="259" s="1"/>
  <c r="AV144" i="210"/>
  <c r="X16" i="259" s="1"/>
  <c r="AV143" i="210"/>
  <c r="X15" i="259" s="1"/>
  <c r="AV142" i="210"/>
  <c r="X14" i="259" s="1"/>
  <c r="AV141" i="210"/>
  <c r="X13" i="259" s="1"/>
  <c r="AV140" i="210"/>
  <c r="X12" i="259" s="1"/>
  <c r="AV139" i="210"/>
  <c r="X11" i="259" s="1"/>
  <c r="AV138" i="210"/>
  <c r="X10" i="259" s="1"/>
  <c r="AV137" i="210"/>
  <c r="X9" i="259" s="1"/>
  <c r="AV136" i="210"/>
  <c r="X8" i="259" s="1"/>
  <c r="AV135" i="210"/>
  <c r="X7" i="259" s="1"/>
  <c r="AV134" i="210"/>
  <c r="X6" i="259" s="1"/>
  <c r="AV133" i="210"/>
  <c r="X5" i="259" s="1"/>
  <c r="AV132" i="210"/>
  <c r="X4" i="259" s="1"/>
  <c r="AT181" i="210"/>
  <c r="X53" i="258" s="1"/>
  <c r="AT180" i="210"/>
  <c r="X52" i="258" s="1"/>
  <c r="AT179" i="210"/>
  <c r="X51" i="258" s="1"/>
  <c r="AT178" i="210"/>
  <c r="X50" i="258" s="1"/>
  <c r="AT177" i="210"/>
  <c r="X49" i="258" s="1"/>
  <c r="AT176" i="210"/>
  <c r="X48" i="258" s="1"/>
  <c r="AT175" i="210"/>
  <c r="X47" i="258" s="1"/>
  <c r="AT174" i="210"/>
  <c r="X46" i="258" s="1"/>
  <c r="AT173" i="210"/>
  <c r="X45" i="258" s="1"/>
  <c r="AT172" i="210"/>
  <c r="X44" i="258" s="1"/>
  <c r="AT171" i="210"/>
  <c r="X43" i="258" s="1"/>
  <c r="AT170" i="210"/>
  <c r="X42" i="258" s="1"/>
  <c r="AT169" i="210"/>
  <c r="X41" i="258" s="1"/>
  <c r="AT168" i="210"/>
  <c r="X40" i="258" s="1"/>
  <c r="AT167" i="210"/>
  <c r="X39" i="258" s="1"/>
  <c r="AT166" i="210"/>
  <c r="X38" i="258" s="1"/>
  <c r="AT165" i="210"/>
  <c r="X37" i="258" s="1"/>
  <c r="AT164" i="210"/>
  <c r="X36" i="258" s="1"/>
  <c r="AT163" i="210"/>
  <c r="X35" i="258" s="1"/>
  <c r="AT162" i="210"/>
  <c r="X34" i="258" s="1"/>
  <c r="AT161" i="210"/>
  <c r="X33" i="258" s="1"/>
  <c r="AT160" i="210"/>
  <c r="X32" i="258" s="1"/>
  <c r="AT159" i="210"/>
  <c r="X31" i="258" s="1"/>
  <c r="AT158" i="210"/>
  <c r="X30" i="258" s="1"/>
  <c r="AT157" i="210"/>
  <c r="X29" i="258" s="1"/>
  <c r="AT156" i="210"/>
  <c r="X28" i="258" s="1"/>
  <c r="AT155" i="210"/>
  <c r="X27" i="258" s="1"/>
  <c r="AT154" i="210"/>
  <c r="X26" i="258" s="1"/>
  <c r="AT153" i="210"/>
  <c r="X25" i="258" s="1"/>
  <c r="AT152" i="210"/>
  <c r="X24" i="258" s="1"/>
  <c r="AT151" i="210"/>
  <c r="X23" i="258" s="1"/>
  <c r="AT150" i="210"/>
  <c r="X22" i="258" s="1"/>
  <c r="AT149" i="210"/>
  <c r="X21" i="258" s="1"/>
  <c r="AT148" i="210"/>
  <c r="X20" i="258" s="1"/>
  <c r="AT147" i="210"/>
  <c r="X19" i="258" s="1"/>
  <c r="AT146" i="210"/>
  <c r="X18" i="258" s="1"/>
  <c r="AT145" i="210"/>
  <c r="X17" i="258" s="1"/>
  <c r="AT144" i="210"/>
  <c r="X16" i="258" s="1"/>
  <c r="AT143" i="210"/>
  <c r="X15" i="258" s="1"/>
  <c r="AT142" i="210"/>
  <c r="X14" i="258" s="1"/>
  <c r="AT141" i="210"/>
  <c r="X13" i="258" s="1"/>
  <c r="AT140" i="210"/>
  <c r="X12" i="258" s="1"/>
  <c r="AT139" i="210"/>
  <c r="X11" i="258" s="1"/>
  <c r="AT138" i="210"/>
  <c r="X10" i="258" s="1"/>
  <c r="AT137" i="210"/>
  <c r="X9" i="258" s="1"/>
  <c r="AT136" i="210"/>
  <c r="X8" i="258" s="1"/>
  <c r="AT135" i="210"/>
  <c r="X7" i="258" s="1"/>
  <c r="AT134" i="210"/>
  <c r="X6" i="258" s="1"/>
  <c r="AT133" i="210"/>
  <c r="X5" i="258" s="1"/>
  <c r="AT132" i="210"/>
  <c r="X4" i="258" s="1"/>
  <c r="AR181" i="210"/>
  <c r="X53" i="257" s="1"/>
  <c r="AR180" i="210"/>
  <c r="X52" i="257" s="1"/>
  <c r="AR179" i="210"/>
  <c r="X51" i="257" s="1"/>
  <c r="AR178" i="210"/>
  <c r="X50" i="257" s="1"/>
  <c r="AR177" i="210"/>
  <c r="X49" i="257" s="1"/>
  <c r="AR176" i="210"/>
  <c r="X48" i="257" s="1"/>
  <c r="AR175" i="210"/>
  <c r="X47" i="257" s="1"/>
  <c r="AR174" i="210"/>
  <c r="X46" i="257" s="1"/>
  <c r="AR173" i="210"/>
  <c r="X45" i="257" s="1"/>
  <c r="AR172" i="210"/>
  <c r="X44" i="257" s="1"/>
  <c r="AR171" i="210"/>
  <c r="X43" i="257" s="1"/>
  <c r="AR170" i="210"/>
  <c r="X42" i="257" s="1"/>
  <c r="AR169" i="210"/>
  <c r="X41" i="257" s="1"/>
  <c r="AR168" i="210"/>
  <c r="X40" i="257" s="1"/>
  <c r="AR167" i="210"/>
  <c r="X39" i="257" s="1"/>
  <c r="AR166" i="210"/>
  <c r="X38" i="257" s="1"/>
  <c r="AR165" i="210"/>
  <c r="X37" i="257" s="1"/>
  <c r="AR164" i="210"/>
  <c r="X36" i="257" s="1"/>
  <c r="AR163" i="210"/>
  <c r="X35" i="257" s="1"/>
  <c r="AR162" i="210"/>
  <c r="X34" i="257" s="1"/>
  <c r="AR161" i="210"/>
  <c r="X33" i="257" s="1"/>
  <c r="AR160" i="210"/>
  <c r="X32" i="257" s="1"/>
  <c r="AR159" i="210"/>
  <c r="X31" i="257" s="1"/>
  <c r="AR158" i="210"/>
  <c r="X30" i="257" s="1"/>
  <c r="AR157" i="210"/>
  <c r="X29" i="257" s="1"/>
  <c r="AR156" i="210"/>
  <c r="X28" i="257" s="1"/>
  <c r="AR155" i="210"/>
  <c r="X27" i="257" s="1"/>
  <c r="AR154" i="210"/>
  <c r="X26" i="257" s="1"/>
  <c r="AR153" i="210"/>
  <c r="X25" i="257" s="1"/>
  <c r="AR152" i="210"/>
  <c r="X24" i="257" s="1"/>
  <c r="AR151" i="210"/>
  <c r="X23" i="257" s="1"/>
  <c r="AR150" i="210"/>
  <c r="X22" i="257" s="1"/>
  <c r="AR149" i="210"/>
  <c r="X21" i="257" s="1"/>
  <c r="AR148" i="210"/>
  <c r="X20" i="257" s="1"/>
  <c r="AR147" i="210"/>
  <c r="X19" i="257" s="1"/>
  <c r="AR146" i="210"/>
  <c r="X18" i="257" s="1"/>
  <c r="AR145" i="210"/>
  <c r="X17" i="257" s="1"/>
  <c r="AR144" i="210"/>
  <c r="X16" i="257" s="1"/>
  <c r="AR143" i="210"/>
  <c r="X15" i="257" s="1"/>
  <c r="AR142" i="210"/>
  <c r="X14" i="257" s="1"/>
  <c r="AR141" i="210"/>
  <c r="X13" i="257" s="1"/>
  <c r="AR140" i="210"/>
  <c r="X12" i="257" s="1"/>
  <c r="AR139" i="210"/>
  <c r="X11" i="257" s="1"/>
  <c r="AR138" i="210"/>
  <c r="X10" i="257" s="1"/>
  <c r="AR137" i="210"/>
  <c r="X9" i="257" s="1"/>
  <c r="AR136" i="210"/>
  <c r="X8" i="257" s="1"/>
  <c r="AR135" i="210"/>
  <c r="X7" i="257" s="1"/>
  <c r="AR134" i="210"/>
  <c r="X6" i="257" s="1"/>
  <c r="AR133" i="210"/>
  <c r="X5" i="257" s="1"/>
  <c r="AR132" i="210"/>
  <c r="X4" i="257" s="1"/>
  <c r="AP181" i="210"/>
  <c r="X53" i="256" s="1"/>
  <c r="AP180" i="210"/>
  <c r="X52" i="256" s="1"/>
  <c r="AP179" i="210"/>
  <c r="X51" i="256" s="1"/>
  <c r="AP178" i="210"/>
  <c r="X50" i="256" s="1"/>
  <c r="AP177" i="210"/>
  <c r="X49" i="256" s="1"/>
  <c r="AP176" i="210"/>
  <c r="X48" i="256" s="1"/>
  <c r="AP175" i="210"/>
  <c r="X47" i="256" s="1"/>
  <c r="AP174" i="210"/>
  <c r="X46" i="256" s="1"/>
  <c r="AP173" i="210"/>
  <c r="X45" i="256" s="1"/>
  <c r="AP172" i="210"/>
  <c r="X44" i="256" s="1"/>
  <c r="AP171" i="210"/>
  <c r="X43" i="256" s="1"/>
  <c r="AP170" i="210"/>
  <c r="X42" i="256" s="1"/>
  <c r="AP169" i="210"/>
  <c r="X41" i="256" s="1"/>
  <c r="AP168" i="210"/>
  <c r="X40" i="256" s="1"/>
  <c r="AP167" i="210"/>
  <c r="X39" i="256" s="1"/>
  <c r="AP166" i="210"/>
  <c r="X38" i="256" s="1"/>
  <c r="AP165" i="210"/>
  <c r="X37" i="256" s="1"/>
  <c r="AP164" i="210"/>
  <c r="X36" i="256" s="1"/>
  <c r="AP163" i="210"/>
  <c r="X35" i="256" s="1"/>
  <c r="AP162" i="210"/>
  <c r="X34" i="256" s="1"/>
  <c r="AP161" i="210"/>
  <c r="X33" i="256" s="1"/>
  <c r="AP160" i="210"/>
  <c r="X32" i="256" s="1"/>
  <c r="AP159" i="210"/>
  <c r="X31" i="256" s="1"/>
  <c r="AP158" i="210"/>
  <c r="X30" i="256" s="1"/>
  <c r="AP157" i="210"/>
  <c r="X29" i="256" s="1"/>
  <c r="AP156" i="210"/>
  <c r="X28" i="256" s="1"/>
  <c r="AP155" i="210"/>
  <c r="X27" i="256" s="1"/>
  <c r="AP154" i="210"/>
  <c r="X26" i="256" s="1"/>
  <c r="AP153" i="210"/>
  <c r="X25" i="256" s="1"/>
  <c r="AP152" i="210"/>
  <c r="X24" i="256" s="1"/>
  <c r="AP151" i="210"/>
  <c r="X23" i="256" s="1"/>
  <c r="AP150" i="210"/>
  <c r="X22" i="256" s="1"/>
  <c r="AP149" i="210"/>
  <c r="X21" i="256" s="1"/>
  <c r="AP148" i="210"/>
  <c r="X20" i="256" s="1"/>
  <c r="AP147" i="210"/>
  <c r="X19" i="256" s="1"/>
  <c r="AP146" i="210"/>
  <c r="X18" i="256" s="1"/>
  <c r="AP145" i="210"/>
  <c r="X17" i="256" s="1"/>
  <c r="AP144" i="210"/>
  <c r="X16" i="256" s="1"/>
  <c r="AP143" i="210"/>
  <c r="X15" i="256" s="1"/>
  <c r="AP142" i="210"/>
  <c r="X14" i="256" s="1"/>
  <c r="AP141" i="210"/>
  <c r="X13" i="256" s="1"/>
  <c r="AP140" i="210"/>
  <c r="X12" i="256" s="1"/>
  <c r="AP139" i="210"/>
  <c r="X11" i="256" s="1"/>
  <c r="AP138" i="210"/>
  <c r="X10" i="256" s="1"/>
  <c r="AP137" i="210"/>
  <c r="X9" i="256" s="1"/>
  <c r="AP136" i="210"/>
  <c r="X8" i="256" s="1"/>
  <c r="AP135" i="210"/>
  <c r="X7" i="256" s="1"/>
  <c r="AP134" i="210"/>
  <c r="X6" i="256" s="1"/>
  <c r="AP133" i="210"/>
  <c r="X5" i="256" s="1"/>
  <c r="AP132" i="210"/>
  <c r="X4" i="256" s="1"/>
  <c r="AN181" i="210"/>
  <c r="X53" i="255" s="1"/>
  <c r="AN180" i="210"/>
  <c r="X52" i="255" s="1"/>
  <c r="AN179" i="210"/>
  <c r="X51" i="255" s="1"/>
  <c r="AN178" i="210"/>
  <c r="X50" i="255" s="1"/>
  <c r="AN177" i="210"/>
  <c r="X49" i="255" s="1"/>
  <c r="AN176" i="210"/>
  <c r="X48" i="255" s="1"/>
  <c r="AN175" i="210"/>
  <c r="X47" i="255" s="1"/>
  <c r="AN174" i="210"/>
  <c r="X46" i="255" s="1"/>
  <c r="AN173" i="210"/>
  <c r="X45" i="255" s="1"/>
  <c r="AN172" i="210"/>
  <c r="X44" i="255" s="1"/>
  <c r="AN171" i="210"/>
  <c r="X43" i="255" s="1"/>
  <c r="AN170" i="210"/>
  <c r="X42" i="255" s="1"/>
  <c r="AN169" i="210"/>
  <c r="X41" i="255" s="1"/>
  <c r="AN168" i="210"/>
  <c r="X40" i="255" s="1"/>
  <c r="AN167" i="210"/>
  <c r="X39" i="255" s="1"/>
  <c r="AN166" i="210"/>
  <c r="X38" i="255" s="1"/>
  <c r="AN165" i="210"/>
  <c r="X37" i="255" s="1"/>
  <c r="AN164" i="210"/>
  <c r="X36" i="255" s="1"/>
  <c r="AN163" i="210"/>
  <c r="X35" i="255" s="1"/>
  <c r="AN162" i="210"/>
  <c r="X34" i="255" s="1"/>
  <c r="AN161" i="210"/>
  <c r="X33" i="255" s="1"/>
  <c r="AN160" i="210"/>
  <c r="X32" i="255" s="1"/>
  <c r="AN159" i="210"/>
  <c r="X31" i="255" s="1"/>
  <c r="AN158" i="210"/>
  <c r="X30" i="255" s="1"/>
  <c r="AN157" i="210"/>
  <c r="X29" i="255" s="1"/>
  <c r="AN156" i="210"/>
  <c r="X28" i="255" s="1"/>
  <c r="AN155" i="210"/>
  <c r="X27" i="255" s="1"/>
  <c r="AN154" i="210"/>
  <c r="X26" i="255" s="1"/>
  <c r="AN153" i="210"/>
  <c r="X25" i="255" s="1"/>
  <c r="AN152" i="210"/>
  <c r="X24" i="255" s="1"/>
  <c r="AN151" i="210"/>
  <c r="X23" i="255" s="1"/>
  <c r="AN150" i="210"/>
  <c r="X22" i="255" s="1"/>
  <c r="AN149" i="210"/>
  <c r="X21" i="255" s="1"/>
  <c r="AN148" i="210"/>
  <c r="X20" i="255" s="1"/>
  <c r="AN147" i="210"/>
  <c r="X19" i="255" s="1"/>
  <c r="AN146" i="210"/>
  <c r="X18" i="255" s="1"/>
  <c r="AN145" i="210"/>
  <c r="X17" i="255" s="1"/>
  <c r="AN144" i="210"/>
  <c r="X16" i="255" s="1"/>
  <c r="AN143" i="210"/>
  <c r="X15" i="255" s="1"/>
  <c r="AN142" i="210"/>
  <c r="X14" i="255" s="1"/>
  <c r="AN141" i="210"/>
  <c r="X13" i="255" s="1"/>
  <c r="AN140" i="210"/>
  <c r="X12" i="255" s="1"/>
  <c r="AN139" i="210"/>
  <c r="X11" i="255" s="1"/>
  <c r="AN138" i="210"/>
  <c r="X10" i="255" s="1"/>
  <c r="AN137" i="210"/>
  <c r="X9" i="255" s="1"/>
  <c r="AN136" i="210"/>
  <c r="X8" i="255" s="1"/>
  <c r="AN135" i="210"/>
  <c r="X7" i="255" s="1"/>
  <c r="AN134" i="210"/>
  <c r="X6" i="255" s="1"/>
  <c r="AN133" i="210"/>
  <c r="X5" i="255" s="1"/>
  <c r="AN132" i="210"/>
  <c r="X4" i="255" s="1"/>
  <c r="AL181" i="210"/>
  <c r="X53" i="254" s="1"/>
  <c r="AL180" i="210"/>
  <c r="X52" i="254" s="1"/>
  <c r="AL179" i="210"/>
  <c r="X51" i="254" s="1"/>
  <c r="AL178" i="210"/>
  <c r="X50" i="254" s="1"/>
  <c r="AL177" i="210"/>
  <c r="X49" i="254" s="1"/>
  <c r="AL176" i="210"/>
  <c r="X48" i="254" s="1"/>
  <c r="AL175" i="210"/>
  <c r="X47" i="254" s="1"/>
  <c r="AL174" i="210"/>
  <c r="X46" i="254" s="1"/>
  <c r="AL173" i="210"/>
  <c r="X45" i="254" s="1"/>
  <c r="AL172" i="210"/>
  <c r="X44" i="254" s="1"/>
  <c r="AL171" i="210"/>
  <c r="X43" i="254" s="1"/>
  <c r="AL170" i="210"/>
  <c r="X42" i="254" s="1"/>
  <c r="AL169" i="210"/>
  <c r="X41" i="254" s="1"/>
  <c r="AL168" i="210"/>
  <c r="X40" i="254" s="1"/>
  <c r="AL167" i="210"/>
  <c r="X39" i="254" s="1"/>
  <c r="AL166" i="210"/>
  <c r="X38" i="254" s="1"/>
  <c r="AL165" i="210"/>
  <c r="X37" i="254" s="1"/>
  <c r="AL164" i="210"/>
  <c r="X36" i="254" s="1"/>
  <c r="AL163" i="210"/>
  <c r="X35" i="254" s="1"/>
  <c r="AL162" i="210"/>
  <c r="X34" i="254" s="1"/>
  <c r="AL161" i="210"/>
  <c r="X33" i="254" s="1"/>
  <c r="AL160" i="210"/>
  <c r="X32" i="254" s="1"/>
  <c r="AL159" i="210"/>
  <c r="X31" i="254" s="1"/>
  <c r="AL158" i="210"/>
  <c r="X30" i="254" s="1"/>
  <c r="AL157" i="210"/>
  <c r="X29" i="254" s="1"/>
  <c r="AL156" i="210"/>
  <c r="X28" i="254" s="1"/>
  <c r="AL155" i="210"/>
  <c r="X27" i="254" s="1"/>
  <c r="AL154" i="210"/>
  <c r="X26" i="254" s="1"/>
  <c r="AL153" i="210"/>
  <c r="X25" i="254" s="1"/>
  <c r="AL152" i="210"/>
  <c r="X24" i="254" s="1"/>
  <c r="AL151" i="210"/>
  <c r="X23" i="254" s="1"/>
  <c r="AL150" i="210"/>
  <c r="X22" i="254" s="1"/>
  <c r="AL149" i="210"/>
  <c r="X21" i="254" s="1"/>
  <c r="AL148" i="210"/>
  <c r="X20" i="254" s="1"/>
  <c r="AL147" i="210"/>
  <c r="X19" i="254" s="1"/>
  <c r="AL146" i="210"/>
  <c r="X18" i="254" s="1"/>
  <c r="AL145" i="210"/>
  <c r="X17" i="254" s="1"/>
  <c r="AL144" i="210"/>
  <c r="X16" i="254" s="1"/>
  <c r="AL143" i="210"/>
  <c r="X15" i="254" s="1"/>
  <c r="AL142" i="210"/>
  <c r="X14" i="254" s="1"/>
  <c r="AL141" i="210"/>
  <c r="X13" i="254" s="1"/>
  <c r="AL140" i="210"/>
  <c r="X12" i="254" s="1"/>
  <c r="AL139" i="210"/>
  <c r="X11" i="254" s="1"/>
  <c r="AL138" i="210"/>
  <c r="X10" i="254" s="1"/>
  <c r="AL137" i="210"/>
  <c r="X9" i="254" s="1"/>
  <c r="AL136" i="210"/>
  <c r="X8" i="254" s="1"/>
  <c r="AL135" i="210"/>
  <c r="X7" i="254" s="1"/>
  <c r="AL134" i="210"/>
  <c r="X6" i="254" s="1"/>
  <c r="AL133" i="210"/>
  <c r="X5" i="254" s="1"/>
  <c r="AL132" i="210"/>
  <c r="X4" i="254" s="1"/>
  <c r="AJ181" i="210"/>
  <c r="X53" i="253" s="1"/>
  <c r="AJ180" i="210"/>
  <c r="X52" i="253" s="1"/>
  <c r="AJ179" i="210"/>
  <c r="X51" i="253" s="1"/>
  <c r="AJ178" i="210"/>
  <c r="X50" i="253" s="1"/>
  <c r="AJ177" i="210"/>
  <c r="X49" i="253" s="1"/>
  <c r="AJ176" i="210"/>
  <c r="X48" i="253" s="1"/>
  <c r="AJ175" i="210"/>
  <c r="X47" i="253" s="1"/>
  <c r="AJ174" i="210"/>
  <c r="X46" i="253" s="1"/>
  <c r="AJ173" i="210"/>
  <c r="X45" i="253" s="1"/>
  <c r="AJ172" i="210"/>
  <c r="X44" i="253" s="1"/>
  <c r="AJ171" i="210"/>
  <c r="X43" i="253" s="1"/>
  <c r="AJ170" i="210"/>
  <c r="X42" i="253" s="1"/>
  <c r="AJ169" i="210"/>
  <c r="X41" i="253" s="1"/>
  <c r="AJ168" i="210"/>
  <c r="X40" i="253" s="1"/>
  <c r="AJ167" i="210"/>
  <c r="X39" i="253" s="1"/>
  <c r="AJ166" i="210"/>
  <c r="X38" i="253" s="1"/>
  <c r="AJ165" i="210"/>
  <c r="X37" i="253" s="1"/>
  <c r="AJ164" i="210"/>
  <c r="X36" i="253" s="1"/>
  <c r="AJ163" i="210"/>
  <c r="X35" i="253" s="1"/>
  <c r="AJ162" i="210"/>
  <c r="X34" i="253" s="1"/>
  <c r="AJ161" i="210"/>
  <c r="X33" i="253" s="1"/>
  <c r="AJ160" i="210"/>
  <c r="X32" i="253" s="1"/>
  <c r="AJ159" i="210"/>
  <c r="X31" i="253" s="1"/>
  <c r="AJ158" i="210"/>
  <c r="X30" i="253" s="1"/>
  <c r="AJ157" i="210"/>
  <c r="X29" i="253" s="1"/>
  <c r="AJ156" i="210"/>
  <c r="X28" i="253" s="1"/>
  <c r="AJ155" i="210"/>
  <c r="X27" i="253" s="1"/>
  <c r="AJ154" i="210"/>
  <c r="X26" i="253" s="1"/>
  <c r="AJ153" i="210"/>
  <c r="X25" i="253" s="1"/>
  <c r="AJ152" i="210"/>
  <c r="X24" i="253" s="1"/>
  <c r="AJ151" i="210"/>
  <c r="X23" i="253" s="1"/>
  <c r="AJ150" i="210"/>
  <c r="X22" i="253" s="1"/>
  <c r="AJ149" i="210"/>
  <c r="X21" i="253" s="1"/>
  <c r="AJ148" i="210"/>
  <c r="X20" i="253" s="1"/>
  <c r="AJ147" i="210"/>
  <c r="X19" i="253" s="1"/>
  <c r="AJ146" i="210"/>
  <c r="X18" i="253" s="1"/>
  <c r="AJ145" i="210"/>
  <c r="X17" i="253" s="1"/>
  <c r="AJ144" i="210"/>
  <c r="X16" i="253" s="1"/>
  <c r="AJ143" i="210"/>
  <c r="X15" i="253" s="1"/>
  <c r="AJ142" i="210"/>
  <c r="X14" i="253" s="1"/>
  <c r="AJ141" i="210"/>
  <c r="X13" i="253" s="1"/>
  <c r="AJ140" i="210"/>
  <c r="X12" i="253" s="1"/>
  <c r="AJ139" i="210"/>
  <c r="X11" i="253" s="1"/>
  <c r="AJ138" i="210"/>
  <c r="X10" i="253" s="1"/>
  <c r="AJ137" i="210"/>
  <c r="X9" i="253" s="1"/>
  <c r="AJ136" i="210"/>
  <c r="X8" i="253" s="1"/>
  <c r="AJ135" i="210"/>
  <c r="X7" i="253" s="1"/>
  <c r="AJ134" i="210"/>
  <c r="X6" i="253" s="1"/>
  <c r="AJ133" i="210"/>
  <c r="X5" i="253" s="1"/>
  <c r="AJ132" i="210"/>
  <c r="X4" i="253" s="1"/>
  <c r="AF75" i="210"/>
  <c r="S22" i="251" s="1"/>
  <c r="AH128" i="210"/>
  <c r="I70" i="252" s="1"/>
  <c r="AH127" i="210"/>
  <c r="I69" i="252" s="1"/>
  <c r="AH126" i="210"/>
  <c r="I68" i="252" s="1"/>
  <c r="AH125" i="210"/>
  <c r="I67" i="252" s="1"/>
  <c r="AH124" i="210"/>
  <c r="I66" i="252" s="1"/>
  <c r="AH123" i="210"/>
  <c r="I65" i="252" s="1"/>
  <c r="AH122" i="210"/>
  <c r="I64" i="252" s="1"/>
  <c r="AH121" i="210"/>
  <c r="AH120" i="210"/>
  <c r="AH181" i="210"/>
  <c r="X53" i="252" s="1"/>
  <c r="AH180" i="210"/>
  <c r="X52" i="252" s="1"/>
  <c r="AH179" i="210"/>
  <c r="X51" i="252" s="1"/>
  <c r="AH178" i="210"/>
  <c r="X50" i="252" s="1"/>
  <c r="AH177" i="210"/>
  <c r="X49" i="252" s="1"/>
  <c r="AH176" i="210"/>
  <c r="X48" i="252" s="1"/>
  <c r="AH175" i="210"/>
  <c r="X47" i="252" s="1"/>
  <c r="AH174" i="210"/>
  <c r="X46" i="252" s="1"/>
  <c r="AH173" i="210"/>
  <c r="X45" i="252" s="1"/>
  <c r="AH172" i="210"/>
  <c r="X44" i="252" s="1"/>
  <c r="AH171" i="210"/>
  <c r="X43" i="252" s="1"/>
  <c r="AH170" i="210"/>
  <c r="X42" i="252" s="1"/>
  <c r="AH169" i="210"/>
  <c r="X41" i="252" s="1"/>
  <c r="AH168" i="210"/>
  <c r="X40" i="252" s="1"/>
  <c r="AH167" i="210"/>
  <c r="X39" i="252" s="1"/>
  <c r="AH166" i="210"/>
  <c r="X38" i="252" s="1"/>
  <c r="AH165" i="210"/>
  <c r="X37" i="252" s="1"/>
  <c r="AH164" i="210"/>
  <c r="X36" i="252" s="1"/>
  <c r="AH163" i="210"/>
  <c r="X35" i="252" s="1"/>
  <c r="AH162" i="210"/>
  <c r="X34" i="252" s="1"/>
  <c r="AH161" i="210"/>
  <c r="X33" i="252" s="1"/>
  <c r="AH160" i="210"/>
  <c r="X32" i="252" s="1"/>
  <c r="AH159" i="210"/>
  <c r="X31" i="252" s="1"/>
  <c r="AH158" i="210"/>
  <c r="X30" i="252" s="1"/>
  <c r="AH157" i="210"/>
  <c r="X29" i="252" s="1"/>
  <c r="AH156" i="210"/>
  <c r="X28" i="252" s="1"/>
  <c r="AH155" i="210"/>
  <c r="X27" i="252" s="1"/>
  <c r="AH154" i="210"/>
  <c r="X26" i="252" s="1"/>
  <c r="AH153" i="210"/>
  <c r="X25" i="252" s="1"/>
  <c r="AH152" i="210"/>
  <c r="X24" i="252" s="1"/>
  <c r="AH151" i="210"/>
  <c r="X23" i="252" s="1"/>
  <c r="AH150" i="210"/>
  <c r="X22" i="252" s="1"/>
  <c r="AH149" i="210"/>
  <c r="X21" i="252" s="1"/>
  <c r="AH148" i="210"/>
  <c r="X20" i="252" s="1"/>
  <c r="AH147" i="210"/>
  <c r="X19" i="252" s="1"/>
  <c r="AH146" i="210"/>
  <c r="X18" i="252" s="1"/>
  <c r="AH145" i="210"/>
  <c r="X17" i="252" s="1"/>
  <c r="AH144" i="210"/>
  <c r="X16" i="252" s="1"/>
  <c r="AH143" i="210"/>
  <c r="X15" i="252" s="1"/>
  <c r="AH142" i="210"/>
  <c r="X14" i="252" s="1"/>
  <c r="AH141" i="210"/>
  <c r="X13" i="252" s="1"/>
  <c r="AH140" i="210"/>
  <c r="X12" i="252" s="1"/>
  <c r="AH139" i="210"/>
  <c r="X11" i="252" s="1"/>
  <c r="AH138" i="210"/>
  <c r="X10" i="252" s="1"/>
  <c r="AH137" i="210"/>
  <c r="X9" i="252" s="1"/>
  <c r="AH136" i="210"/>
  <c r="X8" i="252" s="1"/>
  <c r="AH135" i="210"/>
  <c r="X7" i="252" s="1"/>
  <c r="AH134" i="210"/>
  <c r="X6" i="252" s="1"/>
  <c r="AH133" i="210"/>
  <c r="X5" i="252" s="1"/>
  <c r="AH132" i="210"/>
  <c r="X4" i="252" s="1"/>
  <c r="AF181" i="210"/>
  <c r="X53" i="251" s="1"/>
  <c r="AF180" i="210"/>
  <c r="X52" i="251" s="1"/>
  <c r="AF179" i="210"/>
  <c r="X51" i="251" s="1"/>
  <c r="AF178" i="210"/>
  <c r="X50" i="251" s="1"/>
  <c r="AF177" i="210"/>
  <c r="X49" i="251" s="1"/>
  <c r="AF176" i="210"/>
  <c r="X48" i="251" s="1"/>
  <c r="AF175" i="210"/>
  <c r="X47" i="251" s="1"/>
  <c r="AF174" i="210"/>
  <c r="X46" i="251" s="1"/>
  <c r="AF173" i="210"/>
  <c r="X45" i="251" s="1"/>
  <c r="AF172" i="210"/>
  <c r="X44" i="251" s="1"/>
  <c r="AF171" i="210"/>
  <c r="X43" i="251" s="1"/>
  <c r="AF170" i="210"/>
  <c r="X42" i="251" s="1"/>
  <c r="AF169" i="210"/>
  <c r="X41" i="251" s="1"/>
  <c r="AF168" i="210"/>
  <c r="X40" i="251" s="1"/>
  <c r="AF167" i="210"/>
  <c r="X39" i="251" s="1"/>
  <c r="AF166" i="210"/>
  <c r="X38" i="251" s="1"/>
  <c r="AF165" i="210"/>
  <c r="X37" i="251" s="1"/>
  <c r="AF164" i="210"/>
  <c r="X36" i="251" s="1"/>
  <c r="AF163" i="210"/>
  <c r="X35" i="251" s="1"/>
  <c r="AF162" i="210"/>
  <c r="X34" i="251" s="1"/>
  <c r="AF161" i="210"/>
  <c r="X33" i="251" s="1"/>
  <c r="AF160" i="210"/>
  <c r="X32" i="251" s="1"/>
  <c r="AF159" i="210"/>
  <c r="X31" i="251" s="1"/>
  <c r="AF158" i="210"/>
  <c r="X30" i="251" s="1"/>
  <c r="AF157" i="210"/>
  <c r="X29" i="251" s="1"/>
  <c r="AF156" i="210"/>
  <c r="X28" i="251" s="1"/>
  <c r="AF155" i="210"/>
  <c r="X27" i="251" s="1"/>
  <c r="AF154" i="210"/>
  <c r="X26" i="251" s="1"/>
  <c r="AF153" i="210"/>
  <c r="X25" i="251" s="1"/>
  <c r="AF152" i="210"/>
  <c r="X24" i="251" s="1"/>
  <c r="AF151" i="210"/>
  <c r="X23" i="251" s="1"/>
  <c r="AF150" i="210"/>
  <c r="X22" i="251" s="1"/>
  <c r="AF149" i="210"/>
  <c r="X21" i="251" s="1"/>
  <c r="AF148" i="210"/>
  <c r="X20" i="251" s="1"/>
  <c r="AF147" i="210"/>
  <c r="X19" i="251" s="1"/>
  <c r="AF146" i="210"/>
  <c r="X18" i="251" s="1"/>
  <c r="AF145" i="210"/>
  <c r="X17" i="251" s="1"/>
  <c r="AF144" i="210"/>
  <c r="X16" i="251" s="1"/>
  <c r="AF143" i="210"/>
  <c r="X15" i="251" s="1"/>
  <c r="AF142" i="210"/>
  <c r="X14" i="251" s="1"/>
  <c r="AF141" i="210"/>
  <c r="X13" i="251" s="1"/>
  <c r="AF140" i="210"/>
  <c r="X12" i="251" s="1"/>
  <c r="AF139" i="210"/>
  <c r="X11" i="251" s="1"/>
  <c r="AF138" i="210"/>
  <c r="X10" i="251" s="1"/>
  <c r="AF137" i="210"/>
  <c r="X9" i="251" s="1"/>
  <c r="AF136" i="210"/>
  <c r="X8" i="251" s="1"/>
  <c r="AF135" i="210"/>
  <c r="X7" i="251" s="1"/>
  <c r="AF134" i="210"/>
  <c r="X6" i="251" s="1"/>
  <c r="AF133" i="210"/>
  <c r="X5" i="251" s="1"/>
  <c r="AF132" i="210"/>
  <c r="X4" i="251" s="1"/>
  <c r="AF128" i="210"/>
  <c r="I70" i="251" s="1"/>
  <c r="AF127" i="210"/>
  <c r="I69" i="251" s="1"/>
  <c r="AF126" i="210"/>
  <c r="I68" i="251" s="1"/>
  <c r="AF125" i="210"/>
  <c r="I67" i="251" s="1"/>
  <c r="AF124" i="210"/>
  <c r="I66" i="251" s="1"/>
  <c r="AF123" i="210"/>
  <c r="I65" i="251" s="1"/>
  <c r="AF122" i="210"/>
  <c r="I64" i="251" s="1"/>
  <c r="AF121" i="210"/>
  <c r="AF120" i="210"/>
  <c r="BK2" i="234"/>
  <c r="BL2" i="234"/>
  <c r="BM2" i="234"/>
  <c r="BN2" i="234"/>
  <c r="BO2" i="234"/>
  <c r="BP2" i="234"/>
  <c r="BQ2" i="234"/>
  <c r="BR2" i="234"/>
  <c r="BS2" i="234"/>
  <c r="BT2" i="234"/>
  <c r="BU2" i="234"/>
  <c r="BV2" i="234"/>
  <c r="BW2" i="234"/>
  <c r="BX2" i="234"/>
  <c r="BY2" i="234"/>
  <c r="BZ2" i="234"/>
  <c r="CA2" i="234"/>
  <c r="CB2" i="234"/>
  <c r="CC2" i="234"/>
  <c r="CD2" i="234"/>
  <c r="CE2" i="234"/>
  <c r="CF2" i="234"/>
  <c r="CG2" i="234"/>
  <c r="CH2" i="234"/>
  <c r="CI2" i="234"/>
  <c r="CJ2" i="234"/>
  <c r="CK2" i="234"/>
  <c r="CL2" i="234"/>
  <c r="CM2" i="234"/>
  <c r="CN2" i="234"/>
  <c r="BJ2" i="234"/>
  <c r="BI2" i="234"/>
  <c r="BH2" i="234"/>
  <c r="BG2" i="234"/>
  <c r="BF2" i="234"/>
  <c r="BE2" i="234"/>
  <c r="BD2" i="234"/>
  <c r="BC2" i="234"/>
  <c r="BB2" i="234"/>
  <c r="BA2" i="234"/>
  <c r="AZ2" i="234"/>
  <c r="AY2" i="234"/>
  <c r="AX2" i="234"/>
  <c r="AW2" i="234"/>
  <c r="AV2" i="234"/>
  <c r="AU2" i="234"/>
  <c r="AT2" i="234"/>
  <c r="AS2" i="234"/>
  <c r="AR2" i="234"/>
  <c r="AQ2" i="234"/>
  <c r="AP2" i="234"/>
  <c r="AO2" i="234"/>
  <c r="AN2" i="234"/>
  <c r="AM2" i="234"/>
  <c r="AL2" i="234"/>
  <c r="AK2" i="234"/>
  <c r="AJ2" i="234"/>
  <c r="AI2" i="234"/>
  <c r="AH2" i="234"/>
  <c r="AG2" i="234"/>
  <c r="AF2" i="234"/>
  <c r="AE2" i="234"/>
  <c r="AD2" i="234"/>
  <c r="AC2" i="234"/>
  <c r="AB2" i="234"/>
  <c r="AA2" i="234"/>
  <c r="Z2" i="234"/>
  <c r="Y2" i="234"/>
  <c r="X2" i="234"/>
  <c r="W2" i="234"/>
  <c r="V2" i="234"/>
  <c r="U2" i="234"/>
  <c r="T2" i="234"/>
  <c r="S2" i="234"/>
  <c r="R2" i="234"/>
  <c r="Q2" i="234"/>
  <c r="P2" i="234"/>
  <c r="O2" i="234"/>
  <c r="N2" i="234"/>
  <c r="M2" i="234"/>
  <c r="L2" i="234"/>
  <c r="K2" i="234"/>
  <c r="J2" i="234"/>
  <c r="I2" i="234"/>
  <c r="H2" i="234"/>
  <c r="G2" i="234"/>
  <c r="F2" i="234"/>
  <c r="B65" i="235" l="1"/>
  <c r="B66" i="235"/>
  <c r="B67" i="235"/>
  <c r="B68" i="235"/>
  <c r="B69" i="235"/>
  <c r="B70" i="235"/>
  <c r="B71" i="235"/>
  <c r="B72" i="235"/>
  <c r="B64" i="235"/>
  <c r="L63" i="235"/>
  <c r="L62" i="235"/>
  <c r="L61" i="235"/>
  <c r="L60" i="235"/>
  <c r="L59" i="235"/>
  <c r="L58" i="235"/>
  <c r="L57" i="235"/>
  <c r="L56" i="235"/>
  <c r="L55" i="235"/>
  <c r="L54" i="235"/>
  <c r="L52" i="235"/>
  <c r="L51" i="235"/>
  <c r="L50" i="235"/>
  <c r="L49" i="235"/>
  <c r="L53" i="235"/>
  <c r="W6" i="235"/>
  <c r="W7" i="235"/>
  <c r="W8" i="235"/>
  <c r="W9" i="235"/>
  <c r="W10" i="235"/>
  <c r="W11" i="235"/>
  <c r="W12" i="235"/>
  <c r="W13" i="235"/>
  <c r="W14" i="235"/>
  <c r="W15" i="235"/>
  <c r="W16" i="235"/>
  <c r="W17" i="235"/>
  <c r="W18" i="235"/>
  <c r="W19" i="235"/>
  <c r="W20" i="235"/>
  <c r="W21" i="235"/>
  <c r="W22" i="235"/>
  <c r="W23" i="235"/>
  <c r="W24" i="235"/>
  <c r="W25" i="235"/>
  <c r="W26" i="235"/>
  <c r="W27" i="235"/>
  <c r="W28" i="235"/>
  <c r="W29" i="235"/>
  <c r="W30" i="235"/>
  <c r="W31" i="235"/>
  <c r="W32" i="235"/>
  <c r="W33" i="235"/>
  <c r="W34" i="235"/>
  <c r="W35" i="235"/>
  <c r="W36" i="235"/>
  <c r="W37" i="235"/>
  <c r="W38" i="235"/>
  <c r="W39" i="235"/>
  <c r="W40" i="235"/>
  <c r="W41" i="235"/>
  <c r="W42" i="235"/>
  <c r="W43" i="235"/>
  <c r="W44" i="235"/>
  <c r="W45" i="235"/>
  <c r="W46" i="235"/>
  <c r="W47" i="235"/>
  <c r="W48" i="235"/>
  <c r="W49" i="235"/>
  <c r="W50" i="235"/>
  <c r="W51" i="235"/>
  <c r="W52" i="235"/>
  <c r="W53" i="235"/>
  <c r="W5" i="235"/>
  <c r="W4" i="235"/>
  <c r="J10" i="235"/>
  <c r="J30" i="235"/>
  <c r="E750" i="208" l="1"/>
  <c r="D36" i="210" s="1"/>
  <c r="I30" i="237" s="1"/>
  <c r="F750" i="208"/>
  <c r="F36" i="210" s="1"/>
  <c r="I30" i="238" s="1"/>
  <c r="G750" i="208"/>
  <c r="H36" i="210" s="1"/>
  <c r="I30" i="239" s="1"/>
  <c r="H750" i="208"/>
  <c r="J36" i="210" s="1"/>
  <c r="I30" i="240" s="1"/>
  <c r="I750" i="208"/>
  <c r="L36" i="210" s="1"/>
  <c r="I30" i="241" s="1"/>
  <c r="J750" i="208"/>
  <c r="N36" i="210" s="1"/>
  <c r="I30" i="242" s="1"/>
  <c r="K750" i="208"/>
  <c r="P36" i="210" s="1"/>
  <c r="I30" i="243" s="1"/>
  <c r="L750" i="208"/>
  <c r="R36" i="210" s="1"/>
  <c r="I30" i="244" s="1"/>
  <c r="M750" i="208"/>
  <c r="T36" i="210" s="1"/>
  <c r="I30" i="245" s="1"/>
  <c r="N750" i="208"/>
  <c r="V36" i="210" s="1"/>
  <c r="I30" i="246" s="1"/>
  <c r="O750" i="208"/>
  <c r="X36" i="210" s="1"/>
  <c r="I30" i="247" s="1"/>
  <c r="P750" i="208"/>
  <c r="Z36" i="210" s="1"/>
  <c r="I30" i="248" s="1"/>
  <c r="Q750" i="208"/>
  <c r="AB36" i="210" s="1"/>
  <c r="I30" i="249" s="1"/>
  <c r="R750" i="208"/>
  <c r="AD36" i="210" s="1"/>
  <c r="I30" i="250" s="1"/>
  <c r="S750" i="208"/>
  <c r="AF36" i="210" s="1"/>
  <c r="I30" i="251" s="1"/>
  <c r="T750" i="208"/>
  <c r="AH36" i="210" s="1"/>
  <c r="I30" i="252" s="1"/>
  <c r="U750" i="208"/>
  <c r="AJ36" i="210" s="1"/>
  <c r="I30" i="253" s="1"/>
  <c r="V750" i="208"/>
  <c r="AL36" i="210" s="1"/>
  <c r="I30" i="254" s="1"/>
  <c r="W750" i="208"/>
  <c r="AN36" i="210" s="1"/>
  <c r="I30" i="255" s="1"/>
  <c r="X750" i="208"/>
  <c r="AP36" i="210" s="1"/>
  <c r="I30" i="256" s="1"/>
  <c r="Y750" i="208"/>
  <c r="AR36" i="210" s="1"/>
  <c r="I30" i="257" s="1"/>
  <c r="Z750" i="208"/>
  <c r="AT36" i="210" s="1"/>
  <c r="I30" i="258" s="1"/>
  <c r="AA750" i="208"/>
  <c r="AV36" i="210" s="1"/>
  <c r="I30" i="259" s="1"/>
  <c r="AB750" i="208"/>
  <c r="AX36" i="210" s="1"/>
  <c r="I30" i="260" s="1"/>
  <c r="AC750" i="208"/>
  <c r="AZ36" i="210" s="1"/>
  <c r="I30" i="261" s="1"/>
  <c r="AD750" i="208"/>
  <c r="BB36" i="210" s="1"/>
  <c r="I30" i="262" s="1"/>
  <c r="AE750" i="208"/>
  <c r="BD36" i="210" s="1"/>
  <c r="I30" i="263" s="1"/>
  <c r="AF750" i="208"/>
  <c r="BF36" i="210" s="1"/>
  <c r="I30" i="264" s="1"/>
  <c r="AG750" i="208"/>
  <c r="BH36" i="210" s="1"/>
  <c r="I30" i="265" s="1"/>
  <c r="D750" i="208"/>
  <c r="B36" i="210" s="1"/>
  <c r="I30" i="235" s="1"/>
  <c r="E116" i="229" l="1"/>
  <c r="E106" i="229" s="1"/>
  <c r="F116" i="229"/>
  <c r="F106" i="229" s="1"/>
  <c r="G116" i="229"/>
  <c r="G106" i="229" s="1"/>
  <c r="H116" i="229"/>
  <c r="H106" i="229" s="1"/>
  <c r="I116" i="229"/>
  <c r="I106" i="229" s="1"/>
  <c r="J116" i="229"/>
  <c r="J106" i="229" s="1"/>
  <c r="K116" i="229"/>
  <c r="K106" i="229" s="1"/>
  <c r="L116" i="229"/>
  <c r="L106" i="229" s="1"/>
  <c r="M116" i="229"/>
  <c r="M106" i="229" s="1"/>
  <c r="N116" i="229"/>
  <c r="N106" i="229" s="1"/>
  <c r="O116" i="229"/>
  <c r="O106" i="229" s="1"/>
  <c r="P116" i="229"/>
  <c r="P106" i="229" s="1"/>
  <c r="Q116" i="229"/>
  <c r="Q106" i="229" s="1"/>
  <c r="R116" i="229"/>
  <c r="R106" i="229" s="1"/>
  <c r="S116" i="229"/>
  <c r="T116" i="229"/>
  <c r="U116" i="229"/>
  <c r="V116" i="229"/>
  <c r="W116" i="229"/>
  <c r="X116" i="229"/>
  <c r="Y116" i="229"/>
  <c r="Z116" i="229"/>
  <c r="AA116" i="229"/>
  <c r="AB116" i="229"/>
  <c r="AC116" i="229"/>
  <c r="AD116" i="229"/>
  <c r="AE116" i="229"/>
  <c r="AF116" i="229"/>
  <c r="AG116" i="229"/>
  <c r="D116" i="229"/>
  <c r="D106" i="229" s="1"/>
  <c r="AR73" i="210" l="1"/>
  <c r="S16" i="257" s="1"/>
  <c r="Y106" i="229"/>
  <c r="BB73" i="210"/>
  <c r="S16" i="262" s="1"/>
  <c r="AD106" i="229"/>
  <c r="AN73" i="210"/>
  <c r="S16" i="255" s="1"/>
  <c r="W106" i="229"/>
  <c r="AX73" i="210"/>
  <c r="S16" i="260" s="1"/>
  <c r="AB106" i="229"/>
  <c r="BH73" i="210"/>
  <c r="S16" i="265" s="1"/>
  <c r="AG106" i="229"/>
  <c r="AJ73" i="210"/>
  <c r="S16" i="253" s="1"/>
  <c r="U106" i="229"/>
  <c r="BD73" i="210"/>
  <c r="S16" i="263" s="1"/>
  <c r="AE106" i="229"/>
  <c r="AF73" i="210"/>
  <c r="S16" i="251" s="1"/>
  <c r="S106" i="229"/>
  <c r="AP73" i="210"/>
  <c r="S16" i="256" s="1"/>
  <c r="X106" i="229"/>
  <c r="AZ73" i="210"/>
  <c r="S16" i="261" s="1"/>
  <c r="AC106" i="229"/>
  <c r="AL73" i="210"/>
  <c r="S16" i="254" s="1"/>
  <c r="V106" i="229"/>
  <c r="AV73" i="210"/>
  <c r="S16" i="259" s="1"/>
  <c r="AA106" i="229"/>
  <c r="BF73" i="210"/>
  <c r="S16" i="264" s="1"/>
  <c r="AF106" i="229"/>
  <c r="AT73" i="210"/>
  <c r="S16" i="258" s="1"/>
  <c r="Z106" i="229"/>
  <c r="AH73" i="210"/>
  <c r="S16" i="252" s="1"/>
  <c r="T106" i="229"/>
  <c r="D29" i="236"/>
  <c r="F29" i="236" s="1"/>
  <c r="B63" i="235" l="1"/>
  <c r="A119" i="210"/>
  <c r="AG16" i="232" l="1"/>
  <c r="R46" i="265" s="1"/>
  <c r="AF16" i="232"/>
  <c r="R46" i="264" s="1"/>
  <c r="AE16" i="232"/>
  <c r="R46" i="263" s="1"/>
  <c r="AD16" i="232"/>
  <c r="R46" i="262" s="1"/>
  <c r="AC16" i="232"/>
  <c r="R46" i="261" s="1"/>
  <c r="AB16" i="232"/>
  <c r="R46" i="260" s="1"/>
  <c r="AA16" i="232"/>
  <c r="R46" i="259" s="1"/>
  <c r="Z16" i="232"/>
  <c r="R46" i="258" s="1"/>
  <c r="Y16" i="232"/>
  <c r="R46" i="257" s="1"/>
  <c r="X16" i="232"/>
  <c r="R46" i="256" s="1"/>
  <c r="W16" i="232"/>
  <c r="R46" i="255" s="1"/>
  <c r="V16" i="232"/>
  <c r="R46" i="254" s="1"/>
  <c r="U16" i="232"/>
  <c r="R46" i="253" s="1"/>
  <c r="T16" i="232"/>
  <c r="R46" i="252" s="1"/>
  <c r="S16" i="232"/>
  <c r="R46" i="251" s="1"/>
  <c r="AG14" i="232"/>
  <c r="Q46" i="265" s="1"/>
  <c r="AF14" i="232"/>
  <c r="Q46" i="264" s="1"/>
  <c r="AE14" i="232"/>
  <c r="Q46" i="263" s="1"/>
  <c r="AD14" i="232"/>
  <c r="Q46" i="262" s="1"/>
  <c r="AC14" i="232"/>
  <c r="Q46" i="261" s="1"/>
  <c r="AB14" i="232"/>
  <c r="Q46" i="260" s="1"/>
  <c r="AA14" i="232"/>
  <c r="Q46" i="259" s="1"/>
  <c r="Z14" i="232"/>
  <c r="Q46" i="258" s="1"/>
  <c r="Y14" i="232"/>
  <c r="Q46" i="257" s="1"/>
  <c r="X14" i="232"/>
  <c r="Q46" i="256" s="1"/>
  <c r="W14" i="232"/>
  <c r="Q46" i="255" s="1"/>
  <c r="V14" i="232"/>
  <c r="Q46" i="254" s="1"/>
  <c r="U14" i="232"/>
  <c r="Q46" i="253" s="1"/>
  <c r="T14" i="232"/>
  <c r="Q46" i="252" s="1"/>
  <c r="S14" i="232"/>
  <c r="Q46" i="251" s="1"/>
  <c r="AG10" i="232"/>
  <c r="P46" i="265" s="1"/>
  <c r="AF10" i="232"/>
  <c r="P46" i="264" s="1"/>
  <c r="AE10" i="232"/>
  <c r="P46" i="263" s="1"/>
  <c r="AD10" i="232"/>
  <c r="P46" i="262" s="1"/>
  <c r="AC10" i="232"/>
  <c r="P46" i="261" s="1"/>
  <c r="AB10" i="232"/>
  <c r="P46" i="260" s="1"/>
  <c r="AA10" i="232"/>
  <c r="P46" i="259" s="1"/>
  <c r="Z10" i="232"/>
  <c r="P46" i="258" s="1"/>
  <c r="Y10" i="232"/>
  <c r="P46" i="257" s="1"/>
  <c r="X10" i="232"/>
  <c r="P46" i="256" s="1"/>
  <c r="W10" i="232"/>
  <c r="P46" i="255" s="1"/>
  <c r="V10" i="232"/>
  <c r="P46" i="254" s="1"/>
  <c r="U10" i="232"/>
  <c r="P46" i="253" s="1"/>
  <c r="T10" i="232"/>
  <c r="P46" i="252" s="1"/>
  <c r="S10" i="232"/>
  <c r="P46" i="251" s="1"/>
  <c r="AG16" i="230"/>
  <c r="BH129" i="210" s="1"/>
  <c r="I60" i="265" s="1"/>
  <c r="AF16" i="230"/>
  <c r="BF129" i="210" s="1"/>
  <c r="I60" i="264" s="1"/>
  <c r="AE16" i="230"/>
  <c r="BD129" i="210" s="1"/>
  <c r="I60" i="263" s="1"/>
  <c r="AD16" i="230"/>
  <c r="BB129" i="210" s="1"/>
  <c r="I60" i="262" s="1"/>
  <c r="AC16" i="230"/>
  <c r="AZ129" i="210" s="1"/>
  <c r="I60" i="261" s="1"/>
  <c r="AB16" i="230"/>
  <c r="AX129" i="210" s="1"/>
  <c r="I60" i="260" s="1"/>
  <c r="AA16" i="230"/>
  <c r="AV129" i="210" s="1"/>
  <c r="I60" i="259" s="1"/>
  <c r="Z16" i="230"/>
  <c r="AT129" i="210" s="1"/>
  <c r="I60" i="258" s="1"/>
  <c r="Y16" i="230"/>
  <c r="AR129" i="210" s="1"/>
  <c r="I60" i="257" s="1"/>
  <c r="X16" i="230"/>
  <c r="AP129" i="210" s="1"/>
  <c r="I60" i="256" s="1"/>
  <c r="W16" i="230"/>
  <c r="AN129" i="210" s="1"/>
  <c r="I60" i="255" s="1"/>
  <c r="V16" i="230"/>
  <c r="AL129" i="210" s="1"/>
  <c r="I60" i="254" s="1"/>
  <c r="U16" i="230"/>
  <c r="AJ129" i="210" s="1"/>
  <c r="I60" i="253" s="1"/>
  <c r="T16" i="230"/>
  <c r="AH129" i="210" s="1"/>
  <c r="I60" i="252" s="1"/>
  <c r="S16" i="230"/>
  <c r="AF129" i="210" s="1"/>
  <c r="I60" i="251" s="1"/>
  <c r="V17" i="232" l="1"/>
  <c r="AD17" i="232"/>
  <c r="BB130" i="210" s="1"/>
  <c r="S46" i="262" s="1"/>
  <c r="W17" i="232"/>
  <c r="AN130" i="210" s="1"/>
  <c r="S46" i="255" s="1"/>
  <c r="AE17" i="232"/>
  <c r="BD130" i="210" s="1"/>
  <c r="S46" i="263" s="1"/>
  <c r="Z17" i="232"/>
  <c r="AT130" i="210" s="1"/>
  <c r="S46" i="258" s="1"/>
  <c r="S17" i="232"/>
  <c r="AF130" i="210" s="1"/>
  <c r="S46" i="251" s="1"/>
  <c r="AA17" i="232"/>
  <c r="AV130" i="210" s="1"/>
  <c r="S46" i="259" s="1"/>
  <c r="T17" i="232"/>
  <c r="AH130" i="210" s="1"/>
  <c r="S46" i="252" s="1"/>
  <c r="X17" i="232"/>
  <c r="AP130" i="210" s="1"/>
  <c r="S46" i="256" s="1"/>
  <c r="AB17" i="232"/>
  <c r="AX130" i="210" s="1"/>
  <c r="S46" i="260" s="1"/>
  <c r="AF17" i="232"/>
  <c r="BF130" i="210" s="1"/>
  <c r="S46" i="264" s="1"/>
  <c r="U17" i="232"/>
  <c r="AJ130" i="210" s="1"/>
  <c r="S46" i="253" s="1"/>
  <c r="AG17" i="232"/>
  <c r="BH130" i="210" s="1"/>
  <c r="S46" i="265" s="1"/>
  <c r="Y17" i="232"/>
  <c r="AC17" i="232"/>
  <c r="AZ130" i="210" s="1"/>
  <c r="S46" i="261" s="1"/>
  <c r="AG180" i="76"/>
  <c r="R45" i="265" s="1"/>
  <c r="AF180" i="76"/>
  <c r="R45" i="264" s="1"/>
  <c r="AE180" i="76"/>
  <c r="R45" i="263" s="1"/>
  <c r="AD180" i="76"/>
  <c r="R45" i="262" s="1"/>
  <c r="AC180" i="76"/>
  <c r="R45" i="261" s="1"/>
  <c r="AB180" i="76"/>
  <c r="R45" i="260" s="1"/>
  <c r="AA180" i="76"/>
  <c r="R45" i="259" s="1"/>
  <c r="Z180" i="76"/>
  <c r="R45" i="258" s="1"/>
  <c r="Y180" i="76"/>
  <c r="R45" i="257" s="1"/>
  <c r="X180" i="76"/>
  <c r="R45" i="256" s="1"/>
  <c r="W180" i="76"/>
  <c r="R45" i="255" s="1"/>
  <c r="V180" i="76"/>
  <c r="R45" i="254" s="1"/>
  <c r="U180" i="76"/>
  <c r="R45" i="253" s="1"/>
  <c r="T180" i="76"/>
  <c r="R45" i="252" s="1"/>
  <c r="S180" i="76"/>
  <c r="R45" i="251" s="1"/>
  <c r="AG178" i="76"/>
  <c r="Q45" i="265" s="1"/>
  <c r="AF178" i="76"/>
  <c r="Q45" i="264" s="1"/>
  <c r="AE178" i="76"/>
  <c r="Q45" i="263" s="1"/>
  <c r="AD178" i="76"/>
  <c r="Q45" i="262" s="1"/>
  <c r="AC178" i="76"/>
  <c r="Q45" i="261" s="1"/>
  <c r="AB178" i="76"/>
  <c r="Q45" i="260" s="1"/>
  <c r="AA178" i="76"/>
  <c r="Q45" i="259" s="1"/>
  <c r="Z178" i="76"/>
  <c r="Q45" i="258" s="1"/>
  <c r="Y178" i="76"/>
  <c r="Q45" i="257" s="1"/>
  <c r="X178" i="76"/>
  <c r="Q45" i="256" s="1"/>
  <c r="W178" i="76"/>
  <c r="Q45" i="255" s="1"/>
  <c r="V178" i="76"/>
  <c r="Q45" i="254" s="1"/>
  <c r="U178" i="76"/>
  <c r="Q45" i="253" s="1"/>
  <c r="T178" i="76"/>
  <c r="Q45" i="252" s="1"/>
  <c r="S178" i="76"/>
  <c r="Q45" i="251" s="1"/>
  <c r="AG173" i="76"/>
  <c r="P45" i="265" s="1"/>
  <c r="AF173" i="76"/>
  <c r="P45" i="264" s="1"/>
  <c r="AE173" i="76"/>
  <c r="P45" i="263" s="1"/>
  <c r="AD173" i="76"/>
  <c r="P45" i="262" s="1"/>
  <c r="AC173" i="76"/>
  <c r="P45" i="261" s="1"/>
  <c r="AB173" i="76"/>
  <c r="P45" i="260" s="1"/>
  <c r="AA173" i="76"/>
  <c r="P45" i="259" s="1"/>
  <c r="Z173" i="76"/>
  <c r="P45" i="258" s="1"/>
  <c r="Y173" i="76"/>
  <c r="P45" i="257" s="1"/>
  <c r="X173" i="76"/>
  <c r="P45" i="256" s="1"/>
  <c r="W173" i="76"/>
  <c r="P45" i="255" s="1"/>
  <c r="V173" i="76"/>
  <c r="P45" i="254" s="1"/>
  <c r="U173" i="76"/>
  <c r="P45" i="253" s="1"/>
  <c r="T173" i="76"/>
  <c r="P45" i="252" s="1"/>
  <c r="S173" i="76"/>
  <c r="P45" i="251" s="1"/>
  <c r="AG169" i="76"/>
  <c r="O45" i="265" s="1"/>
  <c r="AF169" i="76"/>
  <c r="O45" i="264" s="1"/>
  <c r="AE169" i="76"/>
  <c r="O45" i="263" s="1"/>
  <c r="AD169" i="76"/>
  <c r="O45" i="262" s="1"/>
  <c r="AC169" i="76"/>
  <c r="O45" i="261" s="1"/>
  <c r="AB169" i="76"/>
  <c r="O45" i="260" s="1"/>
  <c r="AA169" i="76"/>
  <c r="O45" i="259" s="1"/>
  <c r="Z169" i="76"/>
  <c r="O45" i="258" s="1"/>
  <c r="Y169" i="76"/>
  <c r="O45" i="257" s="1"/>
  <c r="X169" i="76"/>
  <c r="O45" i="256" s="1"/>
  <c r="W169" i="76"/>
  <c r="O45" i="255" s="1"/>
  <c r="V169" i="76"/>
  <c r="O45" i="254" s="1"/>
  <c r="U169" i="76"/>
  <c r="O45" i="253" s="1"/>
  <c r="T169" i="76"/>
  <c r="O45" i="252" s="1"/>
  <c r="S169" i="76"/>
  <c r="O45" i="251" s="1"/>
  <c r="AG165" i="76"/>
  <c r="N45" i="265" s="1"/>
  <c r="AF165" i="76"/>
  <c r="N45" i="264" s="1"/>
  <c r="AE165" i="76"/>
  <c r="N45" i="263" s="1"/>
  <c r="AD165" i="76"/>
  <c r="N45" i="262" s="1"/>
  <c r="AC165" i="76"/>
  <c r="N45" i="261" s="1"/>
  <c r="AB165" i="76"/>
  <c r="N45" i="260" s="1"/>
  <c r="AA165" i="76"/>
  <c r="N45" i="259" s="1"/>
  <c r="Z165" i="76"/>
  <c r="N45" i="258" s="1"/>
  <c r="Y165" i="76"/>
  <c r="N45" i="257" s="1"/>
  <c r="X165" i="76"/>
  <c r="N45" i="256" s="1"/>
  <c r="W165" i="76"/>
  <c r="N45" i="255" s="1"/>
  <c r="V165" i="76"/>
  <c r="N45" i="254" s="1"/>
  <c r="U165" i="76"/>
  <c r="N45" i="253" s="1"/>
  <c r="T165" i="76"/>
  <c r="N45" i="252" s="1"/>
  <c r="S165" i="76"/>
  <c r="N45" i="251" s="1"/>
  <c r="AG162" i="76"/>
  <c r="R44" i="265" s="1"/>
  <c r="AF162" i="76"/>
  <c r="R44" i="264" s="1"/>
  <c r="AE162" i="76"/>
  <c r="R44" i="263" s="1"/>
  <c r="AD162" i="76"/>
  <c r="R44" i="262" s="1"/>
  <c r="AC162" i="76"/>
  <c r="R44" i="261" s="1"/>
  <c r="AB162" i="76"/>
  <c r="R44" i="260" s="1"/>
  <c r="AA162" i="76"/>
  <c r="R44" i="259" s="1"/>
  <c r="Z162" i="76"/>
  <c r="R44" i="258" s="1"/>
  <c r="Y162" i="76"/>
  <c r="R44" i="257" s="1"/>
  <c r="X162" i="76"/>
  <c r="R44" i="256" s="1"/>
  <c r="W162" i="76"/>
  <c r="R44" i="255" s="1"/>
  <c r="V162" i="76"/>
  <c r="R44" i="254" s="1"/>
  <c r="U162" i="76"/>
  <c r="R44" i="253" s="1"/>
  <c r="T162" i="76"/>
  <c r="R44" i="252" s="1"/>
  <c r="S162" i="76"/>
  <c r="R44" i="251" s="1"/>
  <c r="AG160" i="76"/>
  <c r="Q44" i="265" s="1"/>
  <c r="AF160" i="76"/>
  <c r="Q44" i="264" s="1"/>
  <c r="AE160" i="76"/>
  <c r="Q44" i="263" s="1"/>
  <c r="AD160" i="76"/>
  <c r="Q44" i="262" s="1"/>
  <c r="AC160" i="76"/>
  <c r="Q44" i="261" s="1"/>
  <c r="AB160" i="76"/>
  <c r="Q44" i="260" s="1"/>
  <c r="AA160" i="76"/>
  <c r="Q44" i="259" s="1"/>
  <c r="Z160" i="76"/>
  <c r="Q44" i="258" s="1"/>
  <c r="Y160" i="76"/>
  <c r="Q44" i="257" s="1"/>
  <c r="X160" i="76"/>
  <c r="Q44" i="256" s="1"/>
  <c r="W160" i="76"/>
  <c r="Q44" i="255" s="1"/>
  <c r="V160" i="76"/>
  <c r="Q44" i="254" s="1"/>
  <c r="U160" i="76"/>
  <c r="Q44" i="253" s="1"/>
  <c r="T160" i="76"/>
  <c r="Q44" i="252" s="1"/>
  <c r="S160" i="76"/>
  <c r="Q44" i="251" s="1"/>
  <c r="AG155" i="76"/>
  <c r="P44" i="265" s="1"/>
  <c r="AF155" i="76"/>
  <c r="P44" i="264" s="1"/>
  <c r="AE155" i="76"/>
  <c r="P44" i="263" s="1"/>
  <c r="AD155" i="76"/>
  <c r="P44" i="262" s="1"/>
  <c r="AC155" i="76"/>
  <c r="P44" i="261" s="1"/>
  <c r="AB155" i="76"/>
  <c r="P44" i="260" s="1"/>
  <c r="AA155" i="76"/>
  <c r="P44" i="259" s="1"/>
  <c r="Z155" i="76"/>
  <c r="P44" i="258" s="1"/>
  <c r="Y155" i="76"/>
  <c r="P44" i="257" s="1"/>
  <c r="X155" i="76"/>
  <c r="P44" i="256" s="1"/>
  <c r="W155" i="76"/>
  <c r="P44" i="255" s="1"/>
  <c r="V155" i="76"/>
  <c r="P44" i="254" s="1"/>
  <c r="U155" i="76"/>
  <c r="P44" i="253" s="1"/>
  <c r="T155" i="76"/>
  <c r="P44" i="252" s="1"/>
  <c r="S155" i="76"/>
  <c r="P44" i="251" s="1"/>
  <c r="AG151" i="76"/>
  <c r="O44" i="265" s="1"/>
  <c r="AF151" i="76"/>
  <c r="O44" i="264" s="1"/>
  <c r="AE151" i="76"/>
  <c r="O44" i="263" s="1"/>
  <c r="AD151" i="76"/>
  <c r="O44" i="262" s="1"/>
  <c r="AC151" i="76"/>
  <c r="O44" i="261" s="1"/>
  <c r="AB151" i="76"/>
  <c r="O44" i="260" s="1"/>
  <c r="AA151" i="76"/>
  <c r="O44" i="259" s="1"/>
  <c r="Z151" i="76"/>
  <c r="O44" i="258" s="1"/>
  <c r="Y151" i="76"/>
  <c r="O44" i="257" s="1"/>
  <c r="X151" i="76"/>
  <c r="O44" i="256" s="1"/>
  <c r="W151" i="76"/>
  <c r="O44" i="255" s="1"/>
  <c r="V151" i="76"/>
  <c r="O44" i="254" s="1"/>
  <c r="U151" i="76"/>
  <c r="O44" i="253" s="1"/>
  <c r="T151" i="76"/>
  <c r="O44" i="252" s="1"/>
  <c r="S151" i="76"/>
  <c r="O44" i="251" s="1"/>
  <c r="AG147" i="76"/>
  <c r="N44" i="265" s="1"/>
  <c r="AF147" i="76"/>
  <c r="N44" i="264" s="1"/>
  <c r="AE147" i="76"/>
  <c r="N44" i="263" s="1"/>
  <c r="AD147" i="76"/>
  <c r="N44" i="262" s="1"/>
  <c r="AC147" i="76"/>
  <c r="N44" i="261" s="1"/>
  <c r="AB147" i="76"/>
  <c r="N44" i="260" s="1"/>
  <c r="AA147" i="76"/>
  <c r="N44" i="259" s="1"/>
  <c r="Z147" i="76"/>
  <c r="N44" i="258" s="1"/>
  <c r="Y147" i="76"/>
  <c r="N44" i="257" s="1"/>
  <c r="X147" i="76"/>
  <c r="N44" i="256" s="1"/>
  <c r="W147" i="76"/>
  <c r="N44" i="255" s="1"/>
  <c r="V147" i="76"/>
  <c r="N44" i="254" s="1"/>
  <c r="U147" i="76"/>
  <c r="N44" i="253" s="1"/>
  <c r="T147" i="76"/>
  <c r="N44" i="252" s="1"/>
  <c r="S147" i="76"/>
  <c r="N44" i="251" s="1"/>
  <c r="AG144" i="76"/>
  <c r="R43" i="265" s="1"/>
  <c r="AF144" i="76"/>
  <c r="R43" i="264" s="1"/>
  <c r="AE144" i="76"/>
  <c r="R43" i="263" s="1"/>
  <c r="AD144" i="76"/>
  <c r="R43" i="262" s="1"/>
  <c r="AC144" i="76"/>
  <c r="R43" i="261" s="1"/>
  <c r="AB144" i="76"/>
  <c r="R43" i="260" s="1"/>
  <c r="AA144" i="76"/>
  <c r="R43" i="259" s="1"/>
  <c r="Z144" i="76"/>
  <c r="R43" i="258" s="1"/>
  <c r="Y144" i="76"/>
  <c r="R43" i="257" s="1"/>
  <c r="X144" i="76"/>
  <c r="R43" i="256" s="1"/>
  <c r="W144" i="76"/>
  <c r="R43" i="255" s="1"/>
  <c r="V144" i="76"/>
  <c r="R43" i="254" s="1"/>
  <c r="U144" i="76"/>
  <c r="R43" i="253" s="1"/>
  <c r="T144" i="76"/>
  <c r="R43" i="252" s="1"/>
  <c r="S144" i="76"/>
  <c r="R43" i="251" s="1"/>
  <c r="AG142" i="76"/>
  <c r="Q43" i="265" s="1"/>
  <c r="AF142" i="76"/>
  <c r="Q43" i="264" s="1"/>
  <c r="AE142" i="76"/>
  <c r="Q43" i="263" s="1"/>
  <c r="AD142" i="76"/>
  <c r="Q43" i="262" s="1"/>
  <c r="AC142" i="76"/>
  <c r="Q43" i="261" s="1"/>
  <c r="AB142" i="76"/>
  <c r="Q43" i="260" s="1"/>
  <c r="AA142" i="76"/>
  <c r="Q43" i="259" s="1"/>
  <c r="Z142" i="76"/>
  <c r="Q43" i="258" s="1"/>
  <c r="Y142" i="76"/>
  <c r="Q43" i="257" s="1"/>
  <c r="X142" i="76"/>
  <c r="Q43" i="256" s="1"/>
  <c r="W142" i="76"/>
  <c r="Q43" i="255" s="1"/>
  <c r="V142" i="76"/>
  <c r="Q43" i="254" s="1"/>
  <c r="U142" i="76"/>
  <c r="Q43" i="253" s="1"/>
  <c r="T142" i="76"/>
  <c r="Q43" i="252" s="1"/>
  <c r="S142" i="76"/>
  <c r="Q43" i="251" s="1"/>
  <c r="AG137" i="76"/>
  <c r="P43" i="265" s="1"/>
  <c r="AF137" i="76"/>
  <c r="P43" i="264" s="1"/>
  <c r="AE137" i="76"/>
  <c r="P43" i="263" s="1"/>
  <c r="AD137" i="76"/>
  <c r="P43" i="262" s="1"/>
  <c r="AC137" i="76"/>
  <c r="P43" i="261" s="1"/>
  <c r="AB137" i="76"/>
  <c r="P43" i="260" s="1"/>
  <c r="AA137" i="76"/>
  <c r="P43" i="259" s="1"/>
  <c r="Z137" i="76"/>
  <c r="P43" i="258" s="1"/>
  <c r="Y137" i="76"/>
  <c r="P43" i="257" s="1"/>
  <c r="X137" i="76"/>
  <c r="P43" i="256" s="1"/>
  <c r="W137" i="76"/>
  <c r="P43" i="255" s="1"/>
  <c r="V137" i="76"/>
  <c r="P43" i="254" s="1"/>
  <c r="U137" i="76"/>
  <c r="P43" i="253" s="1"/>
  <c r="T137" i="76"/>
  <c r="P43" i="252" s="1"/>
  <c r="S137" i="76"/>
  <c r="P43" i="251" s="1"/>
  <c r="AG133" i="76"/>
  <c r="O43" i="265" s="1"/>
  <c r="AF133" i="76"/>
  <c r="O43" i="264" s="1"/>
  <c r="AE133" i="76"/>
  <c r="O43" i="263" s="1"/>
  <c r="AD133" i="76"/>
  <c r="O43" i="262" s="1"/>
  <c r="AC133" i="76"/>
  <c r="O43" i="261" s="1"/>
  <c r="AB133" i="76"/>
  <c r="O43" i="260" s="1"/>
  <c r="AA133" i="76"/>
  <c r="O43" i="259" s="1"/>
  <c r="Z133" i="76"/>
  <c r="O43" i="258" s="1"/>
  <c r="Y133" i="76"/>
  <c r="O43" i="257" s="1"/>
  <c r="X133" i="76"/>
  <c r="O43" i="256" s="1"/>
  <c r="W133" i="76"/>
  <c r="O43" i="255" s="1"/>
  <c r="V133" i="76"/>
  <c r="O43" i="254" s="1"/>
  <c r="U133" i="76"/>
  <c r="O43" i="253" s="1"/>
  <c r="T133" i="76"/>
  <c r="O43" i="252" s="1"/>
  <c r="S133" i="76"/>
  <c r="O43" i="251" s="1"/>
  <c r="AG129" i="76"/>
  <c r="N43" i="265" s="1"/>
  <c r="AF129" i="76"/>
  <c r="N43" i="264" s="1"/>
  <c r="AE129" i="76"/>
  <c r="N43" i="263" s="1"/>
  <c r="AD129" i="76"/>
  <c r="N43" i="262" s="1"/>
  <c r="AC129" i="76"/>
  <c r="N43" i="261" s="1"/>
  <c r="AB129" i="76"/>
  <c r="N43" i="260" s="1"/>
  <c r="AA129" i="76"/>
  <c r="N43" i="259" s="1"/>
  <c r="Z129" i="76"/>
  <c r="N43" i="258" s="1"/>
  <c r="Y129" i="76"/>
  <c r="N43" i="257" s="1"/>
  <c r="X129" i="76"/>
  <c r="N43" i="256" s="1"/>
  <c r="W129" i="76"/>
  <c r="N43" i="255" s="1"/>
  <c r="V129" i="76"/>
  <c r="N43" i="254" s="1"/>
  <c r="U129" i="76"/>
  <c r="N43" i="253" s="1"/>
  <c r="T129" i="76"/>
  <c r="N43" i="252" s="1"/>
  <c r="S129" i="76"/>
  <c r="N43" i="251" s="1"/>
  <c r="AG126" i="76"/>
  <c r="R42" i="265" s="1"/>
  <c r="AF126" i="76"/>
  <c r="R42" i="264" s="1"/>
  <c r="AE126" i="76"/>
  <c r="R42" i="263" s="1"/>
  <c r="AD126" i="76"/>
  <c r="R42" i="262" s="1"/>
  <c r="AC126" i="76"/>
  <c r="R42" i="261" s="1"/>
  <c r="AB126" i="76"/>
  <c r="R42" i="260" s="1"/>
  <c r="AA126" i="76"/>
  <c r="R42" i="259" s="1"/>
  <c r="Z126" i="76"/>
  <c r="R42" i="258" s="1"/>
  <c r="Y126" i="76"/>
  <c r="R42" i="257" s="1"/>
  <c r="X126" i="76"/>
  <c r="R42" i="256" s="1"/>
  <c r="W126" i="76"/>
  <c r="R42" i="255" s="1"/>
  <c r="V126" i="76"/>
  <c r="R42" i="254" s="1"/>
  <c r="U126" i="76"/>
  <c r="R42" i="253" s="1"/>
  <c r="T126" i="76"/>
  <c r="R42" i="252" s="1"/>
  <c r="S126" i="76"/>
  <c r="R42" i="251" s="1"/>
  <c r="AG124" i="76"/>
  <c r="Q42" i="265" s="1"/>
  <c r="AF124" i="76"/>
  <c r="Q42" i="264" s="1"/>
  <c r="AE124" i="76"/>
  <c r="Q42" i="263" s="1"/>
  <c r="AD124" i="76"/>
  <c r="Q42" i="262" s="1"/>
  <c r="AC124" i="76"/>
  <c r="Q42" i="261" s="1"/>
  <c r="AB124" i="76"/>
  <c r="Q42" i="260" s="1"/>
  <c r="AA124" i="76"/>
  <c r="Q42" i="259" s="1"/>
  <c r="Z124" i="76"/>
  <c r="Q42" i="258" s="1"/>
  <c r="Y124" i="76"/>
  <c r="Q42" i="257" s="1"/>
  <c r="X124" i="76"/>
  <c r="Q42" i="256" s="1"/>
  <c r="W124" i="76"/>
  <c r="Q42" i="255" s="1"/>
  <c r="V124" i="76"/>
  <c r="Q42" i="254" s="1"/>
  <c r="U124" i="76"/>
  <c r="Q42" i="253" s="1"/>
  <c r="T124" i="76"/>
  <c r="Q42" i="252" s="1"/>
  <c r="S124" i="76"/>
  <c r="Q42" i="251" s="1"/>
  <c r="AG119" i="76"/>
  <c r="P42" i="265" s="1"/>
  <c r="AF119" i="76"/>
  <c r="P42" i="264" s="1"/>
  <c r="AE119" i="76"/>
  <c r="P42" i="263" s="1"/>
  <c r="AD119" i="76"/>
  <c r="P42" i="262" s="1"/>
  <c r="AC119" i="76"/>
  <c r="P42" i="261" s="1"/>
  <c r="AB119" i="76"/>
  <c r="P42" i="260" s="1"/>
  <c r="AA119" i="76"/>
  <c r="P42" i="259" s="1"/>
  <c r="Z119" i="76"/>
  <c r="P42" i="258" s="1"/>
  <c r="Y119" i="76"/>
  <c r="P42" i="257" s="1"/>
  <c r="X119" i="76"/>
  <c r="P42" i="256" s="1"/>
  <c r="W119" i="76"/>
  <c r="P42" i="255" s="1"/>
  <c r="V119" i="76"/>
  <c r="P42" i="254" s="1"/>
  <c r="U119" i="76"/>
  <c r="P42" i="253" s="1"/>
  <c r="T119" i="76"/>
  <c r="P42" i="252" s="1"/>
  <c r="S119" i="76"/>
  <c r="P42" i="251" s="1"/>
  <c r="AG115" i="76"/>
  <c r="O42" i="265" s="1"/>
  <c r="AF115" i="76"/>
  <c r="O42" i="264" s="1"/>
  <c r="AE115" i="76"/>
  <c r="O42" i="263" s="1"/>
  <c r="AD115" i="76"/>
  <c r="O42" i="262" s="1"/>
  <c r="AC115" i="76"/>
  <c r="O42" i="261" s="1"/>
  <c r="AB115" i="76"/>
  <c r="O42" i="260" s="1"/>
  <c r="AA115" i="76"/>
  <c r="O42" i="259" s="1"/>
  <c r="Z115" i="76"/>
  <c r="O42" i="258" s="1"/>
  <c r="Y115" i="76"/>
  <c r="O42" i="257" s="1"/>
  <c r="X115" i="76"/>
  <c r="O42" i="256" s="1"/>
  <c r="W115" i="76"/>
  <c r="O42" i="255" s="1"/>
  <c r="V115" i="76"/>
  <c r="O42" i="254" s="1"/>
  <c r="U115" i="76"/>
  <c r="O42" i="253" s="1"/>
  <c r="T115" i="76"/>
  <c r="O42" i="252" s="1"/>
  <c r="S115" i="76"/>
  <c r="O42" i="251" s="1"/>
  <c r="AG111" i="76"/>
  <c r="N42" i="265" s="1"/>
  <c r="AF111" i="76"/>
  <c r="N42" i="264" s="1"/>
  <c r="AE111" i="76"/>
  <c r="N42" i="263" s="1"/>
  <c r="AD111" i="76"/>
  <c r="N42" i="262" s="1"/>
  <c r="AC111" i="76"/>
  <c r="N42" i="261" s="1"/>
  <c r="AB111" i="76"/>
  <c r="N42" i="260" s="1"/>
  <c r="AA111" i="76"/>
  <c r="N42" i="259" s="1"/>
  <c r="Z111" i="76"/>
  <c r="N42" i="258" s="1"/>
  <c r="Y111" i="76"/>
  <c r="N42" i="257" s="1"/>
  <c r="X111" i="76"/>
  <c r="N42" i="256" s="1"/>
  <c r="W111" i="76"/>
  <c r="N42" i="255" s="1"/>
  <c r="V111" i="76"/>
  <c r="N42" i="254" s="1"/>
  <c r="U111" i="76"/>
  <c r="N42" i="253" s="1"/>
  <c r="T111" i="76"/>
  <c r="N42" i="252" s="1"/>
  <c r="S111" i="76"/>
  <c r="N42" i="251" s="1"/>
  <c r="AG108" i="76"/>
  <c r="R41" i="265" s="1"/>
  <c r="AF108" i="76"/>
  <c r="R41" i="264" s="1"/>
  <c r="AE108" i="76"/>
  <c r="R41" i="263" s="1"/>
  <c r="AD108" i="76"/>
  <c r="R41" i="262" s="1"/>
  <c r="AC108" i="76"/>
  <c r="R41" i="261" s="1"/>
  <c r="AB108" i="76"/>
  <c r="R41" i="260" s="1"/>
  <c r="AA108" i="76"/>
  <c r="R41" i="259" s="1"/>
  <c r="Z108" i="76"/>
  <c r="R41" i="258" s="1"/>
  <c r="Y108" i="76"/>
  <c r="R41" i="257" s="1"/>
  <c r="X108" i="76"/>
  <c r="R41" i="256" s="1"/>
  <c r="W108" i="76"/>
  <c r="R41" i="255" s="1"/>
  <c r="V108" i="76"/>
  <c r="R41" i="254" s="1"/>
  <c r="U108" i="76"/>
  <c r="R41" i="253" s="1"/>
  <c r="T108" i="76"/>
  <c r="R41" i="252" s="1"/>
  <c r="S108" i="76"/>
  <c r="R41" i="251" s="1"/>
  <c r="AG106" i="76"/>
  <c r="Q41" i="265" s="1"/>
  <c r="AF106" i="76"/>
  <c r="Q41" i="264" s="1"/>
  <c r="AE106" i="76"/>
  <c r="Q41" i="263" s="1"/>
  <c r="AD106" i="76"/>
  <c r="Q41" i="262" s="1"/>
  <c r="AC106" i="76"/>
  <c r="Q41" i="261" s="1"/>
  <c r="AB106" i="76"/>
  <c r="Q41" i="260" s="1"/>
  <c r="AA106" i="76"/>
  <c r="Q41" i="259" s="1"/>
  <c r="Z106" i="76"/>
  <c r="Q41" i="258" s="1"/>
  <c r="Y106" i="76"/>
  <c r="Q41" i="257" s="1"/>
  <c r="X106" i="76"/>
  <c r="Q41" i="256" s="1"/>
  <c r="W106" i="76"/>
  <c r="Q41" i="255" s="1"/>
  <c r="V106" i="76"/>
  <c r="Q41" i="254" s="1"/>
  <c r="U106" i="76"/>
  <c r="Q41" i="253" s="1"/>
  <c r="T106" i="76"/>
  <c r="Q41" i="252" s="1"/>
  <c r="S106" i="76"/>
  <c r="Q41" i="251" s="1"/>
  <c r="AG101" i="76"/>
  <c r="P41" i="265" s="1"/>
  <c r="AF101" i="76"/>
  <c r="P41" i="264" s="1"/>
  <c r="AE101" i="76"/>
  <c r="P41" i="263" s="1"/>
  <c r="AD101" i="76"/>
  <c r="P41" i="262" s="1"/>
  <c r="AC101" i="76"/>
  <c r="P41" i="261" s="1"/>
  <c r="AB101" i="76"/>
  <c r="P41" i="260" s="1"/>
  <c r="AA101" i="76"/>
  <c r="P41" i="259" s="1"/>
  <c r="Z101" i="76"/>
  <c r="P41" i="258" s="1"/>
  <c r="Y101" i="76"/>
  <c r="P41" i="257" s="1"/>
  <c r="X101" i="76"/>
  <c r="P41" i="256" s="1"/>
  <c r="W101" i="76"/>
  <c r="P41" i="255" s="1"/>
  <c r="V101" i="76"/>
  <c r="P41" i="254" s="1"/>
  <c r="U101" i="76"/>
  <c r="P41" i="253" s="1"/>
  <c r="T101" i="76"/>
  <c r="P41" i="252" s="1"/>
  <c r="S101" i="76"/>
  <c r="P41" i="251" s="1"/>
  <c r="AG97" i="76"/>
  <c r="O41" i="265" s="1"/>
  <c r="AF97" i="76"/>
  <c r="O41" i="264" s="1"/>
  <c r="AE97" i="76"/>
  <c r="O41" i="263" s="1"/>
  <c r="AD97" i="76"/>
  <c r="O41" i="262" s="1"/>
  <c r="AC97" i="76"/>
  <c r="O41" i="261" s="1"/>
  <c r="AB97" i="76"/>
  <c r="O41" i="260" s="1"/>
  <c r="AA97" i="76"/>
  <c r="O41" i="259" s="1"/>
  <c r="Z97" i="76"/>
  <c r="O41" i="258" s="1"/>
  <c r="Y97" i="76"/>
  <c r="O41" i="257" s="1"/>
  <c r="X97" i="76"/>
  <c r="O41" i="256" s="1"/>
  <c r="W97" i="76"/>
  <c r="O41" i="255" s="1"/>
  <c r="V97" i="76"/>
  <c r="O41" i="254" s="1"/>
  <c r="U97" i="76"/>
  <c r="O41" i="253" s="1"/>
  <c r="T97" i="76"/>
  <c r="O41" i="252" s="1"/>
  <c r="S97" i="76"/>
  <c r="O41" i="251" s="1"/>
  <c r="AG93" i="76"/>
  <c r="N41" i="265" s="1"/>
  <c r="AF93" i="76"/>
  <c r="N41" i="264" s="1"/>
  <c r="AE93" i="76"/>
  <c r="N41" i="263" s="1"/>
  <c r="AD93" i="76"/>
  <c r="N41" i="262" s="1"/>
  <c r="AC93" i="76"/>
  <c r="N41" i="261" s="1"/>
  <c r="AB93" i="76"/>
  <c r="N41" i="260" s="1"/>
  <c r="AA93" i="76"/>
  <c r="N41" i="259" s="1"/>
  <c r="Z93" i="76"/>
  <c r="N41" i="258" s="1"/>
  <c r="Y93" i="76"/>
  <c r="N41" i="257" s="1"/>
  <c r="X93" i="76"/>
  <c r="N41" i="256" s="1"/>
  <c r="W93" i="76"/>
  <c r="N41" i="255" s="1"/>
  <c r="V93" i="76"/>
  <c r="N41" i="254" s="1"/>
  <c r="U93" i="76"/>
  <c r="N41" i="253" s="1"/>
  <c r="T93" i="76"/>
  <c r="N41" i="252" s="1"/>
  <c r="S93" i="76"/>
  <c r="N41" i="251" s="1"/>
  <c r="AG90" i="76"/>
  <c r="R40" i="265" s="1"/>
  <c r="AF90" i="76"/>
  <c r="R40" i="264" s="1"/>
  <c r="AE90" i="76"/>
  <c r="R40" i="263" s="1"/>
  <c r="AD90" i="76"/>
  <c r="R40" i="262" s="1"/>
  <c r="AC90" i="76"/>
  <c r="R40" i="261" s="1"/>
  <c r="AB90" i="76"/>
  <c r="R40" i="260" s="1"/>
  <c r="AA90" i="76"/>
  <c r="R40" i="259" s="1"/>
  <c r="Z90" i="76"/>
  <c r="R40" i="258" s="1"/>
  <c r="Y90" i="76"/>
  <c r="R40" i="257" s="1"/>
  <c r="X90" i="76"/>
  <c r="R40" i="256" s="1"/>
  <c r="W90" i="76"/>
  <c r="R40" i="255" s="1"/>
  <c r="V90" i="76"/>
  <c r="R40" i="254" s="1"/>
  <c r="U90" i="76"/>
  <c r="R40" i="253" s="1"/>
  <c r="T90" i="76"/>
  <c r="R40" i="252" s="1"/>
  <c r="S90" i="76"/>
  <c r="R40" i="251" s="1"/>
  <c r="AG88" i="76"/>
  <c r="Q40" i="265" s="1"/>
  <c r="AF88" i="76"/>
  <c r="Q40" i="264" s="1"/>
  <c r="AE88" i="76"/>
  <c r="Q40" i="263" s="1"/>
  <c r="AD88" i="76"/>
  <c r="Q40" i="262" s="1"/>
  <c r="AC88" i="76"/>
  <c r="Q40" i="261" s="1"/>
  <c r="AB88" i="76"/>
  <c r="Q40" i="260" s="1"/>
  <c r="AA88" i="76"/>
  <c r="Q40" i="259" s="1"/>
  <c r="Z88" i="76"/>
  <c r="Q40" i="258" s="1"/>
  <c r="Y88" i="76"/>
  <c r="Q40" i="257" s="1"/>
  <c r="X88" i="76"/>
  <c r="Q40" i="256" s="1"/>
  <c r="W88" i="76"/>
  <c r="Q40" i="255" s="1"/>
  <c r="V88" i="76"/>
  <c r="Q40" i="254" s="1"/>
  <c r="U88" i="76"/>
  <c r="Q40" i="253" s="1"/>
  <c r="T88" i="76"/>
  <c r="Q40" i="252" s="1"/>
  <c r="S88" i="76"/>
  <c r="Q40" i="251" s="1"/>
  <c r="AG83" i="76"/>
  <c r="P40" i="265" s="1"/>
  <c r="AF83" i="76"/>
  <c r="P40" i="264" s="1"/>
  <c r="AE83" i="76"/>
  <c r="P40" i="263" s="1"/>
  <c r="AD83" i="76"/>
  <c r="P40" i="262" s="1"/>
  <c r="AC83" i="76"/>
  <c r="P40" i="261" s="1"/>
  <c r="AB83" i="76"/>
  <c r="P40" i="260" s="1"/>
  <c r="AA83" i="76"/>
  <c r="P40" i="259" s="1"/>
  <c r="Z83" i="76"/>
  <c r="P40" i="258" s="1"/>
  <c r="Y83" i="76"/>
  <c r="P40" i="257" s="1"/>
  <c r="X83" i="76"/>
  <c r="P40" i="256" s="1"/>
  <c r="W83" i="76"/>
  <c r="P40" i="255" s="1"/>
  <c r="V83" i="76"/>
  <c r="P40" i="254" s="1"/>
  <c r="U83" i="76"/>
  <c r="P40" i="253" s="1"/>
  <c r="T83" i="76"/>
  <c r="P40" i="252" s="1"/>
  <c r="S83" i="76"/>
  <c r="P40" i="251" s="1"/>
  <c r="AG79" i="76"/>
  <c r="O40" i="265" s="1"/>
  <c r="AF79" i="76"/>
  <c r="O40" i="264" s="1"/>
  <c r="AE79" i="76"/>
  <c r="O40" i="263" s="1"/>
  <c r="AD79" i="76"/>
  <c r="O40" i="262" s="1"/>
  <c r="AC79" i="76"/>
  <c r="O40" i="261" s="1"/>
  <c r="AB79" i="76"/>
  <c r="O40" i="260" s="1"/>
  <c r="AA79" i="76"/>
  <c r="O40" i="259" s="1"/>
  <c r="Z79" i="76"/>
  <c r="O40" i="258" s="1"/>
  <c r="Y79" i="76"/>
  <c r="O40" i="257" s="1"/>
  <c r="X79" i="76"/>
  <c r="O40" i="256" s="1"/>
  <c r="W79" i="76"/>
  <c r="O40" i="255" s="1"/>
  <c r="V79" i="76"/>
  <c r="O40" i="254" s="1"/>
  <c r="U79" i="76"/>
  <c r="O40" i="253" s="1"/>
  <c r="T79" i="76"/>
  <c r="O40" i="252" s="1"/>
  <c r="S79" i="76"/>
  <c r="O40" i="251" s="1"/>
  <c r="AG75" i="76"/>
  <c r="N40" i="265" s="1"/>
  <c r="AF75" i="76"/>
  <c r="N40" i="264" s="1"/>
  <c r="AE75" i="76"/>
  <c r="N40" i="263" s="1"/>
  <c r="AD75" i="76"/>
  <c r="N40" i="262" s="1"/>
  <c r="AC75" i="76"/>
  <c r="N40" i="261" s="1"/>
  <c r="AB75" i="76"/>
  <c r="N40" i="260" s="1"/>
  <c r="AA75" i="76"/>
  <c r="N40" i="259" s="1"/>
  <c r="Z75" i="76"/>
  <c r="N40" i="258" s="1"/>
  <c r="Y75" i="76"/>
  <c r="N40" i="257" s="1"/>
  <c r="X75" i="76"/>
  <c r="N40" i="256" s="1"/>
  <c r="W75" i="76"/>
  <c r="N40" i="255" s="1"/>
  <c r="V75" i="76"/>
  <c r="N40" i="254" s="1"/>
  <c r="U75" i="76"/>
  <c r="N40" i="253" s="1"/>
  <c r="T75" i="76"/>
  <c r="N40" i="252" s="1"/>
  <c r="S75" i="76"/>
  <c r="N40" i="251" s="1"/>
  <c r="AG62" i="76"/>
  <c r="BH110" i="210" s="1"/>
  <c r="I57" i="265" s="1"/>
  <c r="AF62" i="76"/>
  <c r="BF110" i="210" s="1"/>
  <c r="I57" i="264" s="1"/>
  <c r="AE62" i="76"/>
  <c r="BD110" i="210" s="1"/>
  <c r="I57" i="263" s="1"/>
  <c r="AD62" i="76"/>
  <c r="BB110" i="210" s="1"/>
  <c r="I57" i="262" s="1"/>
  <c r="AC62" i="76"/>
  <c r="AZ110" i="210" s="1"/>
  <c r="I57" i="261" s="1"/>
  <c r="AB62" i="76"/>
  <c r="AX110" i="210" s="1"/>
  <c r="I57" i="260" s="1"/>
  <c r="AA62" i="76"/>
  <c r="AV110" i="210" s="1"/>
  <c r="I57" i="259" s="1"/>
  <c r="Z62" i="76"/>
  <c r="AT110" i="210" s="1"/>
  <c r="I57" i="258" s="1"/>
  <c r="Y62" i="76"/>
  <c r="AR110" i="210" s="1"/>
  <c r="I57" i="257" s="1"/>
  <c r="X62" i="76"/>
  <c r="AP110" i="210" s="1"/>
  <c r="I57" i="256" s="1"/>
  <c r="W62" i="76"/>
  <c r="AN110" i="210" s="1"/>
  <c r="I57" i="255" s="1"/>
  <c r="V62" i="76"/>
  <c r="AL110" i="210" s="1"/>
  <c r="I57" i="254" s="1"/>
  <c r="U62" i="76"/>
  <c r="AJ110" i="210" s="1"/>
  <c r="I57" i="253" s="1"/>
  <c r="T62" i="76"/>
  <c r="AH110" i="210" s="1"/>
  <c r="I57" i="252" s="1"/>
  <c r="S62" i="76"/>
  <c r="AF110" i="210" s="1"/>
  <c r="I57" i="251" s="1"/>
  <c r="AG58" i="76"/>
  <c r="BH109" i="210" s="1"/>
  <c r="I56" i="265" s="1"/>
  <c r="AF58" i="76"/>
  <c r="BF109" i="210" s="1"/>
  <c r="I56" i="264" s="1"/>
  <c r="AE58" i="76"/>
  <c r="BD109" i="210" s="1"/>
  <c r="I56" i="263" s="1"/>
  <c r="AD58" i="76"/>
  <c r="BB109" i="210" s="1"/>
  <c r="I56" i="262" s="1"/>
  <c r="AC58" i="76"/>
  <c r="AZ109" i="210" s="1"/>
  <c r="I56" i="261" s="1"/>
  <c r="AB58" i="76"/>
  <c r="AX109" i="210" s="1"/>
  <c r="I56" i="260" s="1"/>
  <c r="AA58" i="76"/>
  <c r="AV109" i="210" s="1"/>
  <c r="I56" i="259" s="1"/>
  <c r="Z58" i="76"/>
  <c r="AT109" i="210" s="1"/>
  <c r="I56" i="258" s="1"/>
  <c r="Y58" i="76"/>
  <c r="AR109" i="210" s="1"/>
  <c r="I56" i="257" s="1"/>
  <c r="X58" i="76"/>
  <c r="AP109" i="210" s="1"/>
  <c r="I56" i="256" s="1"/>
  <c r="W58" i="76"/>
  <c r="AN109" i="210" s="1"/>
  <c r="I56" i="255" s="1"/>
  <c r="V58" i="76"/>
  <c r="AL109" i="210" s="1"/>
  <c r="I56" i="254" s="1"/>
  <c r="U58" i="76"/>
  <c r="AJ109" i="210" s="1"/>
  <c r="I56" i="253" s="1"/>
  <c r="T58" i="76"/>
  <c r="AH109" i="210" s="1"/>
  <c r="I56" i="252" s="1"/>
  <c r="S58" i="76"/>
  <c r="AG53" i="76"/>
  <c r="BH107" i="210" s="1"/>
  <c r="I54" i="265" s="1"/>
  <c r="AF53" i="76"/>
  <c r="BF107" i="210" s="1"/>
  <c r="I54" i="264" s="1"/>
  <c r="AE53" i="76"/>
  <c r="BD107" i="210" s="1"/>
  <c r="I54" i="263" s="1"/>
  <c r="AD53" i="76"/>
  <c r="BB107" i="210" s="1"/>
  <c r="I54" i="262" s="1"/>
  <c r="AC53" i="76"/>
  <c r="AZ107" i="210" s="1"/>
  <c r="I54" i="261" s="1"/>
  <c r="AB53" i="76"/>
  <c r="AX107" i="210" s="1"/>
  <c r="I54" i="260" s="1"/>
  <c r="AA53" i="76"/>
  <c r="AV107" i="210" s="1"/>
  <c r="I54" i="259" s="1"/>
  <c r="Z53" i="76"/>
  <c r="AT107" i="210" s="1"/>
  <c r="I54" i="258" s="1"/>
  <c r="Y53" i="76"/>
  <c r="AR107" i="210" s="1"/>
  <c r="I54" i="257" s="1"/>
  <c r="X53" i="76"/>
  <c r="AP107" i="210" s="1"/>
  <c r="I54" i="256" s="1"/>
  <c r="W53" i="76"/>
  <c r="AN107" i="210" s="1"/>
  <c r="I54" i="255" s="1"/>
  <c r="V53" i="76"/>
  <c r="AL107" i="210" s="1"/>
  <c r="I54" i="254" s="1"/>
  <c r="U53" i="76"/>
  <c r="AJ107" i="210" s="1"/>
  <c r="I54" i="253" s="1"/>
  <c r="T53" i="76"/>
  <c r="AH107" i="210" s="1"/>
  <c r="I54" i="252" s="1"/>
  <c r="S53" i="76"/>
  <c r="AF107" i="210" s="1"/>
  <c r="I54" i="251" s="1"/>
  <c r="AG46" i="76"/>
  <c r="BH106" i="210" s="1"/>
  <c r="I53" i="265" s="1"/>
  <c r="AF46" i="76"/>
  <c r="BF106" i="210" s="1"/>
  <c r="I53" i="264" s="1"/>
  <c r="AE46" i="76"/>
  <c r="BD106" i="210" s="1"/>
  <c r="I53" i="263" s="1"/>
  <c r="AD46" i="76"/>
  <c r="BB106" i="210" s="1"/>
  <c r="I53" i="262" s="1"/>
  <c r="AC46" i="76"/>
  <c r="AZ106" i="210" s="1"/>
  <c r="I53" i="261" s="1"/>
  <c r="AB46" i="76"/>
  <c r="AX106" i="210" s="1"/>
  <c r="I53" i="260" s="1"/>
  <c r="AA46" i="76"/>
  <c r="AV106" i="210" s="1"/>
  <c r="I53" i="259" s="1"/>
  <c r="Z46" i="76"/>
  <c r="AT106" i="210" s="1"/>
  <c r="I53" i="258" s="1"/>
  <c r="Y46" i="76"/>
  <c r="AR106" i="210" s="1"/>
  <c r="I53" i="257" s="1"/>
  <c r="X46" i="76"/>
  <c r="AP106" i="210" s="1"/>
  <c r="I53" i="256" s="1"/>
  <c r="W46" i="76"/>
  <c r="AN106" i="210" s="1"/>
  <c r="I53" i="255" s="1"/>
  <c r="V46" i="76"/>
  <c r="AL106" i="210" s="1"/>
  <c r="I53" i="254" s="1"/>
  <c r="U46" i="76"/>
  <c r="AJ106" i="210" s="1"/>
  <c r="I53" i="253" s="1"/>
  <c r="T46" i="76"/>
  <c r="AH106" i="210" s="1"/>
  <c r="I53" i="252" s="1"/>
  <c r="S46" i="76"/>
  <c r="AF106" i="210" s="1"/>
  <c r="I53" i="251" s="1"/>
  <c r="AG39" i="76"/>
  <c r="BH105" i="210" s="1"/>
  <c r="AF39" i="76"/>
  <c r="BF105" i="210" s="1"/>
  <c r="AE39" i="76"/>
  <c r="BD105" i="210" s="1"/>
  <c r="AD39" i="76"/>
  <c r="BB105" i="210" s="1"/>
  <c r="AC39" i="76"/>
  <c r="AZ105" i="210" s="1"/>
  <c r="AB39" i="76"/>
  <c r="AX105" i="210" s="1"/>
  <c r="AA39" i="76"/>
  <c r="AV105" i="210" s="1"/>
  <c r="Z39" i="76"/>
  <c r="AT105" i="210" s="1"/>
  <c r="Y39" i="76"/>
  <c r="AR105" i="210" s="1"/>
  <c r="X39" i="76"/>
  <c r="AP105" i="210" s="1"/>
  <c r="W39" i="76"/>
  <c r="AN105" i="210" s="1"/>
  <c r="V39" i="76"/>
  <c r="AL105" i="210" s="1"/>
  <c r="U39" i="76"/>
  <c r="AJ105" i="210" s="1"/>
  <c r="T39" i="76"/>
  <c r="AH105" i="210" s="1"/>
  <c r="S39" i="76"/>
  <c r="AF105" i="210" s="1"/>
  <c r="AG32" i="76"/>
  <c r="BH104" i="210" s="1"/>
  <c r="AF32" i="76"/>
  <c r="BF104" i="210" s="1"/>
  <c r="AE32" i="76"/>
  <c r="BD104" i="210" s="1"/>
  <c r="AD32" i="76"/>
  <c r="BB104" i="210" s="1"/>
  <c r="AC32" i="76"/>
  <c r="AZ104" i="210" s="1"/>
  <c r="AB32" i="76"/>
  <c r="AX104" i="210" s="1"/>
  <c r="AA32" i="76"/>
  <c r="AV104" i="210" s="1"/>
  <c r="Z32" i="76"/>
  <c r="AT104" i="210" s="1"/>
  <c r="Y32" i="76"/>
  <c r="AR104" i="210" s="1"/>
  <c r="X32" i="76"/>
  <c r="AP104" i="210" s="1"/>
  <c r="W32" i="76"/>
  <c r="AN104" i="210" s="1"/>
  <c r="V32" i="76"/>
  <c r="AL104" i="210" s="1"/>
  <c r="U32" i="76"/>
  <c r="AJ104" i="210" s="1"/>
  <c r="T32" i="76"/>
  <c r="AH104" i="210" s="1"/>
  <c r="S32" i="76"/>
  <c r="AF104" i="210" s="1"/>
  <c r="AG25" i="76"/>
  <c r="BH103" i="210" s="1"/>
  <c r="I50" i="265" s="1"/>
  <c r="AF25" i="76"/>
  <c r="BF103" i="210" s="1"/>
  <c r="I50" i="264" s="1"/>
  <c r="AE25" i="76"/>
  <c r="BD103" i="210" s="1"/>
  <c r="I50" i="263" s="1"/>
  <c r="AD25" i="76"/>
  <c r="BB103" i="210" s="1"/>
  <c r="I50" i="262" s="1"/>
  <c r="AC25" i="76"/>
  <c r="AZ103" i="210" s="1"/>
  <c r="I50" i="261" s="1"/>
  <c r="AB25" i="76"/>
  <c r="AX103" i="210" s="1"/>
  <c r="I50" i="260" s="1"/>
  <c r="AA25" i="76"/>
  <c r="AV103" i="210" s="1"/>
  <c r="I50" i="259" s="1"/>
  <c r="Z25" i="76"/>
  <c r="AT103" i="210" s="1"/>
  <c r="I50" i="258" s="1"/>
  <c r="Y25" i="76"/>
  <c r="AR103" i="210" s="1"/>
  <c r="I50" i="257" s="1"/>
  <c r="X25" i="76"/>
  <c r="AP103" i="210" s="1"/>
  <c r="I50" i="256" s="1"/>
  <c r="W25" i="76"/>
  <c r="AN103" i="210" s="1"/>
  <c r="I50" i="255" s="1"/>
  <c r="V25" i="76"/>
  <c r="AL103" i="210" s="1"/>
  <c r="I50" i="254" s="1"/>
  <c r="U25" i="76"/>
  <c r="AJ103" i="210" s="1"/>
  <c r="I50" i="253" s="1"/>
  <c r="T25" i="76"/>
  <c r="AH103" i="210" s="1"/>
  <c r="I50" i="252" s="1"/>
  <c r="S25" i="76"/>
  <c r="AF103" i="210" s="1"/>
  <c r="I50" i="251" s="1"/>
  <c r="AG18" i="76"/>
  <c r="BH102" i="210" s="1"/>
  <c r="I49" i="265" s="1"/>
  <c r="AF18" i="76"/>
  <c r="BF102" i="210" s="1"/>
  <c r="I49" i="264" s="1"/>
  <c r="AE18" i="76"/>
  <c r="BD102" i="210" s="1"/>
  <c r="I49" i="263" s="1"/>
  <c r="AD18" i="76"/>
  <c r="BB102" i="210" s="1"/>
  <c r="I49" i="262" s="1"/>
  <c r="AC18" i="76"/>
  <c r="AZ102" i="210" s="1"/>
  <c r="I49" i="261" s="1"/>
  <c r="AB18" i="76"/>
  <c r="AX102" i="210" s="1"/>
  <c r="I49" i="260" s="1"/>
  <c r="AA18" i="76"/>
  <c r="AV102" i="210" s="1"/>
  <c r="I49" i="259" s="1"/>
  <c r="Z18" i="76"/>
  <c r="AT102" i="210" s="1"/>
  <c r="I49" i="258" s="1"/>
  <c r="Y18" i="76"/>
  <c r="AR102" i="210" s="1"/>
  <c r="I49" i="257" s="1"/>
  <c r="X18" i="76"/>
  <c r="AP102" i="210" s="1"/>
  <c r="I49" i="256" s="1"/>
  <c r="W18" i="76"/>
  <c r="AN102" i="210" s="1"/>
  <c r="I49" i="255" s="1"/>
  <c r="V18" i="76"/>
  <c r="AL102" i="210" s="1"/>
  <c r="I49" i="254" s="1"/>
  <c r="U18" i="76"/>
  <c r="AJ102" i="210" s="1"/>
  <c r="I49" i="253" s="1"/>
  <c r="T18" i="76"/>
  <c r="AH102" i="210" s="1"/>
  <c r="I49" i="252" s="1"/>
  <c r="S18" i="76"/>
  <c r="AF102" i="210" s="1"/>
  <c r="I49" i="251" s="1"/>
  <c r="AG11" i="76"/>
  <c r="BH101" i="210" s="1"/>
  <c r="I48" i="265" s="1"/>
  <c r="AF11" i="76"/>
  <c r="BF101" i="210" s="1"/>
  <c r="I48" i="264" s="1"/>
  <c r="AE11" i="76"/>
  <c r="BD101" i="210" s="1"/>
  <c r="I48" i="263" s="1"/>
  <c r="AD11" i="76"/>
  <c r="BB101" i="210" s="1"/>
  <c r="I48" i="262" s="1"/>
  <c r="AC11" i="76"/>
  <c r="AZ101" i="210" s="1"/>
  <c r="I48" i="261" s="1"/>
  <c r="AB11" i="76"/>
  <c r="AX101" i="210" s="1"/>
  <c r="I48" i="260" s="1"/>
  <c r="AA11" i="76"/>
  <c r="AV101" i="210" s="1"/>
  <c r="I48" i="259" s="1"/>
  <c r="Z11" i="76"/>
  <c r="AT101" i="210" s="1"/>
  <c r="I48" i="258" s="1"/>
  <c r="Y11" i="76"/>
  <c r="AR101" i="210" s="1"/>
  <c r="I48" i="257" s="1"/>
  <c r="X11" i="76"/>
  <c r="AP101" i="210" s="1"/>
  <c r="I48" i="256" s="1"/>
  <c r="W11" i="76"/>
  <c r="AN101" i="210" s="1"/>
  <c r="I48" i="255" s="1"/>
  <c r="V11" i="76"/>
  <c r="AL101" i="210" s="1"/>
  <c r="I48" i="254" s="1"/>
  <c r="U11" i="76"/>
  <c r="AJ101" i="210" s="1"/>
  <c r="I48" i="253" s="1"/>
  <c r="T11" i="76"/>
  <c r="AH101" i="210" s="1"/>
  <c r="I48" i="252" s="1"/>
  <c r="S11" i="76"/>
  <c r="AF101" i="210" s="1"/>
  <c r="I48" i="251" s="1"/>
  <c r="AG363" i="213"/>
  <c r="AF363" i="213"/>
  <c r="AE363" i="213"/>
  <c r="AD363" i="213"/>
  <c r="AC363" i="213"/>
  <c r="AB363" i="213"/>
  <c r="AA363" i="213"/>
  <c r="Z363" i="213"/>
  <c r="Y363" i="213"/>
  <c r="X363" i="213"/>
  <c r="W363" i="213"/>
  <c r="V363" i="213"/>
  <c r="U363" i="213"/>
  <c r="T363" i="213"/>
  <c r="S363" i="213"/>
  <c r="AG359" i="213"/>
  <c r="AF359" i="213"/>
  <c r="AE359" i="213"/>
  <c r="AD359" i="213"/>
  <c r="AC359" i="213"/>
  <c r="AB359" i="213"/>
  <c r="AA359" i="213"/>
  <c r="Z359" i="213"/>
  <c r="Y359" i="213"/>
  <c r="X359" i="213"/>
  <c r="W359" i="213"/>
  <c r="V359" i="213"/>
  <c r="U359" i="213"/>
  <c r="T359" i="213"/>
  <c r="S359" i="213"/>
  <c r="AG355" i="213"/>
  <c r="AF355" i="213"/>
  <c r="AE355" i="213"/>
  <c r="AD355" i="213"/>
  <c r="AC355" i="213"/>
  <c r="AB355" i="213"/>
  <c r="AA355" i="213"/>
  <c r="Z355" i="213"/>
  <c r="Y355" i="213"/>
  <c r="X355" i="213"/>
  <c r="W355" i="213"/>
  <c r="V355" i="213"/>
  <c r="U355" i="213"/>
  <c r="T355" i="213"/>
  <c r="S355" i="213"/>
  <c r="AG351" i="213"/>
  <c r="AF351" i="213"/>
  <c r="AE351" i="213"/>
  <c r="AD351" i="213"/>
  <c r="AC351" i="213"/>
  <c r="AB351" i="213"/>
  <c r="AA351" i="213"/>
  <c r="Z351" i="213"/>
  <c r="Y351" i="213"/>
  <c r="X351" i="213"/>
  <c r="W351" i="213"/>
  <c r="V351" i="213"/>
  <c r="U351" i="213"/>
  <c r="T351" i="213"/>
  <c r="S351" i="213"/>
  <c r="AG347" i="213"/>
  <c r="AF347" i="213"/>
  <c r="AE347" i="213"/>
  <c r="AD347" i="213"/>
  <c r="AC347" i="213"/>
  <c r="AB347" i="213"/>
  <c r="AA347" i="213"/>
  <c r="Z347" i="213"/>
  <c r="Y347" i="213"/>
  <c r="X347" i="213"/>
  <c r="W347" i="213"/>
  <c r="V347" i="213"/>
  <c r="U347" i="213"/>
  <c r="T347" i="213"/>
  <c r="S347" i="213"/>
  <c r="AG339" i="213"/>
  <c r="AF339" i="213"/>
  <c r="AE339" i="213"/>
  <c r="AD339" i="213"/>
  <c r="AC339" i="213"/>
  <c r="AB339" i="213"/>
  <c r="AA339" i="213"/>
  <c r="Z339" i="213"/>
  <c r="Y339" i="213"/>
  <c r="X339" i="213"/>
  <c r="W339" i="213"/>
  <c r="V339" i="213"/>
  <c r="U339" i="213"/>
  <c r="T339" i="213"/>
  <c r="S339" i="213"/>
  <c r="AG335" i="213"/>
  <c r="AF335" i="213"/>
  <c r="AE335" i="213"/>
  <c r="AD335" i="213"/>
  <c r="AC335" i="213"/>
  <c r="AB335" i="213"/>
  <c r="AA335" i="213"/>
  <c r="Z335" i="213"/>
  <c r="Y335" i="213"/>
  <c r="X335" i="213"/>
  <c r="W335" i="213"/>
  <c r="V335" i="213"/>
  <c r="U335" i="213"/>
  <c r="T335" i="213"/>
  <c r="S335" i="213"/>
  <c r="AG331" i="213"/>
  <c r="AF331" i="213"/>
  <c r="AE331" i="213"/>
  <c r="AD331" i="213"/>
  <c r="AC331" i="213"/>
  <c r="AB331" i="213"/>
  <c r="AA331" i="213"/>
  <c r="Z331" i="213"/>
  <c r="Y331" i="213"/>
  <c r="X331" i="213"/>
  <c r="W331" i="213"/>
  <c r="V331" i="213"/>
  <c r="U331" i="213"/>
  <c r="T331" i="213"/>
  <c r="S331" i="213"/>
  <c r="AG327" i="213"/>
  <c r="AF327" i="213"/>
  <c r="AE327" i="213"/>
  <c r="AD327" i="213"/>
  <c r="AC327" i="213"/>
  <c r="AB327" i="213"/>
  <c r="AA327" i="213"/>
  <c r="Z327" i="213"/>
  <c r="Y327" i="213"/>
  <c r="X327" i="213"/>
  <c r="W327" i="213"/>
  <c r="V327" i="213"/>
  <c r="U327" i="213"/>
  <c r="T327" i="213"/>
  <c r="S327" i="213"/>
  <c r="AG323" i="213"/>
  <c r="AF323" i="213"/>
  <c r="AE323" i="213"/>
  <c r="AD323" i="213"/>
  <c r="AC323" i="213"/>
  <c r="AB323" i="213"/>
  <c r="AA323" i="213"/>
  <c r="Z323" i="213"/>
  <c r="Y323" i="213"/>
  <c r="X323" i="213"/>
  <c r="W323" i="213"/>
  <c r="V323" i="213"/>
  <c r="U323" i="213"/>
  <c r="T323" i="213"/>
  <c r="S323" i="213"/>
  <c r="AG315" i="213"/>
  <c r="AF315" i="213"/>
  <c r="AE315" i="213"/>
  <c r="AD315" i="213"/>
  <c r="AC315" i="213"/>
  <c r="AB315" i="213"/>
  <c r="AA315" i="213"/>
  <c r="Z315" i="213"/>
  <c r="Y315" i="213"/>
  <c r="X315" i="213"/>
  <c r="W315" i="213"/>
  <c r="V315" i="213"/>
  <c r="U315" i="213"/>
  <c r="T315" i="213"/>
  <c r="S315" i="213"/>
  <c r="AG311" i="213"/>
  <c r="AF311" i="213"/>
  <c r="AE311" i="213"/>
  <c r="AD311" i="213"/>
  <c r="AC311" i="213"/>
  <c r="AB311" i="213"/>
  <c r="AA311" i="213"/>
  <c r="Z311" i="213"/>
  <c r="Y311" i="213"/>
  <c r="X311" i="213"/>
  <c r="W311" i="213"/>
  <c r="V311" i="213"/>
  <c r="U311" i="213"/>
  <c r="T311" i="213"/>
  <c r="S311" i="213"/>
  <c r="AG307" i="213"/>
  <c r="AF307" i="213"/>
  <c r="AE307" i="213"/>
  <c r="AD307" i="213"/>
  <c r="AC307" i="213"/>
  <c r="AB307" i="213"/>
  <c r="AA307" i="213"/>
  <c r="Z307" i="213"/>
  <c r="Y307" i="213"/>
  <c r="X307" i="213"/>
  <c r="W307" i="213"/>
  <c r="V307" i="213"/>
  <c r="U307" i="213"/>
  <c r="T307" i="213"/>
  <c r="S307" i="213"/>
  <c r="AG303" i="213"/>
  <c r="AF303" i="213"/>
  <c r="AE303" i="213"/>
  <c r="AD303" i="213"/>
  <c r="AC303" i="213"/>
  <c r="AB303" i="213"/>
  <c r="AA303" i="213"/>
  <c r="Z303" i="213"/>
  <c r="Y303" i="213"/>
  <c r="X303" i="213"/>
  <c r="W303" i="213"/>
  <c r="V303" i="213"/>
  <c r="U303" i="213"/>
  <c r="T303" i="213"/>
  <c r="S303" i="213"/>
  <c r="AG299" i="213"/>
  <c r="AF299" i="213"/>
  <c r="AE299" i="213"/>
  <c r="AD299" i="213"/>
  <c r="AC299" i="213"/>
  <c r="AB299" i="213"/>
  <c r="AA299" i="213"/>
  <c r="Z299" i="213"/>
  <c r="Y299" i="213"/>
  <c r="X299" i="213"/>
  <c r="W299" i="213"/>
  <c r="V299" i="213"/>
  <c r="U299" i="213"/>
  <c r="T299" i="213"/>
  <c r="S299" i="213"/>
  <c r="AG291" i="213"/>
  <c r="AF291" i="213"/>
  <c r="AE291" i="213"/>
  <c r="AD291" i="213"/>
  <c r="AC291" i="213"/>
  <c r="AB291" i="213"/>
  <c r="AA291" i="213"/>
  <c r="Z291" i="213"/>
  <c r="Y291" i="213"/>
  <c r="X291" i="213"/>
  <c r="W291" i="213"/>
  <c r="V291" i="213"/>
  <c r="U291" i="213"/>
  <c r="T291" i="213"/>
  <c r="S291" i="213"/>
  <c r="AG287" i="213"/>
  <c r="AF287" i="213"/>
  <c r="AE287" i="213"/>
  <c r="AD287" i="213"/>
  <c r="AC287" i="213"/>
  <c r="AB287" i="213"/>
  <c r="AA287" i="213"/>
  <c r="Z287" i="213"/>
  <c r="Y287" i="213"/>
  <c r="X287" i="213"/>
  <c r="W287" i="213"/>
  <c r="V287" i="213"/>
  <c r="U287" i="213"/>
  <c r="T287" i="213"/>
  <c r="S287" i="213"/>
  <c r="AG283" i="213"/>
  <c r="AF283" i="213"/>
  <c r="AE283" i="213"/>
  <c r="AD283" i="213"/>
  <c r="AC283" i="213"/>
  <c r="AB283" i="213"/>
  <c r="AA283" i="213"/>
  <c r="Z283" i="213"/>
  <c r="Y283" i="213"/>
  <c r="X283" i="213"/>
  <c r="W283" i="213"/>
  <c r="V283" i="213"/>
  <c r="U283" i="213"/>
  <c r="T283" i="213"/>
  <c r="S283" i="213"/>
  <c r="AG279" i="213"/>
  <c r="AF279" i="213"/>
  <c r="AE279" i="213"/>
  <c r="AD279" i="213"/>
  <c r="AC279" i="213"/>
  <c r="AB279" i="213"/>
  <c r="AA279" i="213"/>
  <c r="Z279" i="213"/>
  <c r="Y279" i="213"/>
  <c r="X279" i="213"/>
  <c r="W279" i="213"/>
  <c r="V279" i="213"/>
  <c r="U279" i="213"/>
  <c r="T279" i="213"/>
  <c r="S279" i="213"/>
  <c r="AG275" i="213"/>
  <c r="AF275" i="213"/>
  <c r="AE275" i="213"/>
  <c r="AD275" i="213"/>
  <c r="AC275" i="213"/>
  <c r="AB275" i="213"/>
  <c r="AA275" i="213"/>
  <c r="Z275" i="213"/>
  <c r="Y275" i="213"/>
  <c r="X275" i="213"/>
  <c r="W275" i="213"/>
  <c r="V275" i="213"/>
  <c r="U275" i="213"/>
  <c r="T275" i="213"/>
  <c r="S275" i="213"/>
  <c r="AG267" i="213"/>
  <c r="AF267" i="213"/>
  <c r="AE267" i="213"/>
  <c r="AD267" i="213"/>
  <c r="AC267" i="213"/>
  <c r="AB267" i="213"/>
  <c r="AA267" i="213"/>
  <c r="Z267" i="213"/>
  <c r="Y267" i="213"/>
  <c r="X267" i="213"/>
  <c r="W267" i="213"/>
  <c r="V267" i="213"/>
  <c r="U267" i="213"/>
  <c r="T267" i="213"/>
  <c r="S267" i="213"/>
  <c r="AG263" i="213"/>
  <c r="AF263" i="213"/>
  <c r="AE263" i="213"/>
  <c r="AD263" i="213"/>
  <c r="AC263" i="213"/>
  <c r="AB263" i="213"/>
  <c r="AA263" i="213"/>
  <c r="Z263" i="213"/>
  <c r="Y263" i="213"/>
  <c r="X263" i="213"/>
  <c r="W263" i="213"/>
  <c r="V263" i="213"/>
  <c r="U263" i="213"/>
  <c r="T263" i="213"/>
  <c r="S263" i="213"/>
  <c r="AG259" i="213"/>
  <c r="AF259" i="213"/>
  <c r="AE259" i="213"/>
  <c r="AD259" i="213"/>
  <c r="AC259" i="213"/>
  <c r="AB259" i="213"/>
  <c r="AA259" i="213"/>
  <c r="Z259" i="213"/>
  <c r="Y259" i="213"/>
  <c r="X259" i="213"/>
  <c r="W259" i="213"/>
  <c r="V259" i="213"/>
  <c r="U259" i="213"/>
  <c r="T259" i="213"/>
  <c r="S259" i="213"/>
  <c r="AG255" i="213"/>
  <c r="AF255" i="213"/>
  <c r="AE255" i="213"/>
  <c r="AD255" i="213"/>
  <c r="AC255" i="213"/>
  <c r="AB255" i="213"/>
  <c r="AA255" i="213"/>
  <c r="Z255" i="213"/>
  <c r="Y255" i="213"/>
  <c r="X255" i="213"/>
  <c r="W255" i="213"/>
  <c r="V255" i="213"/>
  <c r="U255" i="213"/>
  <c r="T255" i="213"/>
  <c r="S255" i="213"/>
  <c r="AG251" i="213"/>
  <c r="AF251" i="213"/>
  <c r="AE251" i="213"/>
  <c r="AD251" i="213"/>
  <c r="AC251" i="213"/>
  <c r="AB251" i="213"/>
  <c r="AA251" i="213"/>
  <c r="Z251" i="213"/>
  <c r="Y251" i="213"/>
  <c r="X251" i="213"/>
  <c r="W251" i="213"/>
  <c r="V251" i="213"/>
  <c r="U251" i="213"/>
  <c r="T251" i="213"/>
  <c r="S251" i="213"/>
  <c r="AG243" i="213"/>
  <c r="AF243" i="213"/>
  <c r="AE243" i="213"/>
  <c r="AD243" i="213"/>
  <c r="AC243" i="213"/>
  <c r="AB243" i="213"/>
  <c r="AA243" i="213"/>
  <c r="Z243" i="213"/>
  <c r="Y243" i="213"/>
  <c r="X243" i="213"/>
  <c r="W243" i="213"/>
  <c r="V243" i="213"/>
  <c r="U243" i="213"/>
  <c r="T243" i="213"/>
  <c r="S243" i="213"/>
  <c r="AG239" i="213"/>
  <c r="AF239" i="213"/>
  <c r="AE239" i="213"/>
  <c r="AD239" i="213"/>
  <c r="AC239" i="213"/>
  <c r="AB239" i="213"/>
  <c r="AA239" i="213"/>
  <c r="Z239" i="213"/>
  <c r="Y239" i="213"/>
  <c r="X239" i="213"/>
  <c r="W239" i="213"/>
  <c r="V239" i="213"/>
  <c r="U239" i="213"/>
  <c r="T239" i="213"/>
  <c r="S239" i="213"/>
  <c r="AG235" i="213"/>
  <c r="AF235" i="213"/>
  <c r="AE235" i="213"/>
  <c r="AD235" i="213"/>
  <c r="AC235" i="213"/>
  <c r="AB235" i="213"/>
  <c r="AA235" i="213"/>
  <c r="Z235" i="213"/>
  <c r="Y235" i="213"/>
  <c r="X235" i="213"/>
  <c r="W235" i="213"/>
  <c r="V235" i="213"/>
  <c r="U235" i="213"/>
  <c r="T235" i="213"/>
  <c r="S235" i="213"/>
  <c r="AG231" i="213"/>
  <c r="AF231" i="213"/>
  <c r="AE231" i="213"/>
  <c r="AD231" i="213"/>
  <c r="AC231" i="213"/>
  <c r="AB231" i="213"/>
  <c r="AA231" i="213"/>
  <c r="Z231" i="213"/>
  <c r="Y231" i="213"/>
  <c r="X231" i="213"/>
  <c r="W231" i="213"/>
  <c r="V231" i="213"/>
  <c r="U231" i="213"/>
  <c r="T231" i="213"/>
  <c r="S231" i="213"/>
  <c r="AG227" i="213"/>
  <c r="AF227" i="213"/>
  <c r="AE227" i="213"/>
  <c r="AD227" i="213"/>
  <c r="AC227" i="213"/>
  <c r="AB227" i="213"/>
  <c r="AA227" i="213"/>
  <c r="Z227" i="213"/>
  <c r="Y227" i="213"/>
  <c r="X227" i="213"/>
  <c r="W227" i="213"/>
  <c r="V227" i="213"/>
  <c r="U227" i="213"/>
  <c r="T227" i="213"/>
  <c r="S227" i="213"/>
  <c r="AG219" i="213"/>
  <c r="AF219" i="213"/>
  <c r="AE219" i="213"/>
  <c r="AD219" i="213"/>
  <c r="AC219" i="213"/>
  <c r="AB219" i="213"/>
  <c r="AA219" i="213"/>
  <c r="Z219" i="213"/>
  <c r="Y219" i="213"/>
  <c r="X219" i="213"/>
  <c r="W219" i="213"/>
  <c r="V219" i="213"/>
  <c r="U219" i="213"/>
  <c r="T219" i="213"/>
  <c r="S219" i="213"/>
  <c r="AG215" i="213"/>
  <c r="AF215" i="213"/>
  <c r="AE215" i="213"/>
  <c r="AD215" i="213"/>
  <c r="AC215" i="213"/>
  <c r="AB215" i="213"/>
  <c r="AA215" i="213"/>
  <c r="Z215" i="213"/>
  <c r="Y215" i="213"/>
  <c r="X215" i="213"/>
  <c r="W215" i="213"/>
  <c r="V215" i="213"/>
  <c r="U215" i="213"/>
  <c r="T215" i="213"/>
  <c r="S215" i="213"/>
  <c r="AG211" i="213"/>
  <c r="AF211" i="213"/>
  <c r="AE211" i="213"/>
  <c r="AD211" i="213"/>
  <c r="AC211" i="213"/>
  <c r="AB211" i="213"/>
  <c r="AA211" i="213"/>
  <c r="Z211" i="213"/>
  <c r="Y211" i="213"/>
  <c r="X211" i="213"/>
  <c r="W211" i="213"/>
  <c r="V211" i="213"/>
  <c r="U211" i="213"/>
  <c r="T211" i="213"/>
  <c r="S211" i="213"/>
  <c r="AG207" i="213"/>
  <c r="AF207" i="213"/>
  <c r="AE207" i="213"/>
  <c r="AD207" i="213"/>
  <c r="AC207" i="213"/>
  <c r="AB207" i="213"/>
  <c r="AA207" i="213"/>
  <c r="Z207" i="213"/>
  <c r="Y207" i="213"/>
  <c r="X207" i="213"/>
  <c r="W207" i="213"/>
  <c r="V207" i="213"/>
  <c r="U207" i="213"/>
  <c r="T207" i="213"/>
  <c r="S207" i="213"/>
  <c r="AG203" i="213"/>
  <c r="AF203" i="213"/>
  <c r="AE203" i="213"/>
  <c r="AD203" i="213"/>
  <c r="AC203" i="213"/>
  <c r="AB203" i="213"/>
  <c r="AA203" i="213"/>
  <c r="Z203" i="213"/>
  <c r="Y203" i="213"/>
  <c r="X203" i="213"/>
  <c r="W203" i="213"/>
  <c r="V203" i="213"/>
  <c r="U203" i="213"/>
  <c r="T203" i="213"/>
  <c r="S203" i="213"/>
  <c r="AG195" i="213"/>
  <c r="AF195" i="213"/>
  <c r="AE195" i="213"/>
  <c r="AD195" i="213"/>
  <c r="AC195" i="213"/>
  <c r="AB195" i="213"/>
  <c r="AA195" i="213"/>
  <c r="Z195" i="213"/>
  <c r="Y195" i="213"/>
  <c r="X195" i="213"/>
  <c r="W195" i="213"/>
  <c r="V195" i="213"/>
  <c r="U195" i="213"/>
  <c r="T195" i="213"/>
  <c r="S195" i="213"/>
  <c r="AG191" i="213"/>
  <c r="AF191" i="213"/>
  <c r="AE191" i="213"/>
  <c r="AD191" i="213"/>
  <c r="AC191" i="213"/>
  <c r="AB191" i="213"/>
  <c r="AA191" i="213"/>
  <c r="Z191" i="213"/>
  <c r="Y191" i="213"/>
  <c r="X191" i="213"/>
  <c r="W191" i="213"/>
  <c r="V191" i="213"/>
  <c r="U191" i="213"/>
  <c r="T191" i="213"/>
  <c r="S191" i="213"/>
  <c r="AG187" i="213"/>
  <c r="AF187" i="213"/>
  <c r="AE187" i="213"/>
  <c r="AD187" i="213"/>
  <c r="AC187" i="213"/>
  <c r="AB187" i="213"/>
  <c r="AA187" i="213"/>
  <c r="Z187" i="213"/>
  <c r="Y187" i="213"/>
  <c r="X187" i="213"/>
  <c r="W187" i="213"/>
  <c r="V187" i="213"/>
  <c r="U187" i="213"/>
  <c r="T187" i="213"/>
  <c r="S187" i="213"/>
  <c r="AG183" i="213"/>
  <c r="AF183" i="213"/>
  <c r="AE183" i="213"/>
  <c r="AD183" i="213"/>
  <c r="AC183" i="213"/>
  <c r="AB183" i="213"/>
  <c r="AA183" i="213"/>
  <c r="Z183" i="213"/>
  <c r="Y183" i="213"/>
  <c r="X183" i="213"/>
  <c r="W183" i="213"/>
  <c r="V183" i="213"/>
  <c r="U183" i="213"/>
  <c r="T183" i="213"/>
  <c r="S183" i="213"/>
  <c r="AG179" i="213"/>
  <c r="AF179" i="213"/>
  <c r="AE179" i="213"/>
  <c r="AD179" i="213"/>
  <c r="AC179" i="213"/>
  <c r="AB179" i="213"/>
  <c r="AA179" i="213"/>
  <c r="Z179" i="213"/>
  <c r="Y179" i="213"/>
  <c r="X179" i="213"/>
  <c r="W179" i="213"/>
  <c r="V179" i="213"/>
  <c r="U179" i="213"/>
  <c r="T179" i="213"/>
  <c r="S179" i="213"/>
  <c r="AG171" i="213"/>
  <c r="AF171" i="213"/>
  <c r="AE171" i="213"/>
  <c r="AD171" i="213"/>
  <c r="AC171" i="213"/>
  <c r="AB171" i="213"/>
  <c r="AA171" i="213"/>
  <c r="Z171" i="213"/>
  <c r="Y171" i="213"/>
  <c r="X171" i="213"/>
  <c r="W171" i="213"/>
  <c r="V171" i="213"/>
  <c r="U171" i="213"/>
  <c r="T171" i="213"/>
  <c r="S171" i="213"/>
  <c r="AG167" i="213"/>
  <c r="AF167" i="213"/>
  <c r="AE167" i="213"/>
  <c r="AD167" i="213"/>
  <c r="AC167" i="213"/>
  <c r="AB167" i="213"/>
  <c r="AA167" i="213"/>
  <c r="Z167" i="213"/>
  <c r="Y167" i="213"/>
  <c r="X167" i="213"/>
  <c r="W167" i="213"/>
  <c r="V167" i="213"/>
  <c r="U167" i="213"/>
  <c r="T167" i="213"/>
  <c r="S167" i="213"/>
  <c r="AG163" i="213"/>
  <c r="AF163" i="213"/>
  <c r="AE163" i="213"/>
  <c r="AD163" i="213"/>
  <c r="AC163" i="213"/>
  <c r="AB163" i="213"/>
  <c r="AA163" i="213"/>
  <c r="Z163" i="213"/>
  <c r="Y163" i="213"/>
  <c r="X163" i="213"/>
  <c r="W163" i="213"/>
  <c r="V163" i="213"/>
  <c r="U163" i="213"/>
  <c r="T163" i="213"/>
  <c r="S163" i="213"/>
  <c r="AG159" i="213"/>
  <c r="AF159" i="213"/>
  <c r="AE159" i="213"/>
  <c r="AD159" i="213"/>
  <c r="AC159" i="213"/>
  <c r="AB159" i="213"/>
  <c r="AA159" i="213"/>
  <c r="Z159" i="213"/>
  <c r="Y159" i="213"/>
  <c r="X159" i="213"/>
  <c r="W159" i="213"/>
  <c r="V159" i="213"/>
  <c r="U159" i="213"/>
  <c r="T159" i="213"/>
  <c r="S159" i="213"/>
  <c r="AG155" i="213"/>
  <c r="AF155" i="213"/>
  <c r="AE155" i="213"/>
  <c r="AD155" i="213"/>
  <c r="AC155" i="213"/>
  <c r="AB155" i="213"/>
  <c r="AA155" i="213"/>
  <c r="Z155" i="213"/>
  <c r="Y155" i="213"/>
  <c r="X155" i="213"/>
  <c r="W155" i="213"/>
  <c r="V155" i="213"/>
  <c r="U155" i="213"/>
  <c r="T155" i="213"/>
  <c r="S155" i="213"/>
  <c r="AG147" i="213"/>
  <c r="AF147" i="213"/>
  <c r="AE147" i="213"/>
  <c r="AD147" i="213"/>
  <c r="AC147" i="213"/>
  <c r="AB147" i="213"/>
  <c r="AA147" i="213"/>
  <c r="Z147" i="213"/>
  <c r="Y147" i="213"/>
  <c r="X147" i="213"/>
  <c r="W147" i="213"/>
  <c r="V147" i="213"/>
  <c r="U147" i="213"/>
  <c r="T147" i="213"/>
  <c r="S147" i="213"/>
  <c r="AG143" i="213"/>
  <c r="AF143" i="213"/>
  <c r="AE143" i="213"/>
  <c r="AD143" i="213"/>
  <c r="AC143" i="213"/>
  <c r="AB143" i="213"/>
  <c r="AA143" i="213"/>
  <c r="Z143" i="213"/>
  <c r="Y143" i="213"/>
  <c r="X143" i="213"/>
  <c r="W143" i="213"/>
  <c r="V143" i="213"/>
  <c r="U143" i="213"/>
  <c r="T143" i="213"/>
  <c r="S143" i="213"/>
  <c r="AG139" i="213"/>
  <c r="AF139" i="213"/>
  <c r="AE139" i="213"/>
  <c r="AD139" i="213"/>
  <c r="AC139" i="213"/>
  <c r="AB139" i="213"/>
  <c r="AA139" i="213"/>
  <c r="Z139" i="213"/>
  <c r="Y139" i="213"/>
  <c r="X139" i="213"/>
  <c r="W139" i="213"/>
  <c r="V139" i="213"/>
  <c r="U139" i="213"/>
  <c r="T139" i="213"/>
  <c r="S139" i="213"/>
  <c r="AG135" i="213"/>
  <c r="AF135" i="213"/>
  <c r="AE135" i="213"/>
  <c r="AD135" i="213"/>
  <c r="AC135" i="213"/>
  <c r="AB135" i="213"/>
  <c r="AA135" i="213"/>
  <c r="Z135" i="213"/>
  <c r="Y135" i="213"/>
  <c r="X135" i="213"/>
  <c r="W135" i="213"/>
  <c r="V135" i="213"/>
  <c r="U135" i="213"/>
  <c r="T135" i="213"/>
  <c r="S135" i="213"/>
  <c r="AG131" i="213"/>
  <c r="AF131" i="213"/>
  <c r="AE131" i="213"/>
  <c r="AD131" i="213"/>
  <c r="AC131" i="213"/>
  <c r="AB131" i="213"/>
  <c r="AA131" i="213"/>
  <c r="Z131" i="213"/>
  <c r="Y131" i="213"/>
  <c r="X131" i="213"/>
  <c r="W131" i="213"/>
  <c r="V131" i="213"/>
  <c r="U131" i="213"/>
  <c r="T131" i="213"/>
  <c r="S131" i="213"/>
  <c r="AG123" i="213"/>
  <c r="AF123" i="213"/>
  <c r="AE123" i="213"/>
  <c r="AD123" i="213"/>
  <c r="AC123" i="213"/>
  <c r="AB123" i="213"/>
  <c r="AA123" i="213"/>
  <c r="Z123" i="213"/>
  <c r="Y123" i="213"/>
  <c r="X123" i="213"/>
  <c r="W123" i="213"/>
  <c r="V123" i="213"/>
  <c r="U123" i="213"/>
  <c r="T123" i="213"/>
  <c r="S123" i="213"/>
  <c r="AG119" i="213"/>
  <c r="AF119" i="213"/>
  <c r="AE119" i="213"/>
  <c r="AD119" i="213"/>
  <c r="AC119" i="213"/>
  <c r="AB119" i="213"/>
  <c r="AA119" i="213"/>
  <c r="Z119" i="213"/>
  <c r="Y119" i="213"/>
  <c r="X119" i="213"/>
  <c r="W119" i="213"/>
  <c r="V119" i="213"/>
  <c r="U119" i="213"/>
  <c r="T119" i="213"/>
  <c r="S119" i="213"/>
  <c r="AG115" i="213"/>
  <c r="AF115" i="213"/>
  <c r="AE115" i="213"/>
  <c r="AD115" i="213"/>
  <c r="AC115" i="213"/>
  <c r="AB115" i="213"/>
  <c r="AA115" i="213"/>
  <c r="Z115" i="213"/>
  <c r="Y115" i="213"/>
  <c r="X115" i="213"/>
  <c r="W115" i="213"/>
  <c r="V115" i="213"/>
  <c r="U115" i="213"/>
  <c r="T115" i="213"/>
  <c r="S115" i="213"/>
  <c r="AG111" i="213"/>
  <c r="AF111" i="213"/>
  <c r="AE111" i="213"/>
  <c r="AD111" i="213"/>
  <c r="AC111" i="213"/>
  <c r="AB111" i="213"/>
  <c r="AA111" i="213"/>
  <c r="Z111" i="213"/>
  <c r="Y111" i="213"/>
  <c r="X111" i="213"/>
  <c r="W111" i="213"/>
  <c r="V111" i="213"/>
  <c r="U111" i="213"/>
  <c r="T111" i="213"/>
  <c r="S111" i="213"/>
  <c r="AG107" i="213"/>
  <c r="AF107" i="213"/>
  <c r="AE107" i="213"/>
  <c r="AD107" i="213"/>
  <c r="AC107" i="213"/>
  <c r="AB107" i="213"/>
  <c r="AA107" i="213"/>
  <c r="Z107" i="213"/>
  <c r="Y107" i="213"/>
  <c r="X107" i="213"/>
  <c r="W107" i="213"/>
  <c r="V107" i="213"/>
  <c r="U107" i="213"/>
  <c r="T107" i="213"/>
  <c r="S107" i="213"/>
  <c r="AG99" i="213"/>
  <c r="AF99" i="213"/>
  <c r="AE99" i="213"/>
  <c r="AD99" i="213"/>
  <c r="AC99" i="213"/>
  <c r="AB99" i="213"/>
  <c r="AA99" i="213"/>
  <c r="Z99" i="213"/>
  <c r="Y99" i="213"/>
  <c r="X99" i="213"/>
  <c r="W99" i="213"/>
  <c r="V99" i="213"/>
  <c r="U99" i="213"/>
  <c r="T99" i="213"/>
  <c r="S99" i="213"/>
  <c r="AG95" i="213"/>
  <c r="AF95" i="213"/>
  <c r="AE95" i="213"/>
  <c r="AD95" i="213"/>
  <c r="AC95" i="213"/>
  <c r="AB95" i="213"/>
  <c r="AA95" i="213"/>
  <c r="Z95" i="213"/>
  <c r="Y95" i="213"/>
  <c r="X95" i="213"/>
  <c r="W95" i="213"/>
  <c r="V95" i="213"/>
  <c r="U95" i="213"/>
  <c r="T95" i="213"/>
  <c r="S95" i="213"/>
  <c r="AG91" i="213"/>
  <c r="AF91" i="213"/>
  <c r="AE91" i="213"/>
  <c r="AD91" i="213"/>
  <c r="AC91" i="213"/>
  <c r="AB91" i="213"/>
  <c r="AA91" i="213"/>
  <c r="Z91" i="213"/>
  <c r="Y91" i="213"/>
  <c r="X91" i="213"/>
  <c r="W91" i="213"/>
  <c r="V91" i="213"/>
  <c r="U91" i="213"/>
  <c r="T91" i="213"/>
  <c r="S91" i="213"/>
  <c r="AG87" i="213"/>
  <c r="AF87" i="213"/>
  <c r="AE87" i="213"/>
  <c r="AD87" i="213"/>
  <c r="AC87" i="213"/>
  <c r="AB87" i="213"/>
  <c r="AA87" i="213"/>
  <c r="Z87" i="213"/>
  <c r="Y87" i="213"/>
  <c r="X87" i="213"/>
  <c r="W87" i="213"/>
  <c r="V87" i="213"/>
  <c r="U87" i="213"/>
  <c r="T87" i="213"/>
  <c r="S87" i="213"/>
  <c r="AG83" i="213"/>
  <c r="AF83" i="213"/>
  <c r="AE83" i="213"/>
  <c r="AD83" i="213"/>
  <c r="AC83" i="213"/>
  <c r="AB83" i="213"/>
  <c r="AA83" i="213"/>
  <c r="Z83" i="213"/>
  <c r="Y83" i="213"/>
  <c r="X83" i="213"/>
  <c r="W83" i="213"/>
  <c r="V83" i="213"/>
  <c r="U83" i="213"/>
  <c r="T83" i="213"/>
  <c r="S83" i="213"/>
  <c r="AG75" i="213"/>
  <c r="AF75" i="213"/>
  <c r="AE75" i="213"/>
  <c r="AD75" i="213"/>
  <c r="AC75" i="213"/>
  <c r="AB75" i="213"/>
  <c r="AA75" i="213"/>
  <c r="Z75" i="213"/>
  <c r="Y75" i="213"/>
  <c r="X75" i="213"/>
  <c r="W75" i="213"/>
  <c r="V75" i="213"/>
  <c r="U75" i="213"/>
  <c r="T75" i="213"/>
  <c r="S75" i="213"/>
  <c r="AG71" i="213"/>
  <c r="AF71" i="213"/>
  <c r="AE71" i="213"/>
  <c r="AD71" i="213"/>
  <c r="AC71" i="213"/>
  <c r="AB71" i="213"/>
  <c r="AA71" i="213"/>
  <c r="Z71" i="213"/>
  <c r="Y71" i="213"/>
  <c r="X71" i="213"/>
  <c r="W71" i="213"/>
  <c r="V71" i="213"/>
  <c r="U71" i="213"/>
  <c r="T71" i="213"/>
  <c r="S71" i="213"/>
  <c r="AG67" i="213"/>
  <c r="AF67" i="213"/>
  <c r="AE67" i="213"/>
  <c r="AD67" i="213"/>
  <c r="AC67" i="213"/>
  <c r="AB67" i="213"/>
  <c r="AA67" i="213"/>
  <c r="Z67" i="213"/>
  <c r="Y67" i="213"/>
  <c r="X67" i="213"/>
  <c r="W67" i="213"/>
  <c r="V67" i="213"/>
  <c r="U67" i="213"/>
  <c r="T67" i="213"/>
  <c r="S67" i="213"/>
  <c r="AG63" i="213"/>
  <c r="AF63" i="213"/>
  <c r="AE63" i="213"/>
  <c r="AD63" i="213"/>
  <c r="AC63" i="213"/>
  <c r="AB63" i="213"/>
  <c r="AA63" i="213"/>
  <c r="Z63" i="213"/>
  <c r="Y63" i="213"/>
  <c r="X63" i="213"/>
  <c r="W63" i="213"/>
  <c r="V63" i="213"/>
  <c r="U63" i="213"/>
  <c r="T63" i="213"/>
  <c r="S63" i="213"/>
  <c r="AG59" i="213"/>
  <c r="AF59" i="213"/>
  <c r="AE59" i="213"/>
  <c r="AD59" i="213"/>
  <c r="AC59" i="213"/>
  <c r="AB59" i="213"/>
  <c r="AA59" i="213"/>
  <c r="Z59" i="213"/>
  <c r="Y59" i="213"/>
  <c r="X59" i="213"/>
  <c r="W59" i="213"/>
  <c r="V59" i="213"/>
  <c r="U59" i="213"/>
  <c r="T59" i="213"/>
  <c r="S59" i="213"/>
  <c r="AG51" i="213"/>
  <c r="AF51" i="213"/>
  <c r="AE51" i="213"/>
  <c r="AD51" i="213"/>
  <c r="AC51" i="213"/>
  <c r="AB51" i="213"/>
  <c r="AA51" i="213"/>
  <c r="Z51" i="213"/>
  <c r="Y51" i="213"/>
  <c r="X51" i="213"/>
  <c r="W51" i="213"/>
  <c r="V51" i="213"/>
  <c r="U51" i="213"/>
  <c r="T51" i="213"/>
  <c r="S51" i="213"/>
  <c r="AG47" i="213"/>
  <c r="AF47" i="213"/>
  <c r="AE47" i="213"/>
  <c r="AD47" i="213"/>
  <c r="AC47" i="213"/>
  <c r="AB47" i="213"/>
  <c r="AA47" i="213"/>
  <c r="Z47" i="213"/>
  <c r="Y47" i="213"/>
  <c r="X47" i="213"/>
  <c r="W47" i="213"/>
  <c r="V47" i="213"/>
  <c r="U47" i="213"/>
  <c r="T47" i="213"/>
  <c r="S47" i="213"/>
  <c r="AG43" i="213"/>
  <c r="AF43" i="213"/>
  <c r="AE43" i="213"/>
  <c r="AD43" i="213"/>
  <c r="AC43" i="213"/>
  <c r="AB43" i="213"/>
  <c r="AA43" i="213"/>
  <c r="Z43" i="213"/>
  <c r="Y43" i="213"/>
  <c r="X43" i="213"/>
  <c r="W43" i="213"/>
  <c r="V43" i="213"/>
  <c r="U43" i="213"/>
  <c r="T43" i="213"/>
  <c r="S43" i="213"/>
  <c r="AG39" i="213"/>
  <c r="AF39" i="213"/>
  <c r="AE39" i="213"/>
  <c r="AD39" i="213"/>
  <c r="AC39" i="213"/>
  <c r="AB39" i="213"/>
  <c r="AA39" i="213"/>
  <c r="Z39" i="213"/>
  <c r="Y39" i="213"/>
  <c r="X39" i="213"/>
  <c r="W39" i="213"/>
  <c r="V39" i="213"/>
  <c r="U39" i="213"/>
  <c r="T39" i="213"/>
  <c r="S39" i="213"/>
  <c r="AG35" i="213"/>
  <c r="AF35" i="213"/>
  <c r="AE35" i="213"/>
  <c r="AD35" i="213"/>
  <c r="AC35" i="213"/>
  <c r="AB35" i="213"/>
  <c r="AA35" i="213"/>
  <c r="Z35" i="213"/>
  <c r="Y35" i="213"/>
  <c r="X35" i="213"/>
  <c r="W35" i="213"/>
  <c r="V35" i="213"/>
  <c r="U35" i="213"/>
  <c r="T35" i="213"/>
  <c r="S35" i="213"/>
  <c r="AG27" i="213"/>
  <c r="AF27" i="213"/>
  <c r="AE27" i="213"/>
  <c r="AD27" i="213"/>
  <c r="AC27" i="213"/>
  <c r="AB27" i="213"/>
  <c r="AA27" i="213"/>
  <c r="Z27" i="213"/>
  <c r="Y27" i="213"/>
  <c r="X27" i="213"/>
  <c r="W27" i="213"/>
  <c r="V27" i="213"/>
  <c r="U27" i="213"/>
  <c r="T27" i="213"/>
  <c r="S27" i="213"/>
  <c r="AG23" i="213"/>
  <c r="AF23" i="213"/>
  <c r="AE23" i="213"/>
  <c r="AD23" i="213"/>
  <c r="AC23" i="213"/>
  <c r="AB23" i="213"/>
  <c r="AA23" i="213"/>
  <c r="Z23" i="213"/>
  <c r="Y23" i="213"/>
  <c r="X23" i="213"/>
  <c r="W23" i="213"/>
  <c r="V23" i="213"/>
  <c r="U23" i="213"/>
  <c r="T23" i="213"/>
  <c r="S23" i="213"/>
  <c r="AG19" i="213"/>
  <c r="AF19" i="213"/>
  <c r="AE19" i="213"/>
  <c r="AD19" i="213"/>
  <c r="AC19" i="213"/>
  <c r="AB19" i="213"/>
  <c r="AA19" i="213"/>
  <c r="Z19" i="213"/>
  <c r="Y19" i="213"/>
  <c r="X19" i="213"/>
  <c r="W19" i="213"/>
  <c r="V19" i="213"/>
  <c r="U19" i="213"/>
  <c r="T19" i="213"/>
  <c r="S19" i="213"/>
  <c r="AG15" i="213"/>
  <c r="AF15" i="213"/>
  <c r="AE15" i="213"/>
  <c r="AD15" i="213"/>
  <c r="AC15" i="213"/>
  <c r="AB15" i="213"/>
  <c r="AA15" i="213"/>
  <c r="Z15" i="213"/>
  <c r="Y15" i="213"/>
  <c r="X15" i="213"/>
  <c r="W15" i="213"/>
  <c r="V15" i="213"/>
  <c r="U15" i="213"/>
  <c r="T15" i="213"/>
  <c r="S15" i="213"/>
  <c r="AG11" i="213"/>
  <c r="AF11" i="213"/>
  <c r="AE11" i="213"/>
  <c r="AD11" i="213"/>
  <c r="AC11" i="213"/>
  <c r="AB11" i="213"/>
  <c r="AA11" i="213"/>
  <c r="Z11" i="213"/>
  <c r="Y11" i="213"/>
  <c r="X11" i="213"/>
  <c r="W11" i="213"/>
  <c r="V11" i="213"/>
  <c r="U11" i="213"/>
  <c r="T11" i="213"/>
  <c r="S11" i="213"/>
  <c r="AG184" i="229"/>
  <c r="AF184" i="229"/>
  <c r="AE184" i="229"/>
  <c r="AD184" i="229"/>
  <c r="AC184" i="229"/>
  <c r="AB184" i="229"/>
  <c r="AA184" i="229"/>
  <c r="Z184" i="229"/>
  <c r="Y184" i="229"/>
  <c r="X184" i="229"/>
  <c r="W184" i="229"/>
  <c r="V184" i="229"/>
  <c r="U184" i="229"/>
  <c r="T184" i="229"/>
  <c r="S184" i="229"/>
  <c r="S29" i="265"/>
  <c r="S29" i="264"/>
  <c r="S29" i="263"/>
  <c r="S29" i="262"/>
  <c r="S29" i="261"/>
  <c r="S29" i="260"/>
  <c r="S29" i="259"/>
  <c r="S29" i="258"/>
  <c r="S29" i="257"/>
  <c r="S29" i="256"/>
  <c r="S29" i="255"/>
  <c r="S29" i="254"/>
  <c r="S29" i="253"/>
  <c r="S29" i="252"/>
  <c r="S29" i="251"/>
  <c r="AG162" i="229"/>
  <c r="AF162" i="229"/>
  <c r="AE162" i="229"/>
  <c r="AD162" i="229"/>
  <c r="AC162" i="229"/>
  <c r="AB162" i="229"/>
  <c r="AA162" i="229"/>
  <c r="Z162" i="229"/>
  <c r="Y162" i="229"/>
  <c r="X162" i="229"/>
  <c r="W162" i="229"/>
  <c r="V162" i="229"/>
  <c r="U162" i="229"/>
  <c r="T162" i="229"/>
  <c r="S162" i="229"/>
  <c r="S26" i="265"/>
  <c r="S26" i="264"/>
  <c r="S26" i="263"/>
  <c r="S26" i="262"/>
  <c r="S26" i="261"/>
  <c r="S26" i="260"/>
  <c r="S26" i="259"/>
  <c r="S26" i="258"/>
  <c r="S26" i="257"/>
  <c r="S26" i="256"/>
  <c r="S26" i="255"/>
  <c r="S26" i="254"/>
  <c r="S26" i="253"/>
  <c r="S26" i="252"/>
  <c r="S26" i="251"/>
  <c r="AG140" i="229"/>
  <c r="AF140" i="229"/>
  <c r="AE140" i="229"/>
  <c r="AD140" i="229"/>
  <c r="AC140" i="229"/>
  <c r="AB140" i="229"/>
  <c r="AA140" i="229"/>
  <c r="Z140" i="229"/>
  <c r="Y140" i="229"/>
  <c r="X140" i="229"/>
  <c r="W140" i="229"/>
  <c r="V140" i="229"/>
  <c r="U140" i="229"/>
  <c r="T140" i="229"/>
  <c r="S140" i="229"/>
  <c r="S23" i="265"/>
  <c r="S23" i="264"/>
  <c r="S23" i="263"/>
  <c r="S23" i="262"/>
  <c r="S23" i="261"/>
  <c r="S23" i="260"/>
  <c r="S23" i="259"/>
  <c r="S23" i="258"/>
  <c r="S23" i="257"/>
  <c r="S23" i="256"/>
  <c r="S23" i="255"/>
  <c r="S23" i="254"/>
  <c r="S23" i="253"/>
  <c r="S23" i="252"/>
  <c r="S23" i="251"/>
  <c r="AG97" i="229"/>
  <c r="AF97" i="229"/>
  <c r="AE97" i="229"/>
  <c r="AD97" i="229"/>
  <c r="AC97" i="229"/>
  <c r="AB97" i="229"/>
  <c r="AA97" i="229"/>
  <c r="Z97" i="229"/>
  <c r="Y97" i="229"/>
  <c r="X97" i="229"/>
  <c r="W97" i="229"/>
  <c r="V97" i="229"/>
  <c r="U97" i="229"/>
  <c r="T97" i="229"/>
  <c r="S97" i="229"/>
  <c r="AG85" i="229"/>
  <c r="AF85" i="229"/>
  <c r="AE85" i="229"/>
  <c r="AD85" i="229"/>
  <c r="AC85" i="229"/>
  <c r="AB85" i="229"/>
  <c r="AA85" i="229"/>
  <c r="Z85" i="229"/>
  <c r="AT69" i="210" s="1"/>
  <c r="S15" i="258" s="1"/>
  <c r="Y85" i="229"/>
  <c r="X85" i="229"/>
  <c r="W85" i="229"/>
  <c r="V85" i="229"/>
  <c r="U85" i="229"/>
  <c r="T85" i="229"/>
  <c r="S85" i="229"/>
  <c r="AG82" i="229"/>
  <c r="AF82" i="229"/>
  <c r="AE82" i="229"/>
  <c r="AD82" i="229"/>
  <c r="AC82" i="229"/>
  <c r="AB82" i="229"/>
  <c r="AA82" i="229"/>
  <c r="Z82" i="229"/>
  <c r="AT68" i="210" s="1"/>
  <c r="S14" i="258" s="1"/>
  <c r="Y82" i="229"/>
  <c r="X82" i="229"/>
  <c r="W82" i="229"/>
  <c r="V82" i="229"/>
  <c r="U82" i="229"/>
  <c r="T82" i="229"/>
  <c r="S82" i="229"/>
  <c r="AG79" i="229"/>
  <c r="AF79" i="229"/>
  <c r="AE79" i="229"/>
  <c r="AD79" i="229"/>
  <c r="AC79" i="229"/>
  <c r="AB79" i="229"/>
  <c r="AA79" i="229"/>
  <c r="Z79" i="229"/>
  <c r="AT67" i="210" s="1"/>
  <c r="S13" i="258" s="1"/>
  <c r="Y79" i="229"/>
  <c r="X79" i="229"/>
  <c r="W79" i="229"/>
  <c r="V79" i="229"/>
  <c r="U79" i="229"/>
  <c r="T79" i="229"/>
  <c r="S79" i="229"/>
  <c r="AG73" i="229"/>
  <c r="AF73" i="229"/>
  <c r="AE73" i="229"/>
  <c r="AD73" i="229"/>
  <c r="AC73" i="229"/>
  <c r="AB73" i="229"/>
  <c r="AA73" i="229"/>
  <c r="Z73" i="229"/>
  <c r="Y73" i="229"/>
  <c r="X73" i="229"/>
  <c r="W73" i="229"/>
  <c r="V73" i="229"/>
  <c r="U73" i="229"/>
  <c r="T73" i="229"/>
  <c r="S73" i="229"/>
  <c r="AG61" i="229"/>
  <c r="AF61" i="229"/>
  <c r="AE61" i="229"/>
  <c r="AD61" i="229"/>
  <c r="AC61" i="229"/>
  <c r="AB61" i="229"/>
  <c r="AA61" i="229"/>
  <c r="Z61" i="229"/>
  <c r="Y61" i="229"/>
  <c r="X61" i="229"/>
  <c r="W61" i="229"/>
  <c r="V61" i="229"/>
  <c r="U61" i="229"/>
  <c r="T61" i="229"/>
  <c r="S61" i="229"/>
  <c r="AG55" i="229"/>
  <c r="AF55" i="229"/>
  <c r="AE55" i="229"/>
  <c r="AD55" i="229"/>
  <c r="AC55" i="229"/>
  <c r="AB55" i="229"/>
  <c r="AX63" i="210" s="1"/>
  <c r="S10" i="260" s="1"/>
  <c r="AA55" i="229"/>
  <c r="Z55" i="229"/>
  <c r="Y55" i="229"/>
  <c r="X55" i="229"/>
  <c r="W55" i="229"/>
  <c r="V55" i="229"/>
  <c r="AL63" i="210" s="1"/>
  <c r="S10" i="254" s="1"/>
  <c r="U55" i="229"/>
  <c r="T55" i="229"/>
  <c r="S55" i="229"/>
  <c r="AG48" i="229"/>
  <c r="AF48" i="229"/>
  <c r="AE48" i="229"/>
  <c r="AD48" i="229"/>
  <c r="AC48" i="229"/>
  <c r="AB48" i="229"/>
  <c r="AA48" i="229"/>
  <c r="Z48" i="229"/>
  <c r="Y48" i="229"/>
  <c r="X48" i="229"/>
  <c r="W48" i="229"/>
  <c r="V48" i="229"/>
  <c r="U48" i="229"/>
  <c r="AJ62" i="210" s="1"/>
  <c r="S9" i="253" s="1"/>
  <c r="T48" i="229"/>
  <c r="S48" i="229"/>
  <c r="AG39" i="229"/>
  <c r="AF39" i="229"/>
  <c r="AE39" i="229"/>
  <c r="AD39" i="229"/>
  <c r="AC39" i="229"/>
  <c r="AB39" i="229"/>
  <c r="AA39" i="229"/>
  <c r="Z39" i="229"/>
  <c r="Y39" i="229"/>
  <c r="X39" i="229"/>
  <c r="W39" i="229"/>
  <c r="V39" i="229"/>
  <c r="U39" i="229"/>
  <c r="T39" i="229"/>
  <c r="S39" i="229"/>
  <c r="AG30" i="229"/>
  <c r="AF30" i="229"/>
  <c r="AE30" i="229"/>
  <c r="AD30" i="229"/>
  <c r="AC30" i="229"/>
  <c r="AB30" i="229"/>
  <c r="AA30" i="229"/>
  <c r="AV59" i="210" s="1"/>
  <c r="S7" i="259" s="1"/>
  <c r="Z30" i="229"/>
  <c r="AT59" i="210" s="1"/>
  <c r="S7" i="258" s="1"/>
  <c r="Y30" i="229"/>
  <c r="X30" i="229"/>
  <c r="W30" i="229"/>
  <c r="V30" i="229"/>
  <c r="U30" i="229"/>
  <c r="T30" i="229"/>
  <c r="S30" i="229"/>
  <c r="AG27" i="229"/>
  <c r="AF27" i="229"/>
  <c r="AE27" i="229"/>
  <c r="AD27" i="229"/>
  <c r="AC27" i="229"/>
  <c r="AB27" i="229"/>
  <c r="AA27" i="229"/>
  <c r="Z27" i="229"/>
  <c r="AT58" i="210" s="1"/>
  <c r="S6" i="258" s="1"/>
  <c r="Y27" i="229"/>
  <c r="X27" i="229"/>
  <c r="W27" i="229"/>
  <c r="V27" i="229"/>
  <c r="U27" i="229"/>
  <c r="AJ58" i="210" s="1"/>
  <c r="S6" i="253" s="1"/>
  <c r="T27" i="229"/>
  <c r="S27" i="229"/>
  <c r="AG17" i="229"/>
  <c r="AF17" i="229"/>
  <c r="AE17" i="229"/>
  <c r="AD17" i="229"/>
  <c r="AC17" i="229"/>
  <c r="AB17" i="229"/>
  <c r="AX57" i="210" s="1"/>
  <c r="S5" i="260" s="1"/>
  <c r="AA17" i="229"/>
  <c r="Z17" i="229"/>
  <c r="Y17" i="229"/>
  <c r="X17" i="229"/>
  <c r="W17" i="229"/>
  <c r="V17" i="229"/>
  <c r="U17" i="229"/>
  <c r="AJ57" i="210" s="1"/>
  <c r="S5" i="253" s="1"/>
  <c r="T17" i="229"/>
  <c r="AH57" i="210" s="1"/>
  <c r="S5" i="252" s="1"/>
  <c r="S17" i="229"/>
  <c r="A106" i="210"/>
  <c r="A105" i="210"/>
  <c r="A104" i="210"/>
  <c r="E54" i="235"/>
  <c r="F54" i="235"/>
  <c r="G54" i="235"/>
  <c r="H54" i="235"/>
  <c r="D54" i="235"/>
  <c r="E51" i="235"/>
  <c r="F51" i="235"/>
  <c r="G51" i="235"/>
  <c r="H51" i="235"/>
  <c r="E52" i="235"/>
  <c r="F52" i="235"/>
  <c r="G52" i="235"/>
  <c r="H52" i="235"/>
  <c r="E53" i="235"/>
  <c r="F53" i="235"/>
  <c r="G53" i="235"/>
  <c r="H53" i="235"/>
  <c r="D53" i="235"/>
  <c r="D52" i="235"/>
  <c r="D51" i="235"/>
  <c r="E48" i="235"/>
  <c r="F48" i="235"/>
  <c r="G48" i="235"/>
  <c r="H48" i="235"/>
  <c r="E49" i="235"/>
  <c r="F49" i="235"/>
  <c r="G49" i="235"/>
  <c r="H49" i="235"/>
  <c r="E50" i="235"/>
  <c r="F50" i="235"/>
  <c r="G50" i="235"/>
  <c r="H50" i="235"/>
  <c r="D50" i="235"/>
  <c r="D49" i="235"/>
  <c r="D48" i="235"/>
  <c r="R46" i="76"/>
  <c r="AD106" i="210" s="1"/>
  <c r="I53" i="250" s="1"/>
  <c r="Q46" i="76"/>
  <c r="AB106" i="210" s="1"/>
  <c r="I53" i="249" s="1"/>
  <c r="P46" i="76"/>
  <c r="Z106" i="210" s="1"/>
  <c r="I53" i="248" s="1"/>
  <c r="O46" i="76"/>
  <c r="X106" i="210" s="1"/>
  <c r="I53" i="247" s="1"/>
  <c r="N46" i="76"/>
  <c r="V106" i="210" s="1"/>
  <c r="I53" i="246" s="1"/>
  <c r="M46" i="76"/>
  <c r="T106" i="210" s="1"/>
  <c r="I53" i="245" s="1"/>
  <c r="L46" i="76"/>
  <c r="R106" i="210" s="1"/>
  <c r="I53" i="244" s="1"/>
  <c r="K46" i="76"/>
  <c r="P106" i="210" s="1"/>
  <c r="I53" i="243" s="1"/>
  <c r="J46" i="76"/>
  <c r="N106" i="210" s="1"/>
  <c r="I53" i="242" s="1"/>
  <c r="I46" i="76"/>
  <c r="L106" i="210" s="1"/>
  <c r="I53" i="241" s="1"/>
  <c r="H46" i="76"/>
  <c r="J106" i="210" s="1"/>
  <c r="I53" i="240" s="1"/>
  <c r="G46" i="76"/>
  <c r="H106" i="210" s="1"/>
  <c r="I53" i="239" s="1"/>
  <c r="F46" i="76"/>
  <c r="F106" i="210" s="1"/>
  <c r="I53" i="238" s="1"/>
  <c r="E46" i="76"/>
  <c r="D106" i="210" s="1"/>
  <c r="I53" i="237" s="1"/>
  <c r="D46" i="76"/>
  <c r="B106" i="210" s="1"/>
  <c r="R39" i="76"/>
  <c r="AD105" i="210" s="1"/>
  <c r="Q39" i="76"/>
  <c r="AB105" i="210" s="1"/>
  <c r="P39" i="76"/>
  <c r="Z105" i="210" s="1"/>
  <c r="O39" i="76"/>
  <c r="X105" i="210" s="1"/>
  <c r="N39" i="76"/>
  <c r="V105" i="210" s="1"/>
  <c r="M39" i="76"/>
  <c r="T105" i="210" s="1"/>
  <c r="L39" i="76"/>
  <c r="R105" i="210" s="1"/>
  <c r="K39" i="76"/>
  <c r="P105" i="210" s="1"/>
  <c r="J39" i="76"/>
  <c r="N105" i="210" s="1"/>
  <c r="I39" i="76"/>
  <c r="L105" i="210" s="1"/>
  <c r="H39" i="76"/>
  <c r="J105" i="210" s="1"/>
  <c r="G39" i="76"/>
  <c r="H105" i="210" s="1"/>
  <c r="F39" i="76"/>
  <c r="F105" i="210" s="1"/>
  <c r="E39" i="76"/>
  <c r="D105" i="210" s="1"/>
  <c r="D39" i="76"/>
  <c r="B105" i="210" s="1"/>
  <c r="R32" i="76"/>
  <c r="AD104" i="210" s="1"/>
  <c r="Q32" i="76"/>
  <c r="AB104" i="210" s="1"/>
  <c r="P32" i="76"/>
  <c r="Z104" i="210" s="1"/>
  <c r="O32" i="76"/>
  <c r="X104" i="210" s="1"/>
  <c r="N32" i="76"/>
  <c r="V104" i="210" s="1"/>
  <c r="M32" i="76"/>
  <c r="T104" i="210" s="1"/>
  <c r="L32" i="76"/>
  <c r="R104" i="210" s="1"/>
  <c r="K32" i="76"/>
  <c r="P104" i="210" s="1"/>
  <c r="J32" i="76"/>
  <c r="N104" i="210" s="1"/>
  <c r="I32" i="76"/>
  <c r="L104" i="210" s="1"/>
  <c r="H32" i="76"/>
  <c r="J104" i="210" s="1"/>
  <c r="G32" i="76"/>
  <c r="H104" i="210" s="1"/>
  <c r="F32" i="76"/>
  <c r="F104" i="210" s="1"/>
  <c r="E32" i="76"/>
  <c r="D104" i="210" s="1"/>
  <c r="D32" i="76"/>
  <c r="B104" i="210" s="1"/>
  <c r="O4" i="236"/>
  <c r="O5" i="236"/>
  <c r="O6" i="236"/>
  <c r="O7" i="236"/>
  <c r="O8" i="236"/>
  <c r="O9" i="236"/>
  <c r="O10" i="236"/>
  <c r="O11" i="236"/>
  <c r="O12" i="236"/>
  <c r="O13" i="236"/>
  <c r="O14" i="236"/>
  <c r="O15" i="236"/>
  <c r="O16" i="236"/>
  <c r="O17" i="236"/>
  <c r="O18" i="236"/>
  <c r="O19" i="236"/>
  <c r="O20" i="236"/>
  <c r="O21" i="236"/>
  <c r="O22" i="236"/>
  <c r="O23" i="236"/>
  <c r="O24" i="236"/>
  <c r="O25" i="236"/>
  <c r="O26" i="236"/>
  <c r="O27" i="236"/>
  <c r="O28" i="236"/>
  <c r="O29" i="236"/>
  <c r="O30" i="236"/>
  <c r="O31" i="236"/>
  <c r="O32" i="236"/>
  <c r="O33" i="236"/>
  <c r="O34" i="236"/>
  <c r="O35" i="236"/>
  <c r="O36" i="236"/>
  <c r="O37" i="236"/>
  <c r="O38" i="236"/>
  <c r="O39" i="236"/>
  <c r="O40" i="236"/>
  <c r="O41" i="236"/>
  <c r="O42" i="236"/>
  <c r="O43" i="236"/>
  <c r="O44" i="236"/>
  <c r="O45" i="236"/>
  <c r="O46" i="236"/>
  <c r="O47" i="236"/>
  <c r="O48" i="236"/>
  <c r="O49" i="236"/>
  <c r="O50" i="236"/>
  <c r="O51" i="236"/>
  <c r="O52" i="236"/>
  <c r="O53" i="236"/>
  <c r="H32" i="236"/>
  <c r="H33" i="236"/>
  <c r="H34" i="236"/>
  <c r="H35" i="236"/>
  <c r="H36" i="236"/>
  <c r="H37" i="236"/>
  <c r="H38" i="236"/>
  <c r="H39" i="236"/>
  <c r="H40" i="236"/>
  <c r="H41" i="236"/>
  <c r="H42" i="236"/>
  <c r="H43" i="236"/>
  <c r="H44" i="236"/>
  <c r="H45" i="236"/>
  <c r="H46" i="236"/>
  <c r="H29" i="236"/>
  <c r="H28" i="236"/>
  <c r="H27" i="236"/>
  <c r="H26" i="236"/>
  <c r="H25" i="236"/>
  <c r="H24" i="236"/>
  <c r="H23" i="236"/>
  <c r="H22" i="236"/>
  <c r="H21" i="236"/>
  <c r="M1" i="236"/>
  <c r="I51" i="244" l="1"/>
  <c r="I71" i="244"/>
  <c r="I52" i="251"/>
  <c r="I72" i="251"/>
  <c r="I71" i="239"/>
  <c r="I51" i="239"/>
  <c r="I71" i="245"/>
  <c r="I51" i="245"/>
  <c r="I52" i="242"/>
  <c r="I72" i="242"/>
  <c r="I72" i="248"/>
  <c r="I52" i="248"/>
  <c r="I71" i="255"/>
  <c r="I51" i="255"/>
  <c r="I51" i="261"/>
  <c r="I71" i="261"/>
  <c r="I72" i="252"/>
  <c r="I52" i="252"/>
  <c r="I52" i="258"/>
  <c r="I72" i="258"/>
  <c r="I52" i="264"/>
  <c r="I72" i="264"/>
  <c r="I51" i="250"/>
  <c r="I71" i="250"/>
  <c r="I52" i="257"/>
  <c r="I72" i="257"/>
  <c r="I71" i="240"/>
  <c r="I51" i="240"/>
  <c r="I51" i="246"/>
  <c r="I71" i="246"/>
  <c r="I52" i="237"/>
  <c r="I72" i="237"/>
  <c r="I52" i="243"/>
  <c r="I72" i="243"/>
  <c r="I72" i="249"/>
  <c r="I52" i="249"/>
  <c r="I71" i="256"/>
  <c r="I51" i="256"/>
  <c r="I51" i="262"/>
  <c r="I71" i="262"/>
  <c r="I72" i="253"/>
  <c r="I52" i="253"/>
  <c r="I72" i="259"/>
  <c r="I52" i="259"/>
  <c r="I52" i="265"/>
  <c r="I72" i="265"/>
  <c r="I52" i="241"/>
  <c r="I72" i="241"/>
  <c r="I71" i="260"/>
  <c r="I51" i="260"/>
  <c r="I71" i="241"/>
  <c r="I51" i="241"/>
  <c r="I51" i="247"/>
  <c r="I71" i="247"/>
  <c r="I52" i="238"/>
  <c r="I72" i="238"/>
  <c r="I52" i="244"/>
  <c r="I72" i="244"/>
  <c r="I72" i="250"/>
  <c r="I52" i="250"/>
  <c r="I51" i="251"/>
  <c r="I71" i="251"/>
  <c r="I71" i="257"/>
  <c r="I51" i="257"/>
  <c r="I71" i="263"/>
  <c r="I51" i="263"/>
  <c r="I72" i="254"/>
  <c r="I52" i="254"/>
  <c r="I52" i="260"/>
  <c r="I72" i="260"/>
  <c r="I51" i="238"/>
  <c r="I71" i="238"/>
  <c r="I52" i="247"/>
  <c r="I72" i="247"/>
  <c r="I52" i="263"/>
  <c r="I72" i="263"/>
  <c r="I71" i="242"/>
  <c r="I51" i="242"/>
  <c r="I51" i="248"/>
  <c r="I71" i="248"/>
  <c r="I52" i="239"/>
  <c r="I72" i="239"/>
  <c r="I72" i="245"/>
  <c r="I52" i="245"/>
  <c r="I51" i="252"/>
  <c r="I71" i="252"/>
  <c r="I51" i="258"/>
  <c r="I71" i="258"/>
  <c r="I51" i="264"/>
  <c r="I71" i="264"/>
  <c r="I72" i="255"/>
  <c r="I52" i="255"/>
  <c r="I72" i="261"/>
  <c r="I52" i="261"/>
  <c r="I71" i="254"/>
  <c r="I51" i="254"/>
  <c r="I51" i="237"/>
  <c r="I71" i="237"/>
  <c r="I51" i="243"/>
  <c r="I71" i="243"/>
  <c r="I71" i="249"/>
  <c r="I51" i="249"/>
  <c r="I52" i="240"/>
  <c r="I72" i="240"/>
  <c r="I52" i="246"/>
  <c r="I72" i="246"/>
  <c r="I51" i="253"/>
  <c r="I71" i="253"/>
  <c r="I71" i="259"/>
  <c r="I51" i="259"/>
  <c r="I51" i="265"/>
  <c r="I71" i="265"/>
  <c r="I72" i="256"/>
  <c r="I52" i="256"/>
  <c r="I72" i="262"/>
  <c r="I52" i="262"/>
  <c r="AF60" i="210"/>
  <c r="S4" i="251" s="1"/>
  <c r="S32" i="229"/>
  <c r="AR60" i="210"/>
  <c r="S4" i="257" s="1"/>
  <c r="Y32" i="229"/>
  <c r="BD60" i="210"/>
  <c r="S4" i="263" s="1"/>
  <c r="AE32" i="229"/>
  <c r="AF65" i="210"/>
  <c r="S8" i="251" s="1"/>
  <c r="S63" i="229"/>
  <c r="AR65" i="210"/>
  <c r="S8" i="257" s="1"/>
  <c r="Y63" i="229"/>
  <c r="BD65" i="210"/>
  <c r="S8" i="263" s="1"/>
  <c r="AE63" i="229"/>
  <c r="AH60" i="210"/>
  <c r="S4" i="252" s="1"/>
  <c r="T32" i="229"/>
  <c r="AT60" i="210"/>
  <c r="S4" i="258" s="1"/>
  <c r="Z32" i="229"/>
  <c r="BF60" i="210"/>
  <c r="S4" i="264" s="1"/>
  <c r="AF32" i="229"/>
  <c r="AH65" i="210"/>
  <c r="S8" i="252" s="1"/>
  <c r="T63" i="229"/>
  <c r="AT65" i="210"/>
  <c r="S8" i="258" s="1"/>
  <c r="Z63" i="229"/>
  <c r="BF65" i="210"/>
  <c r="S8" i="264" s="1"/>
  <c r="AF63" i="229"/>
  <c r="AJ60" i="210"/>
  <c r="S4" i="253" s="1"/>
  <c r="U32" i="229"/>
  <c r="AV60" i="210"/>
  <c r="S4" i="259" s="1"/>
  <c r="AA32" i="229"/>
  <c r="BH60" i="210"/>
  <c r="S4" i="265" s="1"/>
  <c r="AG32" i="229"/>
  <c r="AJ65" i="210"/>
  <c r="S8" i="253" s="1"/>
  <c r="U63" i="229"/>
  <c r="AV65" i="210"/>
  <c r="S8" i="259" s="1"/>
  <c r="AA63" i="229"/>
  <c r="BH65" i="210"/>
  <c r="S8" i="265" s="1"/>
  <c r="AG63" i="229"/>
  <c r="AL60" i="210"/>
  <c r="S4" i="254" s="1"/>
  <c r="V32" i="229"/>
  <c r="AX60" i="210"/>
  <c r="S4" i="260" s="1"/>
  <c r="AB32" i="229"/>
  <c r="AL65" i="210"/>
  <c r="S8" i="254" s="1"/>
  <c r="V63" i="229"/>
  <c r="AX65" i="210"/>
  <c r="S8" i="260" s="1"/>
  <c r="AB63" i="229"/>
  <c r="AN60" i="210"/>
  <c r="S4" i="255" s="1"/>
  <c r="W32" i="229"/>
  <c r="AZ60" i="210"/>
  <c r="S4" i="261" s="1"/>
  <c r="AC32" i="229"/>
  <c r="AN65" i="210"/>
  <c r="S8" i="255" s="1"/>
  <c r="W63" i="229"/>
  <c r="AZ65" i="210"/>
  <c r="S8" i="261" s="1"/>
  <c r="AC63" i="229"/>
  <c r="AP60" i="210"/>
  <c r="S4" i="256" s="1"/>
  <c r="X32" i="229"/>
  <c r="BB60" i="210"/>
  <c r="S4" i="262" s="1"/>
  <c r="AD32" i="229"/>
  <c r="AP65" i="210"/>
  <c r="S8" i="256" s="1"/>
  <c r="X63" i="229"/>
  <c r="BB65" i="210"/>
  <c r="S8" i="262" s="1"/>
  <c r="AD63" i="229"/>
  <c r="AF70" i="210"/>
  <c r="S12" i="251" s="1"/>
  <c r="S87" i="229"/>
  <c r="AR70" i="210"/>
  <c r="S12" i="257" s="1"/>
  <c r="Y87" i="229"/>
  <c r="BD70" i="210"/>
  <c r="S12" i="263" s="1"/>
  <c r="AE87" i="229"/>
  <c r="AH70" i="210"/>
  <c r="S12" i="252" s="1"/>
  <c r="T87" i="229"/>
  <c r="AT70" i="210"/>
  <c r="S12" i="258" s="1"/>
  <c r="Z87" i="229"/>
  <c r="BF70" i="210"/>
  <c r="S12" i="264" s="1"/>
  <c r="AF87" i="229"/>
  <c r="AJ70" i="210"/>
  <c r="S12" i="253" s="1"/>
  <c r="U87" i="229"/>
  <c r="AV70" i="210"/>
  <c r="S12" i="259" s="1"/>
  <c r="AA87" i="229"/>
  <c r="BH70" i="210"/>
  <c r="S12" i="265" s="1"/>
  <c r="AG87" i="229"/>
  <c r="AL70" i="210"/>
  <c r="S12" i="254" s="1"/>
  <c r="V87" i="229"/>
  <c r="AX70" i="210"/>
  <c r="S12" i="260" s="1"/>
  <c r="AB87" i="229"/>
  <c r="AN70" i="210"/>
  <c r="S12" i="255" s="1"/>
  <c r="W87" i="229"/>
  <c r="AZ70" i="210"/>
  <c r="S12" i="261" s="1"/>
  <c r="AC87" i="229"/>
  <c r="AP70" i="210"/>
  <c r="S12" i="256" s="1"/>
  <c r="X87" i="229"/>
  <c r="BB70" i="210"/>
  <c r="S12" i="262" s="1"/>
  <c r="AD87" i="229"/>
  <c r="K21" i="251"/>
  <c r="U22" i="251"/>
  <c r="U15" i="258"/>
  <c r="K12" i="258"/>
  <c r="AL77" i="210"/>
  <c r="S21" i="254" s="1"/>
  <c r="V130" i="229"/>
  <c r="AT77" i="210"/>
  <c r="S21" i="258" s="1"/>
  <c r="Z130" i="229"/>
  <c r="BB77" i="210"/>
  <c r="S21" i="262" s="1"/>
  <c r="AD130" i="229"/>
  <c r="AH80" i="210"/>
  <c r="S24" i="252" s="1"/>
  <c r="T152" i="229"/>
  <c r="AP80" i="210"/>
  <c r="S24" i="256" s="1"/>
  <c r="X152" i="229"/>
  <c r="AX80" i="210"/>
  <c r="S24" i="260" s="1"/>
  <c r="AB152" i="229"/>
  <c r="BF80" i="210"/>
  <c r="S24" i="264" s="1"/>
  <c r="AF152" i="229"/>
  <c r="AL83" i="210"/>
  <c r="S27" i="254" s="1"/>
  <c r="V174" i="229"/>
  <c r="AT83" i="210"/>
  <c r="S27" i="258" s="1"/>
  <c r="Z174" i="229"/>
  <c r="BB83" i="210"/>
  <c r="S27" i="262" s="1"/>
  <c r="AD174" i="229"/>
  <c r="AF77" i="210"/>
  <c r="S21" i="251" s="1"/>
  <c r="S130" i="229"/>
  <c r="AN77" i="210"/>
  <c r="S21" i="255" s="1"/>
  <c r="W130" i="229"/>
  <c r="AV77" i="210"/>
  <c r="S21" i="259" s="1"/>
  <c r="AA130" i="229"/>
  <c r="BD77" i="210"/>
  <c r="S21" i="263" s="1"/>
  <c r="AE130" i="229"/>
  <c r="AJ80" i="210"/>
  <c r="S24" i="253" s="1"/>
  <c r="U152" i="229"/>
  <c r="AR80" i="210"/>
  <c r="S24" i="257" s="1"/>
  <c r="Y152" i="229"/>
  <c r="AZ80" i="210"/>
  <c r="S24" i="261" s="1"/>
  <c r="AC152" i="229"/>
  <c r="BH80" i="210"/>
  <c r="S24" i="265" s="1"/>
  <c r="AG152" i="229"/>
  <c r="AF83" i="210"/>
  <c r="S27" i="251" s="1"/>
  <c r="S174" i="229"/>
  <c r="AN83" i="210"/>
  <c r="S27" i="255" s="1"/>
  <c r="W174" i="229"/>
  <c r="AV83" i="210"/>
  <c r="S27" i="259" s="1"/>
  <c r="AA174" i="229"/>
  <c r="BD83" i="210"/>
  <c r="S27" i="263" s="1"/>
  <c r="AE174" i="229"/>
  <c r="AH77" i="210"/>
  <c r="S21" i="252" s="1"/>
  <c r="T130" i="229"/>
  <c r="AP77" i="210"/>
  <c r="S21" i="256" s="1"/>
  <c r="X130" i="229"/>
  <c r="AX77" i="210"/>
  <c r="S21" i="260" s="1"/>
  <c r="AB130" i="229"/>
  <c r="BF77" i="210"/>
  <c r="S21" i="264" s="1"/>
  <c r="AF130" i="229"/>
  <c r="AL80" i="210"/>
  <c r="S24" i="254" s="1"/>
  <c r="V152" i="229"/>
  <c r="AT80" i="210"/>
  <c r="S24" i="258" s="1"/>
  <c r="Z152" i="229"/>
  <c r="BB80" i="210"/>
  <c r="S24" i="262" s="1"/>
  <c r="AD152" i="229"/>
  <c r="AH83" i="210"/>
  <c r="S27" i="252" s="1"/>
  <c r="T174" i="229"/>
  <c r="AP83" i="210"/>
  <c r="S27" i="256" s="1"/>
  <c r="X174" i="229"/>
  <c r="AX83" i="210"/>
  <c r="S27" i="260" s="1"/>
  <c r="AB174" i="229"/>
  <c r="BF83" i="210"/>
  <c r="S27" i="264" s="1"/>
  <c r="AF174" i="229"/>
  <c r="AJ77" i="210"/>
  <c r="S21" i="253" s="1"/>
  <c r="U130" i="229"/>
  <c r="AR77" i="210"/>
  <c r="S21" i="257" s="1"/>
  <c r="Y130" i="229"/>
  <c r="AZ77" i="210"/>
  <c r="S21" i="261" s="1"/>
  <c r="AC130" i="229"/>
  <c r="BH77" i="210"/>
  <c r="S21" i="265" s="1"/>
  <c r="AG130" i="229"/>
  <c r="AF80" i="210"/>
  <c r="S24" i="251" s="1"/>
  <c r="S152" i="229"/>
  <c r="AN80" i="210"/>
  <c r="S24" i="255" s="1"/>
  <c r="W152" i="229"/>
  <c r="AV80" i="210"/>
  <c r="S24" i="259" s="1"/>
  <c r="AA152" i="229"/>
  <c r="BD80" i="210"/>
  <c r="S24" i="263" s="1"/>
  <c r="AE152" i="229"/>
  <c r="AJ83" i="210"/>
  <c r="S27" i="253" s="1"/>
  <c r="U174" i="229"/>
  <c r="AR83" i="210"/>
  <c r="S27" i="257" s="1"/>
  <c r="Y174" i="229"/>
  <c r="AZ83" i="210"/>
  <c r="S27" i="261" s="1"/>
  <c r="AC174" i="229"/>
  <c r="BH83" i="210"/>
  <c r="S27" i="265" s="1"/>
  <c r="AG174" i="229"/>
  <c r="T18" i="229"/>
  <c r="U18" i="229"/>
  <c r="Z28" i="229"/>
  <c r="V56" i="229"/>
  <c r="W18" i="229"/>
  <c r="AN57" i="210"/>
  <c r="S5" i="255" s="1"/>
  <c r="T31" i="229"/>
  <c r="AH59" i="210"/>
  <c r="S7" i="252" s="1"/>
  <c r="U80" i="229"/>
  <c r="AJ67" i="210"/>
  <c r="S13" i="253" s="1"/>
  <c r="AC86" i="229"/>
  <c r="AZ69" i="210"/>
  <c r="S15" i="261" s="1"/>
  <c r="Y18" i="229"/>
  <c r="AR57" i="210"/>
  <c r="S5" i="257" s="1"/>
  <c r="AG18" i="229"/>
  <c r="BH57" i="210"/>
  <c r="S5" i="265" s="1"/>
  <c r="W28" i="229"/>
  <c r="AN58" i="210"/>
  <c r="S6" i="255" s="1"/>
  <c r="AE28" i="229"/>
  <c r="BD58" i="210"/>
  <c r="S6" i="263" s="1"/>
  <c r="V31" i="229"/>
  <c r="AL59" i="210"/>
  <c r="S7" i="254" s="1"/>
  <c r="AD31" i="229"/>
  <c r="BB59" i="210"/>
  <c r="S7" i="262" s="1"/>
  <c r="V49" i="229"/>
  <c r="AL62" i="210"/>
  <c r="S9" i="254" s="1"/>
  <c r="AD49" i="229"/>
  <c r="BB62" i="210"/>
  <c r="S9" i="262" s="1"/>
  <c r="AD56" i="229"/>
  <c r="BB63" i="210"/>
  <c r="S10" i="262" s="1"/>
  <c r="U62" i="229"/>
  <c r="AJ64" i="210"/>
  <c r="S11" i="253" s="1"/>
  <c r="AC62" i="229"/>
  <c r="AZ64" i="210"/>
  <c r="S11" i="261" s="1"/>
  <c r="W80" i="229"/>
  <c r="AN67" i="210"/>
  <c r="S13" i="255" s="1"/>
  <c r="AE80" i="229"/>
  <c r="BD67" i="210"/>
  <c r="S13" i="263" s="1"/>
  <c r="W83" i="229"/>
  <c r="AN68" i="210"/>
  <c r="S14" i="255" s="1"/>
  <c r="AE83" i="229"/>
  <c r="BD68" i="210"/>
  <c r="S14" i="263" s="1"/>
  <c r="W86" i="229"/>
  <c r="AN69" i="210"/>
  <c r="S15" i="255" s="1"/>
  <c r="AE86" i="229"/>
  <c r="BD69" i="210"/>
  <c r="S15" i="263" s="1"/>
  <c r="AE18" i="229"/>
  <c r="BD57" i="210"/>
  <c r="S5" i="263" s="1"/>
  <c r="T56" i="229"/>
  <c r="AH63" i="210"/>
  <c r="S10" i="252" s="1"/>
  <c r="AC80" i="229"/>
  <c r="AZ67" i="210"/>
  <c r="S13" i="261" s="1"/>
  <c r="U86" i="229"/>
  <c r="AJ69" i="210"/>
  <c r="S15" i="253" s="1"/>
  <c r="U31" i="229"/>
  <c r="AJ59" i="210"/>
  <c r="S7" i="253" s="1"/>
  <c r="U7" i="253" s="1"/>
  <c r="AC56" i="229"/>
  <c r="AZ63" i="210"/>
  <c r="S10" i="261" s="1"/>
  <c r="Z18" i="229"/>
  <c r="AT57" i="210"/>
  <c r="S5" i="258" s="1"/>
  <c r="X28" i="229"/>
  <c r="AP58" i="210"/>
  <c r="S6" i="256" s="1"/>
  <c r="AF28" i="229"/>
  <c r="BF58" i="210"/>
  <c r="S6" i="264" s="1"/>
  <c r="W31" i="229"/>
  <c r="W40" i="229" s="1"/>
  <c r="AN59" i="210"/>
  <c r="S7" i="255" s="1"/>
  <c r="AE31" i="229"/>
  <c r="BD59" i="210"/>
  <c r="S7" i="263" s="1"/>
  <c r="W49" i="229"/>
  <c r="AN62" i="210"/>
  <c r="S9" i="255" s="1"/>
  <c r="AE49" i="229"/>
  <c r="BD62" i="210"/>
  <c r="S9" i="263" s="1"/>
  <c r="W56" i="229"/>
  <c r="AN63" i="210"/>
  <c r="S10" i="255" s="1"/>
  <c r="AE56" i="229"/>
  <c r="BD63" i="210"/>
  <c r="S10" i="263" s="1"/>
  <c r="V62" i="229"/>
  <c r="AL64" i="210"/>
  <c r="S11" i="254" s="1"/>
  <c r="AD62" i="229"/>
  <c r="BB64" i="210"/>
  <c r="S11" i="262" s="1"/>
  <c r="X80" i="229"/>
  <c r="AP67" i="210"/>
  <c r="S13" i="256" s="1"/>
  <c r="AF80" i="229"/>
  <c r="BF67" i="210"/>
  <c r="S13" i="264" s="1"/>
  <c r="X83" i="229"/>
  <c r="AP68" i="210"/>
  <c r="S14" i="256" s="1"/>
  <c r="AF83" i="229"/>
  <c r="BF68" i="210"/>
  <c r="S14" i="264" s="1"/>
  <c r="X86" i="229"/>
  <c r="AP69" i="210"/>
  <c r="S15" i="256" s="1"/>
  <c r="AF86" i="229"/>
  <c r="BF69" i="210"/>
  <c r="S15" i="264" s="1"/>
  <c r="S25" i="255"/>
  <c r="S25" i="263"/>
  <c r="AB31" i="229"/>
  <c r="AX59" i="210"/>
  <c r="S7" i="260" s="1"/>
  <c r="U83" i="229"/>
  <c r="AJ68" i="210"/>
  <c r="S14" i="253" s="1"/>
  <c r="X18" i="229"/>
  <c r="AP57" i="210"/>
  <c r="S5" i="256" s="1"/>
  <c r="AC31" i="229"/>
  <c r="AZ59" i="210"/>
  <c r="S7" i="261" s="1"/>
  <c r="AC49" i="229"/>
  <c r="AZ62" i="210"/>
  <c r="S9" i="261" s="1"/>
  <c r="U11" i="261" s="1"/>
  <c r="AB62" i="229"/>
  <c r="AX64" i="210"/>
  <c r="S11" i="260" s="1"/>
  <c r="AD80" i="229"/>
  <c r="BB67" i="210"/>
  <c r="S13" i="262" s="1"/>
  <c r="AD86" i="229"/>
  <c r="BB69" i="210"/>
  <c r="S15" i="262" s="1"/>
  <c r="AA18" i="229"/>
  <c r="AV57" i="210"/>
  <c r="S5" i="259" s="1"/>
  <c r="W62" i="229"/>
  <c r="AN64" i="210"/>
  <c r="S11" i="255" s="1"/>
  <c r="Y80" i="229"/>
  <c r="AR67" i="210"/>
  <c r="S13" i="257" s="1"/>
  <c r="Y86" i="229"/>
  <c r="AR69" i="210"/>
  <c r="S15" i="257" s="1"/>
  <c r="T49" i="229"/>
  <c r="AH62" i="210"/>
  <c r="S9" i="252" s="1"/>
  <c r="AA62" i="229"/>
  <c r="AV64" i="210"/>
  <c r="S11" i="259" s="1"/>
  <c r="V28" i="229"/>
  <c r="AL58" i="210"/>
  <c r="S6" i="254" s="1"/>
  <c r="V86" i="229"/>
  <c r="AL69" i="210"/>
  <c r="S15" i="254" s="1"/>
  <c r="X56" i="229"/>
  <c r="AP63" i="210"/>
  <c r="S10" i="256" s="1"/>
  <c r="Y83" i="229"/>
  <c r="AR68" i="210"/>
  <c r="S14" i="257" s="1"/>
  <c r="AB18" i="229"/>
  <c r="U28" i="229"/>
  <c r="Y31" i="229"/>
  <c r="AR59" i="210"/>
  <c r="S7" i="257" s="1"/>
  <c r="AG31" i="229"/>
  <c r="BH59" i="210"/>
  <c r="S7" i="265" s="1"/>
  <c r="Y49" i="229"/>
  <c r="AR62" i="210"/>
  <c r="S9" i="257" s="1"/>
  <c r="AG49" i="229"/>
  <c r="BH62" i="210"/>
  <c r="S9" i="265" s="1"/>
  <c r="Y56" i="229"/>
  <c r="AR63" i="210"/>
  <c r="S10" i="257" s="1"/>
  <c r="AG56" i="229"/>
  <c r="BH63" i="210"/>
  <c r="S10" i="265" s="1"/>
  <c r="X62" i="229"/>
  <c r="AP64" i="210"/>
  <c r="S11" i="256" s="1"/>
  <c r="AF62" i="229"/>
  <c r="BF64" i="210"/>
  <c r="S11" i="264" s="1"/>
  <c r="Z80" i="229"/>
  <c r="Z83" i="229"/>
  <c r="Z86" i="229"/>
  <c r="AR130" i="210"/>
  <c r="S46" i="257" s="1"/>
  <c r="AL130" i="210"/>
  <c r="S46" i="254" s="1"/>
  <c r="S62" i="229"/>
  <c r="AF64" i="210"/>
  <c r="S11" i="251" s="1"/>
  <c r="AF18" i="229"/>
  <c r="BF57" i="210"/>
  <c r="S5" i="264" s="1"/>
  <c r="U56" i="229"/>
  <c r="AJ63" i="210"/>
  <c r="S10" i="253" s="1"/>
  <c r="T62" i="229"/>
  <c r="AH64" i="210"/>
  <c r="S11" i="252" s="1"/>
  <c r="V80" i="229"/>
  <c r="AL67" i="210"/>
  <c r="S13" i="254" s="1"/>
  <c r="V83" i="229"/>
  <c r="AL68" i="210"/>
  <c r="S14" i="254" s="1"/>
  <c r="Y28" i="229"/>
  <c r="AR58" i="210"/>
  <c r="S6" i="257" s="1"/>
  <c r="AF31" i="229"/>
  <c r="BF59" i="210"/>
  <c r="S7" i="264" s="1"/>
  <c r="AF49" i="229"/>
  <c r="BF62" i="210"/>
  <c r="S9" i="264" s="1"/>
  <c r="AG83" i="229"/>
  <c r="BH68" i="210"/>
  <c r="S14" i="265" s="1"/>
  <c r="AG86" i="229"/>
  <c r="BH69" i="210"/>
  <c r="S15" i="265" s="1"/>
  <c r="Z49" i="229"/>
  <c r="AT62" i="210"/>
  <c r="S9" i="258" s="1"/>
  <c r="Z56" i="229"/>
  <c r="AT63" i="210"/>
  <c r="S10" i="258" s="1"/>
  <c r="Y62" i="229"/>
  <c r="AR64" i="210"/>
  <c r="S11" i="257" s="1"/>
  <c r="AG62" i="229"/>
  <c r="BH64" i="210"/>
  <c r="S11" i="265" s="1"/>
  <c r="AA80" i="229"/>
  <c r="AV67" i="210"/>
  <c r="S13" i="259" s="1"/>
  <c r="AA83" i="229"/>
  <c r="AV68" i="210"/>
  <c r="S14" i="259" s="1"/>
  <c r="AA86" i="229"/>
  <c r="AV69" i="210"/>
  <c r="S15" i="259" s="1"/>
  <c r="S28" i="254"/>
  <c r="S28" i="262"/>
  <c r="S59" i="76"/>
  <c r="AF109" i="210"/>
  <c r="I56" i="251" s="1"/>
  <c r="AC28" i="229"/>
  <c r="AZ58" i="210"/>
  <c r="S6" i="261" s="1"/>
  <c r="AB49" i="229"/>
  <c r="AX62" i="210"/>
  <c r="S9" i="260" s="1"/>
  <c r="AC83" i="229"/>
  <c r="AZ68" i="210"/>
  <c r="S14" i="261" s="1"/>
  <c r="AD28" i="229"/>
  <c r="BB58" i="210"/>
  <c r="S6" i="262" s="1"/>
  <c r="AD83" i="229"/>
  <c r="BB68" i="210"/>
  <c r="S14" i="262" s="1"/>
  <c r="AG28" i="229"/>
  <c r="BH58" i="210"/>
  <c r="S6" i="265" s="1"/>
  <c r="X31" i="229"/>
  <c r="AP59" i="210"/>
  <c r="S7" i="256" s="1"/>
  <c r="X49" i="229"/>
  <c r="AP62" i="210"/>
  <c r="S9" i="256" s="1"/>
  <c r="AF56" i="229"/>
  <c r="BF63" i="210"/>
  <c r="S10" i="264" s="1"/>
  <c r="AE62" i="229"/>
  <c r="BD64" i="210"/>
  <c r="S11" i="263" s="1"/>
  <c r="AG80" i="229"/>
  <c r="BH67" i="210"/>
  <c r="S13" i="265" s="1"/>
  <c r="AC18" i="229"/>
  <c r="AZ57" i="210"/>
  <c r="S5" i="261" s="1"/>
  <c r="AA28" i="229"/>
  <c r="AV58" i="210"/>
  <c r="S6" i="259" s="1"/>
  <c r="Z31" i="229"/>
  <c r="U49" i="229"/>
  <c r="V18" i="229"/>
  <c r="AL57" i="210"/>
  <c r="S5" i="254" s="1"/>
  <c r="AD18" i="229"/>
  <c r="BB57" i="210"/>
  <c r="S5" i="262" s="1"/>
  <c r="T28" i="229"/>
  <c r="AH58" i="210"/>
  <c r="S6" i="252" s="1"/>
  <c r="AB28" i="229"/>
  <c r="AX58" i="210"/>
  <c r="S6" i="260" s="1"/>
  <c r="AA31" i="229"/>
  <c r="S49" i="229"/>
  <c r="AF62" i="210"/>
  <c r="S9" i="251" s="1"/>
  <c r="AA49" i="229"/>
  <c r="AV62" i="210"/>
  <c r="S9" i="259" s="1"/>
  <c r="S56" i="229"/>
  <c r="AF63" i="210"/>
  <c r="S10" i="251" s="1"/>
  <c r="AA56" i="229"/>
  <c r="AV63" i="210"/>
  <c r="S10" i="259" s="1"/>
  <c r="AB56" i="229"/>
  <c r="Z62" i="229"/>
  <c r="AT64" i="210"/>
  <c r="S11" i="258" s="1"/>
  <c r="T80" i="229"/>
  <c r="AH67" i="210"/>
  <c r="S13" i="252" s="1"/>
  <c r="AB80" i="229"/>
  <c r="AX67" i="210"/>
  <c r="S13" i="260" s="1"/>
  <c r="T83" i="229"/>
  <c r="AH68" i="210"/>
  <c r="S14" i="252" s="1"/>
  <c r="AB83" i="229"/>
  <c r="AX68" i="210"/>
  <c r="S14" i="260" s="1"/>
  <c r="T86" i="229"/>
  <c r="AH69" i="210"/>
  <c r="S15" i="252" s="1"/>
  <c r="AB86" i="229"/>
  <c r="AX69" i="210"/>
  <c r="S15" i="260" s="1"/>
  <c r="S31" i="229"/>
  <c r="AF59" i="210"/>
  <c r="S7" i="251" s="1"/>
  <c r="S28" i="229"/>
  <c r="AF58" i="210"/>
  <c r="S6" i="251" s="1"/>
  <c r="S18" i="229"/>
  <c r="AF57" i="210"/>
  <c r="S5" i="251" s="1"/>
  <c r="S86" i="229"/>
  <c r="AF69" i="210"/>
  <c r="S15" i="251" s="1"/>
  <c r="S83" i="229"/>
  <c r="AF68" i="210"/>
  <c r="S14" i="251" s="1"/>
  <c r="S80" i="229"/>
  <c r="AF67" i="210"/>
  <c r="S13" i="251" s="1"/>
  <c r="S22" i="252"/>
  <c r="W52" i="213"/>
  <c r="AN86" i="210" s="1"/>
  <c r="S50" i="255" s="1"/>
  <c r="AE52" i="213"/>
  <c r="BD86" i="210" s="1"/>
  <c r="S50" i="263" s="1"/>
  <c r="X52" i="213"/>
  <c r="AP86" i="210" s="1"/>
  <c r="S50" i="256" s="1"/>
  <c r="AF52" i="213"/>
  <c r="BF86" i="210" s="1"/>
  <c r="S50" i="264" s="1"/>
  <c r="Y100" i="213"/>
  <c r="AR88" i="210" s="1"/>
  <c r="S52" i="257" s="1"/>
  <c r="AG100" i="213"/>
  <c r="BH88" i="210" s="1"/>
  <c r="S52" i="265" s="1"/>
  <c r="Z100" i="213"/>
  <c r="AT88" i="210" s="1"/>
  <c r="S52" i="258" s="1"/>
  <c r="S148" i="213"/>
  <c r="AF90" i="210" s="1"/>
  <c r="S54" i="251" s="1"/>
  <c r="AA148" i="213"/>
  <c r="AV90" i="210" s="1"/>
  <c r="S54" i="259" s="1"/>
  <c r="T148" i="213"/>
  <c r="AH90" i="210" s="1"/>
  <c r="S54" i="252" s="1"/>
  <c r="AB148" i="213"/>
  <c r="AX90" i="210" s="1"/>
  <c r="S54" i="260" s="1"/>
  <c r="U196" i="213"/>
  <c r="AJ92" i="210" s="1"/>
  <c r="S56" i="253" s="1"/>
  <c r="AC196" i="213"/>
  <c r="AZ92" i="210" s="1"/>
  <c r="S56" i="261" s="1"/>
  <c r="V196" i="213"/>
  <c r="AL92" i="210" s="1"/>
  <c r="S56" i="254" s="1"/>
  <c r="AD196" i="213"/>
  <c r="BB92" i="210" s="1"/>
  <c r="S56" i="262" s="1"/>
  <c r="W244" i="213"/>
  <c r="AN94" i="210" s="1"/>
  <c r="S58" i="255" s="1"/>
  <c r="AE244" i="213"/>
  <c r="BD94" i="210" s="1"/>
  <c r="S58" i="263" s="1"/>
  <c r="X244" i="213"/>
  <c r="AP94" i="210" s="1"/>
  <c r="S58" i="256" s="1"/>
  <c r="AF244" i="213"/>
  <c r="BF94" i="210" s="1"/>
  <c r="S58" i="264" s="1"/>
  <c r="Y292" i="213"/>
  <c r="AR96" i="210" s="1"/>
  <c r="S60" i="257" s="1"/>
  <c r="AG292" i="213"/>
  <c r="BH96" i="210" s="1"/>
  <c r="S60" i="265" s="1"/>
  <c r="Z292" i="213"/>
  <c r="AT96" i="210" s="1"/>
  <c r="S60" i="258" s="1"/>
  <c r="S340" i="213"/>
  <c r="AF98" i="210" s="1"/>
  <c r="S62" i="251" s="1"/>
  <c r="AA340" i="213"/>
  <c r="AV98" i="210" s="1"/>
  <c r="S62" i="259" s="1"/>
  <c r="T340" i="213"/>
  <c r="AH98" i="210" s="1"/>
  <c r="S62" i="252" s="1"/>
  <c r="AB340" i="213"/>
  <c r="AX98" i="210" s="1"/>
  <c r="S62" i="260" s="1"/>
  <c r="S91" i="76"/>
  <c r="W109" i="76"/>
  <c r="AN114" i="210" s="1"/>
  <c r="S41" i="255" s="1"/>
  <c r="AF109" i="76"/>
  <c r="BF114" i="210" s="1"/>
  <c r="S41" i="264" s="1"/>
  <c r="AB127" i="76"/>
  <c r="Z145" i="76"/>
  <c r="V163" i="76"/>
  <c r="AE163" i="76"/>
  <c r="S52" i="213"/>
  <c r="AF86" i="210" s="1"/>
  <c r="S50" i="251" s="1"/>
  <c r="AA52" i="213"/>
  <c r="AV86" i="210" s="1"/>
  <c r="S50" i="259" s="1"/>
  <c r="T52" i="213"/>
  <c r="AH86" i="210" s="1"/>
  <c r="S50" i="252" s="1"/>
  <c r="AB52" i="213"/>
  <c r="AX86" i="210" s="1"/>
  <c r="S50" i="260" s="1"/>
  <c r="U100" i="213"/>
  <c r="AJ88" i="210" s="1"/>
  <c r="S52" i="253" s="1"/>
  <c r="AC100" i="213"/>
  <c r="AZ88" i="210" s="1"/>
  <c r="S52" i="261" s="1"/>
  <c r="V100" i="213"/>
  <c r="AL88" i="210" s="1"/>
  <c r="S52" i="254" s="1"/>
  <c r="AD100" i="213"/>
  <c r="BB88" i="210" s="1"/>
  <c r="S52" i="262" s="1"/>
  <c r="W148" i="213"/>
  <c r="AN90" i="210" s="1"/>
  <c r="S54" i="255" s="1"/>
  <c r="AE148" i="213"/>
  <c r="BD90" i="210" s="1"/>
  <c r="S54" i="263" s="1"/>
  <c r="X148" i="213"/>
  <c r="AP90" i="210" s="1"/>
  <c r="S54" i="256" s="1"/>
  <c r="AF148" i="213"/>
  <c r="BF90" i="210" s="1"/>
  <c r="S54" i="264" s="1"/>
  <c r="Y196" i="213"/>
  <c r="AR92" i="210" s="1"/>
  <c r="S56" i="257" s="1"/>
  <c r="AG196" i="213"/>
  <c r="BH92" i="210" s="1"/>
  <c r="S56" i="265" s="1"/>
  <c r="Z196" i="213"/>
  <c r="AT92" i="210" s="1"/>
  <c r="S56" i="258" s="1"/>
  <c r="S244" i="213"/>
  <c r="AF94" i="210" s="1"/>
  <c r="S58" i="251" s="1"/>
  <c r="AA244" i="213"/>
  <c r="AV94" i="210" s="1"/>
  <c r="S58" i="259" s="1"/>
  <c r="T244" i="213"/>
  <c r="AH94" i="210" s="1"/>
  <c r="S58" i="252" s="1"/>
  <c r="AB244" i="213"/>
  <c r="AX94" i="210" s="1"/>
  <c r="S58" i="260" s="1"/>
  <c r="U292" i="213"/>
  <c r="AJ96" i="210" s="1"/>
  <c r="S60" i="253" s="1"/>
  <c r="AC292" i="213"/>
  <c r="AZ96" i="210" s="1"/>
  <c r="S60" i="261" s="1"/>
  <c r="V292" i="213"/>
  <c r="AL96" i="210" s="1"/>
  <c r="S60" i="254" s="1"/>
  <c r="AD292" i="213"/>
  <c r="BB96" i="210" s="1"/>
  <c r="S60" i="262" s="1"/>
  <c r="W340" i="213"/>
  <c r="AN98" i="210" s="1"/>
  <c r="S62" i="255" s="1"/>
  <c r="AE340" i="213"/>
  <c r="BD98" i="210" s="1"/>
  <c r="S62" i="263" s="1"/>
  <c r="X340" i="213"/>
  <c r="AP98" i="210" s="1"/>
  <c r="S62" i="256" s="1"/>
  <c r="AF340" i="213"/>
  <c r="BF98" i="210" s="1"/>
  <c r="S62" i="264" s="1"/>
  <c r="V91" i="76"/>
  <c r="AE91" i="76"/>
  <c r="T109" i="76"/>
  <c r="AH114" i="210" s="1"/>
  <c r="S41" i="252" s="1"/>
  <c r="Y127" i="76"/>
  <c r="AC145" i="76"/>
  <c r="S163" i="76"/>
  <c r="W181" i="76"/>
  <c r="S28" i="213"/>
  <c r="AF85" i="210" s="1"/>
  <c r="S49" i="251" s="1"/>
  <c r="W28" i="213"/>
  <c r="AN85" i="210" s="1"/>
  <c r="S49" i="255" s="1"/>
  <c r="AA28" i="213"/>
  <c r="AV85" i="210" s="1"/>
  <c r="S49" i="259" s="1"/>
  <c r="AE28" i="213"/>
  <c r="BD85" i="210" s="1"/>
  <c r="S49" i="263" s="1"/>
  <c r="T28" i="213"/>
  <c r="AH85" i="210" s="1"/>
  <c r="S49" i="252" s="1"/>
  <c r="X28" i="213"/>
  <c r="AP85" i="210" s="1"/>
  <c r="S49" i="256" s="1"/>
  <c r="AB28" i="213"/>
  <c r="AX85" i="210" s="1"/>
  <c r="S49" i="260" s="1"/>
  <c r="AF28" i="213"/>
  <c r="BF85" i="210" s="1"/>
  <c r="S49" i="264" s="1"/>
  <c r="U76" i="213"/>
  <c r="AJ87" i="210" s="1"/>
  <c r="S51" i="253" s="1"/>
  <c r="Y76" i="213"/>
  <c r="AR87" i="210" s="1"/>
  <c r="S51" i="257" s="1"/>
  <c r="AC76" i="213"/>
  <c r="AZ87" i="210" s="1"/>
  <c r="S51" i="261" s="1"/>
  <c r="AG76" i="213"/>
  <c r="BH87" i="210" s="1"/>
  <c r="S51" i="265" s="1"/>
  <c r="V76" i="213"/>
  <c r="AL87" i="210" s="1"/>
  <c r="S51" i="254" s="1"/>
  <c r="Z76" i="213"/>
  <c r="AT87" i="210" s="1"/>
  <c r="S51" i="258" s="1"/>
  <c r="AD76" i="213"/>
  <c r="BB87" i="210" s="1"/>
  <c r="S51" i="262" s="1"/>
  <c r="S124" i="213"/>
  <c r="AF89" i="210" s="1"/>
  <c r="S53" i="251" s="1"/>
  <c r="W124" i="213"/>
  <c r="AN89" i="210" s="1"/>
  <c r="S53" i="255" s="1"/>
  <c r="AA124" i="213"/>
  <c r="AV89" i="210" s="1"/>
  <c r="S53" i="259" s="1"/>
  <c r="AE124" i="213"/>
  <c r="BD89" i="210" s="1"/>
  <c r="S53" i="263" s="1"/>
  <c r="T124" i="213"/>
  <c r="AH89" i="210" s="1"/>
  <c r="S53" i="252" s="1"/>
  <c r="X124" i="213"/>
  <c r="AP89" i="210" s="1"/>
  <c r="S53" i="256" s="1"/>
  <c r="AB124" i="213"/>
  <c r="AX89" i="210" s="1"/>
  <c r="S53" i="260" s="1"/>
  <c r="AF124" i="213"/>
  <c r="BF89" i="210" s="1"/>
  <c r="S53" i="264" s="1"/>
  <c r="U172" i="213"/>
  <c r="AJ91" i="210" s="1"/>
  <c r="S55" i="253" s="1"/>
  <c r="Y172" i="213"/>
  <c r="AR91" i="210" s="1"/>
  <c r="S55" i="257" s="1"/>
  <c r="AC172" i="213"/>
  <c r="AZ91" i="210" s="1"/>
  <c r="S55" i="261" s="1"/>
  <c r="AG172" i="213"/>
  <c r="BH91" i="210" s="1"/>
  <c r="S55" i="265" s="1"/>
  <c r="V172" i="213"/>
  <c r="AL91" i="210" s="1"/>
  <c r="S55" i="254" s="1"/>
  <c r="Z172" i="213"/>
  <c r="AT91" i="210" s="1"/>
  <c r="S55" i="258" s="1"/>
  <c r="AD172" i="213"/>
  <c r="BB91" i="210" s="1"/>
  <c r="S55" i="262" s="1"/>
  <c r="S220" i="213"/>
  <c r="AF93" i="210" s="1"/>
  <c r="S57" i="251" s="1"/>
  <c r="W220" i="213"/>
  <c r="AN93" i="210" s="1"/>
  <c r="S57" i="255" s="1"/>
  <c r="AA220" i="213"/>
  <c r="AV93" i="210" s="1"/>
  <c r="S57" i="259" s="1"/>
  <c r="AE220" i="213"/>
  <c r="BD93" i="210" s="1"/>
  <c r="S57" i="263" s="1"/>
  <c r="T220" i="213"/>
  <c r="AH93" i="210" s="1"/>
  <c r="S57" i="252" s="1"/>
  <c r="X220" i="213"/>
  <c r="AP93" i="210" s="1"/>
  <c r="S57" i="256" s="1"/>
  <c r="AB220" i="213"/>
  <c r="AX93" i="210" s="1"/>
  <c r="S57" i="260" s="1"/>
  <c r="AF220" i="213"/>
  <c r="BF93" i="210" s="1"/>
  <c r="S57" i="264" s="1"/>
  <c r="U268" i="213"/>
  <c r="AJ95" i="210" s="1"/>
  <c r="S59" i="253" s="1"/>
  <c r="Y268" i="213"/>
  <c r="AR95" i="210" s="1"/>
  <c r="S59" i="257" s="1"/>
  <c r="AC268" i="213"/>
  <c r="AZ95" i="210" s="1"/>
  <c r="S59" i="261" s="1"/>
  <c r="AG268" i="213"/>
  <c r="BH95" i="210" s="1"/>
  <c r="S59" i="265" s="1"/>
  <c r="V268" i="213"/>
  <c r="AL95" i="210" s="1"/>
  <c r="S59" i="254" s="1"/>
  <c r="Z268" i="213"/>
  <c r="AT95" i="210" s="1"/>
  <c r="S59" i="258" s="1"/>
  <c r="AD268" i="213"/>
  <c r="BB95" i="210" s="1"/>
  <c r="S59" i="262" s="1"/>
  <c r="S316" i="213"/>
  <c r="AF97" i="210" s="1"/>
  <c r="S61" i="251" s="1"/>
  <c r="W316" i="213"/>
  <c r="AN97" i="210" s="1"/>
  <c r="S61" i="255" s="1"/>
  <c r="AA316" i="213"/>
  <c r="AV97" i="210" s="1"/>
  <c r="S61" i="259" s="1"/>
  <c r="AE316" i="213"/>
  <c r="BD97" i="210" s="1"/>
  <c r="S61" i="263" s="1"/>
  <c r="T316" i="213"/>
  <c r="AH97" i="210" s="1"/>
  <c r="S61" i="252" s="1"/>
  <c r="X316" i="213"/>
  <c r="AP97" i="210" s="1"/>
  <c r="S61" i="256" s="1"/>
  <c r="AB316" i="213"/>
  <c r="AX97" i="210" s="1"/>
  <c r="S61" i="260" s="1"/>
  <c r="AF316" i="213"/>
  <c r="BF97" i="210" s="1"/>
  <c r="S61" i="264" s="1"/>
  <c r="U364" i="213"/>
  <c r="AJ99" i="210" s="1"/>
  <c r="S63" i="253" s="1"/>
  <c r="Y364" i="213"/>
  <c r="AR99" i="210" s="1"/>
  <c r="S63" i="257" s="1"/>
  <c r="AC364" i="213"/>
  <c r="AZ99" i="210" s="1"/>
  <c r="S63" i="261" s="1"/>
  <c r="AG364" i="213"/>
  <c r="BH99" i="210" s="1"/>
  <c r="S63" i="265" s="1"/>
  <c r="V364" i="213"/>
  <c r="AL99" i="210" s="1"/>
  <c r="S63" i="254" s="1"/>
  <c r="Z364" i="213"/>
  <c r="AT99" i="210" s="1"/>
  <c r="S63" i="258" s="1"/>
  <c r="AD364" i="213"/>
  <c r="BB99" i="210" s="1"/>
  <c r="S63" i="262" s="1"/>
  <c r="X109" i="76"/>
  <c r="AP114" i="210" s="1"/>
  <c r="S41" i="256" s="1"/>
  <c r="U127" i="76"/>
  <c r="AG127" i="76"/>
  <c r="AD145" i="76"/>
  <c r="AA163" i="76"/>
  <c r="X181" i="76"/>
  <c r="U52" i="213"/>
  <c r="AJ86" i="210" s="1"/>
  <c r="S50" i="253" s="1"/>
  <c r="Y52" i="213"/>
  <c r="AR86" i="210" s="1"/>
  <c r="S50" i="257" s="1"/>
  <c r="AC52" i="213"/>
  <c r="AZ86" i="210" s="1"/>
  <c r="S50" i="261" s="1"/>
  <c r="AG52" i="213"/>
  <c r="BH86" i="210" s="1"/>
  <c r="S50" i="265" s="1"/>
  <c r="V52" i="213"/>
  <c r="AL86" i="210" s="1"/>
  <c r="S50" i="254" s="1"/>
  <c r="Z52" i="213"/>
  <c r="AT86" i="210" s="1"/>
  <c r="S50" i="258" s="1"/>
  <c r="AD52" i="213"/>
  <c r="BB86" i="210" s="1"/>
  <c r="S50" i="262" s="1"/>
  <c r="S100" i="213"/>
  <c r="AF88" i="210" s="1"/>
  <c r="S52" i="251" s="1"/>
  <c r="W100" i="213"/>
  <c r="AN88" i="210" s="1"/>
  <c r="S52" i="255" s="1"/>
  <c r="AA100" i="213"/>
  <c r="AV88" i="210" s="1"/>
  <c r="S52" i="259" s="1"/>
  <c r="AE100" i="213"/>
  <c r="BD88" i="210" s="1"/>
  <c r="S52" i="263" s="1"/>
  <c r="T100" i="213"/>
  <c r="AH88" i="210" s="1"/>
  <c r="S52" i="252" s="1"/>
  <c r="X100" i="213"/>
  <c r="AP88" i="210" s="1"/>
  <c r="S52" i="256" s="1"/>
  <c r="AB100" i="213"/>
  <c r="AX88" i="210" s="1"/>
  <c r="S52" i="260" s="1"/>
  <c r="AF100" i="213"/>
  <c r="BF88" i="210" s="1"/>
  <c r="S52" i="264" s="1"/>
  <c r="U148" i="213"/>
  <c r="AJ90" i="210" s="1"/>
  <c r="S54" i="253" s="1"/>
  <c r="Y148" i="213"/>
  <c r="AR90" i="210" s="1"/>
  <c r="S54" i="257" s="1"/>
  <c r="AC148" i="213"/>
  <c r="AZ90" i="210" s="1"/>
  <c r="S54" i="261" s="1"/>
  <c r="AG148" i="213"/>
  <c r="BH90" i="210" s="1"/>
  <c r="S54" i="265" s="1"/>
  <c r="V148" i="213"/>
  <c r="AL90" i="210" s="1"/>
  <c r="S54" i="254" s="1"/>
  <c r="Z148" i="213"/>
  <c r="AT90" i="210" s="1"/>
  <c r="S54" i="258" s="1"/>
  <c r="AD148" i="213"/>
  <c r="BB90" i="210" s="1"/>
  <c r="S54" i="262" s="1"/>
  <c r="S196" i="213"/>
  <c r="AF92" i="210" s="1"/>
  <c r="S56" i="251" s="1"/>
  <c r="W196" i="213"/>
  <c r="AN92" i="210" s="1"/>
  <c r="S56" i="255" s="1"/>
  <c r="AA196" i="213"/>
  <c r="AV92" i="210" s="1"/>
  <c r="S56" i="259" s="1"/>
  <c r="AE196" i="213"/>
  <c r="BD92" i="210" s="1"/>
  <c r="S56" i="263" s="1"/>
  <c r="T196" i="213"/>
  <c r="AH92" i="210" s="1"/>
  <c r="S56" i="252" s="1"/>
  <c r="X196" i="213"/>
  <c r="AP92" i="210" s="1"/>
  <c r="S56" i="256" s="1"/>
  <c r="AB196" i="213"/>
  <c r="AX92" i="210" s="1"/>
  <c r="S56" i="260" s="1"/>
  <c r="AF196" i="213"/>
  <c r="BF92" i="210" s="1"/>
  <c r="S56" i="264" s="1"/>
  <c r="U244" i="213"/>
  <c r="AJ94" i="210" s="1"/>
  <c r="S58" i="253" s="1"/>
  <c r="Y244" i="213"/>
  <c r="AR94" i="210" s="1"/>
  <c r="S58" i="257" s="1"/>
  <c r="AC244" i="213"/>
  <c r="AZ94" i="210" s="1"/>
  <c r="S58" i="261" s="1"/>
  <c r="AG244" i="213"/>
  <c r="BH94" i="210" s="1"/>
  <c r="S58" i="265" s="1"/>
  <c r="V244" i="213"/>
  <c r="AL94" i="210" s="1"/>
  <c r="S58" i="254" s="1"/>
  <c r="Z244" i="213"/>
  <c r="AT94" i="210" s="1"/>
  <c r="S58" i="258" s="1"/>
  <c r="AD244" i="213"/>
  <c r="BB94" i="210" s="1"/>
  <c r="S58" i="262" s="1"/>
  <c r="S292" i="213"/>
  <c r="AF96" i="210" s="1"/>
  <c r="S60" i="251" s="1"/>
  <c r="W292" i="213"/>
  <c r="AN96" i="210" s="1"/>
  <c r="S60" i="255" s="1"/>
  <c r="AA292" i="213"/>
  <c r="AV96" i="210" s="1"/>
  <c r="S60" i="259" s="1"/>
  <c r="AE292" i="213"/>
  <c r="BD96" i="210" s="1"/>
  <c r="S60" i="263" s="1"/>
  <c r="T292" i="213"/>
  <c r="AH96" i="210" s="1"/>
  <c r="S60" i="252" s="1"/>
  <c r="X292" i="213"/>
  <c r="AP96" i="210" s="1"/>
  <c r="S60" i="256" s="1"/>
  <c r="AB292" i="213"/>
  <c r="AX96" i="210" s="1"/>
  <c r="S60" i="260" s="1"/>
  <c r="AF292" i="213"/>
  <c r="BF96" i="210" s="1"/>
  <c r="S60" i="264" s="1"/>
  <c r="U340" i="213"/>
  <c r="AJ98" i="210" s="1"/>
  <c r="S62" i="253" s="1"/>
  <c r="Y340" i="213"/>
  <c r="AR98" i="210" s="1"/>
  <c r="S62" i="257" s="1"/>
  <c r="AC340" i="213"/>
  <c r="AZ98" i="210" s="1"/>
  <c r="S62" i="261" s="1"/>
  <c r="AG340" i="213"/>
  <c r="BH98" i="210" s="1"/>
  <c r="S62" i="265" s="1"/>
  <c r="V340" i="213"/>
  <c r="AL98" i="210" s="1"/>
  <c r="S62" i="254" s="1"/>
  <c r="Z340" i="213"/>
  <c r="AT98" i="210" s="1"/>
  <c r="S62" i="258" s="1"/>
  <c r="AD340" i="213"/>
  <c r="BB98" i="210" s="1"/>
  <c r="S62" i="262" s="1"/>
  <c r="AB91" i="76"/>
  <c r="Y91" i="76"/>
  <c r="AC109" i="76"/>
  <c r="AZ114" i="210" s="1"/>
  <c r="S41" i="261" s="1"/>
  <c r="Z109" i="76"/>
  <c r="AT114" i="210" s="1"/>
  <c r="S41" i="258" s="1"/>
  <c r="V127" i="76"/>
  <c r="S127" i="76"/>
  <c r="AE127" i="76"/>
  <c r="W145" i="76"/>
  <c r="T145" i="76"/>
  <c r="AF145" i="76"/>
  <c r="AB163" i="76"/>
  <c r="Y163" i="76"/>
  <c r="AC181" i="76"/>
  <c r="U28" i="213"/>
  <c r="AJ85" i="210" s="1"/>
  <c r="S49" i="253" s="1"/>
  <c r="Y28" i="213"/>
  <c r="AR85" i="210" s="1"/>
  <c r="S49" i="257" s="1"/>
  <c r="AC28" i="213"/>
  <c r="AZ85" i="210" s="1"/>
  <c r="S49" i="261" s="1"/>
  <c r="AG28" i="213"/>
  <c r="BH85" i="210" s="1"/>
  <c r="S49" i="265" s="1"/>
  <c r="V28" i="213"/>
  <c r="AL85" i="210" s="1"/>
  <c r="S49" i="254" s="1"/>
  <c r="Z28" i="213"/>
  <c r="AT85" i="210" s="1"/>
  <c r="S49" i="258" s="1"/>
  <c r="AD28" i="213"/>
  <c r="BB85" i="210" s="1"/>
  <c r="S49" i="262" s="1"/>
  <c r="S76" i="213"/>
  <c r="AF87" i="210" s="1"/>
  <c r="S51" i="251" s="1"/>
  <c r="W76" i="213"/>
  <c r="AN87" i="210" s="1"/>
  <c r="S51" i="255" s="1"/>
  <c r="AA76" i="213"/>
  <c r="AV87" i="210" s="1"/>
  <c r="S51" i="259" s="1"/>
  <c r="AE76" i="213"/>
  <c r="BD87" i="210" s="1"/>
  <c r="S51" i="263" s="1"/>
  <c r="T76" i="213"/>
  <c r="AH87" i="210" s="1"/>
  <c r="S51" i="252" s="1"/>
  <c r="X76" i="213"/>
  <c r="AP87" i="210" s="1"/>
  <c r="S51" i="256" s="1"/>
  <c r="AB76" i="213"/>
  <c r="AX87" i="210" s="1"/>
  <c r="S51" i="260" s="1"/>
  <c r="AF76" i="213"/>
  <c r="BF87" i="210" s="1"/>
  <c r="S51" i="264" s="1"/>
  <c r="U124" i="213"/>
  <c r="AJ89" i="210" s="1"/>
  <c r="S53" i="253" s="1"/>
  <c r="Y124" i="213"/>
  <c r="AR89" i="210" s="1"/>
  <c r="S53" i="257" s="1"/>
  <c r="AC124" i="213"/>
  <c r="AZ89" i="210" s="1"/>
  <c r="S53" i="261" s="1"/>
  <c r="AG124" i="213"/>
  <c r="BH89" i="210" s="1"/>
  <c r="S53" i="265" s="1"/>
  <c r="V124" i="213"/>
  <c r="AL89" i="210" s="1"/>
  <c r="S53" i="254" s="1"/>
  <c r="Z124" i="213"/>
  <c r="AT89" i="210" s="1"/>
  <c r="S53" i="258" s="1"/>
  <c r="AD124" i="213"/>
  <c r="BB89" i="210" s="1"/>
  <c r="S53" i="262" s="1"/>
  <c r="S172" i="213"/>
  <c r="AF91" i="210" s="1"/>
  <c r="S55" i="251" s="1"/>
  <c r="W172" i="213"/>
  <c r="AN91" i="210" s="1"/>
  <c r="S55" i="255" s="1"/>
  <c r="AA172" i="213"/>
  <c r="AV91" i="210" s="1"/>
  <c r="S55" i="259" s="1"/>
  <c r="AE172" i="213"/>
  <c r="BD91" i="210" s="1"/>
  <c r="S55" i="263" s="1"/>
  <c r="T172" i="213"/>
  <c r="AH91" i="210" s="1"/>
  <c r="S55" i="252" s="1"/>
  <c r="X172" i="213"/>
  <c r="AP91" i="210" s="1"/>
  <c r="S55" i="256" s="1"/>
  <c r="AB172" i="213"/>
  <c r="AX91" i="210" s="1"/>
  <c r="S55" i="260" s="1"/>
  <c r="AF172" i="213"/>
  <c r="BF91" i="210" s="1"/>
  <c r="S55" i="264" s="1"/>
  <c r="U220" i="213"/>
  <c r="AJ93" i="210" s="1"/>
  <c r="S57" i="253" s="1"/>
  <c r="Y220" i="213"/>
  <c r="AR93" i="210" s="1"/>
  <c r="S57" i="257" s="1"/>
  <c r="AC220" i="213"/>
  <c r="AZ93" i="210" s="1"/>
  <c r="S57" i="261" s="1"/>
  <c r="AG220" i="213"/>
  <c r="BH93" i="210" s="1"/>
  <c r="S57" i="265" s="1"/>
  <c r="V220" i="213"/>
  <c r="AL93" i="210" s="1"/>
  <c r="S57" i="254" s="1"/>
  <c r="Z220" i="213"/>
  <c r="AT93" i="210" s="1"/>
  <c r="S57" i="258" s="1"/>
  <c r="AD220" i="213"/>
  <c r="BB93" i="210" s="1"/>
  <c r="S57" i="262" s="1"/>
  <c r="S268" i="213"/>
  <c r="AF95" i="210" s="1"/>
  <c r="S59" i="251" s="1"/>
  <c r="W268" i="213"/>
  <c r="AN95" i="210" s="1"/>
  <c r="S59" i="255" s="1"/>
  <c r="AA268" i="213"/>
  <c r="AV95" i="210" s="1"/>
  <c r="S59" i="259" s="1"/>
  <c r="AE268" i="213"/>
  <c r="BD95" i="210" s="1"/>
  <c r="S59" i="263" s="1"/>
  <c r="T268" i="213"/>
  <c r="AH95" i="210" s="1"/>
  <c r="S59" i="252" s="1"/>
  <c r="X268" i="213"/>
  <c r="AP95" i="210" s="1"/>
  <c r="S59" i="256" s="1"/>
  <c r="AB268" i="213"/>
  <c r="AX95" i="210" s="1"/>
  <c r="S59" i="260" s="1"/>
  <c r="AF268" i="213"/>
  <c r="BF95" i="210" s="1"/>
  <c r="S59" i="264" s="1"/>
  <c r="U316" i="213"/>
  <c r="AJ97" i="210" s="1"/>
  <c r="S61" i="253" s="1"/>
  <c r="Y316" i="213"/>
  <c r="AR97" i="210" s="1"/>
  <c r="S61" i="257" s="1"/>
  <c r="AC316" i="213"/>
  <c r="AZ97" i="210" s="1"/>
  <c r="S61" i="261" s="1"/>
  <c r="AG316" i="213"/>
  <c r="BH97" i="210" s="1"/>
  <c r="S61" i="265" s="1"/>
  <c r="V316" i="213"/>
  <c r="AL97" i="210" s="1"/>
  <c r="S61" i="254" s="1"/>
  <c r="Z316" i="213"/>
  <c r="AT97" i="210" s="1"/>
  <c r="S61" i="258" s="1"/>
  <c r="AD316" i="213"/>
  <c r="BB97" i="210" s="1"/>
  <c r="S61" i="262" s="1"/>
  <c r="S364" i="213"/>
  <c r="AF99" i="210" s="1"/>
  <c r="S63" i="251" s="1"/>
  <c r="W364" i="213"/>
  <c r="AN99" i="210" s="1"/>
  <c r="S63" i="255" s="1"/>
  <c r="AA364" i="213"/>
  <c r="AV99" i="210" s="1"/>
  <c r="S63" i="259" s="1"/>
  <c r="AE364" i="213"/>
  <c r="BD99" i="210" s="1"/>
  <c r="S63" i="263" s="1"/>
  <c r="T364" i="213"/>
  <c r="AH99" i="210" s="1"/>
  <c r="S63" i="252" s="1"/>
  <c r="X364" i="213"/>
  <c r="AP99" i="210" s="1"/>
  <c r="S63" i="256" s="1"/>
  <c r="AB364" i="213"/>
  <c r="AX99" i="210" s="1"/>
  <c r="S63" i="260" s="1"/>
  <c r="AF364" i="213"/>
  <c r="BF99" i="210" s="1"/>
  <c r="S63" i="264" s="1"/>
  <c r="AD109" i="76"/>
  <c r="BB114" i="210" s="1"/>
  <c r="S41" i="262" s="1"/>
  <c r="AA127" i="76"/>
  <c r="X145" i="76"/>
  <c r="U163" i="76"/>
  <c r="AG163" i="76"/>
  <c r="AD181" i="76"/>
  <c r="D57" i="236"/>
  <c r="F57" i="236" s="1"/>
  <c r="D59" i="236"/>
  <c r="F59" i="236" s="1"/>
  <c r="D58" i="236"/>
  <c r="F58" i="236" s="1"/>
  <c r="V109" i="76"/>
  <c r="AL114" i="210" s="1"/>
  <c r="S41" i="254" s="1"/>
  <c r="AB109" i="76"/>
  <c r="AX114" i="210" s="1"/>
  <c r="S41" i="260" s="1"/>
  <c r="S109" i="76"/>
  <c r="AF114" i="210" s="1"/>
  <c r="S41" i="251" s="1"/>
  <c r="Y109" i="76"/>
  <c r="AR114" i="210" s="1"/>
  <c r="S41" i="257" s="1"/>
  <c r="AE109" i="76"/>
  <c r="BD114" i="210" s="1"/>
  <c r="S41" i="263" s="1"/>
  <c r="V145" i="76"/>
  <c r="AB145" i="76"/>
  <c r="S145" i="76"/>
  <c r="Y145" i="76"/>
  <c r="AE145" i="76"/>
  <c r="V181" i="76"/>
  <c r="AB181" i="76"/>
  <c r="S181" i="76"/>
  <c r="Y181" i="76"/>
  <c r="AE181" i="76"/>
  <c r="T181" i="76"/>
  <c r="Z181" i="76"/>
  <c r="AF181" i="76"/>
  <c r="W91" i="76"/>
  <c r="AC91" i="76"/>
  <c r="T91" i="76"/>
  <c r="Z91" i="76"/>
  <c r="AF91" i="76"/>
  <c r="W127" i="76"/>
  <c r="AC127" i="76"/>
  <c r="T127" i="76"/>
  <c r="Z127" i="76"/>
  <c r="AF127" i="76"/>
  <c r="W163" i="76"/>
  <c r="AC163" i="76"/>
  <c r="T163" i="76"/>
  <c r="Z163" i="76"/>
  <c r="AF163" i="76"/>
  <c r="X91" i="76"/>
  <c r="AD91" i="76"/>
  <c r="U91" i="76"/>
  <c r="AA91" i="76"/>
  <c r="AG91" i="76"/>
  <c r="U109" i="76"/>
  <c r="AJ114" i="210" s="1"/>
  <c r="S41" i="253" s="1"/>
  <c r="AA109" i="76"/>
  <c r="AV114" i="210" s="1"/>
  <c r="S41" i="259" s="1"/>
  <c r="AG109" i="76"/>
  <c r="BH114" i="210" s="1"/>
  <c r="S41" i="265" s="1"/>
  <c r="X127" i="76"/>
  <c r="AD127" i="76"/>
  <c r="U145" i="76"/>
  <c r="AA145" i="76"/>
  <c r="AG145" i="76"/>
  <c r="X163" i="76"/>
  <c r="AD163" i="76"/>
  <c r="U181" i="76"/>
  <c r="AA181" i="76"/>
  <c r="AG181" i="76"/>
  <c r="AE40" i="229"/>
  <c r="AD74" i="229" l="1"/>
  <c r="AD98" i="229" s="1"/>
  <c r="AB40" i="229"/>
  <c r="AA74" i="229"/>
  <c r="U7" i="252"/>
  <c r="Y74" i="229"/>
  <c r="Y98" i="229" s="1"/>
  <c r="AC40" i="229"/>
  <c r="U40" i="229"/>
  <c r="V74" i="229"/>
  <c r="V98" i="229" s="1"/>
  <c r="T40" i="229"/>
  <c r="X74" i="229"/>
  <c r="X98" i="229" s="1"/>
  <c r="U7" i="260"/>
  <c r="U11" i="253"/>
  <c r="K4" i="253"/>
  <c r="K12" i="261"/>
  <c r="U7" i="261"/>
  <c r="U24" i="262"/>
  <c r="K27" i="262"/>
  <c r="U7" i="264"/>
  <c r="K4" i="264"/>
  <c r="U22" i="252"/>
  <c r="K21" i="252"/>
  <c r="K8" i="251"/>
  <c r="U11" i="251"/>
  <c r="U11" i="257"/>
  <c r="K8" i="257"/>
  <c r="K8" i="252"/>
  <c r="U11" i="252"/>
  <c r="U15" i="262"/>
  <c r="K12" i="262"/>
  <c r="U15" i="263"/>
  <c r="K12" i="263"/>
  <c r="K8" i="254"/>
  <c r="U11" i="254"/>
  <c r="U7" i="257"/>
  <c r="K4" i="257"/>
  <c r="U15" i="260"/>
  <c r="K12" i="260"/>
  <c r="K8" i="256"/>
  <c r="U11" i="256"/>
  <c r="U15" i="252"/>
  <c r="K12" i="252"/>
  <c r="U7" i="262"/>
  <c r="K4" i="262"/>
  <c r="K27" i="254"/>
  <c r="U24" i="254"/>
  <c r="U15" i="259"/>
  <c r="K12" i="259"/>
  <c r="U15" i="265"/>
  <c r="K12" i="265"/>
  <c r="U15" i="254"/>
  <c r="K12" i="254"/>
  <c r="U15" i="251"/>
  <c r="K12" i="251"/>
  <c r="U7" i="251"/>
  <c r="K4" i="251"/>
  <c r="U23" i="263"/>
  <c r="K24" i="263"/>
  <c r="U15" i="264"/>
  <c r="K12" i="264"/>
  <c r="K8" i="263"/>
  <c r="U11" i="263"/>
  <c r="U7" i="258"/>
  <c r="K4" i="258"/>
  <c r="K4" i="263"/>
  <c r="U7" i="263"/>
  <c r="K12" i="255"/>
  <c r="U15" i="255"/>
  <c r="U15" i="261"/>
  <c r="K4" i="255"/>
  <c r="U7" i="255"/>
  <c r="K4" i="260"/>
  <c r="K4" i="259"/>
  <c r="U7" i="259"/>
  <c r="K4" i="256"/>
  <c r="U7" i="256"/>
  <c r="U7" i="254"/>
  <c r="K4" i="254"/>
  <c r="K4" i="261"/>
  <c r="U11" i="258"/>
  <c r="K8" i="258"/>
  <c r="U11" i="264"/>
  <c r="K8" i="264"/>
  <c r="K8" i="253"/>
  <c r="K4" i="252"/>
  <c r="U11" i="260"/>
  <c r="K8" i="260"/>
  <c r="K8" i="259"/>
  <c r="U11" i="259"/>
  <c r="K8" i="265"/>
  <c r="U11" i="265"/>
  <c r="U15" i="257"/>
  <c r="K12" i="257"/>
  <c r="U23" i="255"/>
  <c r="K24" i="255"/>
  <c r="K12" i="256"/>
  <c r="U15" i="256"/>
  <c r="K8" i="255"/>
  <c r="U11" i="255"/>
  <c r="K8" i="261"/>
  <c r="K8" i="262"/>
  <c r="U11" i="262"/>
  <c r="U7" i="265"/>
  <c r="K4" i="265"/>
  <c r="U15" i="253"/>
  <c r="K12" i="253"/>
  <c r="AF74" i="229"/>
  <c r="AF98" i="229" s="1"/>
  <c r="AE74" i="229"/>
  <c r="AE98" i="229" s="1"/>
  <c r="AF40" i="229"/>
  <c r="AD40" i="229"/>
  <c r="S40" i="229"/>
  <c r="AB74" i="229"/>
  <c r="AB98" i="229" s="1"/>
  <c r="S74" i="229"/>
  <c r="S98" i="229" s="1"/>
  <c r="Y40" i="229"/>
  <c r="U74" i="229"/>
  <c r="U98" i="229" s="1"/>
  <c r="AG40" i="229"/>
  <c r="V40" i="229"/>
  <c r="AA40" i="229"/>
  <c r="X40" i="229"/>
  <c r="S22" i="260"/>
  <c r="AG74" i="229"/>
  <c r="AG98" i="229" s="1"/>
  <c r="S22" i="256"/>
  <c r="Z74" i="229"/>
  <c r="Z98" i="229" s="1"/>
  <c r="W74" i="229"/>
  <c r="W98" i="229" s="1"/>
  <c r="AC74" i="229"/>
  <c r="AC98" i="229" s="1"/>
  <c r="T74" i="229"/>
  <c r="T98" i="229" s="1"/>
  <c r="AZ115" i="210"/>
  <c r="S42" i="261" s="1"/>
  <c r="S28" i="260"/>
  <c r="S25" i="259"/>
  <c r="AF116" i="210"/>
  <c r="S43" i="251" s="1"/>
  <c r="BF116" i="210"/>
  <c r="S43" i="264" s="1"/>
  <c r="AR113" i="210"/>
  <c r="S40" i="257" s="1"/>
  <c r="S28" i="256"/>
  <c r="S25" i="264"/>
  <c r="AN118" i="210"/>
  <c r="S45" i="255" s="1"/>
  <c r="S25" i="262"/>
  <c r="S25" i="258"/>
  <c r="S25" i="251"/>
  <c r="S28" i="258"/>
  <c r="AJ118" i="210"/>
  <c r="S45" i="253" s="1"/>
  <c r="AV115" i="210"/>
  <c r="S42" i="259" s="1"/>
  <c r="AT117" i="210"/>
  <c r="S44" i="258" s="1"/>
  <c r="BF113" i="210"/>
  <c r="S40" i="264" s="1"/>
  <c r="BD118" i="210"/>
  <c r="S45" i="263" s="1"/>
  <c r="AX116" i="210"/>
  <c r="S43" i="260" s="1"/>
  <c r="AH116" i="210"/>
  <c r="S43" i="252" s="1"/>
  <c r="AX113" i="210"/>
  <c r="S40" i="260" s="1"/>
  <c r="S28" i="252"/>
  <c r="S25" i="260"/>
  <c r="AF117" i="210"/>
  <c r="S44" i="251" s="1"/>
  <c r="S25" i="254"/>
  <c r="S22" i="263"/>
  <c r="S22" i="264"/>
  <c r="AX117" i="210"/>
  <c r="S44" i="260" s="1"/>
  <c r="AX115" i="210"/>
  <c r="S42" i="260" s="1"/>
  <c r="BB117" i="210"/>
  <c r="S44" i="262" s="1"/>
  <c r="AH118" i="210"/>
  <c r="S45" i="252" s="1"/>
  <c r="AH117" i="210"/>
  <c r="S44" i="252" s="1"/>
  <c r="BH116" i="210"/>
  <c r="S43" i="265" s="1"/>
  <c r="BH113" i="210"/>
  <c r="S40" i="265" s="1"/>
  <c r="AZ117" i="210"/>
  <c r="S44" i="261" s="1"/>
  <c r="AT113" i="210"/>
  <c r="S40" i="258" s="1"/>
  <c r="AR118" i="210"/>
  <c r="S45" i="257" s="1"/>
  <c r="AL116" i="210"/>
  <c r="S43" i="254" s="1"/>
  <c r="AN116" i="210"/>
  <c r="S43" i="255" s="1"/>
  <c r="S25" i="265"/>
  <c r="AP118" i="210"/>
  <c r="S45" i="256" s="1"/>
  <c r="S25" i="256"/>
  <c r="AZ116" i="210"/>
  <c r="S43" i="261" s="1"/>
  <c r="S22" i="259"/>
  <c r="AF113" i="210"/>
  <c r="S40" i="251" s="1"/>
  <c r="BF117" i="210"/>
  <c r="S44" i="264" s="1"/>
  <c r="S28" i="257"/>
  <c r="AN115" i="210"/>
  <c r="S42" i="255" s="1"/>
  <c r="AP117" i="210"/>
  <c r="S44" i="256" s="1"/>
  <c r="AV116" i="210"/>
  <c r="S43" i="259" s="1"/>
  <c r="AV113" i="210"/>
  <c r="S40" i="259" s="1"/>
  <c r="AN117" i="210"/>
  <c r="S44" i="255" s="1"/>
  <c r="AH113" i="210"/>
  <c r="S40" i="252" s="1"/>
  <c r="AF118" i="210"/>
  <c r="S45" i="251" s="1"/>
  <c r="BB118" i="210"/>
  <c r="S45" i="262" s="1"/>
  <c r="BD115" i="210"/>
  <c r="S42" i="263" s="1"/>
  <c r="S25" i="261"/>
  <c r="AV117" i="210"/>
  <c r="S44" i="259" s="1"/>
  <c r="S25" i="252"/>
  <c r="AR115" i="210"/>
  <c r="S42" i="257" s="1"/>
  <c r="AT118" i="210"/>
  <c r="S45" i="258" s="1"/>
  <c r="S22" i="258"/>
  <c r="AJ116" i="210"/>
  <c r="S43" i="253" s="1"/>
  <c r="AJ113" i="210"/>
  <c r="S40" i="253" s="1"/>
  <c r="BF115" i="210"/>
  <c r="S42" i="264" s="1"/>
  <c r="AZ113" i="210"/>
  <c r="S40" i="261" s="1"/>
  <c r="AX118" i="210"/>
  <c r="S45" i="260" s="1"/>
  <c r="BH117" i="210"/>
  <c r="S44" i="265" s="1"/>
  <c r="AF115" i="210"/>
  <c r="S42" i="251" s="1"/>
  <c r="S25" i="257"/>
  <c r="BB116" i="210"/>
  <c r="S43" i="262" s="1"/>
  <c r="S28" i="263"/>
  <c r="S22" i="265"/>
  <c r="BD117" i="210"/>
  <c r="S44" i="263" s="1"/>
  <c r="AR116" i="210"/>
  <c r="S43" i="257" s="1"/>
  <c r="S28" i="253"/>
  <c r="BH118" i="210"/>
  <c r="S45" i="265" s="1"/>
  <c r="BB113" i="210"/>
  <c r="S40" i="262" s="1"/>
  <c r="AT115" i="210"/>
  <c r="S42" i="258" s="1"/>
  <c r="AN113" i="210"/>
  <c r="S40" i="255" s="1"/>
  <c r="AL118" i="210"/>
  <c r="S45" i="254" s="1"/>
  <c r="AJ117" i="210"/>
  <c r="S44" i="253" s="1"/>
  <c r="AZ118" i="210"/>
  <c r="S45" i="261" s="1"/>
  <c r="AL115" i="210"/>
  <c r="S42" i="254" s="1"/>
  <c r="S25" i="253"/>
  <c r="BH115" i="210"/>
  <c r="S42" i="265" s="1"/>
  <c r="S28" i="259"/>
  <c r="S22" i="261"/>
  <c r="BD113" i="210"/>
  <c r="S40" i="263" s="1"/>
  <c r="AL117" i="210"/>
  <c r="S44" i="254" s="1"/>
  <c r="Z40" i="229"/>
  <c r="BB115" i="210"/>
  <c r="S42" i="262" s="1"/>
  <c r="AA98" i="229"/>
  <c r="AV118" i="210"/>
  <c r="S45" i="259" s="1"/>
  <c r="AP115" i="210"/>
  <c r="S42" i="256" s="1"/>
  <c r="AP113" i="210"/>
  <c r="S40" i="256" s="1"/>
  <c r="AH115" i="210"/>
  <c r="S42" i="252" s="1"/>
  <c r="BF118" i="210"/>
  <c r="S45" i="264" s="1"/>
  <c r="BD116" i="210"/>
  <c r="S43" i="263" s="1"/>
  <c r="AP116" i="210"/>
  <c r="S43" i="256" s="1"/>
  <c r="AR117" i="210"/>
  <c r="S44" i="257" s="1"/>
  <c r="S28" i="264"/>
  <c r="S22" i="262"/>
  <c r="AJ115" i="210"/>
  <c r="S42" i="253" s="1"/>
  <c r="S28" i="255"/>
  <c r="S22" i="257"/>
  <c r="AL113" i="210"/>
  <c r="S40" i="254" s="1"/>
  <c r="S28" i="265"/>
  <c r="AT116" i="210"/>
  <c r="S43" i="258" s="1"/>
  <c r="S28" i="261"/>
  <c r="S28" i="251"/>
  <c r="S22" i="253"/>
  <c r="S22" i="255"/>
  <c r="S22" i="254"/>
  <c r="Y53" i="235"/>
  <c r="Y52" i="235"/>
  <c r="Y51" i="235"/>
  <c r="Y50" i="235"/>
  <c r="Y49" i="235"/>
  <c r="Y48" i="235"/>
  <c r="Y47" i="235"/>
  <c r="Y46" i="235"/>
  <c r="Y45" i="235"/>
  <c r="Y44" i="235"/>
  <c r="Y43" i="235"/>
  <c r="Y42" i="235"/>
  <c r="Y41" i="235"/>
  <c r="Y40" i="235"/>
  <c r="Y39" i="235"/>
  <c r="Y38" i="235"/>
  <c r="Y37" i="235"/>
  <c r="Y36" i="235"/>
  <c r="Y35" i="235"/>
  <c r="Y34" i="235"/>
  <c r="Y33" i="235"/>
  <c r="Y32" i="235"/>
  <c r="Y31" i="235"/>
  <c r="Y30" i="235"/>
  <c r="Y29" i="235"/>
  <c r="Y28" i="235"/>
  <c r="Y27" i="235"/>
  <c r="Y26" i="235"/>
  <c r="Y25" i="235"/>
  <c r="Y24" i="235"/>
  <c r="Y23" i="235"/>
  <c r="Y22" i="235"/>
  <c r="Y21" i="235"/>
  <c r="Y20" i="235"/>
  <c r="Y19" i="235"/>
  <c r="Y18" i="235"/>
  <c r="Y17" i="235"/>
  <c r="Y16" i="235"/>
  <c r="Y15" i="235"/>
  <c r="Y14" i="235"/>
  <c r="Y13" i="235"/>
  <c r="Y12" i="235"/>
  <c r="Y11" i="235"/>
  <c r="Y10" i="235"/>
  <c r="Y9" i="235"/>
  <c r="Y8" i="235"/>
  <c r="Y7" i="235"/>
  <c r="Y6" i="235"/>
  <c r="Y5" i="235"/>
  <c r="Y4" i="235"/>
  <c r="T63" i="235"/>
  <c r="T62" i="235"/>
  <c r="T61" i="235"/>
  <c r="T60" i="235"/>
  <c r="T59" i="235"/>
  <c r="T58" i="235"/>
  <c r="T57" i="235"/>
  <c r="T56" i="235"/>
  <c r="T55" i="235"/>
  <c r="T54" i="235"/>
  <c r="T53" i="235"/>
  <c r="A99" i="210"/>
  <c r="A98" i="210"/>
  <c r="A97" i="210"/>
  <c r="R363" i="213"/>
  <c r="Q363" i="213"/>
  <c r="P363" i="213"/>
  <c r="O363" i="213"/>
  <c r="N363" i="213"/>
  <c r="M363" i="213"/>
  <c r="L363" i="213"/>
  <c r="K363" i="213"/>
  <c r="J363" i="213"/>
  <c r="I363" i="213"/>
  <c r="H363" i="213"/>
  <c r="G363" i="213"/>
  <c r="F363" i="213"/>
  <c r="E363" i="213"/>
  <c r="D363" i="213"/>
  <c r="R359" i="213"/>
  <c r="Q359" i="213"/>
  <c r="P359" i="213"/>
  <c r="O359" i="213"/>
  <c r="N359" i="213"/>
  <c r="M359" i="213"/>
  <c r="L359" i="213"/>
  <c r="K359" i="213"/>
  <c r="J359" i="213"/>
  <c r="I359" i="213"/>
  <c r="H359" i="213"/>
  <c r="G359" i="213"/>
  <c r="F359" i="213"/>
  <c r="E359" i="213"/>
  <c r="D359" i="213"/>
  <c r="R355" i="213"/>
  <c r="Q355" i="213"/>
  <c r="P355" i="213"/>
  <c r="O355" i="213"/>
  <c r="N355" i="213"/>
  <c r="M355" i="213"/>
  <c r="L355" i="213"/>
  <c r="K355" i="213"/>
  <c r="J355" i="213"/>
  <c r="I355" i="213"/>
  <c r="H355" i="213"/>
  <c r="G355" i="213"/>
  <c r="F355" i="213"/>
  <c r="E355" i="213"/>
  <c r="D355" i="213"/>
  <c r="R351" i="213"/>
  <c r="Q351" i="213"/>
  <c r="P351" i="213"/>
  <c r="O351" i="213"/>
  <c r="N351" i="213"/>
  <c r="M351" i="213"/>
  <c r="L351" i="213"/>
  <c r="K351" i="213"/>
  <c r="J351" i="213"/>
  <c r="I351" i="213"/>
  <c r="H351" i="213"/>
  <c r="G351" i="213"/>
  <c r="F351" i="213"/>
  <c r="E351" i="213"/>
  <c r="D351" i="213"/>
  <c r="R347" i="213"/>
  <c r="Q347" i="213"/>
  <c r="P347" i="213"/>
  <c r="O347" i="213"/>
  <c r="N347" i="213"/>
  <c r="M347" i="213"/>
  <c r="L347" i="213"/>
  <c r="K347" i="213"/>
  <c r="J347" i="213"/>
  <c r="I347" i="213"/>
  <c r="H347" i="213"/>
  <c r="G347" i="213"/>
  <c r="F347" i="213"/>
  <c r="E347" i="213"/>
  <c r="D347" i="213"/>
  <c r="R339" i="213"/>
  <c r="Q339" i="213"/>
  <c r="P339" i="213"/>
  <c r="O339" i="213"/>
  <c r="N339" i="213"/>
  <c r="M339" i="213"/>
  <c r="L339" i="213"/>
  <c r="K339" i="213"/>
  <c r="J339" i="213"/>
  <c r="I339" i="213"/>
  <c r="H339" i="213"/>
  <c r="G339" i="213"/>
  <c r="F339" i="213"/>
  <c r="E339" i="213"/>
  <c r="D339" i="213"/>
  <c r="R335" i="213"/>
  <c r="Q335" i="213"/>
  <c r="P335" i="213"/>
  <c r="O335" i="213"/>
  <c r="N335" i="213"/>
  <c r="M335" i="213"/>
  <c r="L335" i="213"/>
  <c r="K335" i="213"/>
  <c r="J335" i="213"/>
  <c r="I335" i="213"/>
  <c r="H335" i="213"/>
  <c r="G335" i="213"/>
  <c r="F335" i="213"/>
  <c r="E335" i="213"/>
  <c r="D335" i="213"/>
  <c r="R331" i="213"/>
  <c r="Q331" i="213"/>
  <c r="P331" i="213"/>
  <c r="O331" i="213"/>
  <c r="N331" i="213"/>
  <c r="M331" i="213"/>
  <c r="L331" i="213"/>
  <c r="K331" i="213"/>
  <c r="J331" i="213"/>
  <c r="I331" i="213"/>
  <c r="H331" i="213"/>
  <c r="G331" i="213"/>
  <c r="F331" i="213"/>
  <c r="E331" i="213"/>
  <c r="D331" i="213"/>
  <c r="R327" i="213"/>
  <c r="Q327" i="213"/>
  <c r="P327" i="213"/>
  <c r="O327" i="213"/>
  <c r="N327" i="213"/>
  <c r="M327" i="213"/>
  <c r="L327" i="213"/>
  <c r="K327" i="213"/>
  <c r="J327" i="213"/>
  <c r="I327" i="213"/>
  <c r="H327" i="213"/>
  <c r="G327" i="213"/>
  <c r="F327" i="213"/>
  <c r="E327" i="213"/>
  <c r="D327" i="213"/>
  <c r="R323" i="213"/>
  <c r="Q323" i="213"/>
  <c r="P323" i="213"/>
  <c r="O323" i="213"/>
  <c r="N323" i="213"/>
  <c r="M323" i="213"/>
  <c r="L323" i="213"/>
  <c r="K323" i="213"/>
  <c r="J323" i="213"/>
  <c r="I323" i="213"/>
  <c r="H323" i="213"/>
  <c r="G323" i="213"/>
  <c r="F323" i="213"/>
  <c r="E323" i="213"/>
  <c r="D323" i="213"/>
  <c r="R315" i="213"/>
  <c r="Q315" i="213"/>
  <c r="P315" i="213"/>
  <c r="O315" i="213"/>
  <c r="N315" i="213"/>
  <c r="M315" i="213"/>
  <c r="L315" i="213"/>
  <c r="K315" i="213"/>
  <c r="J315" i="213"/>
  <c r="I315" i="213"/>
  <c r="H315" i="213"/>
  <c r="G315" i="213"/>
  <c r="F315" i="213"/>
  <c r="E315" i="213"/>
  <c r="D315" i="213"/>
  <c r="R311" i="213"/>
  <c r="Q311" i="213"/>
  <c r="P311" i="213"/>
  <c r="O311" i="213"/>
  <c r="N311" i="213"/>
  <c r="M311" i="213"/>
  <c r="L311" i="213"/>
  <c r="K311" i="213"/>
  <c r="J311" i="213"/>
  <c r="I311" i="213"/>
  <c r="H311" i="213"/>
  <c r="G311" i="213"/>
  <c r="F311" i="213"/>
  <c r="E311" i="213"/>
  <c r="D311" i="213"/>
  <c r="R307" i="213"/>
  <c r="Q307" i="213"/>
  <c r="P307" i="213"/>
  <c r="O307" i="213"/>
  <c r="N307" i="213"/>
  <c r="M307" i="213"/>
  <c r="L307" i="213"/>
  <c r="K307" i="213"/>
  <c r="J307" i="213"/>
  <c r="I307" i="213"/>
  <c r="H307" i="213"/>
  <c r="G307" i="213"/>
  <c r="F307" i="213"/>
  <c r="E307" i="213"/>
  <c r="D307" i="213"/>
  <c r="R303" i="213"/>
  <c r="Q303" i="213"/>
  <c r="P303" i="213"/>
  <c r="O303" i="213"/>
  <c r="N303" i="213"/>
  <c r="M303" i="213"/>
  <c r="L303" i="213"/>
  <c r="K303" i="213"/>
  <c r="J303" i="213"/>
  <c r="I303" i="213"/>
  <c r="H303" i="213"/>
  <c r="G303" i="213"/>
  <c r="F303" i="213"/>
  <c r="E303" i="213"/>
  <c r="D303" i="213"/>
  <c r="R299" i="213"/>
  <c r="Q299" i="213"/>
  <c r="P299" i="213"/>
  <c r="O299" i="213"/>
  <c r="N299" i="213"/>
  <c r="M299" i="213"/>
  <c r="L299" i="213"/>
  <c r="K299" i="213"/>
  <c r="J299" i="213"/>
  <c r="I299" i="213"/>
  <c r="H299" i="213"/>
  <c r="G299" i="213"/>
  <c r="F299" i="213"/>
  <c r="E299" i="213"/>
  <c r="D299" i="213"/>
  <c r="A96" i="210"/>
  <c r="A95" i="210"/>
  <c r="A94" i="210"/>
  <c r="A93" i="210"/>
  <c r="A92" i="210"/>
  <c r="A91" i="210"/>
  <c r="A90" i="210"/>
  <c r="R291" i="213"/>
  <c r="Q291" i="213"/>
  <c r="P291" i="213"/>
  <c r="O291" i="213"/>
  <c r="N291" i="213"/>
  <c r="M291" i="213"/>
  <c r="L291" i="213"/>
  <c r="K291" i="213"/>
  <c r="J291" i="213"/>
  <c r="I291" i="213"/>
  <c r="H291" i="213"/>
  <c r="G291" i="213"/>
  <c r="F291" i="213"/>
  <c r="E291" i="213"/>
  <c r="D291" i="213"/>
  <c r="R287" i="213"/>
  <c r="Q287" i="213"/>
  <c r="P287" i="213"/>
  <c r="O287" i="213"/>
  <c r="N287" i="213"/>
  <c r="M287" i="213"/>
  <c r="L287" i="213"/>
  <c r="K287" i="213"/>
  <c r="J287" i="213"/>
  <c r="I287" i="213"/>
  <c r="H287" i="213"/>
  <c r="G287" i="213"/>
  <c r="F287" i="213"/>
  <c r="E287" i="213"/>
  <c r="D287" i="213"/>
  <c r="R283" i="213"/>
  <c r="Q283" i="213"/>
  <c r="P283" i="213"/>
  <c r="O283" i="213"/>
  <c r="N283" i="213"/>
  <c r="M283" i="213"/>
  <c r="L283" i="213"/>
  <c r="K283" i="213"/>
  <c r="J283" i="213"/>
  <c r="I283" i="213"/>
  <c r="H283" i="213"/>
  <c r="G283" i="213"/>
  <c r="F283" i="213"/>
  <c r="E283" i="213"/>
  <c r="D283" i="213"/>
  <c r="R279" i="213"/>
  <c r="Q279" i="213"/>
  <c r="P279" i="213"/>
  <c r="O279" i="213"/>
  <c r="N279" i="213"/>
  <c r="M279" i="213"/>
  <c r="L279" i="213"/>
  <c r="K279" i="213"/>
  <c r="J279" i="213"/>
  <c r="I279" i="213"/>
  <c r="H279" i="213"/>
  <c r="G279" i="213"/>
  <c r="F279" i="213"/>
  <c r="E279" i="213"/>
  <c r="D279" i="213"/>
  <c r="R275" i="213"/>
  <c r="Q275" i="213"/>
  <c r="P275" i="213"/>
  <c r="O275" i="213"/>
  <c r="N275" i="213"/>
  <c r="M275" i="213"/>
  <c r="L275" i="213"/>
  <c r="K275" i="213"/>
  <c r="J275" i="213"/>
  <c r="I275" i="213"/>
  <c r="H275" i="213"/>
  <c r="G275" i="213"/>
  <c r="F275" i="213"/>
  <c r="E275" i="213"/>
  <c r="D275" i="213"/>
  <c r="R267" i="213"/>
  <c r="Q267" i="213"/>
  <c r="P267" i="213"/>
  <c r="O267" i="213"/>
  <c r="N267" i="213"/>
  <c r="M267" i="213"/>
  <c r="L267" i="213"/>
  <c r="K267" i="213"/>
  <c r="J267" i="213"/>
  <c r="I267" i="213"/>
  <c r="H267" i="213"/>
  <c r="G267" i="213"/>
  <c r="F267" i="213"/>
  <c r="E267" i="213"/>
  <c r="D267" i="213"/>
  <c r="R263" i="213"/>
  <c r="Q263" i="213"/>
  <c r="P263" i="213"/>
  <c r="O263" i="213"/>
  <c r="N263" i="213"/>
  <c r="M263" i="213"/>
  <c r="L263" i="213"/>
  <c r="K263" i="213"/>
  <c r="J263" i="213"/>
  <c r="I263" i="213"/>
  <c r="H263" i="213"/>
  <c r="G263" i="213"/>
  <c r="F263" i="213"/>
  <c r="E263" i="213"/>
  <c r="D263" i="213"/>
  <c r="R259" i="213"/>
  <c r="Q259" i="213"/>
  <c r="P259" i="213"/>
  <c r="O259" i="213"/>
  <c r="N259" i="213"/>
  <c r="M259" i="213"/>
  <c r="L259" i="213"/>
  <c r="K259" i="213"/>
  <c r="J259" i="213"/>
  <c r="I259" i="213"/>
  <c r="H259" i="213"/>
  <c r="G259" i="213"/>
  <c r="F259" i="213"/>
  <c r="E259" i="213"/>
  <c r="D259" i="213"/>
  <c r="R255" i="213"/>
  <c r="Q255" i="213"/>
  <c r="P255" i="213"/>
  <c r="O255" i="213"/>
  <c r="N255" i="213"/>
  <c r="M255" i="213"/>
  <c r="L255" i="213"/>
  <c r="K255" i="213"/>
  <c r="J255" i="213"/>
  <c r="I255" i="213"/>
  <c r="H255" i="213"/>
  <c r="G255" i="213"/>
  <c r="F255" i="213"/>
  <c r="E255" i="213"/>
  <c r="D255" i="213"/>
  <c r="R251" i="213"/>
  <c r="Q251" i="213"/>
  <c r="P251" i="213"/>
  <c r="O251" i="213"/>
  <c r="N251" i="213"/>
  <c r="M251" i="213"/>
  <c r="L251" i="213"/>
  <c r="K251" i="213"/>
  <c r="J251" i="213"/>
  <c r="I251" i="213"/>
  <c r="H251" i="213"/>
  <c r="G251" i="213"/>
  <c r="F251" i="213"/>
  <c r="E251" i="213"/>
  <c r="D251" i="213"/>
  <c r="R243" i="213"/>
  <c r="Q243" i="213"/>
  <c r="P243" i="213"/>
  <c r="O243" i="213"/>
  <c r="N243" i="213"/>
  <c r="M243" i="213"/>
  <c r="L243" i="213"/>
  <c r="K243" i="213"/>
  <c r="J243" i="213"/>
  <c r="I243" i="213"/>
  <c r="H243" i="213"/>
  <c r="G243" i="213"/>
  <c r="F243" i="213"/>
  <c r="E243" i="213"/>
  <c r="D243" i="213"/>
  <c r="R239" i="213"/>
  <c r="Q239" i="213"/>
  <c r="P239" i="213"/>
  <c r="O239" i="213"/>
  <c r="N239" i="213"/>
  <c r="M239" i="213"/>
  <c r="L239" i="213"/>
  <c r="K239" i="213"/>
  <c r="J239" i="213"/>
  <c r="I239" i="213"/>
  <c r="H239" i="213"/>
  <c r="G239" i="213"/>
  <c r="F239" i="213"/>
  <c r="E239" i="213"/>
  <c r="D239" i="213"/>
  <c r="R235" i="213"/>
  <c r="Q235" i="213"/>
  <c r="P235" i="213"/>
  <c r="O235" i="213"/>
  <c r="N235" i="213"/>
  <c r="M235" i="213"/>
  <c r="L235" i="213"/>
  <c r="K235" i="213"/>
  <c r="J235" i="213"/>
  <c r="I235" i="213"/>
  <c r="H235" i="213"/>
  <c r="G235" i="213"/>
  <c r="F235" i="213"/>
  <c r="E235" i="213"/>
  <c r="D235" i="213"/>
  <c r="R231" i="213"/>
  <c r="Q231" i="213"/>
  <c r="P231" i="213"/>
  <c r="O231" i="213"/>
  <c r="N231" i="213"/>
  <c r="M231" i="213"/>
  <c r="L231" i="213"/>
  <c r="K231" i="213"/>
  <c r="J231" i="213"/>
  <c r="I231" i="213"/>
  <c r="H231" i="213"/>
  <c r="G231" i="213"/>
  <c r="F231" i="213"/>
  <c r="E231" i="213"/>
  <c r="D231" i="213"/>
  <c r="R227" i="213"/>
  <c r="Q227" i="213"/>
  <c r="P227" i="213"/>
  <c r="O227" i="213"/>
  <c r="N227" i="213"/>
  <c r="M227" i="213"/>
  <c r="L227" i="213"/>
  <c r="K227" i="213"/>
  <c r="J227" i="213"/>
  <c r="I227" i="213"/>
  <c r="H227" i="213"/>
  <c r="G227" i="213"/>
  <c r="F227" i="213"/>
  <c r="E227" i="213"/>
  <c r="D227" i="213"/>
  <c r="K24" i="264" l="1"/>
  <c r="U23" i="264"/>
  <c r="K27" i="264"/>
  <c r="U24" i="264"/>
  <c r="U24" i="253"/>
  <c r="K27" i="253"/>
  <c r="K27" i="263"/>
  <c r="U24" i="263"/>
  <c r="K21" i="258"/>
  <c r="U22" i="258"/>
  <c r="U24" i="257"/>
  <c r="K27" i="257"/>
  <c r="U22" i="264"/>
  <c r="K21" i="264"/>
  <c r="U23" i="258"/>
  <c r="K24" i="258"/>
  <c r="K24" i="259"/>
  <c r="U23" i="259"/>
  <c r="U24" i="255"/>
  <c r="K27" i="255"/>
  <c r="U23" i="261"/>
  <c r="K24" i="261"/>
  <c r="U23" i="256"/>
  <c r="K24" i="256"/>
  <c r="U24" i="256"/>
  <c r="K27" i="256"/>
  <c r="K21" i="260"/>
  <c r="U22" i="260"/>
  <c r="K21" i="255"/>
  <c r="U22" i="255"/>
  <c r="K27" i="261"/>
  <c r="U24" i="261"/>
  <c r="K21" i="257"/>
  <c r="U22" i="257"/>
  <c r="K27" i="259"/>
  <c r="U24" i="259"/>
  <c r="U23" i="253"/>
  <c r="K24" i="253"/>
  <c r="U22" i="263"/>
  <c r="K21" i="263"/>
  <c r="K24" i="260"/>
  <c r="U23" i="260"/>
  <c r="K27" i="258"/>
  <c r="U24" i="258"/>
  <c r="K24" i="262"/>
  <c r="U23" i="262"/>
  <c r="U24" i="260"/>
  <c r="K27" i="260"/>
  <c r="K21" i="253"/>
  <c r="U22" i="253"/>
  <c r="U23" i="257"/>
  <c r="K24" i="257"/>
  <c r="K21" i="256"/>
  <c r="U22" i="256"/>
  <c r="K27" i="265"/>
  <c r="U24" i="265"/>
  <c r="K21" i="254"/>
  <c r="U22" i="254"/>
  <c r="K27" i="251"/>
  <c r="U24" i="251"/>
  <c r="U22" i="261"/>
  <c r="K21" i="261"/>
  <c r="U22" i="262"/>
  <c r="K21" i="262"/>
  <c r="K21" i="265"/>
  <c r="U22" i="265"/>
  <c r="K24" i="252"/>
  <c r="U23" i="252"/>
  <c r="U22" i="259"/>
  <c r="K21" i="259"/>
  <c r="U23" i="265"/>
  <c r="K24" i="265"/>
  <c r="U23" i="254"/>
  <c r="K24" i="254"/>
  <c r="K27" i="252"/>
  <c r="U24" i="252"/>
  <c r="U23" i="251"/>
  <c r="K24" i="251"/>
  <c r="I268" i="213"/>
  <c r="L95" i="210" s="1"/>
  <c r="S59" i="241" s="1"/>
  <c r="R268" i="213"/>
  <c r="AD95" i="210" s="1"/>
  <c r="S59" i="250" s="1"/>
  <c r="N292" i="213"/>
  <c r="V96" i="210" s="1"/>
  <c r="S60" i="246" s="1"/>
  <c r="D316" i="213"/>
  <c r="B97" i="210" s="1"/>
  <c r="E316" i="213"/>
  <c r="D97" i="210" s="1"/>
  <c r="S61" i="237" s="1"/>
  <c r="M316" i="213"/>
  <c r="T97" i="210" s="1"/>
  <c r="S61" i="245" s="1"/>
  <c r="I340" i="213"/>
  <c r="L98" i="210" s="1"/>
  <c r="S62" i="241" s="1"/>
  <c r="R340" i="213"/>
  <c r="AD98" i="210" s="1"/>
  <c r="S62" i="250" s="1"/>
  <c r="F364" i="213"/>
  <c r="F99" i="210" s="1"/>
  <c r="S63" i="238" s="1"/>
  <c r="N364" i="213"/>
  <c r="V99" i="210" s="1"/>
  <c r="S63" i="246" s="1"/>
  <c r="G364" i="213"/>
  <c r="H99" i="210" s="1"/>
  <c r="S63" i="239" s="1"/>
  <c r="D244" i="213"/>
  <c r="B94" i="210" s="1"/>
  <c r="S58" i="235" s="1"/>
  <c r="M244" i="213"/>
  <c r="T94" i="210" s="1"/>
  <c r="S58" i="245" s="1"/>
  <c r="G292" i="213"/>
  <c r="H96" i="210" s="1"/>
  <c r="S60" i="239" s="1"/>
  <c r="H244" i="213"/>
  <c r="J94" i="210" s="1"/>
  <c r="S58" i="240" s="1"/>
  <c r="P244" i="213"/>
  <c r="Z94" i="210" s="1"/>
  <c r="S58" i="248" s="1"/>
  <c r="F268" i="213"/>
  <c r="F95" i="210" s="1"/>
  <c r="S59" i="238" s="1"/>
  <c r="J292" i="213"/>
  <c r="N96" i="210" s="1"/>
  <c r="S60" i="242" s="1"/>
  <c r="H316" i="213"/>
  <c r="J97" i="210" s="1"/>
  <c r="S61" i="240" s="1"/>
  <c r="P316" i="213"/>
  <c r="Z97" i="210" s="1"/>
  <c r="S61" i="248" s="1"/>
  <c r="Q316" i="213"/>
  <c r="AB97" i="210" s="1"/>
  <c r="S61" i="249" s="1"/>
  <c r="F340" i="213"/>
  <c r="F98" i="210" s="1"/>
  <c r="S62" i="238" s="1"/>
  <c r="J364" i="213"/>
  <c r="N99" i="210" s="1"/>
  <c r="S63" i="242" s="1"/>
  <c r="R364" i="213"/>
  <c r="AD99" i="210" s="1"/>
  <c r="S63" i="250" s="1"/>
  <c r="K364" i="213"/>
  <c r="P99" i="210" s="1"/>
  <c r="S63" i="243" s="1"/>
  <c r="I244" i="213"/>
  <c r="L94" i="210" s="1"/>
  <c r="S58" i="241" s="1"/>
  <c r="F244" i="213"/>
  <c r="F94" i="210" s="1"/>
  <c r="S58" i="238" s="1"/>
  <c r="N268" i="213"/>
  <c r="V95" i="210" s="1"/>
  <c r="S59" i="246" s="1"/>
  <c r="G268" i="213"/>
  <c r="H95" i="210" s="1"/>
  <c r="S59" i="239" s="1"/>
  <c r="J244" i="213"/>
  <c r="N94" i="210" s="1"/>
  <c r="S58" i="242" s="1"/>
  <c r="N244" i="213"/>
  <c r="V94" i="210" s="1"/>
  <c r="S58" i="246" s="1"/>
  <c r="G244" i="213"/>
  <c r="H94" i="210" s="1"/>
  <c r="S58" i="239" s="1"/>
  <c r="O268" i="213"/>
  <c r="X95" i="210" s="1"/>
  <c r="S59" i="247" s="1"/>
  <c r="L268" i="213"/>
  <c r="R95" i="210" s="1"/>
  <c r="S59" i="244" s="1"/>
  <c r="D292" i="213"/>
  <c r="B96" i="210" s="1"/>
  <c r="H292" i="213"/>
  <c r="J96" i="210" s="1"/>
  <c r="S60" i="240" s="1"/>
  <c r="P292" i="213"/>
  <c r="Z96" i="210" s="1"/>
  <c r="S60" i="248" s="1"/>
  <c r="M292" i="213"/>
  <c r="T96" i="210" s="1"/>
  <c r="S60" i="245" s="1"/>
  <c r="J316" i="213"/>
  <c r="N97" i="210" s="1"/>
  <c r="S61" i="242" s="1"/>
  <c r="N316" i="213"/>
  <c r="V97" i="210" s="1"/>
  <c r="S61" i="246" s="1"/>
  <c r="G316" i="213"/>
  <c r="H97" i="210" s="1"/>
  <c r="S61" i="239" s="1"/>
  <c r="K316" i="213"/>
  <c r="P97" i="210" s="1"/>
  <c r="S61" i="243" s="1"/>
  <c r="O340" i="213"/>
  <c r="X98" i="210" s="1"/>
  <c r="S62" i="247" s="1"/>
  <c r="L340" i="213"/>
  <c r="R98" i="210" s="1"/>
  <c r="S62" i="244" s="1"/>
  <c r="D364" i="213"/>
  <c r="B99" i="210" s="1"/>
  <c r="H364" i="213"/>
  <c r="J99" i="210" s="1"/>
  <c r="S63" i="240" s="1"/>
  <c r="L364" i="213"/>
  <c r="R99" i="210" s="1"/>
  <c r="S63" i="244" s="1"/>
  <c r="P364" i="213"/>
  <c r="Z99" i="210" s="1"/>
  <c r="S63" i="248" s="1"/>
  <c r="E364" i="213"/>
  <c r="D99" i="210" s="1"/>
  <c r="S63" i="237" s="1"/>
  <c r="M364" i="213"/>
  <c r="T99" i="210" s="1"/>
  <c r="S63" i="245" s="1"/>
  <c r="Q364" i="213"/>
  <c r="AB99" i="210" s="1"/>
  <c r="S63" i="249" s="1"/>
  <c r="K244" i="213"/>
  <c r="P94" i="210" s="1"/>
  <c r="S58" i="243" s="1"/>
  <c r="O244" i="213"/>
  <c r="X94" i="210" s="1"/>
  <c r="S58" i="247" s="1"/>
  <c r="L244" i="213"/>
  <c r="R94" i="210" s="1"/>
  <c r="S58" i="244" s="1"/>
  <c r="D268" i="213"/>
  <c r="B95" i="210" s="1"/>
  <c r="H268" i="213"/>
  <c r="J95" i="210" s="1"/>
  <c r="S59" i="240" s="1"/>
  <c r="P268" i="213"/>
  <c r="Z95" i="210" s="1"/>
  <c r="S59" i="248" s="1"/>
  <c r="E268" i="213"/>
  <c r="D95" i="210" s="1"/>
  <c r="S59" i="237" s="1"/>
  <c r="M268" i="213"/>
  <c r="T95" i="210" s="1"/>
  <c r="S59" i="245" s="1"/>
  <c r="Q268" i="213"/>
  <c r="AB95" i="210" s="1"/>
  <c r="S59" i="249" s="1"/>
  <c r="E292" i="213"/>
  <c r="D96" i="210" s="1"/>
  <c r="S60" i="237" s="1"/>
  <c r="I292" i="213"/>
  <c r="L96" i="210" s="1"/>
  <c r="S60" i="241" s="1"/>
  <c r="Q292" i="213"/>
  <c r="AB96" i="210" s="1"/>
  <c r="S60" i="249" s="1"/>
  <c r="F292" i="213"/>
  <c r="F96" i="210" s="1"/>
  <c r="S60" i="238" s="1"/>
  <c r="R292" i="213"/>
  <c r="AD96" i="210" s="1"/>
  <c r="S60" i="250" s="1"/>
  <c r="O316" i="213"/>
  <c r="X97" i="210" s="1"/>
  <c r="S61" i="247" s="1"/>
  <c r="L316" i="213"/>
  <c r="R97" i="210" s="1"/>
  <c r="S61" i="244" s="1"/>
  <c r="D340" i="213"/>
  <c r="B98" i="210" s="1"/>
  <c r="H340" i="213"/>
  <c r="J98" i="210" s="1"/>
  <c r="S62" i="240" s="1"/>
  <c r="P340" i="213"/>
  <c r="Z98" i="210" s="1"/>
  <c r="S62" i="248" s="1"/>
  <c r="E340" i="213"/>
  <c r="D98" i="210" s="1"/>
  <c r="S62" i="237" s="1"/>
  <c r="M340" i="213"/>
  <c r="T98" i="210" s="1"/>
  <c r="S62" i="245" s="1"/>
  <c r="Q340" i="213"/>
  <c r="AB98" i="210" s="1"/>
  <c r="S62" i="249" s="1"/>
  <c r="I364" i="213"/>
  <c r="L99" i="210" s="1"/>
  <c r="S63" i="241" s="1"/>
  <c r="E244" i="213"/>
  <c r="D94" i="210" s="1"/>
  <c r="S58" i="237" s="1"/>
  <c r="Q244" i="213"/>
  <c r="AB94" i="210" s="1"/>
  <c r="S58" i="249" s="1"/>
  <c r="R244" i="213"/>
  <c r="AD94" i="210" s="1"/>
  <c r="S58" i="250" s="1"/>
  <c r="J268" i="213"/>
  <c r="N95" i="210" s="1"/>
  <c r="S59" i="242" s="1"/>
  <c r="K268" i="213"/>
  <c r="P95" i="210" s="1"/>
  <c r="S59" i="243" s="1"/>
  <c r="K292" i="213"/>
  <c r="P96" i="210" s="1"/>
  <c r="S60" i="243" s="1"/>
  <c r="O292" i="213"/>
  <c r="X96" i="210" s="1"/>
  <c r="S60" i="247" s="1"/>
  <c r="L292" i="213"/>
  <c r="R96" i="210" s="1"/>
  <c r="S60" i="244" s="1"/>
  <c r="I316" i="213"/>
  <c r="L97" i="210" s="1"/>
  <c r="S61" i="241" s="1"/>
  <c r="F316" i="213"/>
  <c r="F97" i="210" s="1"/>
  <c r="S61" i="238" s="1"/>
  <c r="R316" i="213"/>
  <c r="AD97" i="210" s="1"/>
  <c r="S61" i="250" s="1"/>
  <c r="J340" i="213"/>
  <c r="N98" i="210" s="1"/>
  <c r="S62" i="242" s="1"/>
  <c r="N340" i="213"/>
  <c r="V98" i="210" s="1"/>
  <c r="S62" i="246" s="1"/>
  <c r="G340" i="213"/>
  <c r="H98" i="210" s="1"/>
  <c r="S62" i="239" s="1"/>
  <c r="K340" i="213"/>
  <c r="P98" i="210" s="1"/>
  <c r="S62" i="243" s="1"/>
  <c r="O364" i="213"/>
  <c r="X99" i="210" s="1"/>
  <c r="S63" i="247" s="1"/>
  <c r="S61" i="235"/>
  <c r="R219" i="213"/>
  <c r="Q219" i="213"/>
  <c r="P219" i="213"/>
  <c r="O219" i="213"/>
  <c r="N219" i="213"/>
  <c r="M219" i="213"/>
  <c r="L219" i="213"/>
  <c r="K219" i="213"/>
  <c r="J219" i="213"/>
  <c r="I219" i="213"/>
  <c r="H219" i="213"/>
  <c r="G219" i="213"/>
  <c r="F219" i="213"/>
  <c r="E219" i="213"/>
  <c r="D219" i="213"/>
  <c r="R215" i="213"/>
  <c r="Q215" i="213"/>
  <c r="P215" i="213"/>
  <c r="O215" i="213"/>
  <c r="N215" i="213"/>
  <c r="M215" i="213"/>
  <c r="L215" i="213"/>
  <c r="K215" i="213"/>
  <c r="J215" i="213"/>
  <c r="I215" i="213"/>
  <c r="H215" i="213"/>
  <c r="G215" i="213"/>
  <c r="F215" i="213"/>
  <c r="E215" i="213"/>
  <c r="D215" i="213"/>
  <c r="R211" i="213"/>
  <c r="Q211" i="213"/>
  <c r="P211" i="213"/>
  <c r="O211" i="213"/>
  <c r="N211" i="213"/>
  <c r="M211" i="213"/>
  <c r="L211" i="213"/>
  <c r="K211" i="213"/>
  <c r="J211" i="213"/>
  <c r="I211" i="213"/>
  <c r="H211" i="213"/>
  <c r="G211" i="213"/>
  <c r="F211" i="213"/>
  <c r="E211" i="213"/>
  <c r="D211" i="213"/>
  <c r="R207" i="213"/>
  <c r="Q207" i="213"/>
  <c r="P207" i="213"/>
  <c r="O207" i="213"/>
  <c r="N207" i="213"/>
  <c r="M207" i="213"/>
  <c r="L207" i="213"/>
  <c r="K207" i="213"/>
  <c r="J207" i="213"/>
  <c r="I207" i="213"/>
  <c r="H207" i="213"/>
  <c r="G207" i="213"/>
  <c r="F207" i="213"/>
  <c r="E207" i="213"/>
  <c r="D207" i="213"/>
  <c r="R203" i="213"/>
  <c r="Q203" i="213"/>
  <c r="P203" i="213"/>
  <c r="O203" i="213"/>
  <c r="N203" i="213"/>
  <c r="M203" i="213"/>
  <c r="L203" i="213"/>
  <c r="K203" i="213"/>
  <c r="J203" i="213"/>
  <c r="I203" i="213"/>
  <c r="H203" i="213"/>
  <c r="G203" i="213"/>
  <c r="F203" i="213"/>
  <c r="E203" i="213"/>
  <c r="D203" i="213"/>
  <c r="R195" i="213"/>
  <c r="Q195" i="213"/>
  <c r="P195" i="213"/>
  <c r="O195" i="213"/>
  <c r="N195" i="213"/>
  <c r="M195" i="213"/>
  <c r="L195" i="213"/>
  <c r="K195" i="213"/>
  <c r="J195" i="213"/>
  <c r="I195" i="213"/>
  <c r="H195" i="213"/>
  <c r="G195" i="213"/>
  <c r="F195" i="213"/>
  <c r="E195" i="213"/>
  <c r="D195" i="213"/>
  <c r="R191" i="213"/>
  <c r="Q191" i="213"/>
  <c r="P191" i="213"/>
  <c r="O191" i="213"/>
  <c r="N191" i="213"/>
  <c r="M191" i="213"/>
  <c r="L191" i="213"/>
  <c r="K191" i="213"/>
  <c r="J191" i="213"/>
  <c r="I191" i="213"/>
  <c r="H191" i="213"/>
  <c r="G191" i="213"/>
  <c r="F191" i="213"/>
  <c r="E191" i="213"/>
  <c r="D191" i="213"/>
  <c r="R187" i="213"/>
  <c r="Q187" i="213"/>
  <c r="P187" i="213"/>
  <c r="O187" i="213"/>
  <c r="N187" i="213"/>
  <c r="M187" i="213"/>
  <c r="L187" i="213"/>
  <c r="K187" i="213"/>
  <c r="J187" i="213"/>
  <c r="I187" i="213"/>
  <c r="H187" i="213"/>
  <c r="G187" i="213"/>
  <c r="F187" i="213"/>
  <c r="E187" i="213"/>
  <c r="D187" i="213"/>
  <c r="R183" i="213"/>
  <c r="Q183" i="213"/>
  <c r="P183" i="213"/>
  <c r="O183" i="213"/>
  <c r="N183" i="213"/>
  <c r="M183" i="213"/>
  <c r="L183" i="213"/>
  <c r="K183" i="213"/>
  <c r="J183" i="213"/>
  <c r="I183" i="213"/>
  <c r="H183" i="213"/>
  <c r="G183" i="213"/>
  <c r="F183" i="213"/>
  <c r="E183" i="213"/>
  <c r="D183" i="213"/>
  <c r="R179" i="213"/>
  <c r="Q179" i="213"/>
  <c r="P179" i="213"/>
  <c r="O179" i="213"/>
  <c r="N179" i="213"/>
  <c r="M179" i="213"/>
  <c r="L179" i="213"/>
  <c r="K179" i="213"/>
  <c r="J179" i="213"/>
  <c r="I179" i="213"/>
  <c r="H179" i="213"/>
  <c r="G179" i="213"/>
  <c r="F179" i="213"/>
  <c r="E179" i="213"/>
  <c r="D179" i="213"/>
  <c r="R171" i="213"/>
  <c r="Q171" i="213"/>
  <c r="P171" i="213"/>
  <c r="O171" i="213"/>
  <c r="N171" i="213"/>
  <c r="M171" i="213"/>
  <c r="L171" i="213"/>
  <c r="K171" i="213"/>
  <c r="J171" i="213"/>
  <c r="I171" i="213"/>
  <c r="H171" i="213"/>
  <c r="G171" i="213"/>
  <c r="F171" i="213"/>
  <c r="E171" i="213"/>
  <c r="D171" i="213"/>
  <c r="R167" i="213"/>
  <c r="Q167" i="213"/>
  <c r="P167" i="213"/>
  <c r="O167" i="213"/>
  <c r="N167" i="213"/>
  <c r="M167" i="213"/>
  <c r="L167" i="213"/>
  <c r="K167" i="213"/>
  <c r="J167" i="213"/>
  <c r="I167" i="213"/>
  <c r="H167" i="213"/>
  <c r="G167" i="213"/>
  <c r="F167" i="213"/>
  <c r="E167" i="213"/>
  <c r="D167" i="213"/>
  <c r="R163" i="213"/>
  <c r="Q163" i="213"/>
  <c r="P163" i="213"/>
  <c r="O163" i="213"/>
  <c r="N163" i="213"/>
  <c r="M163" i="213"/>
  <c r="L163" i="213"/>
  <c r="K163" i="213"/>
  <c r="J163" i="213"/>
  <c r="I163" i="213"/>
  <c r="H163" i="213"/>
  <c r="G163" i="213"/>
  <c r="F163" i="213"/>
  <c r="E163" i="213"/>
  <c r="D163" i="213"/>
  <c r="R159" i="213"/>
  <c r="Q159" i="213"/>
  <c r="P159" i="213"/>
  <c r="O159" i="213"/>
  <c r="N159" i="213"/>
  <c r="M159" i="213"/>
  <c r="L159" i="213"/>
  <c r="K159" i="213"/>
  <c r="J159" i="213"/>
  <c r="I159" i="213"/>
  <c r="H159" i="213"/>
  <c r="G159" i="213"/>
  <c r="F159" i="213"/>
  <c r="E159" i="213"/>
  <c r="D159" i="213"/>
  <c r="R155" i="213"/>
  <c r="Q155" i="213"/>
  <c r="P155" i="213"/>
  <c r="O155" i="213"/>
  <c r="N155" i="213"/>
  <c r="M155" i="213"/>
  <c r="L155" i="213"/>
  <c r="K155" i="213"/>
  <c r="J155" i="213"/>
  <c r="I155" i="213"/>
  <c r="H155" i="213"/>
  <c r="G155" i="213"/>
  <c r="F155" i="213"/>
  <c r="E155" i="213"/>
  <c r="D155" i="213"/>
  <c r="R147" i="213"/>
  <c r="Q147" i="213"/>
  <c r="P147" i="213"/>
  <c r="O147" i="213"/>
  <c r="N147" i="213"/>
  <c r="M147" i="213"/>
  <c r="L147" i="213"/>
  <c r="K147" i="213"/>
  <c r="J147" i="213"/>
  <c r="I147" i="213"/>
  <c r="H147" i="213"/>
  <c r="G147" i="213"/>
  <c r="F147" i="213"/>
  <c r="E147" i="213"/>
  <c r="D147" i="213"/>
  <c r="R143" i="213"/>
  <c r="Q143" i="213"/>
  <c r="P143" i="213"/>
  <c r="O143" i="213"/>
  <c r="N143" i="213"/>
  <c r="M143" i="213"/>
  <c r="L143" i="213"/>
  <c r="K143" i="213"/>
  <c r="J143" i="213"/>
  <c r="I143" i="213"/>
  <c r="H143" i="213"/>
  <c r="G143" i="213"/>
  <c r="F143" i="213"/>
  <c r="E143" i="213"/>
  <c r="D143" i="213"/>
  <c r="R139" i="213"/>
  <c r="Q139" i="213"/>
  <c r="P139" i="213"/>
  <c r="O139" i="213"/>
  <c r="N139" i="213"/>
  <c r="M139" i="213"/>
  <c r="L139" i="213"/>
  <c r="K139" i="213"/>
  <c r="J139" i="213"/>
  <c r="I139" i="213"/>
  <c r="H139" i="213"/>
  <c r="G139" i="213"/>
  <c r="F139" i="213"/>
  <c r="E139" i="213"/>
  <c r="D139" i="213"/>
  <c r="R135" i="213"/>
  <c r="Q135" i="213"/>
  <c r="P135" i="213"/>
  <c r="O135" i="213"/>
  <c r="N135" i="213"/>
  <c r="M135" i="213"/>
  <c r="L135" i="213"/>
  <c r="K135" i="213"/>
  <c r="J135" i="213"/>
  <c r="I135" i="213"/>
  <c r="H135" i="213"/>
  <c r="G135" i="213"/>
  <c r="F135" i="213"/>
  <c r="E135" i="213"/>
  <c r="D135" i="213"/>
  <c r="R131" i="213"/>
  <c r="Q131" i="213"/>
  <c r="P131" i="213"/>
  <c r="O131" i="213"/>
  <c r="N131" i="213"/>
  <c r="M131" i="213"/>
  <c r="L131" i="213"/>
  <c r="K131" i="213"/>
  <c r="J131" i="213"/>
  <c r="I131" i="213"/>
  <c r="H131" i="213"/>
  <c r="G131" i="213"/>
  <c r="F131" i="213"/>
  <c r="E131" i="213"/>
  <c r="D131" i="213"/>
  <c r="T52" i="235"/>
  <c r="T51" i="235"/>
  <c r="T50" i="235"/>
  <c r="T49" i="235"/>
  <c r="J72" i="235"/>
  <c r="J71" i="235"/>
  <c r="J70" i="235"/>
  <c r="J69" i="235"/>
  <c r="J68" i="235"/>
  <c r="J67" i="235"/>
  <c r="J66" i="235"/>
  <c r="J65" i="235"/>
  <c r="J64" i="235"/>
  <c r="J63" i="235"/>
  <c r="F148" i="213" l="1"/>
  <c r="F90" i="210" s="1"/>
  <c r="S54" i="238" s="1"/>
  <c r="O196" i="213"/>
  <c r="X92" i="210" s="1"/>
  <c r="S56" i="247" s="1"/>
  <c r="D220" i="213"/>
  <c r="B93" i="210" s="1"/>
  <c r="S57" i="235" s="1"/>
  <c r="L220" i="213"/>
  <c r="R93" i="210" s="1"/>
  <c r="S57" i="244" s="1"/>
  <c r="M220" i="213"/>
  <c r="T93" i="210" s="1"/>
  <c r="S57" i="245" s="1"/>
  <c r="E148" i="213"/>
  <c r="D90" i="210" s="1"/>
  <c r="S54" i="237" s="1"/>
  <c r="J172" i="213"/>
  <c r="N91" i="210" s="1"/>
  <c r="S55" i="242" s="1"/>
  <c r="H148" i="213"/>
  <c r="J90" i="210" s="1"/>
  <c r="S54" i="240" s="1"/>
  <c r="J196" i="213"/>
  <c r="N92" i="210" s="1"/>
  <c r="S56" i="242" s="1"/>
  <c r="O220" i="213"/>
  <c r="X93" i="210" s="1"/>
  <c r="S57" i="247" s="1"/>
  <c r="J44" i="236"/>
  <c r="L44" i="236" s="1"/>
  <c r="J41" i="236"/>
  <c r="L41" i="236" s="1"/>
  <c r="P148" i="213"/>
  <c r="Z90" i="210" s="1"/>
  <c r="S54" i="248" s="1"/>
  <c r="I148" i="213"/>
  <c r="L90" i="210" s="1"/>
  <c r="S54" i="241" s="1"/>
  <c r="G172" i="213"/>
  <c r="H91" i="210" s="1"/>
  <c r="S55" i="239" s="1"/>
  <c r="K196" i="213"/>
  <c r="P92" i="210" s="1"/>
  <c r="S56" i="243" s="1"/>
  <c r="L196" i="213"/>
  <c r="R92" i="210" s="1"/>
  <c r="S56" i="244" s="1"/>
  <c r="H220" i="213"/>
  <c r="J93" i="210" s="1"/>
  <c r="S57" i="240" s="1"/>
  <c r="P220" i="213"/>
  <c r="Z93" i="210" s="1"/>
  <c r="S57" i="248" s="1"/>
  <c r="Q148" i="213"/>
  <c r="AB90" i="210" s="1"/>
  <c r="S54" i="249" s="1"/>
  <c r="R148" i="213"/>
  <c r="AD90" i="210" s="1"/>
  <c r="S54" i="250" s="1"/>
  <c r="N172" i="213"/>
  <c r="V91" i="210" s="1"/>
  <c r="S55" i="246" s="1"/>
  <c r="D148" i="213"/>
  <c r="B90" i="210" s="1"/>
  <c r="S54" i="235" s="1"/>
  <c r="K220" i="213"/>
  <c r="P93" i="210" s="1"/>
  <c r="S57" i="243" s="1"/>
  <c r="M148" i="213"/>
  <c r="T90" i="210" s="1"/>
  <c r="S54" i="245" s="1"/>
  <c r="E172" i="213"/>
  <c r="D91" i="210" s="1"/>
  <c r="S55" i="237" s="1"/>
  <c r="I172" i="213"/>
  <c r="L91" i="210" s="1"/>
  <c r="S55" i="241" s="1"/>
  <c r="Q172" i="213"/>
  <c r="AB91" i="210" s="1"/>
  <c r="S55" i="249" s="1"/>
  <c r="F172" i="213"/>
  <c r="F91" i="210" s="1"/>
  <c r="S55" i="238" s="1"/>
  <c r="R172" i="213"/>
  <c r="AD91" i="210" s="1"/>
  <c r="S55" i="250" s="1"/>
  <c r="N196" i="213"/>
  <c r="V92" i="210" s="1"/>
  <c r="S56" i="246" s="1"/>
  <c r="G196" i="213"/>
  <c r="H92" i="210" s="1"/>
  <c r="S56" i="239" s="1"/>
  <c r="J46" i="236"/>
  <c r="L46" i="236" s="1"/>
  <c r="S63" i="235"/>
  <c r="J45" i="236"/>
  <c r="L45" i="236" s="1"/>
  <c r="S62" i="235"/>
  <c r="J148" i="213"/>
  <c r="N90" i="210" s="1"/>
  <c r="S54" i="242" s="1"/>
  <c r="N148" i="213"/>
  <c r="V90" i="210" s="1"/>
  <c r="S54" i="246" s="1"/>
  <c r="G148" i="213"/>
  <c r="H90" i="210" s="1"/>
  <c r="S54" i="239" s="1"/>
  <c r="K172" i="213"/>
  <c r="P91" i="210" s="1"/>
  <c r="S55" i="243" s="1"/>
  <c r="O172" i="213"/>
  <c r="X91" i="210" s="1"/>
  <c r="S55" i="247" s="1"/>
  <c r="L172" i="213"/>
  <c r="R91" i="210" s="1"/>
  <c r="S55" i="244" s="1"/>
  <c r="D196" i="213"/>
  <c r="B92" i="210" s="1"/>
  <c r="H196" i="213"/>
  <c r="J92" i="210" s="1"/>
  <c r="S56" i="240" s="1"/>
  <c r="P196" i="213"/>
  <c r="Z92" i="210" s="1"/>
  <c r="S56" i="248" s="1"/>
  <c r="M196" i="213"/>
  <c r="T92" i="210" s="1"/>
  <c r="S56" i="245" s="1"/>
  <c r="E220" i="213"/>
  <c r="D93" i="210" s="1"/>
  <c r="S57" i="237" s="1"/>
  <c r="I220" i="213"/>
  <c r="L93" i="210" s="1"/>
  <c r="S57" i="241" s="1"/>
  <c r="Q220" i="213"/>
  <c r="AB93" i="210" s="1"/>
  <c r="S57" i="249" s="1"/>
  <c r="J42" i="236"/>
  <c r="L42" i="236" s="1"/>
  <c r="S59" i="235"/>
  <c r="J43" i="236"/>
  <c r="L43" i="236" s="1"/>
  <c r="S60" i="235"/>
  <c r="K148" i="213"/>
  <c r="P90" i="210" s="1"/>
  <c r="S54" i="243" s="1"/>
  <c r="O148" i="213"/>
  <c r="X90" i="210" s="1"/>
  <c r="S54" i="247" s="1"/>
  <c r="L148" i="213"/>
  <c r="R90" i="210" s="1"/>
  <c r="S54" i="244" s="1"/>
  <c r="D172" i="213"/>
  <c r="B91" i="210" s="1"/>
  <c r="H172" i="213"/>
  <c r="J91" i="210" s="1"/>
  <c r="S55" i="240" s="1"/>
  <c r="P172" i="213"/>
  <c r="Z91" i="210" s="1"/>
  <c r="S55" i="248" s="1"/>
  <c r="M172" i="213"/>
  <c r="T91" i="210" s="1"/>
  <c r="S55" i="245" s="1"/>
  <c r="E196" i="213"/>
  <c r="D92" i="210" s="1"/>
  <c r="S56" i="237" s="1"/>
  <c r="I196" i="213"/>
  <c r="L92" i="210" s="1"/>
  <c r="S56" i="241" s="1"/>
  <c r="Q196" i="213"/>
  <c r="AB92" i="210" s="1"/>
  <c r="S56" i="249" s="1"/>
  <c r="F196" i="213"/>
  <c r="F92" i="210" s="1"/>
  <c r="S56" i="238" s="1"/>
  <c r="R196" i="213"/>
  <c r="AD92" i="210" s="1"/>
  <c r="S56" i="250" s="1"/>
  <c r="F220" i="213"/>
  <c r="F93" i="210" s="1"/>
  <c r="S57" i="238" s="1"/>
  <c r="J220" i="213"/>
  <c r="N93" i="210" s="1"/>
  <c r="S57" i="242" s="1"/>
  <c r="N220" i="213"/>
  <c r="V93" i="210" s="1"/>
  <c r="S57" i="246" s="1"/>
  <c r="R220" i="213"/>
  <c r="AD93" i="210" s="1"/>
  <c r="S57" i="250" s="1"/>
  <c r="G220" i="213"/>
  <c r="H93" i="210" s="1"/>
  <c r="S57" i="239" s="1"/>
  <c r="E184" i="229"/>
  <c r="E174" i="229" s="1"/>
  <c r="F184" i="229"/>
  <c r="F174" i="229" s="1"/>
  <c r="G184" i="229"/>
  <c r="G174" i="229" s="1"/>
  <c r="H184" i="229"/>
  <c r="H174" i="229" s="1"/>
  <c r="I184" i="229"/>
  <c r="I174" i="229" s="1"/>
  <c r="J184" i="229"/>
  <c r="J174" i="229" s="1"/>
  <c r="K184" i="229"/>
  <c r="K174" i="229" s="1"/>
  <c r="L184" i="229"/>
  <c r="L174" i="229" s="1"/>
  <c r="M184" i="229"/>
  <c r="M174" i="229" s="1"/>
  <c r="N184" i="229"/>
  <c r="N174" i="229" s="1"/>
  <c r="O184" i="229"/>
  <c r="O174" i="229" s="1"/>
  <c r="P184" i="229"/>
  <c r="P174" i="229" s="1"/>
  <c r="Q184" i="229"/>
  <c r="Q174" i="229" s="1"/>
  <c r="R184" i="229"/>
  <c r="R174" i="229" s="1"/>
  <c r="D184" i="229"/>
  <c r="D174" i="229" s="1"/>
  <c r="E162" i="229"/>
  <c r="E152" i="229" s="1"/>
  <c r="F162" i="229"/>
  <c r="F152" i="229" s="1"/>
  <c r="G162" i="229"/>
  <c r="G152" i="229" s="1"/>
  <c r="H162" i="229"/>
  <c r="H152" i="229" s="1"/>
  <c r="I162" i="229"/>
  <c r="I152" i="229" s="1"/>
  <c r="J162" i="229"/>
  <c r="J152" i="229" s="1"/>
  <c r="K162" i="229"/>
  <c r="K152" i="229" s="1"/>
  <c r="L162" i="229"/>
  <c r="L152" i="229" s="1"/>
  <c r="M162" i="229"/>
  <c r="M152" i="229" s="1"/>
  <c r="N162" i="229"/>
  <c r="N152" i="229" s="1"/>
  <c r="O162" i="229"/>
  <c r="O152" i="229" s="1"/>
  <c r="P162" i="229"/>
  <c r="P152" i="229" s="1"/>
  <c r="Q162" i="229"/>
  <c r="Q152" i="229" s="1"/>
  <c r="R162" i="229"/>
  <c r="R152" i="229" s="1"/>
  <c r="D162" i="229"/>
  <c r="D152" i="229" s="1"/>
  <c r="E140" i="229"/>
  <c r="E130" i="229" s="1"/>
  <c r="F140" i="229"/>
  <c r="F130" i="229" s="1"/>
  <c r="G140" i="229"/>
  <c r="G130" i="229" s="1"/>
  <c r="H140" i="229"/>
  <c r="H130" i="229" s="1"/>
  <c r="I140" i="229"/>
  <c r="I130" i="229" s="1"/>
  <c r="J140" i="229"/>
  <c r="J130" i="229" s="1"/>
  <c r="K140" i="229"/>
  <c r="K130" i="229" s="1"/>
  <c r="L140" i="229"/>
  <c r="L130" i="229" s="1"/>
  <c r="M140" i="229"/>
  <c r="M130" i="229" s="1"/>
  <c r="N140" i="229"/>
  <c r="N130" i="229" s="1"/>
  <c r="O140" i="229"/>
  <c r="O130" i="229" s="1"/>
  <c r="P140" i="229"/>
  <c r="P130" i="229" s="1"/>
  <c r="Q140" i="229"/>
  <c r="Q130" i="229" s="1"/>
  <c r="R140" i="229"/>
  <c r="R130" i="229" s="1"/>
  <c r="D140" i="229"/>
  <c r="D130" i="229" s="1"/>
  <c r="T29" i="235"/>
  <c r="T28" i="235"/>
  <c r="T27" i="235"/>
  <c r="T26" i="235"/>
  <c r="T25" i="235"/>
  <c r="T24" i="235"/>
  <c r="T23" i="235"/>
  <c r="T22" i="235"/>
  <c r="T21" i="235"/>
  <c r="T20" i="235"/>
  <c r="T19" i="235"/>
  <c r="T18" i="235"/>
  <c r="T17" i="235"/>
  <c r="T16" i="235"/>
  <c r="T15" i="235"/>
  <c r="T14" i="235"/>
  <c r="T13" i="235"/>
  <c r="T12" i="235"/>
  <c r="T11" i="235"/>
  <c r="T10" i="235"/>
  <c r="T9" i="235"/>
  <c r="T8" i="235"/>
  <c r="T7" i="235"/>
  <c r="T6" i="235"/>
  <c r="T5" i="235"/>
  <c r="T4" i="235"/>
  <c r="T46" i="235"/>
  <c r="T45" i="235"/>
  <c r="T44" i="235"/>
  <c r="T43" i="235"/>
  <c r="T42" i="235"/>
  <c r="T41" i="235"/>
  <c r="T40" i="235"/>
  <c r="J60" i="235"/>
  <c r="J59" i="235"/>
  <c r="J58" i="235"/>
  <c r="J57" i="235"/>
  <c r="J56" i="235"/>
  <c r="J55" i="235"/>
  <c r="J54" i="235"/>
  <c r="J53" i="235"/>
  <c r="J52" i="235"/>
  <c r="J51" i="235"/>
  <c r="J50" i="235"/>
  <c r="J49" i="235"/>
  <c r="J48" i="235"/>
  <c r="J45" i="235"/>
  <c r="J44" i="235"/>
  <c r="J43" i="235"/>
  <c r="J42" i="235"/>
  <c r="J41" i="235"/>
  <c r="J40" i="235"/>
  <c r="J39" i="235"/>
  <c r="J38" i="235"/>
  <c r="J37" i="235"/>
  <c r="T37" i="235"/>
  <c r="T36" i="235"/>
  <c r="T35" i="235"/>
  <c r="T34" i="235"/>
  <c r="T33" i="235"/>
  <c r="T32" i="235"/>
  <c r="J34" i="235"/>
  <c r="J33" i="235"/>
  <c r="J32" i="235"/>
  <c r="J31" i="235"/>
  <c r="J29" i="235"/>
  <c r="J28" i="235"/>
  <c r="J27" i="235"/>
  <c r="J26" i="235"/>
  <c r="J25" i="235"/>
  <c r="J24" i="235"/>
  <c r="J23" i="235"/>
  <c r="J22" i="235"/>
  <c r="J21" i="235"/>
  <c r="J20" i="235"/>
  <c r="J19" i="235"/>
  <c r="J18" i="235"/>
  <c r="J17" i="235"/>
  <c r="J16" i="235"/>
  <c r="J15" i="235"/>
  <c r="J14" i="235"/>
  <c r="J13" i="235"/>
  <c r="J12" i="235"/>
  <c r="J11" i="235"/>
  <c r="J7" i="235"/>
  <c r="J6" i="235"/>
  <c r="J5" i="235"/>
  <c r="J4" i="235"/>
  <c r="J9" i="235"/>
  <c r="A36" i="210"/>
  <c r="A13" i="210"/>
  <c r="AG246" i="208"/>
  <c r="AF246" i="208"/>
  <c r="AE246" i="208"/>
  <c r="AD246" i="208"/>
  <c r="AC246" i="208"/>
  <c r="AB246" i="208"/>
  <c r="AA246" i="208"/>
  <c r="Z246" i="208"/>
  <c r="Y246" i="208"/>
  <c r="X246" i="208"/>
  <c r="W246" i="208"/>
  <c r="V246" i="208"/>
  <c r="U246" i="208"/>
  <c r="T246" i="208"/>
  <c r="S246" i="208"/>
  <c r="R246" i="208"/>
  <c r="Q246" i="208"/>
  <c r="P246" i="208"/>
  <c r="O246" i="208"/>
  <c r="N246" i="208"/>
  <c r="M246" i="208"/>
  <c r="L246" i="208"/>
  <c r="K246" i="208"/>
  <c r="J246" i="208"/>
  <c r="I246" i="208"/>
  <c r="H246" i="208"/>
  <c r="G246" i="208"/>
  <c r="F246" i="208"/>
  <c r="E246" i="208"/>
  <c r="D246" i="208"/>
  <c r="AG242" i="208"/>
  <c r="G10" i="265" s="1"/>
  <c r="AF242" i="208"/>
  <c r="G10" i="264" s="1"/>
  <c r="AE242" i="208"/>
  <c r="G10" i="263" s="1"/>
  <c r="AD242" i="208"/>
  <c r="G10" i="262" s="1"/>
  <c r="AC242" i="208"/>
  <c r="G10" i="261" s="1"/>
  <c r="AB242" i="208"/>
  <c r="G10" i="260" s="1"/>
  <c r="AA242" i="208"/>
  <c r="G10" i="259" s="1"/>
  <c r="Z242" i="208"/>
  <c r="G10" i="258" s="1"/>
  <c r="Y242" i="208"/>
  <c r="G10" i="257" s="1"/>
  <c r="X242" i="208"/>
  <c r="G10" i="256" s="1"/>
  <c r="W242" i="208"/>
  <c r="G10" i="255" s="1"/>
  <c r="V242" i="208"/>
  <c r="G10" i="254" s="1"/>
  <c r="U242" i="208"/>
  <c r="G10" i="253" s="1"/>
  <c r="T242" i="208"/>
  <c r="G10" i="252" s="1"/>
  <c r="S242" i="208"/>
  <c r="G10" i="251" s="1"/>
  <c r="R242" i="208"/>
  <c r="G10" i="250" s="1"/>
  <c r="Q242" i="208"/>
  <c r="G10" i="249" s="1"/>
  <c r="P242" i="208"/>
  <c r="G10" i="248" s="1"/>
  <c r="O242" i="208"/>
  <c r="G10" i="247" s="1"/>
  <c r="N242" i="208"/>
  <c r="G10" i="246" s="1"/>
  <c r="M242" i="208"/>
  <c r="G10" i="245" s="1"/>
  <c r="L242" i="208"/>
  <c r="G10" i="244" s="1"/>
  <c r="K242" i="208"/>
  <c r="G10" i="243" s="1"/>
  <c r="J242" i="208"/>
  <c r="G10" i="242" s="1"/>
  <c r="I242" i="208"/>
  <c r="G10" i="241" s="1"/>
  <c r="H242" i="208"/>
  <c r="G10" i="240" s="1"/>
  <c r="G242" i="208"/>
  <c r="G10" i="239" s="1"/>
  <c r="F242" i="208"/>
  <c r="G10" i="238" s="1"/>
  <c r="E242" i="208"/>
  <c r="G10" i="237" s="1"/>
  <c r="D242" i="208"/>
  <c r="G10" i="235" s="1"/>
  <c r="AG238" i="208"/>
  <c r="F10" i="265" s="1"/>
  <c r="AF238" i="208"/>
  <c r="F10" i="264" s="1"/>
  <c r="AE238" i="208"/>
  <c r="F10" i="263" s="1"/>
  <c r="AD238" i="208"/>
  <c r="F10" i="262" s="1"/>
  <c r="AC238" i="208"/>
  <c r="F10" i="261" s="1"/>
  <c r="AB238" i="208"/>
  <c r="F10" i="260" s="1"/>
  <c r="AA238" i="208"/>
  <c r="F10" i="259" s="1"/>
  <c r="Z238" i="208"/>
  <c r="F10" i="258" s="1"/>
  <c r="Y238" i="208"/>
  <c r="F10" i="257" s="1"/>
  <c r="X238" i="208"/>
  <c r="F10" i="256" s="1"/>
  <c r="W238" i="208"/>
  <c r="F10" i="255" s="1"/>
  <c r="V238" i="208"/>
  <c r="F10" i="254" s="1"/>
  <c r="U238" i="208"/>
  <c r="F10" i="253" s="1"/>
  <c r="T238" i="208"/>
  <c r="F10" i="252" s="1"/>
  <c r="S238" i="208"/>
  <c r="F10" i="251" s="1"/>
  <c r="R238" i="208"/>
  <c r="F10" i="250" s="1"/>
  <c r="Q238" i="208"/>
  <c r="F10" i="249" s="1"/>
  <c r="P238" i="208"/>
  <c r="F10" i="248" s="1"/>
  <c r="O238" i="208"/>
  <c r="F10" i="247" s="1"/>
  <c r="N238" i="208"/>
  <c r="F10" i="246" s="1"/>
  <c r="M238" i="208"/>
  <c r="F10" i="245" s="1"/>
  <c r="L238" i="208"/>
  <c r="F10" i="244" s="1"/>
  <c r="K238" i="208"/>
  <c r="F10" i="243" s="1"/>
  <c r="J238" i="208"/>
  <c r="F10" i="242" s="1"/>
  <c r="I238" i="208"/>
  <c r="F10" i="241" s="1"/>
  <c r="H238" i="208"/>
  <c r="F10" i="240" s="1"/>
  <c r="G238" i="208"/>
  <c r="F10" i="239" s="1"/>
  <c r="F238" i="208"/>
  <c r="F10" i="238" s="1"/>
  <c r="E238" i="208"/>
  <c r="F10" i="237" s="1"/>
  <c r="D238" i="208"/>
  <c r="F10" i="235" s="1"/>
  <c r="AG234" i="208"/>
  <c r="E10" i="265" s="1"/>
  <c r="AF234" i="208"/>
  <c r="E10" i="264" s="1"/>
  <c r="AE234" i="208"/>
  <c r="E10" i="263" s="1"/>
  <c r="AD234" i="208"/>
  <c r="E10" i="262" s="1"/>
  <c r="AC234" i="208"/>
  <c r="E10" i="261" s="1"/>
  <c r="AB234" i="208"/>
  <c r="E10" i="260" s="1"/>
  <c r="AA234" i="208"/>
  <c r="E10" i="259" s="1"/>
  <c r="Z234" i="208"/>
  <c r="E10" i="258" s="1"/>
  <c r="Y234" i="208"/>
  <c r="E10" i="257" s="1"/>
  <c r="X234" i="208"/>
  <c r="E10" i="256" s="1"/>
  <c r="W234" i="208"/>
  <c r="E10" i="255" s="1"/>
  <c r="V234" i="208"/>
  <c r="E10" i="254" s="1"/>
  <c r="U234" i="208"/>
  <c r="E10" i="253" s="1"/>
  <c r="T234" i="208"/>
  <c r="E10" i="252" s="1"/>
  <c r="S234" i="208"/>
  <c r="E10" i="251" s="1"/>
  <c r="R234" i="208"/>
  <c r="E10" i="250" s="1"/>
  <c r="Q234" i="208"/>
  <c r="E10" i="249" s="1"/>
  <c r="P234" i="208"/>
  <c r="E10" i="248" s="1"/>
  <c r="O234" i="208"/>
  <c r="E10" i="247" s="1"/>
  <c r="N234" i="208"/>
  <c r="E10" i="246" s="1"/>
  <c r="M234" i="208"/>
  <c r="E10" i="245" s="1"/>
  <c r="L234" i="208"/>
  <c r="E10" i="244" s="1"/>
  <c r="K234" i="208"/>
  <c r="E10" i="243" s="1"/>
  <c r="J234" i="208"/>
  <c r="E10" i="242" s="1"/>
  <c r="I234" i="208"/>
  <c r="E10" i="241" s="1"/>
  <c r="H234" i="208"/>
  <c r="E10" i="240" s="1"/>
  <c r="G234" i="208"/>
  <c r="E10" i="239" s="1"/>
  <c r="F234" i="208"/>
  <c r="E10" i="238" s="1"/>
  <c r="E234" i="208"/>
  <c r="E10" i="237" s="1"/>
  <c r="D234" i="208"/>
  <c r="E10" i="235" s="1"/>
  <c r="AG230" i="208"/>
  <c r="D10" i="265" s="1"/>
  <c r="AF230" i="208"/>
  <c r="D10" i="264" s="1"/>
  <c r="AE230" i="208"/>
  <c r="D10" i="263" s="1"/>
  <c r="AD230" i="208"/>
  <c r="D10" i="262" s="1"/>
  <c r="AC230" i="208"/>
  <c r="D10" i="261" s="1"/>
  <c r="AB230" i="208"/>
  <c r="D10" i="260" s="1"/>
  <c r="AA230" i="208"/>
  <c r="D10" i="259" s="1"/>
  <c r="Z230" i="208"/>
  <c r="D10" i="258" s="1"/>
  <c r="Y230" i="208"/>
  <c r="D10" i="257" s="1"/>
  <c r="X230" i="208"/>
  <c r="D10" i="256" s="1"/>
  <c r="W230" i="208"/>
  <c r="D10" i="255" s="1"/>
  <c r="V230" i="208"/>
  <c r="D10" i="254" s="1"/>
  <c r="U230" i="208"/>
  <c r="D10" i="253" s="1"/>
  <c r="T230" i="208"/>
  <c r="D10" i="252" s="1"/>
  <c r="S230" i="208"/>
  <c r="D10" i="251" s="1"/>
  <c r="R230" i="208"/>
  <c r="D10" i="250" s="1"/>
  <c r="Q230" i="208"/>
  <c r="D10" i="249" s="1"/>
  <c r="P230" i="208"/>
  <c r="D10" i="248" s="1"/>
  <c r="O230" i="208"/>
  <c r="D10" i="247" s="1"/>
  <c r="N230" i="208"/>
  <c r="D10" i="246" s="1"/>
  <c r="M230" i="208"/>
  <c r="D10" i="245" s="1"/>
  <c r="L230" i="208"/>
  <c r="D10" i="244" s="1"/>
  <c r="K230" i="208"/>
  <c r="D10" i="243" s="1"/>
  <c r="J230" i="208"/>
  <c r="D10" i="242" s="1"/>
  <c r="I230" i="208"/>
  <c r="D10" i="241" s="1"/>
  <c r="H230" i="208"/>
  <c r="D10" i="240" s="1"/>
  <c r="G230" i="208"/>
  <c r="D10" i="239" s="1"/>
  <c r="F230" i="208"/>
  <c r="D10" i="238" s="1"/>
  <c r="E230" i="208"/>
  <c r="D10" i="237" s="1"/>
  <c r="D230" i="208"/>
  <c r="D10" i="235" s="1"/>
  <c r="A8" i="210"/>
  <c r="AG141" i="208"/>
  <c r="H8" i="265" s="1"/>
  <c r="AF141" i="208"/>
  <c r="H8" i="264" s="1"/>
  <c r="AE141" i="208"/>
  <c r="H8" i="263" s="1"/>
  <c r="AD141" i="208"/>
  <c r="H8" i="262" s="1"/>
  <c r="AC141" i="208"/>
  <c r="H8" i="261" s="1"/>
  <c r="AB141" i="208"/>
  <c r="H8" i="260" s="1"/>
  <c r="AA141" i="208"/>
  <c r="H8" i="259" s="1"/>
  <c r="Z141" i="208"/>
  <c r="H8" i="258" s="1"/>
  <c r="Y141" i="208"/>
  <c r="H8" i="257" s="1"/>
  <c r="X141" i="208"/>
  <c r="H8" i="256" s="1"/>
  <c r="W141" i="208"/>
  <c r="H8" i="255" s="1"/>
  <c r="V141" i="208"/>
  <c r="H8" i="254" s="1"/>
  <c r="U141" i="208"/>
  <c r="H8" i="253" s="1"/>
  <c r="T141" i="208"/>
  <c r="H8" i="252" s="1"/>
  <c r="S141" i="208"/>
  <c r="H8" i="251" s="1"/>
  <c r="R141" i="208"/>
  <c r="H8" i="250" s="1"/>
  <c r="Q141" i="208"/>
  <c r="H8" i="249" s="1"/>
  <c r="P141" i="208"/>
  <c r="H8" i="248" s="1"/>
  <c r="O141" i="208"/>
  <c r="H8" i="247" s="1"/>
  <c r="N141" i="208"/>
  <c r="H8" i="246" s="1"/>
  <c r="M141" i="208"/>
  <c r="H8" i="245" s="1"/>
  <c r="L141" i="208"/>
  <c r="H8" i="244" s="1"/>
  <c r="K141" i="208"/>
  <c r="H8" i="243" s="1"/>
  <c r="J141" i="208"/>
  <c r="H8" i="242" s="1"/>
  <c r="I141" i="208"/>
  <c r="H8" i="241" s="1"/>
  <c r="H141" i="208"/>
  <c r="H8" i="240" s="1"/>
  <c r="G141" i="208"/>
  <c r="H8" i="239" s="1"/>
  <c r="F141" i="208"/>
  <c r="H8" i="238" s="1"/>
  <c r="E141" i="208"/>
  <c r="H8" i="237" s="1"/>
  <c r="D141" i="208"/>
  <c r="H8" i="235" s="1"/>
  <c r="AG137" i="208"/>
  <c r="G8" i="265" s="1"/>
  <c r="AF137" i="208"/>
  <c r="G8" i="264" s="1"/>
  <c r="AE137" i="208"/>
  <c r="G8" i="263" s="1"/>
  <c r="AD137" i="208"/>
  <c r="G8" i="262" s="1"/>
  <c r="AC137" i="208"/>
  <c r="G8" i="261" s="1"/>
  <c r="AB137" i="208"/>
  <c r="G8" i="260" s="1"/>
  <c r="AA137" i="208"/>
  <c r="G8" i="259" s="1"/>
  <c r="Z137" i="208"/>
  <c r="G8" i="258" s="1"/>
  <c r="Y137" i="208"/>
  <c r="G8" i="257" s="1"/>
  <c r="X137" i="208"/>
  <c r="G8" i="256" s="1"/>
  <c r="W137" i="208"/>
  <c r="G8" i="255" s="1"/>
  <c r="V137" i="208"/>
  <c r="G8" i="254" s="1"/>
  <c r="U137" i="208"/>
  <c r="G8" i="253" s="1"/>
  <c r="T137" i="208"/>
  <c r="G8" i="252" s="1"/>
  <c r="S137" i="208"/>
  <c r="G8" i="251" s="1"/>
  <c r="R137" i="208"/>
  <c r="G8" i="250" s="1"/>
  <c r="Q137" i="208"/>
  <c r="G8" i="249" s="1"/>
  <c r="P137" i="208"/>
  <c r="G8" i="248" s="1"/>
  <c r="O137" i="208"/>
  <c r="G8" i="247" s="1"/>
  <c r="N137" i="208"/>
  <c r="G8" i="246" s="1"/>
  <c r="M137" i="208"/>
  <c r="G8" i="245" s="1"/>
  <c r="L137" i="208"/>
  <c r="G8" i="244" s="1"/>
  <c r="K137" i="208"/>
  <c r="G8" i="243" s="1"/>
  <c r="J137" i="208"/>
  <c r="G8" i="242" s="1"/>
  <c r="I137" i="208"/>
  <c r="G8" i="241" s="1"/>
  <c r="H137" i="208"/>
  <c r="G8" i="240" s="1"/>
  <c r="G137" i="208"/>
  <c r="G8" i="239" s="1"/>
  <c r="F137" i="208"/>
  <c r="G8" i="238" s="1"/>
  <c r="E137" i="208"/>
  <c r="G8" i="237" s="1"/>
  <c r="D137" i="208"/>
  <c r="G8" i="235" s="1"/>
  <c r="AG133" i="208"/>
  <c r="F8" i="265" s="1"/>
  <c r="AF133" i="208"/>
  <c r="F8" i="264" s="1"/>
  <c r="AE133" i="208"/>
  <c r="F8" i="263" s="1"/>
  <c r="AD133" i="208"/>
  <c r="F8" i="262" s="1"/>
  <c r="AC133" i="208"/>
  <c r="F8" i="261" s="1"/>
  <c r="AB133" i="208"/>
  <c r="F8" i="260" s="1"/>
  <c r="AA133" i="208"/>
  <c r="F8" i="259" s="1"/>
  <c r="Z133" i="208"/>
  <c r="F8" i="258" s="1"/>
  <c r="Y133" i="208"/>
  <c r="F8" i="257" s="1"/>
  <c r="X133" i="208"/>
  <c r="F8" i="256" s="1"/>
  <c r="W133" i="208"/>
  <c r="F8" i="255" s="1"/>
  <c r="V133" i="208"/>
  <c r="F8" i="254" s="1"/>
  <c r="U133" i="208"/>
  <c r="F8" i="253" s="1"/>
  <c r="T133" i="208"/>
  <c r="F8" i="252" s="1"/>
  <c r="S133" i="208"/>
  <c r="F8" i="251" s="1"/>
  <c r="R133" i="208"/>
  <c r="F8" i="250" s="1"/>
  <c r="Q133" i="208"/>
  <c r="F8" i="249" s="1"/>
  <c r="P133" i="208"/>
  <c r="F8" i="248" s="1"/>
  <c r="O133" i="208"/>
  <c r="F8" i="247" s="1"/>
  <c r="N133" i="208"/>
  <c r="F8" i="246" s="1"/>
  <c r="M133" i="208"/>
  <c r="F8" i="245" s="1"/>
  <c r="L133" i="208"/>
  <c r="F8" i="244" s="1"/>
  <c r="K133" i="208"/>
  <c r="F8" i="243" s="1"/>
  <c r="J133" i="208"/>
  <c r="F8" i="242" s="1"/>
  <c r="I133" i="208"/>
  <c r="F8" i="241" s="1"/>
  <c r="H133" i="208"/>
  <c r="F8" i="240" s="1"/>
  <c r="G133" i="208"/>
  <c r="F8" i="239" s="1"/>
  <c r="F133" i="208"/>
  <c r="F8" i="238" s="1"/>
  <c r="E133" i="208"/>
  <c r="F8" i="237" s="1"/>
  <c r="D133" i="208"/>
  <c r="F8" i="235" s="1"/>
  <c r="AG129" i="208"/>
  <c r="E8" i="265" s="1"/>
  <c r="AF129" i="208"/>
  <c r="E8" i="264" s="1"/>
  <c r="AE129" i="208"/>
  <c r="E8" i="263" s="1"/>
  <c r="AD129" i="208"/>
  <c r="E8" i="262" s="1"/>
  <c r="AC129" i="208"/>
  <c r="E8" i="261" s="1"/>
  <c r="AB129" i="208"/>
  <c r="E8" i="260" s="1"/>
  <c r="AA129" i="208"/>
  <c r="E8" i="259" s="1"/>
  <c r="Z129" i="208"/>
  <c r="E8" i="258" s="1"/>
  <c r="Y129" i="208"/>
  <c r="E8" i="257" s="1"/>
  <c r="X129" i="208"/>
  <c r="E8" i="256" s="1"/>
  <c r="W129" i="208"/>
  <c r="E8" i="255" s="1"/>
  <c r="V129" i="208"/>
  <c r="E8" i="254" s="1"/>
  <c r="U129" i="208"/>
  <c r="E8" i="253" s="1"/>
  <c r="T129" i="208"/>
  <c r="E8" i="252" s="1"/>
  <c r="S129" i="208"/>
  <c r="E8" i="251" s="1"/>
  <c r="R129" i="208"/>
  <c r="E8" i="250" s="1"/>
  <c r="Q129" i="208"/>
  <c r="E8" i="249" s="1"/>
  <c r="P129" i="208"/>
  <c r="E8" i="248" s="1"/>
  <c r="O129" i="208"/>
  <c r="E8" i="247" s="1"/>
  <c r="N129" i="208"/>
  <c r="E8" i="246" s="1"/>
  <c r="M129" i="208"/>
  <c r="E8" i="245" s="1"/>
  <c r="L129" i="208"/>
  <c r="E8" i="244" s="1"/>
  <c r="K129" i="208"/>
  <c r="E8" i="243" s="1"/>
  <c r="J129" i="208"/>
  <c r="E8" i="242" s="1"/>
  <c r="I129" i="208"/>
  <c r="E8" i="241" s="1"/>
  <c r="H129" i="208"/>
  <c r="E8" i="240" s="1"/>
  <c r="G129" i="208"/>
  <c r="E8" i="239" s="1"/>
  <c r="F129" i="208"/>
  <c r="E8" i="238" s="1"/>
  <c r="E129" i="208"/>
  <c r="E8" i="237" s="1"/>
  <c r="D129" i="208"/>
  <c r="E8" i="235" s="1"/>
  <c r="AG125" i="208"/>
  <c r="D8" i="265" s="1"/>
  <c r="AF125" i="208"/>
  <c r="D8" i="264" s="1"/>
  <c r="AE125" i="208"/>
  <c r="D8" i="263" s="1"/>
  <c r="AD125" i="208"/>
  <c r="D8" i="262" s="1"/>
  <c r="AC125" i="208"/>
  <c r="D8" i="261" s="1"/>
  <c r="AB125" i="208"/>
  <c r="D8" i="260" s="1"/>
  <c r="AA125" i="208"/>
  <c r="D8" i="259" s="1"/>
  <c r="Z125" i="208"/>
  <c r="D8" i="258" s="1"/>
  <c r="Y125" i="208"/>
  <c r="D8" i="257" s="1"/>
  <c r="X125" i="208"/>
  <c r="D8" i="256" s="1"/>
  <c r="W125" i="208"/>
  <c r="D8" i="255" s="1"/>
  <c r="V125" i="208"/>
  <c r="D8" i="254" s="1"/>
  <c r="U125" i="208"/>
  <c r="D8" i="253" s="1"/>
  <c r="T125" i="208"/>
  <c r="D8" i="252" s="1"/>
  <c r="S125" i="208"/>
  <c r="D8" i="251" s="1"/>
  <c r="R125" i="208"/>
  <c r="D8" i="250" s="1"/>
  <c r="Q125" i="208"/>
  <c r="D8" i="249" s="1"/>
  <c r="P125" i="208"/>
  <c r="D8" i="248" s="1"/>
  <c r="O125" i="208"/>
  <c r="D8" i="247" s="1"/>
  <c r="N125" i="208"/>
  <c r="D8" i="246" s="1"/>
  <c r="M125" i="208"/>
  <c r="D8" i="245" s="1"/>
  <c r="L125" i="208"/>
  <c r="D8" i="244" s="1"/>
  <c r="K125" i="208"/>
  <c r="D8" i="243" s="1"/>
  <c r="J125" i="208"/>
  <c r="D8" i="242" s="1"/>
  <c r="I125" i="208"/>
  <c r="D8" i="241" s="1"/>
  <c r="H125" i="208"/>
  <c r="D8" i="240" s="1"/>
  <c r="G125" i="208"/>
  <c r="D8" i="239" s="1"/>
  <c r="F125" i="208"/>
  <c r="D8" i="238" s="1"/>
  <c r="E125" i="208"/>
  <c r="D8" i="237" s="1"/>
  <c r="D125" i="208"/>
  <c r="D8" i="235" s="1"/>
  <c r="F142" i="208" l="1"/>
  <c r="F8" i="210" s="1"/>
  <c r="I8" i="238" s="1"/>
  <c r="N142" i="208"/>
  <c r="V8" i="210" s="1"/>
  <c r="I8" i="246" s="1"/>
  <c r="V142" i="208"/>
  <c r="AL8" i="210" s="1"/>
  <c r="I8" i="254" s="1"/>
  <c r="AD142" i="208"/>
  <c r="BB8" i="210" s="1"/>
  <c r="I8" i="262" s="1"/>
  <c r="G247" i="208"/>
  <c r="H13" i="210" s="1"/>
  <c r="I10" i="239" s="1"/>
  <c r="M247" i="208"/>
  <c r="T13" i="210" s="1"/>
  <c r="I10" i="245" s="1"/>
  <c r="I142" i="208"/>
  <c r="L8" i="210" s="1"/>
  <c r="I8" i="241" s="1"/>
  <c r="Q142" i="208"/>
  <c r="AB8" i="210" s="1"/>
  <c r="I8" i="249" s="1"/>
  <c r="AG142" i="208"/>
  <c r="BH8" i="210" s="1"/>
  <c r="I8" i="265" s="1"/>
  <c r="B1" i="210"/>
  <c r="J142" i="208"/>
  <c r="N8" i="210" s="1"/>
  <c r="I8" i="242" s="1"/>
  <c r="R142" i="208"/>
  <c r="AD8" i="210" s="1"/>
  <c r="I8" i="250" s="1"/>
  <c r="Z142" i="208"/>
  <c r="AT8" i="210" s="1"/>
  <c r="I8" i="258" s="1"/>
  <c r="K247" i="208"/>
  <c r="P13" i="210" s="1"/>
  <c r="I10" i="243" s="1"/>
  <c r="D247" i="208"/>
  <c r="B13" i="210" s="1"/>
  <c r="L247" i="208"/>
  <c r="R13" i="210" s="1"/>
  <c r="I10" i="244" s="1"/>
  <c r="T247" i="208"/>
  <c r="AH13" i="210" s="1"/>
  <c r="I10" i="252" s="1"/>
  <c r="AB247" i="208"/>
  <c r="AX13" i="210" s="1"/>
  <c r="I10" i="260" s="1"/>
  <c r="U247" i="208"/>
  <c r="AJ13" i="210" s="1"/>
  <c r="I10" i="253" s="1"/>
  <c r="AC247" i="208"/>
  <c r="AZ13" i="210" s="1"/>
  <c r="I10" i="261" s="1"/>
  <c r="J40" i="236"/>
  <c r="L40" i="236" s="1"/>
  <c r="J37" i="236"/>
  <c r="L37" i="236" s="1"/>
  <c r="E247" i="208"/>
  <c r="D13" i="210" s="1"/>
  <c r="I10" i="237" s="1"/>
  <c r="E142" i="208"/>
  <c r="D8" i="210" s="1"/>
  <c r="I8" i="237" s="1"/>
  <c r="M142" i="208"/>
  <c r="T8" i="210" s="1"/>
  <c r="I8" i="245" s="1"/>
  <c r="U142" i="208"/>
  <c r="AJ8" i="210" s="1"/>
  <c r="I8" i="253" s="1"/>
  <c r="AC142" i="208"/>
  <c r="AZ8" i="210" s="1"/>
  <c r="I8" i="261" s="1"/>
  <c r="H247" i="208"/>
  <c r="J13" i="210" s="1"/>
  <c r="I10" i="240" s="1"/>
  <c r="P247" i="208"/>
  <c r="Z13" i="210" s="1"/>
  <c r="I10" i="248" s="1"/>
  <c r="X247" i="208"/>
  <c r="AP13" i="210" s="1"/>
  <c r="I10" i="256" s="1"/>
  <c r="AF247" i="208"/>
  <c r="BF13" i="210" s="1"/>
  <c r="I10" i="264" s="1"/>
  <c r="I247" i="208"/>
  <c r="L13" i="210" s="1"/>
  <c r="I10" i="241" s="1"/>
  <c r="Q247" i="208"/>
  <c r="AB13" i="210" s="1"/>
  <c r="I10" i="249" s="1"/>
  <c r="Y247" i="208"/>
  <c r="AR13" i="210" s="1"/>
  <c r="I10" i="257" s="1"/>
  <c r="AG247" i="208"/>
  <c r="BH13" i="210" s="1"/>
  <c r="I10" i="265" s="1"/>
  <c r="Y142" i="208"/>
  <c r="AR8" i="210" s="1"/>
  <c r="I8" i="257" s="1"/>
  <c r="J38" i="236"/>
  <c r="L38" i="236" s="1"/>
  <c r="S55" i="235"/>
  <c r="G142" i="208"/>
  <c r="H8" i="210" s="1"/>
  <c r="I8" i="239" s="1"/>
  <c r="K142" i="208"/>
  <c r="P8" i="210" s="1"/>
  <c r="I8" i="243" s="1"/>
  <c r="O142" i="208"/>
  <c r="X8" i="210" s="1"/>
  <c r="I8" i="247" s="1"/>
  <c r="S142" i="208"/>
  <c r="AF8" i="210" s="1"/>
  <c r="I8" i="251" s="1"/>
  <c r="W142" i="208"/>
  <c r="AN8" i="210" s="1"/>
  <c r="I8" i="255" s="1"/>
  <c r="AA142" i="208"/>
  <c r="AV8" i="210" s="1"/>
  <c r="I8" i="259" s="1"/>
  <c r="AE142" i="208"/>
  <c r="BD8" i="210" s="1"/>
  <c r="I8" i="263" s="1"/>
  <c r="F247" i="208"/>
  <c r="F13" i="210" s="1"/>
  <c r="I10" i="238" s="1"/>
  <c r="J247" i="208"/>
  <c r="N13" i="210" s="1"/>
  <c r="I10" i="242" s="1"/>
  <c r="N247" i="208"/>
  <c r="V13" i="210" s="1"/>
  <c r="I10" i="246" s="1"/>
  <c r="R247" i="208"/>
  <c r="AD13" i="210" s="1"/>
  <c r="I10" i="250" s="1"/>
  <c r="V247" i="208"/>
  <c r="AL13" i="210" s="1"/>
  <c r="I10" i="254" s="1"/>
  <c r="Z247" i="208"/>
  <c r="AT13" i="210" s="1"/>
  <c r="I10" i="258" s="1"/>
  <c r="AD247" i="208"/>
  <c r="BB13" i="210" s="1"/>
  <c r="I10" i="262" s="1"/>
  <c r="J39" i="236"/>
  <c r="L39" i="236" s="1"/>
  <c r="S56" i="235"/>
  <c r="D142" i="208"/>
  <c r="B8" i="210" s="1"/>
  <c r="I8" i="235" s="1"/>
  <c r="H142" i="208"/>
  <c r="J8" i="210" s="1"/>
  <c r="I8" i="240" s="1"/>
  <c r="L142" i="208"/>
  <c r="R8" i="210" s="1"/>
  <c r="I8" i="244" s="1"/>
  <c r="P142" i="208"/>
  <c r="Z8" i="210" s="1"/>
  <c r="I8" i="248" s="1"/>
  <c r="T142" i="208"/>
  <c r="AH8" i="210" s="1"/>
  <c r="I8" i="252" s="1"/>
  <c r="X142" i="208"/>
  <c r="AP8" i="210" s="1"/>
  <c r="I8" i="256" s="1"/>
  <c r="AB142" i="208"/>
  <c r="AX8" i="210" s="1"/>
  <c r="I8" i="260" s="1"/>
  <c r="AF142" i="208"/>
  <c r="BF8" i="210" s="1"/>
  <c r="I8" i="264" s="1"/>
  <c r="O247" i="208"/>
  <c r="X13" i="210" s="1"/>
  <c r="I10" i="247" s="1"/>
  <c r="S247" i="208"/>
  <c r="AF13" i="210" s="1"/>
  <c r="I10" i="251" s="1"/>
  <c r="W247" i="208"/>
  <c r="AN13" i="210" s="1"/>
  <c r="I10" i="255" s="1"/>
  <c r="AA247" i="208"/>
  <c r="AV13" i="210" s="1"/>
  <c r="I10" i="259" s="1"/>
  <c r="AE247" i="208"/>
  <c r="BD13" i="210" s="1"/>
  <c r="I10" i="263" s="1"/>
  <c r="E946" i="208"/>
  <c r="E939" i="208"/>
  <c r="E932" i="208"/>
  <c r="E924" i="208"/>
  <c r="E917" i="208"/>
  <c r="E910" i="208"/>
  <c r="E902" i="208"/>
  <c r="E895" i="208"/>
  <c r="E888" i="208"/>
  <c r="E877" i="208"/>
  <c r="H34" i="237" s="1"/>
  <c r="E873" i="208"/>
  <c r="G34" i="237" s="1"/>
  <c r="E869" i="208"/>
  <c r="F34" i="237" s="1"/>
  <c r="E865" i="208"/>
  <c r="E34" i="237" s="1"/>
  <c r="E861" i="208"/>
  <c r="D34" i="237" s="1"/>
  <c r="E854" i="208"/>
  <c r="H33" i="237" s="1"/>
  <c r="E850" i="208"/>
  <c r="G33" i="237" s="1"/>
  <c r="E846" i="208"/>
  <c r="F33" i="237" s="1"/>
  <c r="E842" i="208"/>
  <c r="E33" i="237" s="1"/>
  <c r="E838" i="208"/>
  <c r="D33" i="237" s="1"/>
  <c r="E831" i="208"/>
  <c r="R18" i="237" s="1"/>
  <c r="E827" i="208"/>
  <c r="Q18" i="237" s="1"/>
  <c r="E823" i="208"/>
  <c r="P18" i="237" s="1"/>
  <c r="E819" i="208"/>
  <c r="O18" i="237" s="1"/>
  <c r="E815" i="208"/>
  <c r="N18" i="237" s="1"/>
  <c r="E808" i="208"/>
  <c r="H32" i="237" s="1"/>
  <c r="E804" i="208"/>
  <c r="G32" i="237" s="1"/>
  <c r="E800" i="208"/>
  <c r="F32" i="237" s="1"/>
  <c r="E796" i="208"/>
  <c r="E32" i="237" s="1"/>
  <c r="E792" i="208"/>
  <c r="D32" i="237" s="1"/>
  <c r="E785" i="208"/>
  <c r="H31" i="237" s="1"/>
  <c r="E781" i="208"/>
  <c r="G31" i="237" s="1"/>
  <c r="E777" i="208"/>
  <c r="F31" i="237" s="1"/>
  <c r="E773" i="208"/>
  <c r="E31" i="237" s="1"/>
  <c r="E769" i="208"/>
  <c r="D31" i="237" s="1"/>
  <c r="E762" i="208"/>
  <c r="R37" i="237" s="1"/>
  <c r="E760" i="208"/>
  <c r="Q37" i="237" s="1"/>
  <c r="E758" i="208"/>
  <c r="P37" i="237" s="1"/>
  <c r="E756" i="208"/>
  <c r="O37" i="237" s="1"/>
  <c r="E754" i="208"/>
  <c r="N37" i="237" s="1"/>
  <c r="E742" i="208"/>
  <c r="H29" i="237" s="1"/>
  <c r="E738" i="208"/>
  <c r="G29" i="237" s="1"/>
  <c r="E734" i="208"/>
  <c r="F29" i="237" s="1"/>
  <c r="E730" i="208"/>
  <c r="E29" i="237" s="1"/>
  <c r="E726" i="208"/>
  <c r="D29" i="237" s="1"/>
  <c r="E719" i="208"/>
  <c r="H28" i="237" s="1"/>
  <c r="E715" i="208"/>
  <c r="G28" i="237" s="1"/>
  <c r="E711" i="208"/>
  <c r="F28" i="237" s="1"/>
  <c r="E707" i="208"/>
  <c r="E28" i="237" s="1"/>
  <c r="E703" i="208"/>
  <c r="D28" i="237" s="1"/>
  <c r="E696" i="208"/>
  <c r="H27" i="237" s="1"/>
  <c r="E692" i="208"/>
  <c r="G27" i="237" s="1"/>
  <c r="E688" i="208"/>
  <c r="F27" i="237" s="1"/>
  <c r="E684" i="208"/>
  <c r="E27" i="237" s="1"/>
  <c r="E680" i="208"/>
  <c r="D27" i="237" s="1"/>
  <c r="E673" i="208"/>
  <c r="H25" i="237" s="1"/>
  <c r="E669" i="208"/>
  <c r="G25" i="237" s="1"/>
  <c r="E665" i="208"/>
  <c r="F25" i="237" s="1"/>
  <c r="E661" i="208"/>
  <c r="E25" i="237" s="1"/>
  <c r="E657" i="208"/>
  <c r="D25" i="237" s="1"/>
  <c r="E650" i="208"/>
  <c r="H24" i="237" s="1"/>
  <c r="E646" i="208"/>
  <c r="G24" i="237" s="1"/>
  <c r="E642" i="208"/>
  <c r="F24" i="237" s="1"/>
  <c r="E638" i="208"/>
  <c r="E24" i="237" s="1"/>
  <c r="E634" i="208"/>
  <c r="D24" i="237" s="1"/>
  <c r="E627" i="208"/>
  <c r="H23" i="237" s="1"/>
  <c r="E623" i="208"/>
  <c r="G23" i="237" s="1"/>
  <c r="E619" i="208"/>
  <c r="F23" i="237" s="1"/>
  <c r="E615" i="208"/>
  <c r="E23" i="237" s="1"/>
  <c r="E611" i="208"/>
  <c r="D23" i="237" s="1"/>
  <c r="E604" i="208"/>
  <c r="R19" i="237" s="1"/>
  <c r="E600" i="208"/>
  <c r="Q19" i="237" s="1"/>
  <c r="E596" i="208"/>
  <c r="P19" i="237" s="1"/>
  <c r="E592" i="208"/>
  <c r="O19" i="237" s="1"/>
  <c r="E588" i="208"/>
  <c r="N19" i="237" s="1"/>
  <c r="E581" i="208"/>
  <c r="H22" i="237" s="1"/>
  <c r="E577" i="208"/>
  <c r="G22" i="237" s="1"/>
  <c r="E573" i="208"/>
  <c r="F22" i="237" s="1"/>
  <c r="E569" i="208"/>
  <c r="E22" i="237" s="1"/>
  <c r="E565" i="208"/>
  <c r="D22" i="237" s="1"/>
  <c r="E558" i="208"/>
  <c r="R17" i="237" s="1"/>
  <c r="E554" i="208"/>
  <c r="Q17" i="237" s="1"/>
  <c r="E550" i="208"/>
  <c r="P17" i="237" s="1"/>
  <c r="E546" i="208"/>
  <c r="O17" i="237" s="1"/>
  <c r="E542" i="208"/>
  <c r="N17" i="237" s="1"/>
  <c r="E535" i="208"/>
  <c r="H21" i="237" s="1"/>
  <c r="E531" i="208"/>
  <c r="G21" i="237" s="1"/>
  <c r="E527" i="208"/>
  <c r="F21" i="237" s="1"/>
  <c r="E523" i="208"/>
  <c r="E21" i="237" s="1"/>
  <c r="E519" i="208"/>
  <c r="D21" i="237" s="1"/>
  <c r="E512" i="208"/>
  <c r="H20" i="237" s="1"/>
  <c r="E508" i="208"/>
  <c r="G20" i="237" s="1"/>
  <c r="E504" i="208"/>
  <c r="F20" i="237" s="1"/>
  <c r="E500" i="208"/>
  <c r="E20" i="237" s="1"/>
  <c r="E496" i="208"/>
  <c r="D20" i="237" s="1"/>
  <c r="E489" i="208"/>
  <c r="R36" i="237" s="1"/>
  <c r="E487" i="208"/>
  <c r="Q36" i="237" s="1"/>
  <c r="E485" i="208"/>
  <c r="P36" i="237" s="1"/>
  <c r="E483" i="208"/>
  <c r="O36" i="237" s="1"/>
  <c r="E481" i="208"/>
  <c r="N36" i="237" s="1"/>
  <c r="E476" i="208"/>
  <c r="H19" i="237" s="1"/>
  <c r="E472" i="208"/>
  <c r="G19" i="237" s="1"/>
  <c r="E468" i="208"/>
  <c r="F19" i="237" s="1"/>
  <c r="E464" i="208"/>
  <c r="E19" i="237" s="1"/>
  <c r="E460" i="208"/>
  <c r="D19" i="237" s="1"/>
  <c r="E407" i="208"/>
  <c r="H16" i="237" s="1"/>
  <c r="E403" i="208"/>
  <c r="G16" i="237" s="1"/>
  <c r="E399" i="208"/>
  <c r="F16" i="237" s="1"/>
  <c r="E395" i="208"/>
  <c r="E16" i="237" s="1"/>
  <c r="E391" i="208"/>
  <c r="D16" i="237" s="1"/>
  <c r="E384" i="208"/>
  <c r="R34" i="237" s="1"/>
  <c r="E380" i="208"/>
  <c r="Q34" i="237" s="1"/>
  <c r="E376" i="208"/>
  <c r="P34" i="237" s="1"/>
  <c r="E372" i="208"/>
  <c r="O34" i="237" s="1"/>
  <c r="E368" i="208"/>
  <c r="N34" i="237" s="1"/>
  <c r="E361" i="208"/>
  <c r="H15" i="237" s="1"/>
  <c r="E357" i="208"/>
  <c r="G15" i="237" s="1"/>
  <c r="E353" i="208"/>
  <c r="F15" i="237" s="1"/>
  <c r="E349" i="208"/>
  <c r="E15" i="237" s="1"/>
  <c r="E345" i="208"/>
  <c r="D15" i="237" s="1"/>
  <c r="E338" i="208"/>
  <c r="H14" i="237" s="1"/>
  <c r="E334" i="208"/>
  <c r="G14" i="237" s="1"/>
  <c r="E330" i="208"/>
  <c r="F14" i="237" s="1"/>
  <c r="E326" i="208"/>
  <c r="E14" i="237" s="1"/>
  <c r="E322" i="208"/>
  <c r="D14" i="237" s="1"/>
  <c r="E315" i="208"/>
  <c r="H13" i="237" s="1"/>
  <c r="E311" i="208"/>
  <c r="G13" i="237" s="1"/>
  <c r="E307" i="208"/>
  <c r="F13" i="237" s="1"/>
  <c r="E303" i="208"/>
  <c r="E13" i="237" s="1"/>
  <c r="E299" i="208"/>
  <c r="D13" i="237" s="1"/>
  <c r="E292" i="208"/>
  <c r="H12" i="237" s="1"/>
  <c r="E288" i="208"/>
  <c r="G12" i="237" s="1"/>
  <c r="E284" i="208"/>
  <c r="F12" i="237" s="1"/>
  <c r="E280" i="208"/>
  <c r="E12" i="237" s="1"/>
  <c r="E276" i="208"/>
  <c r="D12" i="237" s="1"/>
  <c r="E269" i="208"/>
  <c r="H11" i="237" s="1"/>
  <c r="E265" i="208"/>
  <c r="G11" i="237" s="1"/>
  <c r="E261" i="208"/>
  <c r="F11" i="237" s="1"/>
  <c r="E257" i="208"/>
  <c r="E11" i="237" s="1"/>
  <c r="E253" i="208"/>
  <c r="D11" i="237" s="1"/>
  <c r="E223" i="208"/>
  <c r="E219" i="208"/>
  <c r="Q33" i="237" s="1"/>
  <c r="E215" i="208"/>
  <c r="P33" i="237" s="1"/>
  <c r="E211" i="208"/>
  <c r="O33" i="237" s="1"/>
  <c r="E207" i="208"/>
  <c r="N33" i="237" s="1"/>
  <c r="E200" i="208"/>
  <c r="E196" i="208"/>
  <c r="G9" i="237" s="1"/>
  <c r="E192" i="208"/>
  <c r="F9" i="237" s="1"/>
  <c r="E188" i="208"/>
  <c r="E9" i="237" s="1"/>
  <c r="E184" i="208"/>
  <c r="D9" i="237" s="1"/>
  <c r="E453" i="208"/>
  <c r="H18" i="237" s="1"/>
  <c r="E449" i="208"/>
  <c r="G18" i="237" s="1"/>
  <c r="E445" i="208"/>
  <c r="F18" i="237" s="1"/>
  <c r="E441" i="208"/>
  <c r="E18" i="237" s="1"/>
  <c r="E437" i="208"/>
  <c r="D18" i="237" s="1"/>
  <c r="E430" i="208"/>
  <c r="H17" i="237" s="1"/>
  <c r="E426" i="208"/>
  <c r="G17" i="237" s="1"/>
  <c r="E422" i="208"/>
  <c r="F17" i="237" s="1"/>
  <c r="E418" i="208"/>
  <c r="E17" i="237" s="1"/>
  <c r="E414" i="208"/>
  <c r="D17" i="237" s="1"/>
  <c r="E154" i="208"/>
  <c r="R35" i="237" s="1"/>
  <c r="E152" i="208"/>
  <c r="Q35" i="237" s="1"/>
  <c r="E150" i="208"/>
  <c r="P35" i="237" s="1"/>
  <c r="E148" i="208"/>
  <c r="O35" i="237" s="1"/>
  <c r="E146" i="208"/>
  <c r="N35" i="237" s="1"/>
  <c r="E118" i="208"/>
  <c r="R32" i="237" s="1"/>
  <c r="E114" i="208"/>
  <c r="Q32" i="237" s="1"/>
  <c r="E110" i="208"/>
  <c r="P32" i="237" s="1"/>
  <c r="E106" i="208"/>
  <c r="O32" i="237" s="1"/>
  <c r="E102" i="208"/>
  <c r="N32" i="237" s="1"/>
  <c r="E95" i="208"/>
  <c r="H7" i="237" s="1"/>
  <c r="E91" i="208"/>
  <c r="G7" i="237" s="1"/>
  <c r="E87" i="208"/>
  <c r="F7" i="237" s="1"/>
  <c r="E83" i="208"/>
  <c r="E7" i="237" s="1"/>
  <c r="E79" i="208"/>
  <c r="D7" i="237" s="1"/>
  <c r="E72" i="208"/>
  <c r="H6" i="237" s="1"/>
  <c r="E68" i="208"/>
  <c r="G6" i="237" s="1"/>
  <c r="E64" i="208"/>
  <c r="F6" i="237" s="1"/>
  <c r="E60" i="208"/>
  <c r="E6" i="237" s="1"/>
  <c r="E56" i="208"/>
  <c r="D6" i="237" s="1"/>
  <c r="E49" i="208"/>
  <c r="H5" i="237" s="1"/>
  <c r="E45" i="208"/>
  <c r="G5" i="237" s="1"/>
  <c r="E41" i="208"/>
  <c r="F5" i="237" s="1"/>
  <c r="E37" i="208"/>
  <c r="E5" i="237" s="1"/>
  <c r="E33" i="208"/>
  <c r="D5" i="237" s="1"/>
  <c r="E26" i="208"/>
  <c r="H4" i="237" s="1"/>
  <c r="E22" i="208"/>
  <c r="G4" i="237" s="1"/>
  <c r="E18" i="208"/>
  <c r="F4" i="237" s="1"/>
  <c r="E14" i="208"/>
  <c r="E4" i="237" s="1"/>
  <c r="E10" i="208"/>
  <c r="D4" i="237" s="1"/>
  <c r="S946" i="208"/>
  <c r="R946" i="208"/>
  <c r="Q946" i="208"/>
  <c r="P946" i="208"/>
  <c r="O946" i="208"/>
  <c r="N946" i="208"/>
  <c r="M946" i="208"/>
  <c r="L946" i="208"/>
  <c r="K946" i="208"/>
  <c r="J946" i="208"/>
  <c r="I946" i="208"/>
  <c r="H946" i="208"/>
  <c r="G946" i="208"/>
  <c r="F946" i="208"/>
  <c r="S939" i="208"/>
  <c r="R939" i="208"/>
  <c r="Q939" i="208"/>
  <c r="P939" i="208"/>
  <c r="O939" i="208"/>
  <c r="N939" i="208"/>
  <c r="M939" i="208"/>
  <c r="L939" i="208"/>
  <c r="K939" i="208"/>
  <c r="J939" i="208"/>
  <c r="I939" i="208"/>
  <c r="H939" i="208"/>
  <c r="G939" i="208"/>
  <c r="F939" i="208"/>
  <c r="S932" i="208"/>
  <c r="R932" i="208"/>
  <c r="Q932" i="208"/>
  <c r="P932" i="208"/>
  <c r="O932" i="208"/>
  <c r="N932" i="208"/>
  <c r="M932" i="208"/>
  <c r="L932" i="208"/>
  <c r="K932" i="208"/>
  <c r="J932" i="208"/>
  <c r="I932" i="208"/>
  <c r="H932" i="208"/>
  <c r="G932" i="208"/>
  <c r="F932" i="208"/>
  <c r="S924" i="208"/>
  <c r="R924" i="208"/>
  <c r="Q924" i="208"/>
  <c r="P924" i="208"/>
  <c r="O924" i="208"/>
  <c r="N924" i="208"/>
  <c r="M924" i="208"/>
  <c r="L924" i="208"/>
  <c r="K924" i="208"/>
  <c r="J924" i="208"/>
  <c r="I924" i="208"/>
  <c r="H924" i="208"/>
  <c r="G924" i="208"/>
  <c r="F924" i="208"/>
  <c r="S917" i="208"/>
  <c r="R917" i="208"/>
  <c r="Q917" i="208"/>
  <c r="P917" i="208"/>
  <c r="O917" i="208"/>
  <c r="N917" i="208"/>
  <c r="M917" i="208"/>
  <c r="L917" i="208"/>
  <c r="K917" i="208"/>
  <c r="J917" i="208"/>
  <c r="I917" i="208"/>
  <c r="H917" i="208"/>
  <c r="G917" i="208"/>
  <c r="F917" i="208"/>
  <c r="S910" i="208"/>
  <c r="R910" i="208"/>
  <c r="Q910" i="208"/>
  <c r="P910" i="208"/>
  <c r="O910" i="208"/>
  <c r="N910" i="208"/>
  <c r="M910" i="208"/>
  <c r="L910" i="208"/>
  <c r="K910" i="208"/>
  <c r="J910" i="208"/>
  <c r="I910" i="208"/>
  <c r="H910" i="208"/>
  <c r="G910" i="208"/>
  <c r="F910" i="208"/>
  <c r="S902" i="208"/>
  <c r="R902" i="208"/>
  <c r="Q902" i="208"/>
  <c r="P902" i="208"/>
  <c r="O902" i="208"/>
  <c r="N902" i="208"/>
  <c r="M902" i="208"/>
  <c r="L902" i="208"/>
  <c r="K902" i="208"/>
  <c r="J902" i="208"/>
  <c r="I902" i="208"/>
  <c r="H902" i="208"/>
  <c r="G902" i="208"/>
  <c r="F902" i="208"/>
  <c r="S895" i="208"/>
  <c r="R895" i="208"/>
  <c r="Q895" i="208"/>
  <c r="P895" i="208"/>
  <c r="O895" i="208"/>
  <c r="N895" i="208"/>
  <c r="M895" i="208"/>
  <c r="L895" i="208"/>
  <c r="K895" i="208"/>
  <c r="J895" i="208"/>
  <c r="I895" i="208"/>
  <c r="H895" i="208"/>
  <c r="G895" i="208"/>
  <c r="F895" i="208"/>
  <c r="S888" i="208"/>
  <c r="R888" i="208"/>
  <c r="Q888" i="208"/>
  <c r="P888" i="208"/>
  <c r="O888" i="208"/>
  <c r="N888" i="208"/>
  <c r="M888" i="208"/>
  <c r="L888" i="208"/>
  <c r="K888" i="208"/>
  <c r="J888" i="208"/>
  <c r="I888" i="208"/>
  <c r="H888" i="208"/>
  <c r="G888" i="208"/>
  <c r="F888" i="208"/>
  <c r="S877" i="208"/>
  <c r="H34" i="251" s="1"/>
  <c r="R877" i="208"/>
  <c r="H34" i="250" s="1"/>
  <c r="Q877" i="208"/>
  <c r="H34" i="249" s="1"/>
  <c r="P877" i="208"/>
  <c r="H34" i="248" s="1"/>
  <c r="O877" i="208"/>
  <c r="H34" i="247" s="1"/>
  <c r="N877" i="208"/>
  <c r="H34" i="246" s="1"/>
  <c r="M877" i="208"/>
  <c r="H34" i="245" s="1"/>
  <c r="L877" i="208"/>
  <c r="H34" i="244" s="1"/>
  <c r="K877" i="208"/>
  <c r="H34" i="243" s="1"/>
  <c r="J877" i="208"/>
  <c r="H34" i="242" s="1"/>
  <c r="I877" i="208"/>
  <c r="H34" i="241" s="1"/>
  <c r="H877" i="208"/>
  <c r="H34" i="240" s="1"/>
  <c r="G877" i="208"/>
  <c r="H34" i="239" s="1"/>
  <c r="F877" i="208"/>
  <c r="H34" i="238" s="1"/>
  <c r="S873" i="208"/>
  <c r="G34" i="251" s="1"/>
  <c r="R873" i="208"/>
  <c r="G34" i="250" s="1"/>
  <c r="Q873" i="208"/>
  <c r="G34" i="249" s="1"/>
  <c r="P873" i="208"/>
  <c r="G34" i="248" s="1"/>
  <c r="O873" i="208"/>
  <c r="G34" i="247" s="1"/>
  <c r="N873" i="208"/>
  <c r="G34" i="246" s="1"/>
  <c r="M873" i="208"/>
  <c r="G34" i="245" s="1"/>
  <c r="L873" i="208"/>
  <c r="G34" i="244" s="1"/>
  <c r="K873" i="208"/>
  <c r="G34" i="243" s="1"/>
  <c r="J873" i="208"/>
  <c r="G34" i="242" s="1"/>
  <c r="I873" i="208"/>
  <c r="G34" i="241" s="1"/>
  <c r="H873" i="208"/>
  <c r="G34" i="240" s="1"/>
  <c r="G873" i="208"/>
  <c r="G34" i="239" s="1"/>
  <c r="F873" i="208"/>
  <c r="G34" i="238" s="1"/>
  <c r="S869" i="208"/>
  <c r="F34" i="251" s="1"/>
  <c r="R869" i="208"/>
  <c r="F34" i="250" s="1"/>
  <c r="Q869" i="208"/>
  <c r="F34" i="249" s="1"/>
  <c r="P869" i="208"/>
  <c r="F34" i="248" s="1"/>
  <c r="O869" i="208"/>
  <c r="F34" i="247" s="1"/>
  <c r="N869" i="208"/>
  <c r="F34" i="246" s="1"/>
  <c r="M869" i="208"/>
  <c r="F34" i="245" s="1"/>
  <c r="L869" i="208"/>
  <c r="F34" i="244" s="1"/>
  <c r="K869" i="208"/>
  <c r="F34" i="243" s="1"/>
  <c r="J869" i="208"/>
  <c r="F34" i="242" s="1"/>
  <c r="I869" i="208"/>
  <c r="F34" i="241" s="1"/>
  <c r="H869" i="208"/>
  <c r="F34" i="240" s="1"/>
  <c r="G869" i="208"/>
  <c r="F34" i="239" s="1"/>
  <c r="F869" i="208"/>
  <c r="F34" i="238" s="1"/>
  <c r="S865" i="208"/>
  <c r="E34" i="251" s="1"/>
  <c r="R865" i="208"/>
  <c r="E34" i="250" s="1"/>
  <c r="Q865" i="208"/>
  <c r="E34" i="249" s="1"/>
  <c r="P865" i="208"/>
  <c r="E34" i="248" s="1"/>
  <c r="O865" i="208"/>
  <c r="E34" i="247" s="1"/>
  <c r="N865" i="208"/>
  <c r="E34" i="246" s="1"/>
  <c r="M865" i="208"/>
  <c r="E34" i="245" s="1"/>
  <c r="L865" i="208"/>
  <c r="E34" i="244" s="1"/>
  <c r="K865" i="208"/>
  <c r="E34" i="243" s="1"/>
  <c r="J865" i="208"/>
  <c r="E34" i="242" s="1"/>
  <c r="I865" i="208"/>
  <c r="E34" i="241" s="1"/>
  <c r="H865" i="208"/>
  <c r="E34" i="240" s="1"/>
  <c r="G865" i="208"/>
  <c r="E34" i="239" s="1"/>
  <c r="F865" i="208"/>
  <c r="E34" i="238" s="1"/>
  <c r="S861" i="208"/>
  <c r="D34" i="251" s="1"/>
  <c r="R861" i="208"/>
  <c r="D34" i="250" s="1"/>
  <c r="Q861" i="208"/>
  <c r="D34" i="249" s="1"/>
  <c r="P861" i="208"/>
  <c r="D34" i="248" s="1"/>
  <c r="O861" i="208"/>
  <c r="D34" i="247" s="1"/>
  <c r="N861" i="208"/>
  <c r="D34" i="246" s="1"/>
  <c r="M861" i="208"/>
  <c r="D34" i="245" s="1"/>
  <c r="L861" i="208"/>
  <c r="D34" i="244" s="1"/>
  <c r="K861" i="208"/>
  <c r="D34" i="243" s="1"/>
  <c r="J861" i="208"/>
  <c r="D34" i="242" s="1"/>
  <c r="I861" i="208"/>
  <c r="D34" i="241" s="1"/>
  <c r="H861" i="208"/>
  <c r="D34" i="240" s="1"/>
  <c r="G861" i="208"/>
  <c r="D34" i="239" s="1"/>
  <c r="F861" i="208"/>
  <c r="D34" i="238" s="1"/>
  <c r="S854" i="208"/>
  <c r="H33" i="251" s="1"/>
  <c r="R854" i="208"/>
  <c r="H33" i="250" s="1"/>
  <c r="Q854" i="208"/>
  <c r="H33" i="249" s="1"/>
  <c r="P854" i="208"/>
  <c r="H33" i="248" s="1"/>
  <c r="O854" i="208"/>
  <c r="H33" i="247" s="1"/>
  <c r="N854" i="208"/>
  <c r="H33" i="246" s="1"/>
  <c r="M854" i="208"/>
  <c r="H33" i="245" s="1"/>
  <c r="L854" i="208"/>
  <c r="H33" i="244" s="1"/>
  <c r="K854" i="208"/>
  <c r="H33" i="243" s="1"/>
  <c r="J854" i="208"/>
  <c r="H33" i="242" s="1"/>
  <c r="I854" i="208"/>
  <c r="H33" i="241" s="1"/>
  <c r="H854" i="208"/>
  <c r="H33" i="240" s="1"/>
  <c r="G854" i="208"/>
  <c r="H33" i="239" s="1"/>
  <c r="F854" i="208"/>
  <c r="H33" i="238" s="1"/>
  <c r="S850" i="208"/>
  <c r="G33" i="251" s="1"/>
  <c r="R850" i="208"/>
  <c r="G33" i="250" s="1"/>
  <c r="Q850" i="208"/>
  <c r="G33" i="249" s="1"/>
  <c r="P850" i="208"/>
  <c r="G33" i="248" s="1"/>
  <c r="O850" i="208"/>
  <c r="G33" i="247" s="1"/>
  <c r="N850" i="208"/>
  <c r="G33" i="246" s="1"/>
  <c r="M850" i="208"/>
  <c r="G33" i="245" s="1"/>
  <c r="L850" i="208"/>
  <c r="G33" i="244" s="1"/>
  <c r="K850" i="208"/>
  <c r="G33" i="243" s="1"/>
  <c r="J850" i="208"/>
  <c r="G33" i="242" s="1"/>
  <c r="I850" i="208"/>
  <c r="G33" i="241" s="1"/>
  <c r="H850" i="208"/>
  <c r="G33" i="240" s="1"/>
  <c r="G850" i="208"/>
  <c r="G33" i="239" s="1"/>
  <c r="F850" i="208"/>
  <c r="G33" i="238" s="1"/>
  <c r="S846" i="208"/>
  <c r="F33" i="251" s="1"/>
  <c r="R846" i="208"/>
  <c r="F33" i="250" s="1"/>
  <c r="Q846" i="208"/>
  <c r="F33" i="249" s="1"/>
  <c r="P846" i="208"/>
  <c r="F33" i="248" s="1"/>
  <c r="O846" i="208"/>
  <c r="F33" i="247" s="1"/>
  <c r="N846" i="208"/>
  <c r="F33" i="246" s="1"/>
  <c r="M846" i="208"/>
  <c r="F33" i="245" s="1"/>
  <c r="L846" i="208"/>
  <c r="F33" i="244" s="1"/>
  <c r="K846" i="208"/>
  <c r="F33" i="243" s="1"/>
  <c r="J846" i="208"/>
  <c r="F33" i="242" s="1"/>
  <c r="I846" i="208"/>
  <c r="F33" i="241" s="1"/>
  <c r="H846" i="208"/>
  <c r="F33" i="240" s="1"/>
  <c r="G846" i="208"/>
  <c r="F33" i="239" s="1"/>
  <c r="F846" i="208"/>
  <c r="F33" i="238" s="1"/>
  <c r="S842" i="208"/>
  <c r="E33" i="251" s="1"/>
  <c r="R842" i="208"/>
  <c r="E33" i="250" s="1"/>
  <c r="Q842" i="208"/>
  <c r="E33" i="249" s="1"/>
  <c r="P842" i="208"/>
  <c r="E33" i="248" s="1"/>
  <c r="O842" i="208"/>
  <c r="E33" i="247" s="1"/>
  <c r="N842" i="208"/>
  <c r="E33" i="246" s="1"/>
  <c r="M842" i="208"/>
  <c r="E33" i="245" s="1"/>
  <c r="L842" i="208"/>
  <c r="E33" i="244" s="1"/>
  <c r="K842" i="208"/>
  <c r="E33" i="243" s="1"/>
  <c r="J842" i="208"/>
  <c r="E33" i="242" s="1"/>
  <c r="I842" i="208"/>
  <c r="E33" i="241" s="1"/>
  <c r="H842" i="208"/>
  <c r="E33" i="240" s="1"/>
  <c r="G842" i="208"/>
  <c r="E33" i="239" s="1"/>
  <c r="F842" i="208"/>
  <c r="E33" i="238" s="1"/>
  <c r="S838" i="208"/>
  <c r="D33" i="251" s="1"/>
  <c r="R838" i="208"/>
  <c r="D33" i="250" s="1"/>
  <c r="Q838" i="208"/>
  <c r="D33" i="249" s="1"/>
  <c r="P838" i="208"/>
  <c r="D33" i="248" s="1"/>
  <c r="O838" i="208"/>
  <c r="D33" i="247" s="1"/>
  <c r="N838" i="208"/>
  <c r="D33" i="246" s="1"/>
  <c r="M838" i="208"/>
  <c r="D33" i="245" s="1"/>
  <c r="L838" i="208"/>
  <c r="D33" i="244" s="1"/>
  <c r="K838" i="208"/>
  <c r="D33" i="243" s="1"/>
  <c r="J838" i="208"/>
  <c r="D33" i="242" s="1"/>
  <c r="I838" i="208"/>
  <c r="D33" i="241" s="1"/>
  <c r="H838" i="208"/>
  <c r="D33" i="240" s="1"/>
  <c r="G838" i="208"/>
  <c r="D33" i="239" s="1"/>
  <c r="F838" i="208"/>
  <c r="D33" i="238" s="1"/>
  <c r="S831" i="208"/>
  <c r="R18" i="251" s="1"/>
  <c r="R831" i="208"/>
  <c r="R18" i="250" s="1"/>
  <c r="Q831" i="208"/>
  <c r="R18" i="249" s="1"/>
  <c r="P831" i="208"/>
  <c r="R18" i="248" s="1"/>
  <c r="O831" i="208"/>
  <c r="R18" i="247" s="1"/>
  <c r="N831" i="208"/>
  <c r="R18" i="246" s="1"/>
  <c r="M831" i="208"/>
  <c r="R18" i="245" s="1"/>
  <c r="L831" i="208"/>
  <c r="R18" i="244" s="1"/>
  <c r="K831" i="208"/>
  <c r="R18" i="243" s="1"/>
  <c r="J831" i="208"/>
  <c r="R18" i="242" s="1"/>
  <c r="I831" i="208"/>
  <c r="R18" i="241" s="1"/>
  <c r="H831" i="208"/>
  <c r="R18" i="240" s="1"/>
  <c r="G831" i="208"/>
  <c r="R18" i="239" s="1"/>
  <c r="F831" i="208"/>
  <c r="R18" i="238" s="1"/>
  <c r="S827" i="208"/>
  <c r="Q18" i="251" s="1"/>
  <c r="R827" i="208"/>
  <c r="Q18" i="250" s="1"/>
  <c r="Q827" i="208"/>
  <c r="Q18" i="249" s="1"/>
  <c r="P827" i="208"/>
  <c r="Q18" i="248" s="1"/>
  <c r="O827" i="208"/>
  <c r="Q18" i="247" s="1"/>
  <c r="N827" i="208"/>
  <c r="Q18" i="246" s="1"/>
  <c r="M827" i="208"/>
  <c r="Q18" i="245" s="1"/>
  <c r="L827" i="208"/>
  <c r="Q18" i="244" s="1"/>
  <c r="K827" i="208"/>
  <c r="Q18" i="243" s="1"/>
  <c r="J827" i="208"/>
  <c r="Q18" i="242" s="1"/>
  <c r="I827" i="208"/>
  <c r="Q18" i="241" s="1"/>
  <c r="H827" i="208"/>
  <c r="Q18" i="240" s="1"/>
  <c r="G827" i="208"/>
  <c r="Q18" i="239" s="1"/>
  <c r="F827" i="208"/>
  <c r="Q18" i="238" s="1"/>
  <c r="S823" i="208"/>
  <c r="P18" i="251" s="1"/>
  <c r="R823" i="208"/>
  <c r="P18" i="250" s="1"/>
  <c r="Q823" i="208"/>
  <c r="P18" i="249" s="1"/>
  <c r="P823" i="208"/>
  <c r="P18" i="248" s="1"/>
  <c r="O823" i="208"/>
  <c r="P18" i="247" s="1"/>
  <c r="N823" i="208"/>
  <c r="P18" i="246" s="1"/>
  <c r="M823" i="208"/>
  <c r="P18" i="245" s="1"/>
  <c r="L823" i="208"/>
  <c r="P18" i="244" s="1"/>
  <c r="K823" i="208"/>
  <c r="P18" i="243" s="1"/>
  <c r="J823" i="208"/>
  <c r="P18" i="242" s="1"/>
  <c r="I823" i="208"/>
  <c r="P18" i="241" s="1"/>
  <c r="H823" i="208"/>
  <c r="P18" i="240" s="1"/>
  <c r="G823" i="208"/>
  <c r="P18" i="239" s="1"/>
  <c r="F823" i="208"/>
  <c r="P18" i="238" s="1"/>
  <c r="S819" i="208"/>
  <c r="O18" i="251" s="1"/>
  <c r="R819" i="208"/>
  <c r="O18" i="250" s="1"/>
  <c r="Q819" i="208"/>
  <c r="O18" i="249" s="1"/>
  <c r="P819" i="208"/>
  <c r="O18" i="248" s="1"/>
  <c r="O819" i="208"/>
  <c r="O18" i="247" s="1"/>
  <c r="N819" i="208"/>
  <c r="O18" i="246" s="1"/>
  <c r="M819" i="208"/>
  <c r="O18" i="245" s="1"/>
  <c r="L819" i="208"/>
  <c r="O18" i="244" s="1"/>
  <c r="K819" i="208"/>
  <c r="O18" i="243" s="1"/>
  <c r="J819" i="208"/>
  <c r="O18" i="242" s="1"/>
  <c r="I819" i="208"/>
  <c r="O18" i="241" s="1"/>
  <c r="H819" i="208"/>
  <c r="O18" i="240" s="1"/>
  <c r="G819" i="208"/>
  <c r="O18" i="239" s="1"/>
  <c r="F819" i="208"/>
  <c r="O18" i="238" s="1"/>
  <c r="S815" i="208"/>
  <c r="N18" i="251" s="1"/>
  <c r="R815" i="208"/>
  <c r="N18" i="250" s="1"/>
  <c r="Q815" i="208"/>
  <c r="N18" i="249" s="1"/>
  <c r="P815" i="208"/>
  <c r="N18" i="248" s="1"/>
  <c r="O815" i="208"/>
  <c r="N18" i="247" s="1"/>
  <c r="N815" i="208"/>
  <c r="N18" i="246" s="1"/>
  <c r="M815" i="208"/>
  <c r="N18" i="245" s="1"/>
  <c r="L815" i="208"/>
  <c r="N18" i="244" s="1"/>
  <c r="K815" i="208"/>
  <c r="N18" i="243" s="1"/>
  <c r="J815" i="208"/>
  <c r="N18" i="242" s="1"/>
  <c r="I815" i="208"/>
  <c r="N18" i="241" s="1"/>
  <c r="H815" i="208"/>
  <c r="N18" i="240" s="1"/>
  <c r="G815" i="208"/>
  <c r="N18" i="239" s="1"/>
  <c r="F815" i="208"/>
  <c r="N18" i="238" s="1"/>
  <c r="S808" i="208"/>
  <c r="H32" i="251" s="1"/>
  <c r="R808" i="208"/>
  <c r="H32" i="250" s="1"/>
  <c r="Q808" i="208"/>
  <c r="H32" i="249" s="1"/>
  <c r="P808" i="208"/>
  <c r="H32" i="248" s="1"/>
  <c r="O808" i="208"/>
  <c r="H32" i="247" s="1"/>
  <c r="N808" i="208"/>
  <c r="H32" i="246" s="1"/>
  <c r="M808" i="208"/>
  <c r="H32" i="245" s="1"/>
  <c r="L808" i="208"/>
  <c r="H32" i="244" s="1"/>
  <c r="K808" i="208"/>
  <c r="H32" i="243" s="1"/>
  <c r="J808" i="208"/>
  <c r="H32" i="242" s="1"/>
  <c r="I808" i="208"/>
  <c r="H32" i="241" s="1"/>
  <c r="H808" i="208"/>
  <c r="H32" i="240" s="1"/>
  <c r="G808" i="208"/>
  <c r="H32" i="239" s="1"/>
  <c r="F808" i="208"/>
  <c r="H32" i="238" s="1"/>
  <c r="S804" i="208"/>
  <c r="G32" i="251" s="1"/>
  <c r="R804" i="208"/>
  <c r="G32" i="250" s="1"/>
  <c r="Q804" i="208"/>
  <c r="G32" i="249" s="1"/>
  <c r="P804" i="208"/>
  <c r="G32" i="248" s="1"/>
  <c r="O804" i="208"/>
  <c r="G32" i="247" s="1"/>
  <c r="N804" i="208"/>
  <c r="G32" i="246" s="1"/>
  <c r="M804" i="208"/>
  <c r="G32" i="245" s="1"/>
  <c r="L804" i="208"/>
  <c r="G32" i="244" s="1"/>
  <c r="K804" i="208"/>
  <c r="G32" i="243" s="1"/>
  <c r="J804" i="208"/>
  <c r="G32" i="242" s="1"/>
  <c r="I804" i="208"/>
  <c r="G32" i="241" s="1"/>
  <c r="H804" i="208"/>
  <c r="G32" i="240" s="1"/>
  <c r="G804" i="208"/>
  <c r="G32" i="239" s="1"/>
  <c r="F804" i="208"/>
  <c r="G32" i="238" s="1"/>
  <c r="S800" i="208"/>
  <c r="F32" i="251" s="1"/>
  <c r="R800" i="208"/>
  <c r="F32" i="250" s="1"/>
  <c r="Q800" i="208"/>
  <c r="F32" i="249" s="1"/>
  <c r="P800" i="208"/>
  <c r="F32" i="248" s="1"/>
  <c r="O800" i="208"/>
  <c r="F32" i="247" s="1"/>
  <c r="N800" i="208"/>
  <c r="F32" i="246" s="1"/>
  <c r="M800" i="208"/>
  <c r="F32" i="245" s="1"/>
  <c r="L800" i="208"/>
  <c r="F32" i="244" s="1"/>
  <c r="K800" i="208"/>
  <c r="F32" i="243" s="1"/>
  <c r="J800" i="208"/>
  <c r="F32" i="242" s="1"/>
  <c r="I800" i="208"/>
  <c r="F32" i="241" s="1"/>
  <c r="H800" i="208"/>
  <c r="F32" i="240" s="1"/>
  <c r="G800" i="208"/>
  <c r="F32" i="239" s="1"/>
  <c r="F800" i="208"/>
  <c r="F32" i="238" s="1"/>
  <c r="S796" i="208"/>
  <c r="E32" i="251" s="1"/>
  <c r="R796" i="208"/>
  <c r="E32" i="250" s="1"/>
  <c r="Q796" i="208"/>
  <c r="E32" i="249" s="1"/>
  <c r="P796" i="208"/>
  <c r="E32" i="248" s="1"/>
  <c r="O796" i="208"/>
  <c r="E32" i="247" s="1"/>
  <c r="N796" i="208"/>
  <c r="E32" i="246" s="1"/>
  <c r="M796" i="208"/>
  <c r="E32" i="245" s="1"/>
  <c r="L796" i="208"/>
  <c r="E32" i="244" s="1"/>
  <c r="K796" i="208"/>
  <c r="E32" i="243" s="1"/>
  <c r="J796" i="208"/>
  <c r="E32" i="242" s="1"/>
  <c r="I796" i="208"/>
  <c r="E32" i="241" s="1"/>
  <c r="H796" i="208"/>
  <c r="E32" i="240" s="1"/>
  <c r="G796" i="208"/>
  <c r="E32" i="239" s="1"/>
  <c r="F796" i="208"/>
  <c r="E32" i="238" s="1"/>
  <c r="S792" i="208"/>
  <c r="D32" i="251" s="1"/>
  <c r="R792" i="208"/>
  <c r="D32" i="250" s="1"/>
  <c r="Q792" i="208"/>
  <c r="D32" i="249" s="1"/>
  <c r="P792" i="208"/>
  <c r="D32" i="248" s="1"/>
  <c r="O792" i="208"/>
  <c r="D32" i="247" s="1"/>
  <c r="N792" i="208"/>
  <c r="D32" i="246" s="1"/>
  <c r="M792" i="208"/>
  <c r="D32" i="245" s="1"/>
  <c r="L792" i="208"/>
  <c r="D32" i="244" s="1"/>
  <c r="K792" i="208"/>
  <c r="D32" i="243" s="1"/>
  <c r="J792" i="208"/>
  <c r="D32" i="242" s="1"/>
  <c r="I792" i="208"/>
  <c r="D32" i="241" s="1"/>
  <c r="H792" i="208"/>
  <c r="D32" i="240" s="1"/>
  <c r="G792" i="208"/>
  <c r="D32" i="239" s="1"/>
  <c r="F792" i="208"/>
  <c r="D32" i="238" s="1"/>
  <c r="S785" i="208"/>
  <c r="H31" i="251" s="1"/>
  <c r="R785" i="208"/>
  <c r="H31" i="250" s="1"/>
  <c r="Q785" i="208"/>
  <c r="H31" i="249" s="1"/>
  <c r="P785" i="208"/>
  <c r="H31" i="248" s="1"/>
  <c r="O785" i="208"/>
  <c r="H31" i="247" s="1"/>
  <c r="N785" i="208"/>
  <c r="H31" i="246" s="1"/>
  <c r="M785" i="208"/>
  <c r="H31" i="245" s="1"/>
  <c r="L785" i="208"/>
  <c r="H31" i="244" s="1"/>
  <c r="K785" i="208"/>
  <c r="H31" i="243" s="1"/>
  <c r="J785" i="208"/>
  <c r="H31" i="242" s="1"/>
  <c r="I785" i="208"/>
  <c r="H31" i="241" s="1"/>
  <c r="H785" i="208"/>
  <c r="H31" i="240" s="1"/>
  <c r="G785" i="208"/>
  <c r="H31" i="239" s="1"/>
  <c r="F785" i="208"/>
  <c r="H31" i="238" s="1"/>
  <c r="S781" i="208"/>
  <c r="G31" i="251" s="1"/>
  <c r="R781" i="208"/>
  <c r="G31" i="250" s="1"/>
  <c r="Q781" i="208"/>
  <c r="G31" i="249" s="1"/>
  <c r="P781" i="208"/>
  <c r="G31" i="248" s="1"/>
  <c r="O781" i="208"/>
  <c r="G31" i="247" s="1"/>
  <c r="N781" i="208"/>
  <c r="G31" i="246" s="1"/>
  <c r="M781" i="208"/>
  <c r="G31" i="245" s="1"/>
  <c r="L781" i="208"/>
  <c r="G31" i="244" s="1"/>
  <c r="K781" i="208"/>
  <c r="G31" i="243" s="1"/>
  <c r="J781" i="208"/>
  <c r="G31" i="242" s="1"/>
  <c r="I781" i="208"/>
  <c r="G31" i="241" s="1"/>
  <c r="H781" i="208"/>
  <c r="G31" i="240" s="1"/>
  <c r="G781" i="208"/>
  <c r="G31" i="239" s="1"/>
  <c r="F781" i="208"/>
  <c r="G31" i="238" s="1"/>
  <c r="S777" i="208"/>
  <c r="F31" i="251" s="1"/>
  <c r="R777" i="208"/>
  <c r="F31" i="250" s="1"/>
  <c r="Q777" i="208"/>
  <c r="F31" i="249" s="1"/>
  <c r="P777" i="208"/>
  <c r="F31" i="248" s="1"/>
  <c r="O777" i="208"/>
  <c r="F31" i="247" s="1"/>
  <c r="N777" i="208"/>
  <c r="F31" i="246" s="1"/>
  <c r="M777" i="208"/>
  <c r="F31" i="245" s="1"/>
  <c r="L777" i="208"/>
  <c r="F31" i="244" s="1"/>
  <c r="K777" i="208"/>
  <c r="F31" i="243" s="1"/>
  <c r="J777" i="208"/>
  <c r="F31" i="242" s="1"/>
  <c r="I777" i="208"/>
  <c r="F31" i="241" s="1"/>
  <c r="H777" i="208"/>
  <c r="F31" i="240" s="1"/>
  <c r="G777" i="208"/>
  <c r="F31" i="239" s="1"/>
  <c r="F777" i="208"/>
  <c r="F31" i="238" s="1"/>
  <c r="S773" i="208"/>
  <c r="E31" i="251" s="1"/>
  <c r="R773" i="208"/>
  <c r="E31" i="250" s="1"/>
  <c r="Q773" i="208"/>
  <c r="E31" i="249" s="1"/>
  <c r="P773" i="208"/>
  <c r="E31" i="248" s="1"/>
  <c r="O773" i="208"/>
  <c r="E31" i="247" s="1"/>
  <c r="N773" i="208"/>
  <c r="E31" i="246" s="1"/>
  <c r="M773" i="208"/>
  <c r="E31" i="245" s="1"/>
  <c r="L773" i="208"/>
  <c r="E31" i="244" s="1"/>
  <c r="K773" i="208"/>
  <c r="E31" i="243" s="1"/>
  <c r="J773" i="208"/>
  <c r="E31" i="242" s="1"/>
  <c r="I773" i="208"/>
  <c r="E31" i="241" s="1"/>
  <c r="H773" i="208"/>
  <c r="E31" i="240" s="1"/>
  <c r="G773" i="208"/>
  <c r="E31" i="239" s="1"/>
  <c r="F773" i="208"/>
  <c r="E31" i="238" s="1"/>
  <c r="S769" i="208"/>
  <c r="D31" i="251" s="1"/>
  <c r="R769" i="208"/>
  <c r="D31" i="250" s="1"/>
  <c r="Q769" i="208"/>
  <c r="D31" i="249" s="1"/>
  <c r="P769" i="208"/>
  <c r="D31" i="248" s="1"/>
  <c r="O769" i="208"/>
  <c r="D31" i="247" s="1"/>
  <c r="N769" i="208"/>
  <c r="D31" i="246" s="1"/>
  <c r="M769" i="208"/>
  <c r="D31" i="245" s="1"/>
  <c r="L769" i="208"/>
  <c r="D31" i="244" s="1"/>
  <c r="K769" i="208"/>
  <c r="D31" i="243" s="1"/>
  <c r="J769" i="208"/>
  <c r="D31" i="242" s="1"/>
  <c r="I769" i="208"/>
  <c r="D31" i="241" s="1"/>
  <c r="H769" i="208"/>
  <c r="D31" i="240" s="1"/>
  <c r="G769" i="208"/>
  <c r="D31" i="239" s="1"/>
  <c r="F769" i="208"/>
  <c r="D31" i="238" s="1"/>
  <c r="S762" i="208"/>
  <c r="R37" i="251" s="1"/>
  <c r="R762" i="208"/>
  <c r="R37" i="250" s="1"/>
  <c r="Q762" i="208"/>
  <c r="R37" i="249" s="1"/>
  <c r="P762" i="208"/>
  <c r="R37" i="248" s="1"/>
  <c r="O762" i="208"/>
  <c r="R37" i="247" s="1"/>
  <c r="N762" i="208"/>
  <c r="R37" i="246" s="1"/>
  <c r="M762" i="208"/>
  <c r="R37" i="245" s="1"/>
  <c r="L762" i="208"/>
  <c r="R37" i="244" s="1"/>
  <c r="K762" i="208"/>
  <c r="R37" i="243" s="1"/>
  <c r="J762" i="208"/>
  <c r="R37" i="242" s="1"/>
  <c r="I762" i="208"/>
  <c r="R37" i="241" s="1"/>
  <c r="H762" i="208"/>
  <c r="R37" i="240" s="1"/>
  <c r="G762" i="208"/>
  <c r="R37" i="239" s="1"/>
  <c r="F762" i="208"/>
  <c r="R37" i="238" s="1"/>
  <c r="S760" i="208"/>
  <c r="Q37" i="251" s="1"/>
  <c r="R760" i="208"/>
  <c r="Q37" i="250" s="1"/>
  <c r="Q760" i="208"/>
  <c r="Q37" i="249" s="1"/>
  <c r="P760" i="208"/>
  <c r="Q37" i="248" s="1"/>
  <c r="O760" i="208"/>
  <c r="Q37" i="247" s="1"/>
  <c r="N760" i="208"/>
  <c r="Q37" i="246" s="1"/>
  <c r="M760" i="208"/>
  <c r="Q37" i="245" s="1"/>
  <c r="L760" i="208"/>
  <c r="Q37" i="244" s="1"/>
  <c r="K760" i="208"/>
  <c r="Q37" i="243" s="1"/>
  <c r="J760" i="208"/>
  <c r="Q37" i="242" s="1"/>
  <c r="I760" i="208"/>
  <c r="Q37" i="241" s="1"/>
  <c r="H760" i="208"/>
  <c r="Q37" i="240" s="1"/>
  <c r="G760" i="208"/>
  <c r="Q37" i="239" s="1"/>
  <c r="F760" i="208"/>
  <c r="Q37" i="238" s="1"/>
  <c r="S758" i="208"/>
  <c r="P37" i="251" s="1"/>
  <c r="R758" i="208"/>
  <c r="P37" i="250" s="1"/>
  <c r="Q758" i="208"/>
  <c r="P37" i="249" s="1"/>
  <c r="P758" i="208"/>
  <c r="P37" i="248" s="1"/>
  <c r="O758" i="208"/>
  <c r="P37" i="247" s="1"/>
  <c r="N758" i="208"/>
  <c r="P37" i="246" s="1"/>
  <c r="M758" i="208"/>
  <c r="P37" i="245" s="1"/>
  <c r="L758" i="208"/>
  <c r="P37" i="244" s="1"/>
  <c r="K758" i="208"/>
  <c r="P37" i="243" s="1"/>
  <c r="J758" i="208"/>
  <c r="P37" i="242" s="1"/>
  <c r="I758" i="208"/>
  <c r="P37" i="241" s="1"/>
  <c r="H758" i="208"/>
  <c r="P37" i="240" s="1"/>
  <c r="G758" i="208"/>
  <c r="P37" i="239" s="1"/>
  <c r="F758" i="208"/>
  <c r="P37" i="238" s="1"/>
  <c r="S756" i="208"/>
  <c r="O37" i="251" s="1"/>
  <c r="R756" i="208"/>
  <c r="O37" i="250" s="1"/>
  <c r="Q756" i="208"/>
  <c r="O37" i="249" s="1"/>
  <c r="P756" i="208"/>
  <c r="O37" i="248" s="1"/>
  <c r="O756" i="208"/>
  <c r="O37" i="247" s="1"/>
  <c r="N756" i="208"/>
  <c r="O37" i="246" s="1"/>
  <c r="M756" i="208"/>
  <c r="O37" i="245" s="1"/>
  <c r="L756" i="208"/>
  <c r="O37" i="244" s="1"/>
  <c r="K756" i="208"/>
  <c r="O37" i="243" s="1"/>
  <c r="J756" i="208"/>
  <c r="O37" i="242" s="1"/>
  <c r="I756" i="208"/>
  <c r="O37" i="241" s="1"/>
  <c r="H756" i="208"/>
  <c r="O37" i="240" s="1"/>
  <c r="G756" i="208"/>
  <c r="O37" i="239" s="1"/>
  <c r="F756" i="208"/>
  <c r="O37" i="238" s="1"/>
  <c r="S754" i="208"/>
  <c r="N37" i="251" s="1"/>
  <c r="R754" i="208"/>
  <c r="N37" i="250" s="1"/>
  <c r="Q754" i="208"/>
  <c r="N37" i="249" s="1"/>
  <c r="P754" i="208"/>
  <c r="N37" i="248" s="1"/>
  <c r="O754" i="208"/>
  <c r="N37" i="247" s="1"/>
  <c r="N754" i="208"/>
  <c r="N37" i="246" s="1"/>
  <c r="M754" i="208"/>
  <c r="N37" i="245" s="1"/>
  <c r="L754" i="208"/>
  <c r="N37" i="244" s="1"/>
  <c r="K754" i="208"/>
  <c r="N37" i="243" s="1"/>
  <c r="J754" i="208"/>
  <c r="N37" i="242" s="1"/>
  <c r="I754" i="208"/>
  <c r="N37" i="241" s="1"/>
  <c r="H754" i="208"/>
  <c r="N37" i="240" s="1"/>
  <c r="G754" i="208"/>
  <c r="N37" i="239" s="1"/>
  <c r="F754" i="208"/>
  <c r="N37" i="238" s="1"/>
  <c r="S742" i="208"/>
  <c r="H29" i="251" s="1"/>
  <c r="R742" i="208"/>
  <c r="H29" i="250" s="1"/>
  <c r="Q742" i="208"/>
  <c r="H29" i="249" s="1"/>
  <c r="P742" i="208"/>
  <c r="H29" i="248" s="1"/>
  <c r="O742" i="208"/>
  <c r="H29" i="247" s="1"/>
  <c r="N742" i="208"/>
  <c r="H29" i="246" s="1"/>
  <c r="M742" i="208"/>
  <c r="H29" i="245" s="1"/>
  <c r="L742" i="208"/>
  <c r="H29" i="244" s="1"/>
  <c r="K742" i="208"/>
  <c r="H29" i="243" s="1"/>
  <c r="J742" i="208"/>
  <c r="H29" i="242" s="1"/>
  <c r="I742" i="208"/>
  <c r="H29" i="241" s="1"/>
  <c r="H742" i="208"/>
  <c r="H29" i="240" s="1"/>
  <c r="G742" i="208"/>
  <c r="H29" i="239" s="1"/>
  <c r="F742" i="208"/>
  <c r="H29" i="238" s="1"/>
  <c r="S738" i="208"/>
  <c r="G29" i="251" s="1"/>
  <c r="R738" i="208"/>
  <c r="G29" i="250" s="1"/>
  <c r="Q738" i="208"/>
  <c r="G29" i="249" s="1"/>
  <c r="P738" i="208"/>
  <c r="G29" i="248" s="1"/>
  <c r="O738" i="208"/>
  <c r="G29" i="247" s="1"/>
  <c r="N738" i="208"/>
  <c r="G29" i="246" s="1"/>
  <c r="M738" i="208"/>
  <c r="G29" i="245" s="1"/>
  <c r="L738" i="208"/>
  <c r="G29" i="244" s="1"/>
  <c r="K738" i="208"/>
  <c r="G29" i="243" s="1"/>
  <c r="J738" i="208"/>
  <c r="G29" i="242" s="1"/>
  <c r="I738" i="208"/>
  <c r="G29" i="241" s="1"/>
  <c r="H738" i="208"/>
  <c r="G29" i="240" s="1"/>
  <c r="G738" i="208"/>
  <c r="G29" i="239" s="1"/>
  <c r="F738" i="208"/>
  <c r="G29" i="238" s="1"/>
  <c r="S734" i="208"/>
  <c r="F29" i="251" s="1"/>
  <c r="R734" i="208"/>
  <c r="F29" i="250" s="1"/>
  <c r="Q734" i="208"/>
  <c r="F29" i="249" s="1"/>
  <c r="P734" i="208"/>
  <c r="F29" i="248" s="1"/>
  <c r="O734" i="208"/>
  <c r="F29" i="247" s="1"/>
  <c r="N734" i="208"/>
  <c r="F29" i="246" s="1"/>
  <c r="M734" i="208"/>
  <c r="F29" i="245" s="1"/>
  <c r="L734" i="208"/>
  <c r="F29" i="244" s="1"/>
  <c r="K734" i="208"/>
  <c r="F29" i="243" s="1"/>
  <c r="J734" i="208"/>
  <c r="F29" i="242" s="1"/>
  <c r="I734" i="208"/>
  <c r="F29" i="241" s="1"/>
  <c r="H734" i="208"/>
  <c r="F29" i="240" s="1"/>
  <c r="G734" i="208"/>
  <c r="F29" i="239" s="1"/>
  <c r="F734" i="208"/>
  <c r="F29" i="238" s="1"/>
  <c r="S730" i="208"/>
  <c r="E29" i="251" s="1"/>
  <c r="R730" i="208"/>
  <c r="E29" i="250" s="1"/>
  <c r="Q730" i="208"/>
  <c r="E29" i="249" s="1"/>
  <c r="P730" i="208"/>
  <c r="E29" i="248" s="1"/>
  <c r="O730" i="208"/>
  <c r="E29" i="247" s="1"/>
  <c r="N730" i="208"/>
  <c r="E29" i="246" s="1"/>
  <c r="M730" i="208"/>
  <c r="E29" i="245" s="1"/>
  <c r="L730" i="208"/>
  <c r="E29" i="244" s="1"/>
  <c r="K730" i="208"/>
  <c r="E29" i="243" s="1"/>
  <c r="J730" i="208"/>
  <c r="E29" i="242" s="1"/>
  <c r="I730" i="208"/>
  <c r="E29" i="241" s="1"/>
  <c r="H730" i="208"/>
  <c r="E29" i="240" s="1"/>
  <c r="G730" i="208"/>
  <c r="E29" i="239" s="1"/>
  <c r="F730" i="208"/>
  <c r="E29" i="238" s="1"/>
  <c r="S726" i="208"/>
  <c r="D29" i="251" s="1"/>
  <c r="R726" i="208"/>
  <c r="D29" i="250" s="1"/>
  <c r="Q726" i="208"/>
  <c r="D29" i="249" s="1"/>
  <c r="P726" i="208"/>
  <c r="D29" i="248" s="1"/>
  <c r="O726" i="208"/>
  <c r="D29" i="247" s="1"/>
  <c r="N726" i="208"/>
  <c r="D29" i="246" s="1"/>
  <c r="M726" i="208"/>
  <c r="D29" i="245" s="1"/>
  <c r="L726" i="208"/>
  <c r="D29" i="244" s="1"/>
  <c r="K726" i="208"/>
  <c r="D29" i="243" s="1"/>
  <c r="J726" i="208"/>
  <c r="D29" i="242" s="1"/>
  <c r="I726" i="208"/>
  <c r="D29" i="241" s="1"/>
  <c r="H726" i="208"/>
  <c r="D29" i="240" s="1"/>
  <c r="G726" i="208"/>
  <c r="D29" i="239" s="1"/>
  <c r="F726" i="208"/>
  <c r="D29" i="238" s="1"/>
  <c r="S719" i="208"/>
  <c r="H28" i="251" s="1"/>
  <c r="R719" i="208"/>
  <c r="H28" i="250" s="1"/>
  <c r="Q719" i="208"/>
  <c r="H28" i="249" s="1"/>
  <c r="P719" i="208"/>
  <c r="H28" i="248" s="1"/>
  <c r="O719" i="208"/>
  <c r="H28" i="247" s="1"/>
  <c r="N719" i="208"/>
  <c r="H28" i="246" s="1"/>
  <c r="M719" i="208"/>
  <c r="H28" i="245" s="1"/>
  <c r="L719" i="208"/>
  <c r="H28" i="244" s="1"/>
  <c r="K719" i="208"/>
  <c r="H28" i="243" s="1"/>
  <c r="J719" i="208"/>
  <c r="H28" i="242" s="1"/>
  <c r="I719" i="208"/>
  <c r="H28" i="241" s="1"/>
  <c r="H719" i="208"/>
  <c r="H28" i="240" s="1"/>
  <c r="G719" i="208"/>
  <c r="H28" i="239" s="1"/>
  <c r="F719" i="208"/>
  <c r="H28" i="238" s="1"/>
  <c r="S715" i="208"/>
  <c r="G28" i="251" s="1"/>
  <c r="R715" i="208"/>
  <c r="G28" i="250" s="1"/>
  <c r="Q715" i="208"/>
  <c r="G28" i="249" s="1"/>
  <c r="P715" i="208"/>
  <c r="G28" i="248" s="1"/>
  <c r="O715" i="208"/>
  <c r="G28" i="247" s="1"/>
  <c r="N715" i="208"/>
  <c r="G28" i="246" s="1"/>
  <c r="M715" i="208"/>
  <c r="G28" i="245" s="1"/>
  <c r="L715" i="208"/>
  <c r="G28" i="244" s="1"/>
  <c r="K715" i="208"/>
  <c r="G28" i="243" s="1"/>
  <c r="J715" i="208"/>
  <c r="G28" i="242" s="1"/>
  <c r="I715" i="208"/>
  <c r="G28" i="241" s="1"/>
  <c r="H715" i="208"/>
  <c r="G28" i="240" s="1"/>
  <c r="G715" i="208"/>
  <c r="G28" i="239" s="1"/>
  <c r="F715" i="208"/>
  <c r="G28" i="238" s="1"/>
  <c r="S711" i="208"/>
  <c r="F28" i="251" s="1"/>
  <c r="R711" i="208"/>
  <c r="F28" i="250" s="1"/>
  <c r="Q711" i="208"/>
  <c r="F28" i="249" s="1"/>
  <c r="P711" i="208"/>
  <c r="F28" i="248" s="1"/>
  <c r="O711" i="208"/>
  <c r="F28" i="247" s="1"/>
  <c r="N711" i="208"/>
  <c r="F28" i="246" s="1"/>
  <c r="M711" i="208"/>
  <c r="F28" i="245" s="1"/>
  <c r="L711" i="208"/>
  <c r="F28" i="244" s="1"/>
  <c r="K711" i="208"/>
  <c r="F28" i="243" s="1"/>
  <c r="J711" i="208"/>
  <c r="F28" i="242" s="1"/>
  <c r="I711" i="208"/>
  <c r="F28" i="241" s="1"/>
  <c r="H711" i="208"/>
  <c r="F28" i="240" s="1"/>
  <c r="G711" i="208"/>
  <c r="F28" i="239" s="1"/>
  <c r="F711" i="208"/>
  <c r="F28" i="238" s="1"/>
  <c r="S707" i="208"/>
  <c r="E28" i="251" s="1"/>
  <c r="R707" i="208"/>
  <c r="E28" i="250" s="1"/>
  <c r="Q707" i="208"/>
  <c r="E28" i="249" s="1"/>
  <c r="P707" i="208"/>
  <c r="E28" i="248" s="1"/>
  <c r="O707" i="208"/>
  <c r="E28" i="247" s="1"/>
  <c r="N707" i="208"/>
  <c r="E28" i="246" s="1"/>
  <c r="M707" i="208"/>
  <c r="E28" i="245" s="1"/>
  <c r="L707" i="208"/>
  <c r="E28" i="244" s="1"/>
  <c r="K707" i="208"/>
  <c r="E28" i="243" s="1"/>
  <c r="J707" i="208"/>
  <c r="E28" i="242" s="1"/>
  <c r="I707" i="208"/>
  <c r="E28" i="241" s="1"/>
  <c r="H707" i="208"/>
  <c r="E28" i="240" s="1"/>
  <c r="G707" i="208"/>
  <c r="E28" i="239" s="1"/>
  <c r="F707" i="208"/>
  <c r="E28" i="238" s="1"/>
  <c r="S703" i="208"/>
  <c r="D28" i="251" s="1"/>
  <c r="R703" i="208"/>
  <c r="D28" i="250" s="1"/>
  <c r="Q703" i="208"/>
  <c r="D28" i="249" s="1"/>
  <c r="P703" i="208"/>
  <c r="D28" i="248" s="1"/>
  <c r="O703" i="208"/>
  <c r="D28" i="247" s="1"/>
  <c r="N703" i="208"/>
  <c r="D28" i="246" s="1"/>
  <c r="M703" i="208"/>
  <c r="D28" i="245" s="1"/>
  <c r="L703" i="208"/>
  <c r="D28" i="244" s="1"/>
  <c r="K703" i="208"/>
  <c r="D28" i="243" s="1"/>
  <c r="J703" i="208"/>
  <c r="D28" i="242" s="1"/>
  <c r="I703" i="208"/>
  <c r="D28" i="241" s="1"/>
  <c r="H703" i="208"/>
  <c r="D28" i="240" s="1"/>
  <c r="G703" i="208"/>
  <c r="D28" i="239" s="1"/>
  <c r="F703" i="208"/>
  <c r="D28" i="238" s="1"/>
  <c r="S696" i="208"/>
  <c r="H27" i="251" s="1"/>
  <c r="R696" i="208"/>
  <c r="H27" i="250" s="1"/>
  <c r="Q696" i="208"/>
  <c r="H27" i="249" s="1"/>
  <c r="P696" i="208"/>
  <c r="H27" i="248" s="1"/>
  <c r="O696" i="208"/>
  <c r="H27" i="247" s="1"/>
  <c r="N696" i="208"/>
  <c r="H27" i="246" s="1"/>
  <c r="M696" i="208"/>
  <c r="H27" i="245" s="1"/>
  <c r="L696" i="208"/>
  <c r="H27" i="244" s="1"/>
  <c r="K696" i="208"/>
  <c r="H27" i="243" s="1"/>
  <c r="J696" i="208"/>
  <c r="H27" i="242" s="1"/>
  <c r="I696" i="208"/>
  <c r="H27" i="241" s="1"/>
  <c r="H696" i="208"/>
  <c r="H27" i="240" s="1"/>
  <c r="G696" i="208"/>
  <c r="H27" i="239" s="1"/>
  <c r="F696" i="208"/>
  <c r="H27" i="238" s="1"/>
  <c r="S692" i="208"/>
  <c r="G27" i="251" s="1"/>
  <c r="R692" i="208"/>
  <c r="G27" i="250" s="1"/>
  <c r="Q692" i="208"/>
  <c r="G27" i="249" s="1"/>
  <c r="P692" i="208"/>
  <c r="G27" i="248" s="1"/>
  <c r="O692" i="208"/>
  <c r="G27" i="247" s="1"/>
  <c r="N692" i="208"/>
  <c r="G27" i="246" s="1"/>
  <c r="M692" i="208"/>
  <c r="G27" i="245" s="1"/>
  <c r="L692" i="208"/>
  <c r="G27" i="244" s="1"/>
  <c r="K692" i="208"/>
  <c r="G27" i="243" s="1"/>
  <c r="J692" i="208"/>
  <c r="G27" i="242" s="1"/>
  <c r="I692" i="208"/>
  <c r="G27" i="241" s="1"/>
  <c r="H692" i="208"/>
  <c r="G27" i="240" s="1"/>
  <c r="G692" i="208"/>
  <c r="G27" i="239" s="1"/>
  <c r="F692" i="208"/>
  <c r="G27" i="238" s="1"/>
  <c r="S688" i="208"/>
  <c r="F27" i="251" s="1"/>
  <c r="R688" i="208"/>
  <c r="F27" i="250" s="1"/>
  <c r="Q688" i="208"/>
  <c r="F27" i="249" s="1"/>
  <c r="P688" i="208"/>
  <c r="F27" i="248" s="1"/>
  <c r="O688" i="208"/>
  <c r="F27" i="247" s="1"/>
  <c r="N688" i="208"/>
  <c r="F27" i="246" s="1"/>
  <c r="M688" i="208"/>
  <c r="F27" i="245" s="1"/>
  <c r="L688" i="208"/>
  <c r="F27" i="244" s="1"/>
  <c r="K688" i="208"/>
  <c r="F27" i="243" s="1"/>
  <c r="J688" i="208"/>
  <c r="F27" i="242" s="1"/>
  <c r="I688" i="208"/>
  <c r="F27" i="241" s="1"/>
  <c r="H688" i="208"/>
  <c r="F27" i="240" s="1"/>
  <c r="G688" i="208"/>
  <c r="F27" i="239" s="1"/>
  <c r="F688" i="208"/>
  <c r="F27" i="238" s="1"/>
  <c r="S684" i="208"/>
  <c r="E27" i="251" s="1"/>
  <c r="R684" i="208"/>
  <c r="E27" i="250" s="1"/>
  <c r="Q684" i="208"/>
  <c r="E27" i="249" s="1"/>
  <c r="P684" i="208"/>
  <c r="E27" i="248" s="1"/>
  <c r="O684" i="208"/>
  <c r="E27" i="247" s="1"/>
  <c r="N684" i="208"/>
  <c r="E27" i="246" s="1"/>
  <c r="M684" i="208"/>
  <c r="E27" i="245" s="1"/>
  <c r="L684" i="208"/>
  <c r="E27" i="244" s="1"/>
  <c r="K684" i="208"/>
  <c r="E27" i="243" s="1"/>
  <c r="J684" i="208"/>
  <c r="E27" i="242" s="1"/>
  <c r="I684" i="208"/>
  <c r="E27" i="241" s="1"/>
  <c r="H684" i="208"/>
  <c r="E27" i="240" s="1"/>
  <c r="G684" i="208"/>
  <c r="E27" i="239" s="1"/>
  <c r="F684" i="208"/>
  <c r="E27" i="238" s="1"/>
  <c r="S680" i="208"/>
  <c r="D27" i="251" s="1"/>
  <c r="R680" i="208"/>
  <c r="D27" i="250" s="1"/>
  <c r="Q680" i="208"/>
  <c r="D27" i="249" s="1"/>
  <c r="P680" i="208"/>
  <c r="D27" i="248" s="1"/>
  <c r="O680" i="208"/>
  <c r="D27" i="247" s="1"/>
  <c r="N680" i="208"/>
  <c r="D27" i="246" s="1"/>
  <c r="M680" i="208"/>
  <c r="D27" i="245" s="1"/>
  <c r="L680" i="208"/>
  <c r="D27" i="244" s="1"/>
  <c r="K680" i="208"/>
  <c r="D27" i="243" s="1"/>
  <c r="J680" i="208"/>
  <c r="D27" i="242" s="1"/>
  <c r="I680" i="208"/>
  <c r="D27" i="241" s="1"/>
  <c r="H680" i="208"/>
  <c r="D27" i="240" s="1"/>
  <c r="G680" i="208"/>
  <c r="D27" i="239" s="1"/>
  <c r="F680" i="208"/>
  <c r="D27" i="238" s="1"/>
  <c r="S673" i="208"/>
  <c r="H25" i="251" s="1"/>
  <c r="R673" i="208"/>
  <c r="H25" i="250" s="1"/>
  <c r="Q673" i="208"/>
  <c r="H25" i="249" s="1"/>
  <c r="P673" i="208"/>
  <c r="H25" i="248" s="1"/>
  <c r="O673" i="208"/>
  <c r="H25" i="247" s="1"/>
  <c r="N673" i="208"/>
  <c r="H25" i="246" s="1"/>
  <c r="M673" i="208"/>
  <c r="H25" i="245" s="1"/>
  <c r="L673" i="208"/>
  <c r="H25" i="244" s="1"/>
  <c r="K673" i="208"/>
  <c r="H25" i="243" s="1"/>
  <c r="J673" i="208"/>
  <c r="H25" i="242" s="1"/>
  <c r="I673" i="208"/>
  <c r="H25" i="241" s="1"/>
  <c r="H673" i="208"/>
  <c r="H25" i="240" s="1"/>
  <c r="G673" i="208"/>
  <c r="H25" i="239" s="1"/>
  <c r="F673" i="208"/>
  <c r="H25" i="238" s="1"/>
  <c r="S669" i="208"/>
  <c r="G25" i="251" s="1"/>
  <c r="R669" i="208"/>
  <c r="G25" i="250" s="1"/>
  <c r="Q669" i="208"/>
  <c r="G25" i="249" s="1"/>
  <c r="P669" i="208"/>
  <c r="G25" i="248" s="1"/>
  <c r="O669" i="208"/>
  <c r="G25" i="247" s="1"/>
  <c r="N669" i="208"/>
  <c r="G25" i="246" s="1"/>
  <c r="M669" i="208"/>
  <c r="G25" i="245" s="1"/>
  <c r="L669" i="208"/>
  <c r="G25" i="244" s="1"/>
  <c r="K669" i="208"/>
  <c r="G25" i="243" s="1"/>
  <c r="J669" i="208"/>
  <c r="G25" i="242" s="1"/>
  <c r="I669" i="208"/>
  <c r="G25" i="241" s="1"/>
  <c r="H669" i="208"/>
  <c r="G25" i="240" s="1"/>
  <c r="G669" i="208"/>
  <c r="G25" i="239" s="1"/>
  <c r="F669" i="208"/>
  <c r="G25" i="238" s="1"/>
  <c r="S665" i="208"/>
  <c r="F25" i="251" s="1"/>
  <c r="R665" i="208"/>
  <c r="F25" i="250" s="1"/>
  <c r="Q665" i="208"/>
  <c r="F25" i="249" s="1"/>
  <c r="P665" i="208"/>
  <c r="F25" i="248" s="1"/>
  <c r="O665" i="208"/>
  <c r="F25" i="247" s="1"/>
  <c r="N665" i="208"/>
  <c r="F25" i="246" s="1"/>
  <c r="M665" i="208"/>
  <c r="F25" i="245" s="1"/>
  <c r="L665" i="208"/>
  <c r="F25" i="244" s="1"/>
  <c r="K665" i="208"/>
  <c r="F25" i="243" s="1"/>
  <c r="J665" i="208"/>
  <c r="F25" i="242" s="1"/>
  <c r="I665" i="208"/>
  <c r="F25" i="241" s="1"/>
  <c r="H665" i="208"/>
  <c r="F25" i="240" s="1"/>
  <c r="G665" i="208"/>
  <c r="F25" i="239" s="1"/>
  <c r="F665" i="208"/>
  <c r="F25" i="238" s="1"/>
  <c r="S661" i="208"/>
  <c r="E25" i="251" s="1"/>
  <c r="R661" i="208"/>
  <c r="E25" i="250" s="1"/>
  <c r="Q661" i="208"/>
  <c r="E25" i="249" s="1"/>
  <c r="P661" i="208"/>
  <c r="E25" i="248" s="1"/>
  <c r="O661" i="208"/>
  <c r="E25" i="247" s="1"/>
  <c r="N661" i="208"/>
  <c r="E25" i="246" s="1"/>
  <c r="M661" i="208"/>
  <c r="E25" i="245" s="1"/>
  <c r="L661" i="208"/>
  <c r="E25" i="244" s="1"/>
  <c r="K661" i="208"/>
  <c r="E25" i="243" s="1"/>
  <c r="J661" i="208"/>
  <c r="E25" i="242" s="1"/>
  <c r="I661" i="208"/>
  <c r="E25" i="241" s="1"/>
  <c r="H661" i="208"/>
  <c r="E25" i="240" s="1"/>
  <c r="G661" i="208"/>
  <c r="E25" i="239" s="1"/>
  <c r="F661" i="208"/>
  <c r="E25" i="238" s="1"/>
  <c r="S657" i="208"/>
  <c r="D25" i="251" s="1"/>
  <c r="R657" i="208"/>
  <c r="D25" i="250" s="1"/>
  <c r="Q657" i="208"/>
  <c r="D25" i="249" s="1"/>
  <c r="P657" i="208"/>
  <c r="D25" i="248" s="1"/>
  <c r="O657" i="208"/>
  <c r="D25" i="247" s="1"/>
  <c r="N657" i="208"/>
  <c r="D25" i="246" s="1"/>
  <c r="M657" i="208"/>
  <c r="D25" i="245" s="1"/>
  <c r="L657" i="208"/>
  <c r="D25" i="244" s="1"/>
  <c r="K657" i="208"/>
  <c r="D25" i="243" s="1"/>
  <c r="J657" i="208"/>
  <c r="D25" i="242" s="1"/>
  <c r="I657" i="208"/>
  <c r="D25" i="241" s="1"/>
  <c r="H657" i="208"/>
  <c r="D25" i="240" s="1"/>
  <c r="G657" i="208"/>
  <c r="D25" i="239" s="1"/>
  <c r="F657" i="208"/>
  <c r="D25" i="238" s="1"/>
  <c r="S650" i="208"/>
  <c r="H24" i="251" s="1"/>
  <c r="R650" i="208"/>
  <c r="H24" i="250" s="1"/>
  <c r="Q650" i="208"/>
  <c r="H24" i="249" s="1"/>
  <c r="P650" i="208"/>
  <c r="H24" i="248" s="1"/>
  <c r="O650" i="208"/>
  <c r="H24" i="247" s="1"/>
  <c r="N650" i="208"/>
  <c r="H24" i="246" s="1"/>
  <c r="M650" i="208"/>
  <c r="H24" i="245" s="1"/>
  <c r="L650" i="208"/>
  <c r="H24" i="244" s="1"/>
  <c r="K650" i="208"/>
  <c r="H24" i="243" s="1"/>
  <c r="J650" i="208"/>
  <c r="H24" i="242" s="1"/>
  <c r="I650" i="208"/>
  <c r="H24" i="241" s="1"/>
  <c r="H650" i="208"/>
  <c r="H24" i="240" s="1"/>
  <c r="G650" i="208"/>
  <c r="H24" i="239" s="1"/>
  <c r="F650" i="208"/>
  <c r="H24" i="238" s="1"/>
  <c r="S646" i="208"/>
  <c r="G24" i="251" s="1"/>
  <c r="R646" i="208"/>
  <c r="G24" i="250" s="1"/>
  <c r="Q646" i="208"/>
  <c r="G24" i="249" s="1"/>
  <c r="P646" i="208"/>
  <c r="G24" i="248" s="1"/>
  <c r="O646" i="208"/>
  <c r="G24" i="247" s="1"/>
  <c r="N646" i="208"/>
  <c r="G24" i="246" s="1"/>
  <c r="M646" i="208"/>
  <c r="G24" i="245" s="1"/>
  <c r="L646" i="208"/>
  <c r="G24" i="244" s="1"/>
  <c r="K646" i="208"/>
  <c r="G24" i="243" s="1"/>
  <c r="J646" i="208"/>
  <c r="G24" i="242" s="1"/>
  <c r="I646" i="208"/>
  <c r="G24" i="241" s="1"/>
  <c r="H646" i="208"/>
  <c r="G24" i="240" s="1"/>
  <c r="G646" i="208"/>
  <c r="G24" i="239" s="1"/>
  <c r="F646" i="208"/>
  <c r="G24" i="238" s="1"/>
  <c r="S642" i="208"/>
  <c r="F24" i="251" s="1"/>
  <c r="R642" i="208"/>
  <c r="F24" i="250" s="1"/>
  <c r="Q642" i="208"/>
  <c r="F24" i="249" s="1"/>
  <c r="P642" i="208"/>
  <c r="F24" i="248" s="1"/>
  <c r="O642" i="208"/>
  <c r="F24" i="247" s="1"/>
  <c r="N642" i="208"/>
  <c r="F24" i="246" s="1"/>
  <c r="M642" i="208"/>
  <c r="F24" i="245" s="1"/>
  <c r="L642" i="208"/>
  <c r="F24" i="244" s="1"/>
  <c r="K642" i="208"/>
  <c r="F24" i="243" s="1"/>
  <c r="J642" i="208"/>
  <c r="F24" i="242" s="1"/>
  <c r="I642" i="208"/>
  <c r="F24" i="241" s="1"/>
  <c r="H642" i="208"/>
  <c r="F24" i="240" s="1"/>
  <c r="G642" i="208"/>
  <c r="F24" i="239" s="1"/>
  <c r="F642" i="208"/>
  <c r="F24" i="238" s="1"/>
  <c r="S638" i="208"/>
  <c r="E24" i="251" s="1"/>
  <c r="R638" i="208"/>
  <c r="E24" i="250" s="1"/>
  <c r="Q638" i="208"/>
  <c r="E24" i="249" s="1"/>
  <c r="P638" i="208"/>
  <c r="E24" i="248" s="1"/>
  <c r="O638" i="208"/>
  <c r="E24" i="247" s="1"/>
  <c r="N638" i="208"/>
  <c r="E24" i="246" s="1"/>
  <c r="M638" i="208"/>
  <c r="E24" i="245" s="1"/>
  <c r="L638" i="208"/>
  <c r="E24" i="244" s="1"/>
  <c r="K638" i="208"/>
  <c r="E24" i="243" s="1"/>
  <c r="J638" i="208"/>
  <c r="E24" i="242" s="1"/>
  <c r="I638" i="208"/>
  <c r="E24" i="241" s="1"/>
  <c r="H638" i="208"/>
  <c r="E24" i="240" s="1"/>
  <c r="G638" i="208"/>
  <c r="E24" i="239" s="1"/>
  <c r="F638" i="208"/>
  <c r="E24" i="238" s="1"/>
  <c r="S634" i="208"/>
  <c r="D24" i="251" s="1"/>
  <c r="R634" i="208"/>
  <c r="D24" i="250" s="1"/>
  <c r="Q634" i="208"/>
  <c r="D24" i="249" s="1"/>
  <c r="P634" i="208"/>
  <c r="D24" i="248" s="1"/>
  <c r="O634" i="208"/>
  <c r="D24" i="247" s="1"/>
  <c r="N634" i="208"/>
  <c r="D24" i="246" s="1"/>
  <c r="M634" i="208"/>
  <c r="D24" i="245" s="1"/>
  <c r="L634" i="208"/>
  <c r="D24" i="244" s="1"/>
  <c r="K634" i="208"/>
  <c r="D24" i="243" s="1"/>
  <c r="J634" i="208"/>
  <c r="D24" i="242" s="1"/>
  <c r="I634" i="208"/>
  <c r="D24" i="241" s="1"/>
  <c r="H634" i="208"/>
  <c r="D24" i="240" s="1"/>
  <c r="G634" i="208"/>
  <c r="D24" i="239" s="1"/>
  <c r="F634" i="208"/>
  <c r="D24" i="238" s="1"/>
  <c r="S627" i="208"/>
  <c r="H23" i="251" s="1"/>
  <c r="R627" i="208"/>
  <c r="H23" i="250" s="1"/>
  <c r="Q627" i="208"/>
  <c r="H23" i="249" s="1"/>
  <c r="P627" i="208"/>
  <c r="H23" i="248" s="1"/>
  <c r="O627" i="208"/>
  <c r="H23" i="247" s="1"/>
  <c r="N627" i="208"/>
  <c r="H23" i="246" s="1"/>
  <c r="M627" i="208"/>
  <c r="H23" i="245" s="1"/>
  <c r="L627" i="208"/>
  <c r="H23" i="244" s="1"/>
  <c r="K627" i="208"/>
  <c r="H23" i="243" s="1"/>
  <c r="J627" i="208"/>
  <c r="H23" i="242" s="1"/>
  <c r="I627" i="208"/>
  <c r="H23" i="241" s="1"/>
  <c r="H627" i="208"/>
  <c r="H23" i="240" s="1"/>
  <c r="G627" i="208"/>
  <c r="H23" i="239" s="1"/>
  <c r="F627" i="208"/>
  <c r="H23" i="238" s="1"/>
  <c r="S623" i="208"/>
  <c r="G23" i="251" s="1"/>
  <c r="R623" i="208"/>
  <c r="G23" i="250" s="1"/>
  <c r="Q623" i="208"/>
  <c r="G23" i="249" s="1"/>
  <c r="P623" i="208"/>
  <c r="G23" i="248" s="1"/>
  <c r="O623" i="208"/>
  <c r="G23" i="247" s="1"/>
  <c r="N623" i="208"/>
  <c r="G23" i="246" s="1"/>
  <c r="M623" i="208"/>
  <c r="G23" i="245" s="1"/>
  <c r="L623" i="208"/>
  <c r="G23" i="244" s="1"/>
  <c r="K623" i="208"/>
  <c r="G23" i="243" s="1"/>
  <c r="J623" i="208"/>
  <c r="G23" i="242" s="1"/>
  <c r="I623" i="208"/>
  <c r="G23" i="241" s="1"/>
  <c r="H623" i="208"/>
  <c r="G23" i="240" s="1"/>
  <c r="G623" i="208"/>
  <c r="G23" i="239" s="1"/>
  <c r="F623" i="208"/>
  <c r="G23" i="238" s="1"/>
  <c r="S619" i="208"/>
  <c r="F23" i="251" s="1"/>
  <c r="R619" i="208"/>
  <c r="F23" i="250" s="1"/>
  <c r="Q619" i="208"/>
  <c r="F23" i="249" s="1"/>
  <c r="P619" i="208"/>
  <c r="F23" i="248" s="1"/>
  <c r="O619" i="208"/>
  <c r="F23" i="247" s="1"/>
  <c r="N619" i="208"/>
  <c r="F23" i="246" s="1"/>
  <c r="M619" i="208"/>
  <c r="F23" i="245" s="1"/>
  <c r="L619" i="208"/>
  <c r="F23" i="244" s="1"/>
  <c r="K619" i="208"/>
  <c r="F23" i="243" s="1"/>
  <c r="J619" i="208"/>
  <c r="F23" i="242" s="1"/>
  <c r="I619" i="208"/>
  <c r="F23" i="241" s="1"/>
  <c r="H619" i="208"/>
  <c r="F23" i="240" s="1"/>
  <c r="G619" i="208"/>
  <c r="F23" i="239" s="1"/>
  <c r="F619" i="208"/>
  <c r="F23" i="238" s="1"/>
  <c r="S615" i="208"/>
  <c r="E23" i="251" s="1"/>
  <c r="R615" i="208"/>
  <c r="E23" i="250" s="1"/>
  <c r="Q615" i="208"/>
  <c r="E23" i="249" s="1"/>
  <c r="P615" i="208"/>
  <c r="E23" i="248" s="1"/>
  <c r="O615" i="208"/>
  <c r="E23" i="247" s="1"/>
  <c r="N615" i="208"/>
  <c r="E23" i="246" s="1"/>
  <c r="M615" i="208"/>
  <c r="E23" i="245" s="1"/>
  <c r="L615" i="208"/>
  <c r="E23" i="244" s="1"/>
  <c r="K615" i="208"/>
  <c r="E23" i="243" s="1"/>
  <c r="J615" i="208"/>
  <c r="E23" i="242" s="1"/>
  <c r="I615" i="208"/>
  <c r="E23" i="241" s="1"/>
  <c r="H615" i="208"/>
  <c r="E23" i="240" s="1"/>
  <c r="G615" i="208"/>
  <c r="E23" i="239" s="1"/>
  <c r="F615" i="208"/>
  <c r="E23" i="238" s="1"/>
  <c r="S611" i="208"/>
  <c r="D23" i="251" s="1"/>
  <c r="R611" i="208"/>
  <c r="D23" i="250" s="1"/>
  <c r="Q611" i="208"/>
  <c r="D23" i="249" s="1"/>
  <c r="P611" i="208"/>
  <c r="D23" i="248" s="1"/>
  <c r="O611" i="208"/>
  <c r="D23" i="247" s="1"/>
  <c r="N611" i="208"/>
  <c r="D23" i="246" s="1"/>
  <c r="M611" i="208"/>
  <c r="D23" i="245" s="1"/>
  <c r="L611" i="208"/>
  <c r="D23" i="244" s="1"/>
  <c r="K611" i="208"/>
  <c r="D23" i="243" s="1"/>
  <c r="J611" i="208"/>
  <c r="D23" i="242" s="1"/>
  <c r="I611" i="208"/>
  <c r="D23" i="241" s="1"/>
  <c r="H611" i="208"/>
  <c r="D23" i="240" s="1"/>
  <c r="G611" i="208"/>
  <c r="D23" i="239" s="1"/>
  <c r="F611" i="208"/>
  <c r="D23" i="238" s="1"/>
  <c r="S604" i="208"/>
  <c r="R19" i="251" s="1"/>
  <c r="R604" i="208"/>
  <c r="R19" i="250" s="1"/>
  <c r="Q604" i="208"/>
  <c r="R19" i="249" s="1"/>
  <c r="P604" i="208"/>
  <c r="R19" i="248" s="1"/>
  <c r="O604" i="208"/>
  <c r="R19" i="247" s="1"/>
  <c r="N604" i="208"/>
  <c r="R19" i="246" s="1"/>
  <c r="M604" i="208"/>
  <c r="R19" i="245" s="1"/>
  <c r="L604" i="208"/>
  <c r="R19" i="244" s="1"/>
  <c r="K604" i="208"/>
  <c r="R19" i="243" s="1"/>
  <c r="J604" i="208"/>
  <c r="R19" i="242" s="1"/>
  <c r="I604" i="208"/>
  <c r="R19" i="241" s="1"/>
  <c r="H604" i="208"/>
  <c r="R19" i="240" s="1"/>
  <c r="G604" i="208"/>
  <c r="R19" i="239" s="1"/>
  <c r="F604" i="208"/>
  <c r="R19" i="238" s="1"/>
  <c r="S600" i="208"/>
  <c r="Q19" i="251" s="1"/>
  <c r="R600" i="208"/>
  <c r="Q19" i="250" s="1"/>
  <c r="Q600" i="208"/>
  <c r="Q19" i="249" s="1"/>
  <c r="P600" i="208"/>
  <c r="Q19" i="248" s="1"/>
  <c r="O600" i="208"/>
  <c r="Q19" i="247" s="1"/>
  <c r="N600" i="208"/>
  <c r="Q19" i="246" s="1"/>
  <c r="M600" i="208"/>
  <c r="Q19" i="245" s="1"/>
  <c r="L600" i="208"/>
  <c r="Q19" i="244" s="1"/>
  <c r="K600" i="208"/>
  <c r="Q19" i="243" s="1"/>
  <c r="J600" i="208"/>
  <c r="Q19" i="242" s="1"/>
  <c r="I600" i="208"/>
  <c r="Q19" i="241" s="1"/>
  <c r="H600" i="208"/>
  <c r="Q19" i="240" s="1"/>
  <c r="G600" i="208"/>
  <c r="Q19" i="239" s="1"/>
  <c r="F600" i="208"/>
  <c r="Q19" i="238" s="1"/>
  <c r="S596" i="208"/>
  <c r="P19" i="251" s="1"/>
  <c r="R596" i="208"/>
  <c r="P19" i="250" s="1"/>
  <c r="Q596" i="208"/>
  <c r="P19" i="249" s="1"/>
  <c r="P596" i="208"/>
  <c r="P19" i="248" s="1"/>
  <c r="O596" i="208"/>
  <c r="P19" i="247" s="1"/>
  <c r="N596" i="208"/>
  <c r="P19" i="246" s="1"/>
  <c r="M596" i="208"/>
  <c r="P19" i="245" s="1"/>
  <c r="L596" i="208"/>
  <c r="P19" i="244" s="1"/>
  <c r="K596" i="208"/>
  <c r="P19" i="243" s="1"/>
  <c r="J596" i="208"/>
  <c r="P19" i="242" s="1"/>
  <c r="I596" i="208"/>
  <c r="P19" i="241" s="1"/>
  <c r="H596" i="208"/>
  <c r="P19" i="240" s="1"/>
  <c r="G596" i="208"/>
  <c r="P19" i="239" s="1"/>
  <c r="F596" i="208"/>
  <c r="P19" i="238" s="1"/>
  <c r="S592" i="208"/>
  <c r="O19" i="251" s="1"/>
  <c r="R592" i="208"/>
  <c r="O19" i="250" s="1"/>
  <c r="Q592" i="208"/>
  <c r="O19" i="249" s="1"/>
  <c r="P592" i="208"/>
  <c r="O19" i="248" s="1"/>
  <c r="O592" i="208"/>
  <c r="O19" i="247" s="1"/>
  <c r="N592" i="208"/>
  <c r="O19" i="246" s="1"/>
  <c r="M592" i="208"/>
  <c r="O19" i="245" s="1"/>
  <c r="L592" i="208"/>
  <c r="O19" i="244" s="1"/>
  <c r="K592" i="208"/>
  <c r="O19" i="243" s="1"/>
  <c r="J592" i="208"/>
  <c r="O19" i="242" s="1"/>
  <c r="I592" i="208"/>
  <c r="O19" i="241" s="1"/>
  <c r="H592" i="208"/>
  <c r="O19" i="240" s="1"/>
  <c r="G592" i="208"/>
  <c r="O19" i="239" s="1"/>
  <c r="F592" i="208"/>
  <c r="O19" i="238" s="1"/>
  <c r="S588" i="208"/>
  <c r="N19" i="251" s="1"/>
  <c r="R588" i="208"/>
  <c r="N19" i="250" s="1"/>
  <c r="Q588" i="208"/>
  <c r="N19" i="249" s="1"/>
  <c r="P588" i="208"/>
  <c r="N19" i="248" s="1"/>
  <c r="O588" i="208"/>
  <c r="N19" i="247" s="1"/>
  <c r="N588" i="208"/>
  <c r="N19" i="246" s="1"/>
  <c r="M588" i="208"/>
  <c r="N19" i="245" s="1"/>
  <c r="L588" i="208"/>
  <c r="N19" i="244" s="1"/>
  <c r="K588" i="208"/>
  <c r="N19" i="243" s="1"/>
  <c r="J588" i="208"/>
  <c r="N19" i="242" s="1"/>
  <c r="I588" i="208"/>
  <c r="N19" i="241" s="1"/>
  <c r="H588" i="208"/>
  <c r="N19" i="240" s="1"/>
  <c r="G588" i="208"/>
  <c r="N19" i="239" s="1"/>
  <c r="F588" i="208"/>
  <c r="N19" i="238" s="1"/>
  <c r="S581" i="208"/>
  <c r="H22" i="251" s="1"/>
  <c r="R581" i="208"/>
  <c r="H22" i="250" s="1"/>
  <c r="Q581" i="208"/>
  <c r="H22" i="249" s="1"/>
  <c r="P581" i="208"/>
  <c r="H22" i="248" s="1"/>
  <c r="O581" i="208"/>
  <c r="H22" i="247" s="1"/>
  <c r="N581" i="208"/>
  <c r="H22" i="246" s="1"/>
  <c r="M581" i="208"/>
  <c r="H22" i="245" s="1"/>
  <c r="L581" i="208"/>
  <c r="H22" i="244" s="1"/>
  <c r="K581" i="208"/>
  <c r="H22" i="243" s="1"/>
  <c r="J581" i="208"/>
  <c r="H22" i="242" s="1"/>
  <c r="I581" i="208"/>
  <c r="H22" i="241" s="1"/>
  <c r="H581" i="208"/>
  <c r="H22" i="240" s="1"/>
  <c r="G581" i="208"/>
  <c r="H22" i="239" s="1"/>
  <c r="F581" i="208"/>
  <c r="H22" i="238" s="1"/>
  <c r="S577" i="208"/>
  <c r="G22" i="251" s="1"/>
  <c r="R577" i="208"/>
  <c r="G22" i="250" s="1"/>
  <c r="Q577" i="208"/>
  <c r="G22" i="249" s="1"/>
  <c r="P577" i="208"/>
  <c r="G22" i="248" s="1"/>
  <c r="O577" i="208"/>
  <c r="G22" i="247" s="1"/>
  <c r="N577" i="208"/>
  <c r="G22" i="246" s="1"/>
  <c r="M577" i="208"/>
  <c r="G22" i="245" s="1"/>
  <c r="L577" i="208"/>
  <c r="G22" i="244" s="1"/>
  <c r="K577" i="208"/>
  <c r="G22" i="243" s="1"/>
  <c r="J577" i="208"/>
  <c r="G22" i="242" s="1"/>
  <c r="I577" i="208"/>
  <c r="G22" i="241" s="1"/>
  <c r="H577" i="208"/>
  <c r="G22" i="240" s="1"/>
  <c r="G577" i="208"/>
  <c r="G22" i="239" s="1"/>
  <c r="F577" i="208"/>
  <c r="G22" i="238" s="1"/>
  <c r="S573" i="208"/>
  <c r="F22" i="251" s="1"/>
  <c r="R573" i="208"/>
  <c r="F22" i="250" s="1"/>
  <c r="Q573" i="208"/>
  <c r="F22" i="249" s="1"/>
  <c r="P573" i="208"/>
  <c r="F22" i="248" s="1"/>
  <c r="O573" i="208"/>
  <c r="F22" i="247" s="1"/>
  <c r="N573" i="208"/>
  <c r="F22" i="246" s="1"/>
  <c r="M573" i="208"/>
  <c r="F22" i="245" s="1"/>
  <c r="L573" i="208"/>
  <c r="F22" i="244" s="1"/>
  <c r="K573" i="208"/>
  <c r="F22" i="243" s="1"/>
  <c r="J573" i="208"/>
  <c r="F22" i="242" s="1"/>
  <c r="I573" i="208"/>
  <c r="F22" i="241" s="1"/>
  <c r="H573" i="208"/>
  <c r="F22" i="240" s="1"/>
  <c r="G573" i="208"/>
  <c r="F22" i="239" s="1"/>
  <c r="F573" i="208"/>
  <c r="F22" i="238" s="1"/>
  <c r="S569" i="208"/>
  <c r="E22" i="251" s="1"/>
  <c r="R569" i="208"/>
  <c r="E22" i="250" s="1"/>
  <c r="Q569" i="208"/>
  <c r="E22" i="249" s="1"/>
  <c r="P569" i="208"/>
  <c r="E22" i="248" s="1"/>
  <c r="O569" i="208"/>
  <c r="E22" i="247" s="1"/>
  <c r="N569" i="208"/>
  <c r="E22" i="246" s="1"/>
  <c r="M569" i="208"/>
  <c r="E22" i="245" s="1"/>
  <c r="L569" i="208"/>
  <c r="E22" i="244" s="1"/>
  <c r="K569" i="208"/>
  <c r="E22" i="243" s="1"/>
  <c r="J569" i="208"/>
  <c r="E22" i="242" s="1"/>
  <c r="I569" i="208"/>
  <c r="E22" i="241" s="1"/>
  <c r="H569" i="208"/>
  <c r="E22" i="240" s="1"/>
  <c r="G569" i="208"/>
  <c r="E22" i="239" s="1"/>
  <c r="F569" i="208"/>
  <c r="E22" i="238" s="1"/>
  <c r="S565" i="208"/>
  <c r="D22" i="251" s="1"/>
  <c r="R565" i="208"/>
  <c r="D22" i="250" s="1"/>
  <c r="Q565" i="208"/>
  <c r="D22" i="249" s="1"/>
  <c r="P565" i="208"/>
  <c r="D22" i="248" s="1"/>
  <c r="O565" i="208"/>
  <c r="D22" i="247" s="1"/>
  <c r="N565" i="208"/>
  <c r="D22" i="246" s="1"/>
  <c r="M565" i="208"/>
  <c r="D22" i="245" s="1"/>
  <c r="L565" i="208"/>
  <c r="D22" i="244" s="1"/>
  <c r="K565" i="208"/>
  <c r="D22" i="243" s="1"/>
  <c r="J565" i="208"/>
  <c r="D22" i="242" s="1"/>
  <c r="I565" i="208"/>
  <c r="D22" i="241" s="1"/>
  <c r="H565" i="208"/>
  <c r="D22" i="240" s="1"/>
  <c r="G565" i="208"/>
  <c r="D22" i="239" s="1"/>
  <c r="F565" i="208"/>
  <c r="D22" i="238" s="1"/>
  <c r="S558" i="208"/>
  <c r="R17" i="251" s="1"/>
  <c r="R558" i="208"/>
  <c r="R17" i="250" s="1"/>
  <c r="Q558" i="208"/>
  <c r="R17" i="249" s="1"/>
  <c r="P558" i="208"/>
  <c r="R17" i="248" s="1"/>
  <c r="O558" i="208"/>
  <c r="R17" i="247" s="1"/>
  <c r="N558" i="208"/>
  <c r="R17" i="246" s="1"/>
  <c r="M558" i="208"/>
  <c r="R17" i="245" s="1"/>
  <c r="L558" i="208"/>
  <c r="R17" i="244" s="1"/>
  <c r="K558" i="208"/>
  <c r="R17" i="243" s="1"/>
  <c r="J558" i="208"/>
  <c r="R17" i="242" s="1"/>
  <c r="I558" i="208"/>
  <c r="R17" i="241" s="1"/>
  <c r="H558" i="208"/>
  <c r="R17" i="240" s="1"/>
  <c r="G558" i="208"/>
  <c r="R17" i="239" s="1"/>
  <c r="F558" i="208"/>
  <c r="R17" i="238" s="1"/>
  <c r="S554" i="208"/>
  <c r="Q17" i="251" s="1"/>
  <c r="R554" i="208"/>
  <c r="Q17" i="250" s="1"/>
  <c r="Q554" i="208"/>
  <c r="Q17" i="249" s="1"/>
  <c r="P554" i="208"/>
  <c r="Q17" i="248" s="1"/>
  <c r="O554" i="208"/>
  <c r="Q17" i="247" s="1"/>
  <c r="N554" i="208"/>
  <c r="Q17" i="246" s="1"/>
  <c r="M554" i="208"/>
  <c r="Q17" i="245" s="1"/>
  <c r="L554" i="208"/>
  <c r="Q17" i="244" s="1"/>
  <c r="K554" i="208"/>
  <c r="Q17" i="243" s="1"/>
  <c r="J554" i="208"/>
  <c r="Q17" i="242" s="1"/>
  <c r="I554" i="208"/>
  <c r="Q17" i="241" s="1"/>
  <c r="H554" i="208"/>
  <c r="Q17" i="240" s="1"/>
  <c r="G554" i="208"/>
  <c r="Q17" i="239" s="1"/>
  <c r="F554" i="208"/>
  <c r="Q17" i="238" s="1"/>
  <c r="S550" i="208"/>
  <c r="P17" i="251" s="1"/>
  <c r="R550" i="208"/>
  <c r="P17" i="250" s="1"/>
  <c r="Q550" i="208"/>
  <c r="P17" i="249" s="1"/>
  <c r="P550" i="208"/>
  <c r="P17" i="248" s="1"/>
  <c r="O550" i="208"/>
  <c r="P17" i="247" s="1"/>
  <c r="N550" i="208"/>
  <c r="P17" i="246" s="1"/>
  <c r="M550" i="208"/>
  <c r="P17" i="245" s="1"/>
  <c r="L550" i="208"/>
  <c r="P17" i="244" s="1"/>
  <c r="K550" i="208"/>
  <c r="P17" i="243" s="1"/>
  <c r="J550" i="208"/>
  <c r="P17" i="242" s="1"/>
  <c r="I550" i="208"/>
  <c r="P17" i="241" s="1"/>
  <c r="H550" i="208"/>
  <c r="P17" i="240" s="1"/>
  <c r="G550" i="208"/>
  <c r="P17" i="239" s="1"/>
  <c r="F550" i="208"/>
  <c r="P17" i="238" s="1"/>
  <c r="S546" i="208"/>
  <c r="O17" i="251" s="1"/>
  <c r="R546" i="208"/>
  <c r="O17" i="250" s="1"/>
  <c r="Q546" i="208"/>
  <c r="O17" i="249" s="1"/>
  <c r="P546" i="208"/>
  <c r="O17" i="248" s="1"/>
  <c r="O546" i="208"/>
  <c r="O17" i="247" s="1"/>
  <c r="N546" i="208"/>
  <c r="O17" i="246" s="1"/>
  <c r="M546" i="208"/>
  <c r="O17" i="245" s="1"/>
  <c r="L546" i="208"/>
  <c r="O17" i="244" s="1"/>
  <c r="K546" i="208"/>
  <c r="O17" i="243" s="1"/>
  <c r="J546" i="208"/>
  <c r="O17" i="242" s="1"/>
  <c r="I546" i="208"/>
  <c r="O17" i="241" s="1"/>
  <c r="H546" i="208"/>
  <c r="O17" i="240" s="1"/>
  <c r="G546" i="208"/>
  <c r="O17" i="239" s="1"/>
  <c r="F546" i="208"/>
  <c r="O17" i="238" s="1"/>
  <c r="S542" i="208"/>
  <c r="N17" i="251" s="1"/>
  <c r="R542" i="208"/>
  <c r="N17" i="250" s="1"/>
  <c r="Q542" i="208"/>
  <c r="N17" i="249" s="1"/>
  <c r="P542" i="208"/>
  <c r="N17" i="248" s="1"/>
  <c r="O542" i="208"/>
  <c r="N17" i="247" s="1"/>
  <c r="N542" i="208"/>
  <c r="N17" i="246" s="1"/>
  <c r="M542" i="208"/>
  <c r="N17" i="245" s="1"/>
  <c r="L542" i="208"/>
  <c r="N17" i="244" s="1"/>
  <c r="K542" i="208"/>
  <c r="N17" i="243" s="1"/>
  <c r="J542" i="208"/>
  <c r="N17" i="242" s="1"/>
  <c r="I542" i="208"/>
  <c r="N17" i="241" s="1"/>
  <c r="H542" i="208"/>
  <c r="N17" i="240" s="1"/>
  <c r="G542" i="208"/>
  <c r="N17" i="239" s="1"/>
  <c r="F542" i="208"/>
  <c r="N17" i="238" s="1"/>
  <c r="S535" i="208"/>
  <c r="H21" i="251" s="1"/>
  <c r="R535" i="208"/>
  <c r="H21" i="250" s="1"/>
  <c r="Q535" i="208"/>
  <c r="H21" i="249" s="1"/>
  <c r="P535" i="208"/>
  <c r="H21" i="248" s="1"/>
  <c r="O535" i="208"/>
  <c r="H21" i="247" s="1"/>
  <c r="N535" i="208"/>
  <c r="H21" i="246" s="1"/>
  <c r="M535" i="208"/>
  <c r="H21" i="245" s="1"/>
  <c r="L535" i="208"/>
  <c r="H21" i="244" s="1"/>
  <c r="K535" i="208"/>
  <c r="H21" i="243" s="1"/>
  <c r="J535" i="208"/>
  <c r="H21" i="242" s="1"/>
  <c r="I535" i="208"/>
  <c r="H21" i="241" s="1"/>
  <c r="H535" i="208"/>
  <c r="H21" i="240" s="1"/>
  <c r="G535" i="208"/>
  <c r="H21" i="239" s="1"/>
  <c r="F535" i="208"/>
  <c r="H21" i="238" s="1"/>
  <c r="S531" i="208"/>
  <c r="G21" i="251" s="1"/>
  <c r="R531" i="208"/>
  <c r="G21" i="250" s="1"/>
  <c r="Q531" i="208"/>
  <c r="G21" i="249" s="1"/>
  <c r="P531" i="208"/>
  <c r="G21" i="248" s="1"/>
  <c r="O531" i="208"/>
  <c r="G21" i="247" s="1"/>
  <c r="N531" i="208"/>
  <c r="G21" i="246" s="1"/>
  <c r="M531" i="208"/>
  <c r="G21" i="245" s="1"/>
  <c r="L531" i="208"/>
  <c r="G21" i="244" s="1"/>
  <c r="K531" i="208"/>
  <c r="G21" i="243" s="1"/>
  <c r="J531" i="208"/>
  <c r="G21" i="242" s="1"/>
  <c r="I531" i="208"/>
  <c r="G21" i="241" s="1"/>
  <c r="H531" i="208"/>
  <c r="G21" i="240" s="1"/>
  <c r="G531" i="208"/>
  <c r="G21" i="239" s="1"/>
  <c r="F531" i="208"/>
  <c r="G21" i="238" s="1"/>
  <c r="S527" i="208"/>
  <c r="F21" i="251" s="1"/>
  <c r="R527" i="208"/>
  <c r="F21" i="250" s="1"/>
  <c r="Q527" i="208"/>
  <c r="F21" i="249" s="1"/>
  <c r="P527" i="208"/>
  <c r="F21" i="248" s="1"/>
  <c r="O527" i="208"/>
  <c r="F21" i="247" s="1"/>
  <c r="N527" i="208"/>
  <c r="F21" i="246" s="1"/>
  <c r="M527" i="208"/>
  <c r="F21" i="245" s="1"/>
  <c r="L527" i="208"/>
  <c r="F21" i="244" s="1"/>
  <c r="K527" i="208"/>
  <c r="F21" i="243" s="1"/>
  <c r="J527" i="208"/>
  <c r="F21" i="242" s="1"/>
  <c r="I527" i="208"/>
  <c r="F21" i="241" s="1"/>
  <c r="H527" i="208"/>
  <c r="F21" i="240" s="1"/>
  <c r="G527" i="208"/>
  <c r="F21" i="239" s="1"/>
  <c r="F527" i="208"/>
  <c r="F21" i="238" s="1"/>
  <c r="S523" i="208"/>
  <c r="E21" i="251" s="1"/>
  <c r="R523" i="208"/>
  <c r="E21" i="250" s="1"/>
  <c r="Q523" i="208"/>
  <c r="E21" i="249" s="1"/>
  <c r="P523" i="208"/>
  <c r="E21" i="248" s="1"/>
  <c r="O523" i="208"/>
  <c r="E21" i="247" s="1"/>
  <c r="N523" i="208"/>
  <c r="E21" i="246" s="1"/>
  <c r="M523" i="208"/>
  <c r="E21" i="245" s="1"/>
  <c r="L523" i="208"/>
  <c r="E21" i="244" s="1"/>
  <c r="K523" i="208"/>
  <c r="E21" i="243" s="1"/>
  <c r="J523" i="208"/>
  <c r="E21" i="242" s="1"/>
  <c r="I523" i="208"/>
  <c r="E21" i="241" s="1"/>
  <c r="H523" i="208"/>
  <c r="E21" i="240" s="1"/>
  <c r="G523" i="208"/>
  <c r="E21" i="239" s="1"/>
  <c r="F523" i="208"/>
  <c r="E21" i="238" s="1"/>
  <c r="S519" i="208"/>
  <c r="D21" i="251" s="1"/>
  <c r="R519" i="208"/>
  <c r="D21" i="250" s="1"/>
  <c r="Q519" i="208"/>
  <c r="D21" i="249" s="1"/>
  <c r="P519" i="208"/>
  <c r="D21" i="248" s="1"/>
  <c r="O519" i="208"/>
  <c r="D21" i="247" s="1"/>
  <c r="N519" i="208"/>
  <c r="D21" i="246" s="1"/>
  <c r="M519" i="208"/>
  <c r="D21" i="245" s="1"/>
  <c r="L519" i="208"/>
  <c r="D21" i="244" s="1"/>
  <c r="K519" i="208"/>
  <c r="D21" i="243" s="1"/>
  <c r="J519" i="208"/>
  <c r="D21" i="242" s="1"/>
  <c r="I519" i="208"/>
  <c r="D21" i="241" s="1"/>
  <c r="H519" i="208"/>
  <c r="D21" i="240" s="1"/>
  <c r="G519" i="208"/>
  <c r="D21" i="239" s="1"/>
  <c r="F519" i="208"/>
  <c r="D21" i="238" s="1"/>
  <c r="S512" i="208"/>
  <c r="H20" i="251" s="1"/>
  <c r="R512" i="208"/>
  <c r="H20" i="250" s="1"/>
  <c r="Q512" i="208"/>
  <c r="H20" i="249" s="1"/>
  <c r="P512" i="208"/>
  <c r="H20" i="248" s="1"/>
  <c r="O512" i="208"/>
  <c r="H20" i="247" s="1"/>
  <c r="N512" i="208"/>
  <c r="H20" i="246" s="1"/>
  <c r="M512" i="208"/>
  <c r="H20" i="245" s="1"/>
  <c r="L512" i="208"/>
  <c r="H20" i="244" s="1"/>
  <c r="K512" i="208"/>
  <c r="H20" i="243" s="1"/>
  <c r="J512" i="208"/>
  <c r="H20" i="242" s="1"/>
  <c r="I512" i="208"/>
  <c r="H20" i="241" s="1"/>
  <c r="H512" i="208"/>
  <c r="H20" i="240" s="1"/>
  <c r="G512" i="208"/>
  <c r="H20" i="239" s="1"/>
  <c r="F512" i="208"/>
  <c r="H20" i="238" s="1"/>
  <c r="S508" i="208"/>
  <c r="G20" i="251" s="1"/>
  <c r="R508" i="208"/>
  <c r="G20" i="250" s="1"/>
  <c r="Q508" i="208"/>
  <c r="G20" i="249" s="1"/>
  <c r="P508" i="208"/>
  <c r="G20" i="248" s="1"/>
  <c r="O508" i="208"/>
  <c r="G20" i="247" s="1"/>
  <c r="N508" i="208"/>
  <c r="G20" i="246" s="1"/>
  <c r="M508" i="208"/>
  <c r="G20" i="245" s="1"/>
  <c r="L508" i="208"/>
  <c r="G20" i="244" s="1"/>
  <c r="K508" i="208"/>
  <c r="G20" i="243" s="1"/>
  <c r="J508" i="208"/>
  <c r="G20" i="242" s="1"/>
  <c r="I508" i="208"/>
  <c r="G20" i="241" s="1"/>
  <c r="H508" i="208"/>
  <c r="G20" i="240" s="1"/>
  <c r="G508" i="208"/>
  <c r="G20" i="239" s="1"/>
  <c r="F508" i="208"/>
  <c r="G20" i="238" s="1"/>
  <c r="S504" i="208"/>
  <c r="F20" i="251" s="1"/>
  <c r="R504" i="208"/>
  <c r="F20" i="250" s="1"/>
  <c r="Q504" i="208"/>
  <c r="F20" i="249" s="1"/>
  <c r="P504" i="208"/>
  <c r="F20" i="248" s="1"/>
  <c r="O504" i="208"/>
  <c r="F20" i="247" s="1"/>
  <c r="N504" i="208"/>
  <c r="F20" i="246" s="1"/>
  <c r="M504" i="208"/>
  <c r="F20" i="245" s="1"/>
  <c r="L504" i="208"/>
  <c r="F20" i="244" s="1"/>
  <c r="K504" i="208"/>
  <c r="F20" i="243" s="1"/>
  <c r="J504" i="208"/>
  <c r="F20" i="242" s="1"/>
  <c r="I504" i="208"/>
  <c r="F20" i="241" s="1"/>
  <c r="H504" i="208"/>
  <c r="F20" i="240" s="1"/>
  <c r="G504" i="208"/>
  <c r="F20" i="239" s="1"/>
  <c r="F504" i="208"/>
  <c r="F20" i="238" s="1"/>
  <c r="S500" i="208"/>
  <c r="E20" i="251" s="1"/>
  <c r="R500" i="208"/>
  <c r="E20" i="250" s="1"/>
  <c r="Q500" i="208"/>
  <c r="E20" i="249" s="1"/>
  <c r="P500" i="208"/>
  <c r="E20" i="248" s="1"/>
  <c r="O500" i="208"/>
  <c r="E20" i="247" s="1"/>
  <c r="N500" i="208"/>
  <c r="E20" i="246" s="1"/>
  <c r="M500" i="208"/>
  <c r="E20" i="245" s="1"/>
  <c r="L500" i="208"/>
  <c r="E20" i="244" s="1"/>
  <c r="K500" i="208"/>
  <c r="E20" i="243" s="1"/>
  <c r="J500" i="208"/>
  <c r="E20" i="242" s="1"/>
  <c r="I500" i="208"/>
  <c r="E20" i="241" s="1"/>
  <c r="H500" i="208"/>
  <c r="E20" i="240" s="1"/>
  <c r="G500" i="208"/>
  <c r="E20" i="239" s="1"/>
  <c r="F500" i="208"/>
  <c r="E20" i="238" s="1"/>
  <c r="S496" i="208"/>
  <c r="D20" i="251" s="1"/>
  <c r="R496" i="208"/>
  <c r="D20" i="250" s="1"/>
  <c r="Q496" i="208"/>
  <c r="D20" i="249" s="1"/>
  <c r="P496" i="208"/>
  <c r="D20" i="248" s="1"/>
  <c r="O496" i="208"/>
  <c r="D20" i="247" s="1"/>
  <c r="N496" i="208"/>
  <c r="D20" i="246" s="1"/>
  <c r="M496" i="208"/>
  <c r="D20" i="245" s="1"/>
  <c r="L496" i="208"/>
  <c r="D20" i="244" s="1"/>
  <c r="K496" i="208"/>
  <c r="D20" i="243" s="1"/>
  <c r="J496" i="208"/>
  <c r="D20" i="242" s="1"/>
  <c r="I496" i="208"/>
  <c r="D20" i="241" s="1"/>
  <c r="H496" i="208"/>
  <c r="D20" i="240" s="1"/>
  <c r="G496" i="208"/>
  <c r="D20" i="239" s="1"/>
  <c r="F496" i="208"/>
  <c r="D20" i="238" s="1"/>
  <c r="S489" i="208"/>
  <c r="R36" i="251" s="1"/>
  <c r="R489" i="208"/>
  <c r="R36" i="250" s="1"/>
  <c r="Q489" i="208"/>
  <c r="R36" i="249" s="1"/>
  <c r="P489" i="208"/>
  <c r="R36" i="248" s="1"/>
  <c r="O489" i="208"/>
  <c r="R36" i="247" s="1"/>
  <c r="N489" i="208"/>
  <c r="R36" i="246" s="1"/>
  <c r="M489" i="208"/>
  <c r="R36" i="245" s="1"/>
  <c r="L489" i="208"/>
  <c r="R36" i="244" s="1"/>
  <c r="K489" i="208"/>
  <c r="R36" i="243" s="1"/>
  <c r="J489" i="208"/>
  <c r="R36" i="242" s="1"/>
  <c r="I489" i="208"/>
  <c r="R36" i="241" s="1"/>
  <c r="H489" i="208"/>
  <c r="R36" i="240" s="1"/>
  <c r="G489" i="208"/>
  <c r="R36" i="239" s="1"/>
  <c r="F489" i="208"/>
  <c r="R36" i="238" s="1"/>
  <c r="S487" i="208"/>
  <c r="Q36" i="251" s="1"/>
  <c r="R487" i="208"/>
  <c r="Q36" i="250" s="1"/>
  <c r="Q487" i="208"/>
  <c r="Q36" i="249" s="1"/>
  <c r="P487" i="208"/>
  <c r="Q36" i="248" s="1"/>
  <c r="O487" i="208"/>
  <c r="Q36" i="247" s="1"/>
  <c r="N487" i="208"/>
  <c r="Q36" i="246" s="1"/>
  <c r="M487" i="208"/>
  <c r="Q36" i="245" s="1"/>
  <c r="L487" i="208"/>
  <c r="Q36" i="244" s="1"/>
  <c r="K487" i="208"/>
  <c r="Q36" i="243" s="1"/>
  <c r="J487" i="208"/>
  <c r="Q36" i="242" s="1"/>
  <c r="I487" i="208"/>
  <c r="Q36" i="241" s="1"/>
  <c r="H487" i="208"/>
  <c r="Q36" i="240" s="1"/>
  <c r="G487" i="208"/>
  <c r="Q36" i="239" s="1"/>
  <c r="F487" i="208"/>
  <c r="Q36" i="238" s="1"/>
  <c r="S485" i="208"/>
  <c r="P36" i="251" s="1"/>
  <c r="R485" i="208"/>
  <c r="P36" i="250" s="1"/>
  <c r="Q485" i="208"/>
  <c r="P36" i="249" s="1"/>
  <c r="P485" i="208"/>
  <c r="P36" i="248" s="1"/>
  <c r="O485" i="208"/>
  <c r="P36" i="247" s="1"/>
  <c r="N485" i="208"/>
  <c r="P36" i="246" s="1"/>
  <c r="M485" i="208"/>
  <c r="P36" i="245" s="1"/>
  <c r="L485" i="208"/>
  <c r="P36" i="244" s="1"/>
  <c r="K485" i="208"/>
  <c r="P36" i="243" s="1"/>
  <c r="J485" i="208"/>
  <c r="P36" i="242" s="1"/>
  <c r="I485" i="208"/>
  <c r="P36" i="241" s="1"/>
  <c r="H485" i="208"/>
  <c r="P36" i="240" s="1"/>
  <c r="G485" i="208"/>
  <c r="P36" i="239" s="1"/>
  <c r="F485" i="208"/>
  <c r="P36" i="238" s="1"/>
  <c r="S483" i="208"/>
  <c r="O36" i="251" s="1"/>
  <c r="R483" i="208"/>
  <c r="O36" i="250" s="1"/>
  <c r="Q483" i="208"/>
  <c r="O36" i="249" s="1"/>
  <c r="P483" i="208"/>
  <c r="O36" i="248" s="1"/>
  <c r="O483" i="208"/>
  <c r="O36" i="247" s="1"/>
  <c r="N483" i="208"/>
  <c r="O36" i="246" s="1"/>
  <c r="M483" i="208"/>
  <c r="O36" i="245" s="1"/>
  <c r="L483" i="208"/>
  <c r="O36" i="244" s="1"/>
  <c r="K483" i="208"/>
  <c r="O36" i="243" s="1"/>
  <c r="J483" i="208"/>
  <c r="O36" i="242" s="1"/>
  <c r="I483" i="208"/>
  <c r="O36" i="241" s="1"/>
  <c r="H483" i="208"/>
  <c r="O36" i="240" s="1"/>
  <c r="G483" i="208"/>
  <c r="O36" i="239" s="1"/>
  <c r="F483" i="208"/>
  <c r="O36" i="238" s="1"/>
  <c r="S481" i="208"/>
  <c r="N36" i="251" s="1"/>
  <c r="R481" i="208"/>
  <c r="N36" i="250" s="1"/>
  <c r="Q481" i="208"/>
  <c r="N36" i="249" s="1"/>
  <c r="P481" i="208"/>
  <c r="N36" i="248" s="1"/>
  <c r="O481" i="208"/>
  <c r="N36" i="247" s="1"/>
  <c r="N481" i="208"/>
  <c r="N36" i="246" s="1"/>
  <c r="M481" i="208"/>
  <c r="N36" i="245" s="1"/>
  <c r="L481" i="208"/>
  <c r="N36" i="244" s="1"/>
  <c r="K481" i="208"/>
  <c r="N36" i="243" s="1"/>
  <c r="J481" i="208"/>
  <c r="N36" i="242" s="1"/>
  <c r="I481" i="208"/>
  <c r="N36" i="241" s="1"/>
  <c r="H481" i="208"/>
  <c r="N36" i="240" s="1"/>
  <c r="G481" i="208"/>
  <c r="N36" i="239" s="1"/>
  <c r="F481" i="208"/>
  <c r="N36" i="238" s="1"/>
  <c r="S476" i="208"/>
  <c r="H19" i="251" s="1"/>
  <c r="R476" i="208"/>
  <c r="H19" i="250" s="1"/>
  <c r="Q476" i="208"/>
  <c r="H19" i="249" s="1"/>
  <c r="P476" i="208"/>
  <c r="H19" i="248" s="1"/>
  <c r="O476" i="208"/>
  <c r="H19" i="247" s="1"/>
  <c r="N476" i="208"/>
  <c r="H19" i="246" s="1"/>
  <c r="M476" i="208"/>
  <c r="H19" i="245" s="1"/>
  <c r="L476" i="208"/>
  <c r="H19" i="244" s="1"/>
  <c r="K476" i="208"/>
  <c r="H19" i="243" s="1"/>
  <c r="J476" i="208"/>
  <c r="H19" i="242" s="1"/>
  <c r="I476" i="208"/>
  <c r="H19" i="241" s="1"/>
  <c r="H476" i="208"/>
  <c r="H19" i="240" s="1"/>
  <c r="G476" i="208"/>
  <c r="H19" i="239" s="1"/>
  <c r="F476" i="208"/>
  <c r="H19" i="238" s="1"/>
  <c r="S472" i="208"/>
  <c r="G19" i="251" s="1"/>
  <c r="R472" i="208"/>
  <c r="G19" i="250" s="1"/>
  <c r="Q472" i="208"/>
  <c r="G19" i="249" s="1"/>
  <c r="P472" i="208"/>
  <c r="G19" i="248" s="1"/>
  <c r="O472" i="208"/>
  <c r="G19" i="247" s="1"/>
  <c r="N472" i="208"/>
  <c r="G19" i="246" s="1"/>
  <c r="M472" i="208"/>
  <c r="G19" i="245" s="1"/>
  <c r="L472" i="208"/>
  <c r="G19" i="244" s="1"/>
  <c r="K472" i="208"/>
  <c r="G19" i="243" s="1"/>
  <c r="J472" i="208"/>
  <c r="G19" i="242" s="1"/>
  <c r="I472" i="208"/>
  <c r="G19" i="241" s="1"/>
  <c r="H472" i="208"/>
  <c r="G19" i="240" s="1"/>
  <c r="G472" i="208"/>
  <c r="G19" i="239" s="1"/>
  <c r="F472" i="208"/>
  <c r="G19" i="238" s="1"/>
  <c r="S468" i="208"/>
  <c r="F19" i="251" s="1"/>
  <c r="R468" i="208"/>
  <c r="F19" i="250" s="1"/>
  <c r="Q468" i="208"/>
  <c r="F19" i="249" s="1"/>
  <c r="P468" i="208"/>
  <c r="F19" i="248" s="1"/>
  <c r="O468" i="208"/>
  <c r="F19" i="247" s="1"/>
  <c r="N468" i="208"/>
  <c r="F19" i="246" s="1"/>
  <c r="M468" i="208"/>
  <c r="F19" i="245" s="1"/>
  <c r="L468" i="208"/>
  <c r="F19" i="244" s="1"/>
  <c r="K468" i="208"/>
  <c r="F19" i="243" s="1"/>
  <c r="J468" i="208"/>
  <c r="F19" i="242" s="1"/>
  <c r="I468" i="208"/>
  <c r="F19" i="241" s="1"/>
  <c r="H468" i="208"/>
  <c r="F19" i="240" s="1"/>
  <c r="G468" i="208"/>
  <c r="F19" i="239" s="1"/>
  <c r="F468" i="208"/>
  <c r="F19" i="238" s="1"/>
  <c r="S464" i="208"/>
  <c r="E19" i="251" s="1"/>
  <c r="R464" i="208"/>
  <c r="E19" i="250" s="1"/>
  <c r="Q464" i="208"/>
  <c r="E19" i="249" s="1"/>
  <c r="P464" i="208"/>
  <c r="E19" i="248" s="1"/>
  <c r="O464" i="208"/>
  <c r="E19" i="247" s="1"/>
  <c r="N464" i="208"/>
  <c r="E19" i="246" s="1"/>
  <c r="M464" i="208"/>
  <c r="E19" i="245" s="1"/>
  <c r="L464" i="208"/>
  <c r="E19" i="244" s="1"/>
  <c r="K464" i="208"/>
  <c r="E19" i="243" s="1"/>
  <c r="J464" i="208"/>
  <c r="E19" i="242" s="1"/>
  <c r="I464" i="208"/>
  <c r="E19" i="241" s="1"/>
  <c r="H464" i="208"/>
  <c r="E19" i="240" s="1"/>
  <c r="G464" i="208"/>
  <c r="E19" i="239" s="1"/>
  <c r="F464" i="208"/>
  <c r="E19" i="238" s="1"/>
  <c r="S460" i="208"/>
  <c r="D19" i="251" s="1"/>
  <c r="R460" i="208"/>
  <c r="D19" i="250" s="1"/>
  <c r="Q460" i="208"/>
  <c r="D19" i="249" s="1"/>
  <c r="P460" i="208"/>
  <c r="D19" i="248" s="1"/>
  <c r="O460" i="208"/>
  <c r="D19" i="247" s="1"/>
  <c r="N460" i="208"/>
  <c r="D19" i="246" s="1"/>
  <c r="M460" i="208"/>
  <c r="D19" i="245" s="1"/>
  <c r="L460" i="208"/>
  <c r="D19" i="244" s="1"/>
  <c r="K460" i="208"/>
  <c r="D19" i="243" s="1"/>
  <c r="J460" i="208"/>
  <c r="D19" i="242" s="1"/>
  <c r="I460" i="208"/>
  <c r="D19" i="241" s="1"/>
  <c r="H460" i="208"/>
  <c r="D19" i="240" s="1"/>
  <c r="G460" i="208"/>
  <c r="D19" i="239" s="1"/>
  <c r="F460" i="208"/>
  <c r="D19" i="238" s="1"/>
  <c r="S407" i="208"/>
  <c r="H16" i="251" s="1"/>
  <c r="R407" i="208"/>
  <c r="H16" i="250" s="1"/>
  <c r="Q407" i="208"/>
  <c r="H16" i="249" s="1"/>
  <c r="P407" i="208"/>
  <c r="H16" i="248" s="1"/>
  <c r="O407" i="208"/>
  <c r="H16" i="247" s="1"/>
  <c r="N407" i="208"/>
  <c r="H16" i="246" s="1"/>
  <c r="M407" i="208"/>
  <c r="H16" i="245" s="1"/>
  <c r="L407" i="208"/>
  <c r="H16" i="244" s="1"/>
  <c r="K407" i="208"/>
  <c r="H16" i="243" s="1"/>
  <c r="J407" i="208"/>
  <c r="H16" i="242" s="1"/>
  <c r="I407" i="208"/>
  <c r="H16" i="241" s="1"/>
  <c r="H407" i="208"/>
  <c r="H16" i="240" s="1"/>
  <c r="G407" i="208"/>
  <c r="H16" i="239" s="1"/>
  <c r="F407" i="208"/>
  <c r="H16" i="238" s="1"/>
  <c r="S403" i="208"/>
  <c r="G16" i="251" s="1"/>
  <c r="R403" i="208"/>
  <c r="G16" i="250" s="1"/>
  <c r="Q403" i="208"/>
  <c r="G16" i="249" s="1"/>
  <c r="P403" i="208"/>
  <c r="G16" i="248" s="1"/>
  <c r="O403" i="208"/>
  <c r="G16" i="247" s="1"/>
  <c r="N403" i="208"/>
  <c r="G16" i="246" s="1"/>
  <c r="M403" i="208"/>
  <c r="G16" i="245" s="1"/>
  <c r="L403" i="208"/>
  <c r="G16" i="244" s="1"/>
  <c r="K403" i="208"/>
  <c r="G16" i="243" s="1"/>
  <c r="J403" i="208"/>
  <c r="G16" i="242" s="1"/>
  <c r="I403" i="208"/>
  <c r="G16" i="241" s="1"/>
  <c r="H403" i="208"/>
  <c r="G16" i="240" s="1"/>
  <c r="G403" i="208"/>
  <c r="G16" i="239" s="1"/>
  <c r="F403" i="208"/>
  <c r="G16" i="238" s="1"/>
  <c r="S399" i="208"/>
  <c r="F16" i="251" s="1"/>
  <c r="R399" i="208"/>
  <c r="F16" i="250" s="1"/>
  <c r="Q399" i="208"/>
  <c r="F16" i="249" s="1"/>
  <c r="P399" i="208"/>
  <c r="F16" i="248" s="1"/>
  <c r="O399" i="208"/>
  <c r="F16" i="247" s="1"/>
  <c r="N399" i="208"/>
  <c r="F16" i="246" s="1"/>
  <c r="M399" i="208"/>
  <c r="F16" i="245" s="1"/>
  <c r="L399" i="208"/>
  <c r="F16" i="244" s="1"/>
  <c r="K399" i="208"/>
  <c r="F16" i="243" s="1"/>
  <c r="J399" i="208"/>
  <c r="F16" i="242" s="1"/>
  <c r="I399" i="208"/>
  <c r="F16" i="241" s="1"/>
  <c r="H399" i="208"/>
  <c r="F16" i="240" s="1"/>
  <c r="G399" i="208"/>
  <c r="F16" i="239" s="1"/>
  <c r="F399" i="208"/>
  <c r="F16" i="238" s="1"/>
  <c r="S395" i="208"/>
  <c r="E16" i="251" s="1"/>
  <c r="R395" i="208"/>
  <c r="E16" i="250" s="1"/>
  <c r="Q395" i="208"/>
  <c r="E16" i="249" s="1"/>
  <c r="P395" i="208"/>
  <c r="E16" i="248" s="1"/>
  <c r="O395" i="208"/>
  <c r="E16" i="247" s="1"/>
  <c r="N395" i="208"/>
  <c r="E16" i="246" s="1"/>
  <c r="M395" i="208"/>
  <c r="E16" i="245" s="1"/>
  <c r="L395" i="208"/>
  <c r="E16" i="244" s="1"/>
  <c r="K395" i="208"/>
  <c r="E16" i="243" s="1"/>
  <c r="J395" i="208"/>
  <c r="E16" i="242" s="1"/>
  <c r="I395" i="208"/>
  <c r="E16" i="241" s="1"/>
  <c r="H395" i="208"/>
  <c r="E16" i="240" s="1"/>
  <c r="G395" i="208"/>
  <c r="E16" i="239" s="1"/>
  <c r="F395" i="208"/>
  <c r="E16" i="238" s="1"/>
  <c r="S391" i="208"/>
  <c r="D16" i="251" s="1"/>
  <c r="R391" i="208"/>
  <c r="D16" i="250" s="1"/>
  <c r="Q391" i="208"/>
  <c r="D16" i="249" s="1"/>
  <c r="P391" i="208"/>
  <c r="D16" i="248" s="1"/>
  <c r="O391" i="208"/>
  <c r="D16" i="247" s="1"/>
  <c r="N391" i="208"/>
  <c r="D16" i="246" s="1"/>
  <c r="M391" i="208"/>
  <c r="D16" i="245" s="1"/>
  <c r="L391" i="208"/>
  <c r="D16" i="244" s="1"/>
  <c r="K391" i="208"/>
  <c r="D16" i="243" s="1"/>
  <c r="J391" i="208"/>
  <c r="D16" i="242" s="1"/>
  <c r="I391" i="208"/>
  <c r="D16" i="241" s="1"/>
  <c r="H391" i="208"/>
  <c r="D16" i="240" s="1"/>
  <c r="G391" i="208"/>
  <c r="D16" i="239" s="1"/>
  <c r="F391" i="208"/>
  <c r="D16" i="238" s="1"/>
  <c r="S384" i="208"/>
  <c r="R34" i="251" s="1"/>
  <c r="R384" i="208"/>
  <c r="R34" i="250" s="1"/>
  <c r="Q384" i="208"/>
  <c r="R34" i="249" s="1"/>
  <c r="P384" i="208"/>
  <c r="R34" i="248" s="1"/>
  <c r="O384" i="208"/>
  <c r="R34" i="247" s="1"/>
  <c r="N384" i="208"/>
  <c r="R34" i="246" s="1"/>
  <c r="M384" i="208"/>
  <c r="R34" i="245" s="1"/>
  <c r="L384" i="208"/>
  <c r="R34" i="244" s="1"/>
  <c r="K384" i="208"/>
  <c r="R34" i="243" s="1"/>
  <c r="J384" i="208"/>
  <c r="R34" i="242" s="1"/>
  <c r="I384" i="208"/>
  <c r="R34" i="241" s="1"/>
  <c r="H384" i="208"/>
  <c r="R34" i="240" s="1"/>
  <c r="G384" i="208"/>
  <c r="R34" i="239" s="1"/>
  <c r="F384" i="208"/>
  <c r="R34" i="238" s="1"/>
  <c r="S380" i="208"/>
  <c r="Q34" i="251" s="1"/>
  <c r="R380" i="208"/>
  <c r="Q34" i="250" s="1"/>
  <c r="Q380" i="208"/>
  <c r="Q34" i="249" s="1"/>
  <c r="P380" i="208"/>
  <c r="Q34" i="248" s="1"/>
  <c r="O380" i="208"/>
  <c r="Q34" i="247" s="1"/>
  <c r="N380" i="208"/>
  <c r="Q34" i="246" s="1"/>
  <c r="M380" i="208"/>
  <c r="Q34" i="245" s="1"/>
  <c r="L380" i="208"/>
  <c r="Q34" i="244" s="1"/>
  <c r="K380" i="208"/>
  <c r="Q34" i="243" s="1"/>
  <c r="J380" i="208"/>
  <c r="Q34" i="242" s="1"/>
  <c r="I380" i="208"/>
  <c r="Q34" i="241" s="1"/>
  <c r="H380" i="208"/>
  <c r="Q34" i="240" s="1"/>
  <c r="G380" i="208"/>
  <c r="Q34" i="239" s="1"/>
  <c r="F380" i="208"/>
  <c r="Q34" i="238" s="1"/>
  <c r="S376" i="208"/>
  <c r="P34" i="251" s="1"/>
  <c r="R376" i="208"/>
  <c r="P34" i="250" s="1"/>
  <c r="Q376" i="208"/>
  <c r="P34" i="249" s="1"/>
  <c r="P376" i="208"/>
  <c r="P34" i="248" s="1"/>
  <c r="O376" i="208"/>
  <c r="P34" i="247" s="1"/>
  <c r="N376" i="208"/>
  <c r="P34" i="246" s="1"/>
  <c r="M376" i="208"/>
  <c r="P34" i="245" s="1"/>
  <c r="L376" i="208"/>
  <c r="P34" i="244" s="1"/>
  <c r="K376" i="208"/>
  <c r="P34" i="243" s="1"/>
  <c r="J376" i="208"/>
  <c r="P34" i="242" s="1"/>
  <c r="I376" i="208"/>
  <c r="P34" i="241" s="1"/>
  <c r="H376" i="208"/>
  <c r="P34" i="240" s="1"/>
  <c r="G376" i="208"/>
  <c r="P34" i="239" s="1"/>
  <c r="F376" i="208"/>
  <c r="P34" i="238" s="1"/>
  <c r="S372" i="208"/>
  <c r="O34" i="251" s="1"/>
  <c r="R372" i="208"/>
  <c r="O34" i="250" s="1"/>
  <c r="Q372" i="208"/>
  <c r="O34" i="249" s="1"/>
  <c r="P372" i="208"/>
  <c r="O34" i="248" s="1"/>
  <c r="O372" i="208"/>
  <c r="O34" i="247" s="1"/>
  <c r="N372" i="208"/>
  <c r="O34" i="246" s="1"/>
  <c r="M372" i="208"/>
  <c r="O34" i="245" s="1"/>
  <c r="L372" i="208"/>
  <c r="O34" i="244" s="1"/>
  <c r="K372" i="208"/>
  <c r="O34" i="243" s="1"/>
  <c r="J372" i="208"/>
  <c r="O34" i="242" s="1"/>
  <c r="I372" i="208"/>
  <c r="O34" i="241" s="1"/>
  <c r="H372" i="208"/>
  <c r="O34" i="240" s="1"/>
  <c r="G372" i="208"/>
  <c r="O34" i="239" s="1"/>
  <c r="F372" i="208"/>
  <c r="O34" i="238" s="1"/>
  <c r="S368" i="208"/>
  <c r="N34" i="251" s="1"/>
  <c r="R368" i="208"/>
  <c r="N34" i="250" s="1"/>
  <c r="Q368" i="208"/>
  <c r="N34" i="249" s="1"/>
  <c r="P368" i="208"/>
  <c r="N34" i="248" s="1"/>
  <c r="O368" i="208"/>
  <c r="N34" i="247" s="1"/>
  <c r="N368" i="208"/>
  <c r="N34" i="246" s="1"/>
  <c r="M368" i="208"/>
  <c r="N34" i="245" s="1"/>
  <c r="L368" i="208"/>
  <c r="N34" i="244" s="1"/>
  <c r="K368" i="208"/>
  <c r="N34" i="243" s="1"/>
  <c r="J368" i="208"/>
  <c r="N34" i="242" s="1"/>
  <c r="I368" i="208"/>
  <c r="N34" i="241" s="1"/>
  <c r="H368" i="208"/>
  <c r="N34" i="240" s="1"/>
  <c r="G368" i="208"/>
  <c r="N34" i="239" s="1"/>
  <c r="F368" i="208"/>
  <c r="N34" i="238" s="1"/>
  <c r="S361" i="208"/>
  <c r="H15" i="251" s="1"/>
  <c r="R361" i="208"/>
  <c r="H15" i="250" s="1"/>
  <c r="Q361" i="208"/>
  <c r="H15" i="249" s="1"/>
  <c r="P361" i="208"/>
  <c r="H15" i="248" s="1"/>
  <c r="O361" i="208"/>
  <c r="H15" i="247" s="1"/>
  <c r="N361" i="208"/>
  <c r="H15" i="246" s="1"/>
  <c r="M361" i="208"/>
  <c r="H15" i="245" s="1"/>
  <c r="L361" i="208"/>
  <c r="H15" i="244" s="1"/>
  <c r="K361" i="208"/>
  <c r="H15" i="243" s="1"/>
  <c r="J361" i="208"/>
  <c r="H15" i="242" s="1"/>
  <c r="I361" i="208"/>
  <c r="H15" i="241" s="1"/>
  <c r="H361" i="208"/>
  <c r="H15" i="240" s="1"/>
  <c r="G361" i="208"/>
  <c r="H15" i="239" s="1"/>
  <c r="F361" i="208"/>
  <c r="H15" i="238" s="1"/>
  <c r="S357" i="208"/>
  <c r="G15" i="251" s="1"/>
  <c r="R357" i="208"/>
  <c r="G15" i="250" s="1"/>
  <c r="Q357" i="208"/>
  <c r="G15" i="249" s="1"/>
  <c r="P357" i="208"/>
  <c r="G15" i="248" s="1"/>
  <c r="O357" i="208"/>
  <c r="G15" i="247" s="1"/>
  <c r="N357" i="208"/>
  <c r="G15" i="246" s="1"/>
  <c r="M357" i="208"/>
  <c r="G15" i="245" s="1"/>
  <c r="L357" i="208"/>
  <c r="G15" i="244" s="1"/>
  <c r="K357" i="208"/>
  <c r="G15" i="243" s="1"/>
  <c r="J357" i="208"/>
  <c r="G15" i="242" s="1"/>
  <c r="I357" i="208"/>
  <c r="G15" i="241" s="1"/>
  <c r="H357" i="208"/>
  <c r="G15" i="240" s="1"/>
  <c r="G357" i="208"/>
  <c r="G15" i="239" s="1"/>
  <c r="F357" i="208"/>
  <c r="G15" i="238" s="1"/>
  <c r="S353" i="208"/>
  <c r="F15" i="251" s="1"/>
  <c r="R353" i="208"/>
  <c r="F15" i="250" s="1"/>
  <c r="Q353" i="208"/>
  <c r="F15" i="249" s="1"/>
  <c r="P353" i="208"/>
  <c r="F15" i="248" s="1"/>
  <c r="O353" i="208"/>
  <c r="F15" i="247" s="1"/>
  <c r="N353" i="208"/>
  <c r="F15" i="246" s="1"/>
  <c r="M353" i="208"/>
  <c r="F15" i="245" s="1"/>
  <c r="L353" i="208"/>
  <c r="F15" i="244" s="1"/>
  <c r="K353" i="208"/>
  <c r="F15" i="243" s="1"/>
  <c r="J353" i="208"/>
  <c r="F15" i="242" s="1"/>
  <c r="I353" i="208"/>
  <c r="F15" i="241" s="1"/>
  <c r="H353" i="208"/>
  <c r="F15" i="240" s="1"/>
  <c r="G353" i="208"/>
  <c r="F15" i="239" s="1"/>
  <c r="F353" i="208"/>
  <c r="F15" i="238" s="1"/>
  <c r="S349" i="208"/>
  <c r="E15" i="251" s="1"/>
  <c r="R349" i="208"/>
  <c r="E15" i="250" s="1"/>
  <c r="Q349" i="208"/>
  <c r="E15" i="249" s="1"/>
  <c r="P349" i="208"/>
  <c r="E15" i="248" s="1"/>
  <c r="O349" i="208"/>
  <c r="E15" i="247" s="1"/>
  <c r="N349" i="208"/>
  <c r="E15" i="246" s="1"/>
  <c r="M349" i="208"/>
  <c r="E15" i="245" s="1"/>
  <c r="L349" i="208"/>
  <c r="E15" i="244" s="1"/>
  <c r="K349" i="208"/>
  <c r="E15" i="243" s="1"/>
  <c r="J349" i="208"/>
  <c r="E15" i="242" s="1"/>
  <c r="I349" i="208"/>
  <c r="E15" i="241" s="1"/>
  <c r="H349" i="208"/>
  <c r="E15" i="240" s="1"/>
  <c r="G349" i="208"/>
  <c r="E15" i="239" s="1"/>
  <c r="F349" i="208"/>
  <c r="E15" i="238" s="1"/>
  <c r="S345" i="208"/>
  <c r="D15" i="251" s="1"/>
  <c r="R345" i="208"/>
  <c r="D15" i="250" s="1"/>
  <c r="Q345" i="208"/>
  <c r="D15" i="249" s="1"/>
  <c r="P345" i="208"/>
  <c r="D15" i="248" s="1"/>
  <c r="O345" i="208"/>
  <c r="D15" i="247" s="1"/>
  <c r="N345" i="208"/>
  <c r="D15" i="246" s="1"/>
  <c r="M345" i="208"/>
  <c r="D15" i="245" s="1"/>
  <c r="L345" i="208"/>
  <c r="D15" i="244" s="1"/>
  <c r="K345" i="208"/>
  <c r="D15" i="243" s="1"/>
  <c r="J345" i="208"/>
  <c r="D15" i="242" s="1"/>
  <c r="I345" i="208"/>
  <c r="D15" i="241" s="1"/>
  <c r="H345" i="208"/>
  <c r="D15" i="240" s="1"/>
  <c r="G345" i="208"/>
  <c r="D15" i="239" s="1"/>
  <c r="F345" i="208"/>
  <c r="D15" i="238" s="1"/>
  <c r="S338" i="208"/>
  <c r="H14" i="251" s="1"/>
  <c r="R338" i="208"/>
  <c r="H14" i="250" s="1"/>
  <c r="Q338" i="208"/>
  <c r="H14" i="249" s="1"/>
  <c r="P338" i="208"/>
  <c r="H14" i="248" s="1"/>
  <c r="O338" i="208"/>
  <c r="H14" i="247" s="1"/>
  <c r="N338" i="208"/>
  <c r="H14" i="246" s="1"/>
  <c r="M338" i="208"/>
  <c r="H14" i="245" s="1"/>
  <c r="L338" i="208"/>
  <c r="H14" i="244" s="1"/>
  <c r="K338" i="208"/>
  <c r="H14" i="243" s="1"/>
  <c r="J338" i="208"/>
  <c r="H14" i="242" s="1"/>
  <c r="I338" i="208"/>
  <c r="H14" i="241" s="1"/>
  <c r="H338" i="208"/>
  <c r="H14" i="240" s="1"/>
  <c r="G338" i="208"/>
  <c r="H14" i="239" s="1"/>
  <c r="F338" i="208"/>
  <c r="H14" i="238" s="1"/>
  <c r="S334" i="208"/>
  <c r="G14" i="251" s="1"/>
  <c r="R334" i="208"/>
  <c r="G14" i="250" s="1"/>
  <c r="Q334" i="208"/>
  <c r="G14" i="249" s="1"/>
  <c r="P334" i="208"/>
  <c r="G14" i="248" s="1"/>
  <c r="O334" i="208"/>
  <c r="G14" i="247" s="1"/>
  <c r="N334" i="208"/>
  <c r="G14" i="246" s="1"/>
  <c r="M334" i="208"/>
  <c r="G14" i="245" s="1"/>
  <c r="L334" i="208"/>
  <c r="G14" i="244" s="1"/>
  <c r="K334" i="208"/>
  <c r="G14" i="243" s="1"/>
  <c r="J334" i="208"/>
  <c r="G14" i="242" s="1"/>
  <c r="I334" i="208"/>
  <c r="G14" i="241" s="1"/>
  <c r="H334" i="208"/>
  <c r="G14" i="240" s="1"/>
  <c r="G334" i="208"/>
  <c r="G14" i="239" s="1"/>
  <c r="F334" i="208"/>
  <c r="G14" i="238" s="1"/>
  <c r="S330" i="208"/>
  <c r="F14" i="251" s="1"/>
  <c r="R330" i="208"/>
  <c r="F14" i="250" s="1"/>
  <c r="Q330" i="208"/>
  <c r="F14" i="249" s="1"/>
  <c r="P330" i="208"/>
  <c r="F14" i="248" s="1"/>
  <c r="O330" i="208"/>
  <c r="F14" i="247" s="1"/>
  <c r="N330" i="208"/>
  <c r="F14" i="246" s="1"/>
  <c r="M330" i="208"/>
  <c r="F14" i="245" s="1"/>
  <c r="L330" i="208"/>
  <c r="F14" i="244" s="1"/>
  <c r="K330" i="208"/>
  <c r="F14" i="243" s="1"/>
  <c r="J330" i="208"/>
  <c r="F14" i="242" s="1"/>
  <c r="I330" i="208"/>
  <c r="F14" i="241" s="1"/>
  <c r="H330" i="208"/>
  <c r="F14" i="240" s="1"/>
  <c r="G330" i="208"/>
  <c r="F14" i="239" s="1"/>
  <c r="F330" i="208"/>
  <c r="F14" i="238" s="1"/>
  <c r="S326" i="208"/>
  <c r="E14" i="251" s="1"/>
  <c r="R326" i="208"/>
  <c r="E14" i="250" s="1"/>
  <c r="Q326" i="208"/>
  <c r="E14" i="249" s="1"/>
  <c r="P326" i="208"/>
  <c r="E14" i="248" s="1"/>
  <c r="O326" i="208"/>
  <c r="E14" i="247" s="1"/>
  <c r="N326" i="208"/>
  <c r="E14" i="246" s="1"/>
  <c r="M326" i="208"/>
  <c r="E14" i="245" s="1"/>
  <c r="L326" i="208"/>
  <c r="E14" i="244" s="1"/>
  <c r="K326" i="208"/>
  <c r="E14" i="243" s="1"/>
  <c r="J326" i="208"/>
  <c r="E14" i="242" s="1"/>
  <c r="I326" i="208"/>
  <c r="E14" i="241" s="1"/>
  <c r="H326" i="208"/>
  <c r="E14" i="240" s="1"/>
  <c r="G326" i="208"/>
  <c r="E14" i="239" s="1"/>
  <c r="F326" i="208"/>
  <c r="E14" i="238" s="1"/>
  <c r="S322" i="208"/>
  <c r="D14" i="251" s="1"/>
  <c r="R322" i="208"/>
  <c r="D14" i="250" s="1"/>
  <c r="Q322" i="208"/>
  <c r="D14" i="249" s="1"/>
  <c r="P322" i="208"/>
  <c r="D14" i="248" s="1"/>
  <c r="O322" i="208"/>
  <c r="D14" i="247" s="1"/>
  <c r="N322" i="208"/>
  <c r="D14" i="246" s="1"/>
  <c r="M322" i="208"/>
  <c r="D14" i="245" s="1"/>
  <c r="L322" i="208"/>
  <c r="D14" i="244" s="1"/>
  <c r="K322" i="208"/>
  <c r="D14" i="243" s="1"/>
  <c r="J322" i="208"/>
  <c r="D14" i="242" s="1"/>
  <c r="I322" i="208"/>
  <c r="D14" i="241" s="1"/>
  <c r="H322" i="208"/>
  <c r="D14" i="240" s="1"/>
  <c r="G322" i="208"/>
  <c r="D14" i="239" s="1"/>
  <c r="F322" i="208"/>
  <c r="D14" i="238" s="1"/>
  <c r="S315" i="208"/>
  <c r="H13" i="251" s="1"/>
  <c r="R315" i="208"/>
  <c r="H13" i="250" s="1"/>
  <c r="Q315" i="208"/>
  <c r="H13" i="249" s="1"/>
  <c r="P315" i="208"/>
  <c r="H13" i="248" s="1"/>
  <c r="O315" i="208"/>
  <c r="H13" i="247" s="1"/>
  <c r="N315" i="208"/>
  <c r="H13" i="246" s="1"/>
  <c r="M315" i="208"/>
  <c r="H13" i="245" s="1"/>
  <c r="L315" i="208"/>
  <c r="H13" i="244" s="1"/>
  <c r="K315" i="208"/>
  <c r="H13" i="243" s="1"/>
  <c r="J315" i="208"/>
  <c r="H13" i="242" s="1"/>
  <c r="I315" i="208"/>
  <c r="H13" i="241" s="1"/>
  <c r="H315" i="208"/>
  <c r="H13" i="240" s="1"/>
  <c r="G315" i="208"/>
  <c r="H13" i="239" s="1"/>
  <c r="F315" i="208"/>
  <c r="H13" i="238" s="1"/>
  <c r="S311" i="208"/>
  <c r="G13" i="251" s="1"/>
  <c r="R311" i="208"/>
  <c r="G13" i="250" s="1"/>
  <c r="Q311" i="208"/>
  <c r="G13" i="249" s="1"/>
  <c r="P311" i="208"/>
  <c r="G13" i="248" s="1"/>
  <c r="O311" i="208"/>
  <c r="G13" i="247" s="1"/>
  <c r="N311" i="208"/>
  <c r="G13" i="246" s="1"/>
  <c r="M311" i="208"/>
  <c r="G13" i="245" s="1"/>
  <c r="L311" i="208"/>
  <c r="G13" i="244" s="1"/>
  <c r="K311" i="208"/>
  <c r="G13" i="243" s="1"/>
  <c r="J311" i="208"/>
  <c r="G13" i="242" s="1"/>
  <c r="I311" i="208"/>
  <c r="G13" i="241" s="1"/>
  <c r="H311" i="208"/>
  <c r="G13" i="240" s="1"/>
  <c r="G311" i="208"/>
  <c r="G13" i="239" s="1"/>
  <c r="F311" i="208"/>
  <c r="G13" i="238" s="1"/>
  <c r="S307" i="208"/>
  <c r="F13" i="251" s="1"/>
  <c r="R307" i="208"/>
  <c r="F13" i="250" s="1"/>
  <c r="Q307" i="208"/>
  <c r="F13" i="249" s="1"/>
  <c r="P307" i="208"/>
  <c r="F13" i="248" s="1"/>
  <c r="O307" i="208"/>
  <c r="F13" i="247" s="1"/>
  <c r="N307" i="208"/>
  <c r="F13" i="246" s="1"/>
  <c r="M307" i="208"/>
  <c r="F13" i="245" s="1"/>
  <c r="L307" i="208"/>
  <c r="F13" i="244" s="1"/>
  <c r="K307" i="208"/>
  <c r="F13" i="243" s="1"/>
  <c r="J307" i="208"/>
  <c r="F13" i="242" s="1"/>
  <c r="I307" i="208"/>
  <c r="F13" i="241" s="1"/>
  <c r="H307" i="208"/>
  <c r="F13" i="240" s="1"/>
  <c r="G307" i="208"/>
  <c r="F13" i="239" s="1"/>
  <c r="F307" i="208"/>
  <c r="F13" i="238" s="1"/>
  <c r="S303" i="208"/>
  <c r="E13" i="251" s="1"/>
  <c r="R303" i="208"/>
  <c r="E13" i="250" s="1"/>
  <c r="Q303" i="208"/>
  <c r="E13" i="249" s="1"/>
  <c r="P303" i="208"/>
  <c r="E13" i="248" s="1"/>
  <c r="O303" i="208"/>
  <c r="E13" i="247" s="1"/>
  <c r="N303" i="208"/>
  <c r="E13" i="246" s="1"/>
  <c r="M303" i="208"/>
  <c r="E13" i="245" s="1"/>
  <c r="L303" i="208"/>
  <c r="E13" i="244" s="1"/>
  <c r="K303" i="208"/>
  <c r="E13" i="243" s="1"/>
  <c r="J303" i="208"/>
  <c r="E13" i="242" s="1"/>
  <c r="I303" i="208"/>
  <c r="E13" i="241" s="1"/>
  <c r="H303" i="208"/>
  <c r="E13" i="240" s="1"/>
  <c r="G303" i="208"/>
  <c r="E13" i="239" s="1"/>
  <c r="F303" i="208"/>
  <c r="E13" i="238" s="1"/>
  <c r="S299" i="208"/>
  <c r="D13" i="251" s="1"/>
  <c r="R299" i="208"/>
  <c r="D13" i="250" s="1"/>
  <c r="Q299" i="208"/>
  <c r="D13" i="249" s="1"/>
  <c r="P299" i="208"/>
  <c r="D13" i="248" s="1"/>
  <c r="O299" i="208"/>
  <c r="D13" i="247" s="1"/>
  <c r="N299" i="208"/>
  <c r="D13" i="246" s="1"/>
  <c r="M299" i="208"/>
  <c r="D13" i="245" s="1"/>
  <c r="L299" i="208"/>
  <c r="D13" i="244" s="1"/>
  <c r="K299" i="208"/>
  <c r="D13" i="243" s="1"/>
  <c r="J299" i="208"/>
  <c r="D13" i="242" s="1"/>
  <c r="I299" i="208"/>
  <c r="D13" i="241" s="1"/>
  <c r="H299" i="208"/>
  <c r="D13" i="240" s="1"/>
  <c r="G299" i="208"/>
  <c r="D13" i="239" s="1"/>
  <c r="F299" i="208"/>
  <c r="D13" i="238" s="1"/>
  <c r="S292" i="208"/>
  <c r="H12" i="251" s="1"/>
  <c r="R292" i="208"/>
  <c r="H12" i="250" s="1"/>
  <c r="Q292" i="208"/>
  <c r="H12" i="249" s="1"/>
  <c r="P292" i="208"/>
  <c r="H12" i="248" s="1"/>
  <c r="O292" i="208"/>
  <c r="H12" i="247" s="1"/>
  <c r="N292" i="208"/>
  <c r="H12" i="246" s="1"/>
  <c r="M292" i="208"/>
  <c r="H12" i="245" s="1"/>
  <c r="L292" i="208"/>
  <c r="H12" i="244" s="1"/>
  <c r="K292" i="208"/>
  <c r="H12" i="243" s="1"/>
  <c r="J292" i="208"/>
  <c r="H12" i="242" s="1"/>
  <c r="I292" i="208"/>
  <c r="H12" i="241" s="1"/>
  <c r="H292" i="208"/>
  <c r="H12" i="240" s="1"/>
  <c r="G292" i="208"/>
  <c r="H12" i="239" s="1"/>
  <c r="F292" i="208"/>
  <c r="H12" i="238" s="1"/>
  <c r="S288" i="208"/>
  <c r="G12" i="251" s="1"/>
  <c r="R288" i="208"/>
  <c r="G12" i="250" s="1"/>
  <c r="Q288" i="208"/>
  <c r="G12" i="249" s="1"/>
  <c r="P288" i="208"/>
  <c r="G12" i="248" s="1"/>
  <c r="O288" i="208"/>
  <c r="G12" i="247" s="1"/>
  <c r="N288" i="208"/>
  <c r="G12" i="246" s="1"/>
  <c r="M288" i="208"/>
  <c r="G12" i="245" s="1"/>
  <c r="L288" i="208"/>
  <c r="G12" i="244" s="1"/>
  <c r="K288" i="208"/>
  <c r="G12" i="243" s="1"/>
  <c r="J288" i="208"/>
  <c r="G12" i="242" s="1"/>
  <c r="I288" i="208"/>
  <c r="G12" i="241" s="1"/>
  <c r="H288" i="208"/>
  <c r="G12" i="240" s="1"/>
  <c r="G288" i="208"/>
  <c r="G12" i="239" s="1"/>
  <c r="F288" i="208"/>
  <c r="G12" i="238" s="1"/>
  <c r="S284" i="208"/>
  <c r="F12" i="251" s="1"/>
  <c r="R284" i="208"/>
  <c r="F12" i="250" s="1"/>
  <c r="Q284" i="208"/>
  <c r="F12" i="249" s="1"/>
  <c r="P284" i="208"/>
  <c r="F12" i="248" s="1"/>
  <c r="O284" i="208"/>
  <c r="F12" i="247" s="1"/>
  <c r="N284" i="208"/>
  <c r="F12" i="246" s="1"/>
  <c r="M284" i="208"/>
  <c r="F12" i="245" s="1"/>
  <c r="L284" i="208"/>
  <c r="F12" i="244" s="1"/>
  <c r="K284" i="208"/>
  <c r="F12" i="243" s="1"/>
  <c r="J284" i="208"/>
  <c r="F12" i="242" s="1"/>
  <c r="I284" i="208"/>
  <c r="F12" i="241" s="1"/>
  <c r="H284" i="208"/>
  <c r="F12" i="240" s="1"/>
  <c r="G284" i="208"/>
  <c r="F12" i="239" s="1"/>
  <c r="F284" i="208"/>
  <c r="F12" i="238" s="1"/>
  <c r="S280" i="208"/>
  <c r="E12" i="251" s="1"/>
  <c r="R280" i="208"/>
  <c r="E12" i="250" s="1"/>
  <c r="Q280" i="208"/>
  <c r="E12" i="249" s="1"/>
  <c r="P280" i="208"/>
  <c r="E12" i="248" s="1"/>
  <c r="O280" i="208"/>
  <c r="E12" i="247" s="1"/>
  <c r="N280" i="208"/>
  <c r="E12" i="246" s="1"/>
  <c r="M280" i="208"/>
  <c r="E12" i="245" s="1"/>
  <c r="L280" i="208"/>
  <c r="E12" i="244" s="1"/>
  <c r="K280" i="208"/>
  <c r="E12" i="243" s="1"/>
  <c r="J280" i="208"/>
  <c r="E12" i="242" s="1"/>
  <c r="I280" i="208"/>
  <c r="E12" i="241" s="1"/>
  <c r="H280" i="208"/>
  <c r="E12" i="240" s="1"/>
  <c r="G280" i="208"/>
  <c r="E12" i="239" s="1"/>
  <c r="F280" i="208"/>
  <c r="E12" i="238" s="1"/>
  <c r="S276" i="208"/>
  <c r="D12" i="251" s="1"/>
  <c r="R276" i="208"/>
  <c r="D12" i="250" s="1"/>
  <c r="Q276" i="208"/>
  <c r="D12" i="249" s="1"/>
  <c r="P276" i="208"/>
  <c r="D12" i="248" s="1"/>
  <c r="O276" i="208"/>
  <c r="D12" i="247" s="1"/>
  <c r="N276" i="208"/>
  <c r="D12" i="246" s="1"/>
  <c r="M276" i="208"/>
  <c r="D12" i="245" s="1"/>
  <c r="L276" i="208"/>
  <c r="D12" i="244" s="1"/>
  <c r="K276" i="208"/>
  <c r="D12" i="243" s="1"/>
  <c r="J276" i="208"/>
  <c r="D12" i="242" s="1"/>
  <c r="I276" i="208"/>
  <c r="D12" i="241" s="1"/>
  <c r="H276" i="208"/>
  <c r="D12" i="240" s="1"/>
  <c r="G276" i="208"/>
  <c r="D12" i="239" s="1"/>
  <c r="F276" i="208"/>
  <c r="D12" i="238" s="1"/>
  <c r="S269" i="208"/>
  <c r="H11" i="251" s="1"/>
  <c r="R269" i="208"/>
  <c r="H11" i="250" s="1"/>
  <c r="Q269" i="208"/>
  <c r="H11" i="249" s="1"/>
  <c r="P269" i="208"/>
  <c r="H11" i="248" s="1"/>
  <c r="O269" i="208"/>
  <c r="H11" i="247" s="1"/>
  <c r="N269" i="208"/>
  <c r="H11" i="246" s="1"/>
  <c r="M269" i="208"/>
  <c r="H11" i="245" s="1"/>
  <c r="L269" i="208"/>
  <c r="H11" i="244" s="1"/>
  <c r="K269" i="208"/>
  <c r="H11" i="243" s="1"/>
  <c r="J269" i="208"/>
  <c r="H11" i="242" s="1"/>
  <c r="I269" i="208"/>
  <c r="H11" i="241" s="1"/>
  <c r="H269" i="208"/>
  <c r="H11" i="240" s="1"/>
  <c r="G269" i="208"/>
  <c r="H11" i="239" s="1"/>
  <c r="F269" i="208"/>
  <c r="H11" i="238" s="1"/>
  <c r="S265" i="208"/>
  <c r="G11" i="251" s="1"/>
  <c r="R265" i="208"/>
  <c r="G11" i="250" s="1"/>
  <c r="Q265" i="208"/>
  <c r="G11" i="249" s="1"/>
  <c r="P265" i="208"/>
  <c r="G11" i="248" s="1"/>
  <c r="O265" i="208"/>
  <c r="G11" i="247" s="1"/>
  <c r="N265" i="208"/>
  <c r="G11" i="246" s="1"/>
  <c r="M265" i="208"/>
  <c r="G11" i="245" s="1"/>
  <c r="L265" i="208"/>
  <c r="G11" i="244" s="1"/>
  <c r="K265" i="208"/>
  <c r="G11" i="243" s="1"/>
  <c r="J265" i="208"/>
  <c r="G11" i="242" s="1"/>
  <c r="I265" i="208"/>
  <c r="G11" i="241" s="1"/>
  <c r="H265" i="208"/>
  <c r="G11" i="240" s="1"/>
  <c r="G265" i="208"/>
  <c r="G11" i="239" s="1"/>
  <c r="F265" i="208"/>
  <c r="G11" i="238" s="1"/>
  <c r="S261" i="208"/>
  <c r="F11" i="251" s="1"/>
  <c r="R261" i="208"/>
  <c r="F11" i="250" s="1"/>
  <c r="Q261" i="208"/>
  <c r="F11" i="249" s="1"/>
  <c r="P261" i="208"/>
  <c r="F11" i="248" s="1"/>
  <c r="O261" i="208"/>
  <c r="F11" i="247" s="1"/>
  <c r="N261" i="208"/>
  <c r="F11" i="246" s="1"/>
  <c r="M261" i="208"/>
  <c r="F11" i="245" s="1"/>
  <c r="L261" i="208"/>
  <c r="F11" i="244" s="1"/>
  <c r="K261" i="208"/>
  <c r="F11" i="243" s="1"/>
  <c r="J261" i="208"/>
  <c r="F11" i="242" s="1"/>
  <c r="I261" i="208"/>
  <c r="F11" i="241" s="1"/>
  <c r="H261" i="208"/>
  <c r="F11" i="240" s="1"/>
  <c r="G261" i="208"/>
  <c r="F11" i="239" s="1"/>
  <c r="F261" i="208"/>
  <c r="F11" i="238" s="1"/>
  <c r="S257" i="208"/>
  <c r="E11" i="251" s="1"/>
  <c r="R257" i="208"/>
  <c r="E11" i="250" s="1"/>
  <c r="Q257" i="208"/>
  <c r="E11" i="249" s="1"/>
  <c r="P257" i="208"/>
  <c r="E11" i="248" s="1"/>
  <c r="O257" i="208"/>
  <c r="E11" i="247" s="1"/>
  <c r="N257" i="208"/>
  <c r="E11" i="246" s="1"/>
  <c r="M257" i="208"/>
  <c r="E11" i="245" s="1"/>
  <c r="L257" i="208"/>
  <c r="E11" i="244" s="1"/>
  <c r="K257" i="208"/>
  <c r="E11" i="243" s="1"/>
  <c r="J257" i="208"/>
  <c r="E11" i="242" s="1"/>
  <c r="I257" i="208"/>
  <c r="E11" i="241" s="1"/>
  <c r="H257" i="208"/>
  <c r="E11" i="240" s="1"/>
  <c r="G257" i="208"/>
  <c r="E11" i="239" s="1"/>
  <c r="F257" i="208"/>
  <c r="E11" i="238" s="1"/>
  <c r="S253" i="208"/>
  <c r="D11" i="251" s="1"/>
  <c r="R253" i="208"/>
  <c r="D11" i="250" s="1"/>
  <c r="Q253" i="208"/>
  <c r="D11" i="249" s="1"/>
  <c r="P253" i="208"/>
  <c r="D11" i="248" s="1"/>
  <c r="O253" i="208"/>
  <c r="D11" i="247" s="1"/>
  <c r="N253" i="208"/>
  <c r="D11" i="246" s="1"/>
  <c r="M253" i="208"/>
  <c r="D11" i="245" s="1"/>
  <c r="L253" i="208"/>
  <c r="D11" i="244" s="1"/>
  <c r="K253" i="208"/>
  <c r="D11" i="243" s="1"/>
  <c r="J253" i="208"/>
  <c r="D11" i="242" s="1"/>
  <c r="I253" i="208"/>
  <c r="D11" i="241" s="1"/>
  <c r="H253" i="208"/>
  <c r="D11" i="240" s="1"/>
  <c r="G253" i="208"/>
  <c r="D11" i="239" s="1"/>
  <c r="F253" i="208"/>
  <c r="D11" i="238" s="1"/>
  <c r="S223" i="208"/>
  <c r="R223" i="208"/>
  <c r="Q223" i="208"/>
  <c r="P223" i="208"/>
  <c r="O223" i="208"/>
  <c r="N223" i="208"/>
  <c r="M223" i="208"/>
  <c r="L223" i="208"/>
  <c r="K223" i="208"/>
  <c r="J223" i="208"/>
  <c r="I223" i="208"/>
  <c r="H223" i="208"/>
  <c r="G223" i="208"/>
  <c r="F223" i="208"/>
  <c r="S219" i="208"/>
  <c r="Q33" i="251" s="1"/>
  <c r="R219" i="208"/>
  <c r="Q33" i="250" s="1"/>
  <c r="Q219" i="208"/>
  <c r="Q33" i="249" s="1"/>
  <c r="P219" i="208"/>
  <c r="Q33" i="248" s="1"/>
  <c r="O219" i="208"/>
  <c r="Q33" i="247" s="1"/>
  <c r="N219" i="208"/>
  <c r="Q33" i="246" s="1"/>
  <c r="M219" i="208"/>
  <c r="Q33" i="245" s="1"/>
  <c r="L219" i="208"/>
  <c r="Q33" i="244" s="1"/>
  <c r="K219" i="208"/>
  <c r="Q33" i="243" s="1"/>
  <c r="J219" i="208"/>
  <c r="Q33" i="242" s="1"/>
  <c r="I219" i="208"/>
  <c r="Q33" i="241" s="1"/>
  <c r="H219" i="208"/>
  <c r="Q33" i="240" s="1"/>
  <c r="G219" i="208"/>
  <c r="Q33" i="239" s="1"/>
  <c r="F219" i="208"/>
  <c r="Q33" i="238" s="1"/>
  <c r="S215" i="208"/>
  <c r="P33" i="251" s="1"/>
  <c r="R215" i="208"/>
  <c r="P33" i="250" s="1"/>
  <c r="Q215" i="208"/>
  <c r="P33" i="249" s="1"/>
  <c r="P215" i="208"/>
  <c r="P33" i="248" s="1"/>
  <c r="O215" i="208"/>
  <c r="P33" i="247" s="1"/>
  <c r="N215" i="208"/>
  <c r="P33" i="246" s="1"/>
  <c r="M215" i="208"/>
  <c r="P33" i="245" s="1"/>
  <c r="L215" i="208"/>
  <c r="P33" i="244" s="1"/>
  <c r="K215" i="208"/>
  <c r="P33" i="243" s="1"/>
  <c r="J215" i="208"/>
  <c r="P33" i="242" s="1"/>
  <c r="I215" i="208"/>
  <c r="P33" i="241" s="1"/>
  <c r="H215" i="208"/>
  <c r="P33" i="240" s="1"/>
  <c r="G215" i="208"/>
  <c r="P33" i="239" s="1"/>
  <c r="F215" i="208"/>
  <c r="P33" i="238" s="1"/>
  <c r="S211" i="208"/>
  <c r="O33" i="251" s="1"/>
  <c r="R211" i="208"/>
  <c r="O33" i="250" s="1"/>
  <c r="Q211" i="208"/>
  <c r="O33" i="249" s="1"/>
  <c r="P211" i="208"/>
  <c r="O33" i="248" s="1"/>
  <c r="O211" i="208"/>
  <c r="O33" i="247" s="1"/>
  <c r="N211" i="208"/>
  <c r="O33" i="246" s="1"/>
  <c r="M211" i="208"/>
  <c r="O33" i="245" s="1"/>
  <c r="L211" i="208"/>
  <c r="O33" i="244" s="1"/>
  <c r="K211" i="208"/>
  <c r="O33" i="243" s="1"/>
  <c r="J211" i="208"/>
  <c r="O33" i="242" s="1"/>
  <c r="I211" i="208"/>
  <c r="O33" i="241" s="1"/>
  <c r="H211" i="208"/>
  <c r="O33" i="240" s="1"/>
  <c r="G211" i="208"/>
  <c r="O33" i="239" s="1"/>
  <c r="F211" i="208"/>
  <c r="O33" i="238" s="1"/>
  <c r="S207" i="208"/>
  <c r="N33" i="251" s="1"/>
  <c r="R207" i="208"/>
  <c r="N33" i="250" s="1"/>
  <c r="Q207" i="208"/>
  <c r="N33" i="249" s="1"/>
  <c r="P207" i="208"/>
  <c r="N33" i="248" s="1"/>
  <c r="O207" i="208"/>
  <c r="N33" i="247" s="1"/>
  <c r="N207" i="208"/>
  <c r="N33" i="246" s="1"/>
  <c r="M207" i="208"/>
  <c r="N33" i="245" s="1"/>
  <c r="L207" i="208"/>
  <c r="N33" i="244" s="1"/>
  <c r="K207" i="208"/>
  <c r="N33" i="243" s="1"/>
  <c r="J207" i="208"/>
  <c r="N33" i="242" s="1"/>
  <c r="I207" i="208"/>
  <c r="N33" i="241" s="1"/>
  <c r="H207" i="208"/>
  <c r="N33" i="240" s="1"/>
  <c r="G207" i="208"/>
  <c r="N33" i="239" s="1"/>
  <c r="F207" i="208"/>
  <c r="N33" i="238" s="1"/>
  <c r="S200" i="208"/>
  <c r="R200" i="208"/>
  <c r="Q200" i="208"/>
  <c r="P200" i="208"/>
  <c r="O200" i="208"/>
  <c r="N200" i="208"/>
  <c r="M200" i="208"/>
  <c r="L200" i="208"/>
  <c r="K200" i="208"/>
  <c r="J200" i="208"/>
  <c r="I200" i="208"/>
  <c r="H200" i="208"/>
  <c r="G200" i="208"/>
  <c r="F200" i="208"/>
  <c r="S196" i="208"/>
  <c r="G9" i="251" s="1"/>
  <c r="R196" i="208"/>
  <c r="G9" i="250" s="1"/>
  <c r="Q196" i="208"/>
  <c r="G9" i="249" s="1"/>
  <c r="P196" i="208"/>
  <c r="G9" i="248" s="1"/>
  <c r="O196" i="208"/>
  <c r="G9" i="247" s="1"/>
  <c r="N196" i="208"/>
  <c r="G9" i="246" s="1"/>
  <c r="M196" i="208"/>
  <c r="G9" i="245" s="1"/>
  <c r="L196" i="208"/>
  <c r="G9" i="244" s="1"/>
  <c r="K196" i="208"/>
  <c r="G9" i="243" s="1"/>
  <c r="J196" i="208"/>
  <c r="G9" i="242" s="1"/>
  <c r="I196" i="208"/>
  <c r="G9" i="241" s="1"/>
  <c r="H196" i="208"/>
  <c r="G9" i="240" s="1"/>
  <c r="G196" i="208"/>
  <c r="G9" i="239" s="1"/>
  <c r="F196" i="208"/>
  <c r="G9" i="238" s="1"/>
  <c r="S192" i="208"/>
  <c r="F9" i="251" s="1"/>
  <c r="R192" i="208"/>
  <c r="F9" i="250" s="1"/>
  <c r="Q192" i="208"/>
  <c r="F9" i="249" s="1"/>
  <c r="P192" i="208"/>
  <c r="F9" i="248" s="1"/>
  <c r="O192" i="208"/>
  <c r="F9" i="247" s="1"/>
  <c r="N192" i="208"/>
  <c r="F9" i="246" s="1"/>
  <c r="M192" i="208"/>
  <c r="F9" i="245" s="1"/>
  <c r="L192" i="208"/>
  <c r="F9" i="244" s="1"/>
  <c r="K192" i="208"/>
  <c r="F9" i="243" s="1"/>
  <c r="J192" i="208"/>
  <c r="F9" i="242" s="1"/>
  <c r="I192" i="208"/>
  <c r="F9" i="241" s="1"/>
  <c r="H192" i="208"/>
  <c r="F9" i="240" s="1"/>
  <c r="G192" i="208"/>
  <c r="F9" i="239" s="1"/>
  <c r="F192" i="208"/>
  <c r="F9" i="238" s="1"/>
  <c r="S188" i="208"/>
  <c r="E9" i="251" s="1"/>
  <c r="R188" i="208"/>
  <c r="E9" i="250" s="1"/>
  <c r="Q188" i="208"/>
  <c r="E9" i="249" s="1"/>
  <c r="P188" i="208"/>
  <c r="E9" i="248" s="1"/>
  <c r="O188" i="208"/>
  <c r="E9" i="247" s="1"/>
  <c r="N188" i="208"/>
  <c r="E9" i="246" s="1"/>
  <c r="M188" i="208"/>
  <c r="E9" i="245" s="1"/>
  <c r="L188" i="208"/>
  <c r="E9" i="244" s="1"/>
  <c r="K188" i="208"/>
  <c r="E9" i="243" s="1"/>
  <c r="J188" i="208"/>
  <c r="E9" i="242" s="1"/>
  <c r="I188" i="208"/>
  <c r="E9" i="241" s="1"/>
  <c r="H188" i="208"/>
  <c r="E9" i="240" s="1"/>
  <c r="G188" i="208"/>
  <c r="E9" i="239" s="1"/>
  <c r="F188" i="208"/>
  <c r="E9" i="238" s="1"/>
  <c r="S184" i="208"/>
  <c r="D9" i="251" s="1"/>
  <c r="R184" i="208"/>
  <c r="D9" i="250" s="1"/>
  <c r="Q184" i="208"/>
  <c r="D9" i="249" s="1"/>
  <c r="P184" i="208"/>
  <c r="D9" i="248" s="1"/>
  <c r="O184" i="208"/>
  <c r="D9" i="247" s="1"/>
  <c r="N184" i="208"/>
  <c r="D9" i="246" s="1"/>
  <c r="M184" i="208"/>
  <c r="D9" i="245" s="1"/>
  <c r="L184" i="208"/>
  <c r="D9" i="244" s="1"/>
  <c r="K184" i="208"/>
  <c r="D9" i="243" s="1"/>
  <c r="J184" i="208"/>
  <c r="D9" i="242" s="1"/>
  <c r="I184" i="208"/>
  <c r="D9" i="241" s="1"/>
  <c r="H184" i="208"/>
  <c r="D9" i="240" s="1"/>
  <c r="G184" i="208"/>
  <c r="D9" i="239" s="1"/>
  <c r="F184" i="208"/>
  <c r="D9" i="238" s="1"/>
  <c r="S453" i="208"/>
  <c r="H18" i="251" s="1"/>
  <c r="R453" i="208"/>
  <c r="H18" i="250" s="1"/>
  <c r="Q453" i="208"/>
  <c r="H18" i="249" s="1"/>
  <c r="P453" i="208"/>
  <c r="H18" i="248" s="1"/>
  <c r="O453" i="208"/>
  <c r="H18" i="247" s="1"/>
  <c r="N453" i="208"/>
  <c r="H18" i="246" s="1"/>
  <c r="M453" i="208"/>
  <c r="H18" i="245" s="1"/>
  <c r="L453" i="208"/>
  <c r="H18" i="244" s="1"/>
  <c r="K453" i="208"/>
  <c r="H18" i="243" s="1"/>
  <c r="J453" i="208"/>
  <c r="H18" i="242" s="1"/>
  <c r="I453" i="208"/>
  <c r="H18" i="241" s="1"/>
  <c r="H453" i="208"/>
  <c r="H18" i="240" s="1"/>
  <c r="G453" i="208"/>
  <c r="H18" i="239" s="1"/>
  <c r="F453" i="208"/>
  <c r="H18" i="238" s="1"/>
  <c r="S449" i="208"/>
  <c r="G18" i="251" s="1"/>
  <c r="R449" i="208"/>
  <c r="G18" i="250" s="1"/>
  <c r="Q449" i="208"/>
  <c r="G18" i="249" s="1"/>
  <c r="P449" i="208"/>
  <c r="G18" i="248" s="1"/>
  <c r="O449" i="208"/>
  <c r="G18" i="247" s="1"/>
  <c r="N449" i="208"/>
  <c r="G18" i="246" s="1"/>
  <c r="M449" i="208"/>
  <c r="G18" i="245" s="1"/>
  <c r="L449" i="208"/>
  <c r="G18" i="244" s="1"/>
  <c r="K449" i="208"/>
  <c r="G18" i="243" s="1"/>
  <c r="J449" i="208"/>
  <c r="G18" i="242" s="1"/>
  <c r="I449" i="208"/>
  <c r="G18" i="241" s="1"/>
  <c r="H449" i="208"/>
  <c r="G18" i="240" s="1"/>
  <c r="G449" i="208"/>
  <c r="G18" i="239" s="1"/>
  <c r="F449" i="208"/>
  <c r="G18" i="238" s="1"/>
  <c r="S445" i="208"/>
  <c r="F18" i="251" s="1"/>
  <c r="R445" i="208"/>
  <c r="F18" i="250" s="1"/>
  <c r="Q445" i="208"/>
  <c r="F18" i="249" s="1"/>
  <c r="P445" i="208"/>
  <c r="F18" i="248" s="1"/>
  <c r="O445" i="208"/>
  <c r="F18" i="247" s="1"/>
  <c r="N445" i="208"/>
  <c r="F18" i="246" s="1"/>
  <c r="M445" i="208"/>
  <c r="F18" i="245" s="1"/>
  <c r="L445" i="208"/>
  <c r="F18" i="244" s="1"/>
  <c r="K445" i="208"/>
  <c r="F18" i="243" s="1"/>
  <c r="J445" i="208"/>
  <c r="F18" i="242" s="1"/>
  <c r="I445" i="208"/>
  <c r="F18" i="241" s="1"/>
  <c r="H445" i="208"/>
  <c r="F18" i="240" s="1"/>
  <c r="G445" i="208"/>
  <c r="F18" i="239" s="1"/>
  <c r="F445" i="208"/>
  <c r="F18" i="238" s="1"/>
  <c r="S441" i="208"/>
  <c r="E18" i="251" s="1"/>
  <c r="R441" i="208"/>
  <c r="E18" i="250" s="1"/>
  <c r="Q441" i="208"/>
  <c r="E18" i="249" s="1"/>
  <c r="P441" i="208"/>
  <c r="E18" i="248" s="1"/>
  <c r="O441" i="208"/>
  <c r="E18" i="247" s="1"/>
  <c r="N441" i="208"/>
  <c r="E18" i="246" s="1"/>
  <c r="M441" i="208"/>
  <c r="E18" i="245" s="1"/>
  <c r="L441" i="208"/>
  <c r="E18" i="244" s="1"/>
  <c r="K441" i="208"/>
  <c r="E18" i="243" s="1"/>
  <c r="J441" i="208"/>
  <c r="E18" i="242" s="1"/>
  <c r="I441" i="208"/>
  <c r="E18" i="241" s="1"/>
  <c r="H441" i="208"/>
  <c r="E18" i="240" s="1"/>
  <c r="G441" i="208"/>
  <c r="E18" i="239" s="1"/>
  <c r="F441" i="208"/>
  <c r="E18" i="238" s="1"/>
  <c r="S437" i="208"/>
  <c r="D18" i="251" s="1"/>
  <c r="R437" i="208"/>
  <c r="D18" i="250" s="1"/>
  <c r="Q437" i="208"/>
  <c r="D18" i="249" s="1"/>
  <c r="P437" i="208"/>
  <c r="D18" i="248" s="1"/>
  <c r="O437" i="208"/>
  <c r="D18" i="247" s="1"/>
  <c r="N437" i="208"/>
  <c r="D18" i="246" s="1"/>
  <c r="M437" i="208"/>
  <c r="D18" i="245" s="1"/>
  <c r="L437" i="208"/>
  <c r="D18" i="244" s="1"/>
  <c r="K437" i="208"/>
  <c r="D18" i="243" s="1"/>
  <c r="J437" i="208"/>
  <c r="D18" i="242" s="1"/>
  <c r="I437" i="208"/>
  <c r="D18" i="241" s="1"/>
  <c r="H437" i="208"/>
  <c r="D18" i="240" s="1"/>
  <c r="G437" i="208"/>
  <c r="D18" i="239" s="1"/>
  <c r="F437" i="208"/>
  <c r="D18" i="238" s="1"/>
  <c r="S430" i="208"/>
  <c r="H17" i="251" s="1"/>
  <c r="R430" i="208"/>
  <c r="H17" i="250" s="1"/>
  <c r="Q430" i="208"/>
  <c r="H17" i="249" s="1"/>
  <c r="P430" i="208"/>
  <c r="H17" i="248" s="1"/>
  <c r="O430" i="208"/>
  <c r="H17" i="247" s="1"/>
  <c r="N430" i="208"/>
  <c r="H17" i="246" s="1"/>
  <c r="M430" i="208"/>
  <c r="H17" i="245" s="1"/>
  <c r="L430" i="208"/>
  <c r="H17" i="244" s="1"/>
  <c r="K430" i="208"/>
  <c r="H17" i="243" s="1"/>
  <c r="J430" i="208"/>
  <c r="H17" i="242" s="1"/>
  <c r="I430" i="208"/>
  <c r="H17" i="241" s="1"/>
  <c r="H430" i="208"/>
  <c r="H17" i="240" s="1"/>
  <c r="G430" i="208"/>
  <c r="H17" i="239" s="1"/>
  <c r="F430" i="208"/>
  <c r="H17" i="238" s="1"/>
  <c r="S426" i="208"/>
  <c r="G17" i="251" s="1"/>
  <c r="R426" i="208"/>
  <c r="G17" i="250" s="1"/>
  <c r="Q426" i="208"/>
  <c r="G17" i="249" s="1"/>
  <c r="P426" i="208"/>
  <c r="G17" i="248" s="1"/>
  <c r="O426" i="208"/>
  <c r="G17" i="247" s="1"/>
  <c r="N426" i="208"/>
  <c r="G17" i="246" s="1"/>
  <c r="M426" i="208"/>
  <c r="G17" i="245" s="1"/>
  <c r="L426" i="208"/>
  <c r="G17" i="244" s="1"/>
  <c r="K426" i="208"/>
  <c r="G17" i="243" s="1"/>
  <c r="J426" i="208"/>
  <c r="G17" i="242" s="1"/>
  <c r="I426" i="208"/>
  <c r="G17" i="241" s="1"/>
  <c r="H426" i="208"/>
  <c r="G17" i="240" s="1"/>
  <c r="G426" i="208"/>
  <c r="G17" i="239" s="1"/>
  <c r="F426" i="208"/>
  <c r="G17" i="238" s="1"/>
  <c r="S422" i="208"/>
  <c r="F17" i="251" s="1"/>
  <c r="R422" i="208"/>
  <c r="F17" i="250" s="1"/>
  <c r="Q422" i="208"/>
  <c r="F17" i="249" s="1"/>
  <c r="P422" i="208"/>
  <c r="F17" i="248" s="1"/>
  <c r="O422" i="208"/>
  <c r="F17" i="247" s="1"/>
  <c r="N422" i="208"/>
  <c r="F17" i="246" s="1"/>
  <c r="M422" i="208"/>
  <c r="F17" i="245" s="1"/>
  <c r="L422" i="208"/>
  <c r="F17" i="244" s="1"/>
  <c r="K422" i="208"/>
  <c r="F17" i="243" s="1"/>
  <c r="J422" i="208"/>
  <c r="F17" i="242" s="1"/>
  <c r="I422" i="208"/>
  <c r="F17" i="241" s="1"/>
  <c r="H422" i="208"/>
  <c r="F17" i="240" s="1"/>
  <c r="G422" i="208"/>
  <c r="F17" i="239" s="1"/>
  <c r="F422" i="208"/>
  <c r="F17" i="238" s="1"/>
  <c r="S418" i="208"/>
  <c r="E17" i="251" s="1"/>
  <c r="R418" i="208"/>
  <c r="E17" i="250" s="1"/>
  <c r="Q418" i="208"/>
  <c r="E17" i="249" s="1"/>
  <c r="P418" i="208"/>
  <c r="E17" i="248" s="1"/>
  <c r="O418" i="208"/>
  <c r="E17" i="247" s="1"/>
  <c r="N418" i="208"/>
  <c r="E17" i="246" s="1"/>
  <c r="M418" i="208"/>
  <c r="E17" i="245" s="1"/>
  <c r="L418" i="208"/>
  <c r="E17" i="244" s="1"/>
  <c r="K418" i="208"/>
  <c r="E17" i="243" s="1"/>
  <c r="J418" i="208"/>
  <c r="E17" i="242" s="1"/>
  <c r="I418" i="208"/>
  <c r="E17" i="241" s="1"/>
  <c r="H418" i="208"/>
  <c r="E17" i="240" s="1"/>
  <c r="G418" i="208"/>
  <c r="E17" i="239" s="1"/>
  <c r="F418" i="208"/>
  <c r="E17" i="238" s="1"/>
  <c r="S414" i="208"/>
  <c r="D17" i="251" s="1"/>
  <c r="R414" i="208"/>
  <c r="D17" i="250" s="1"/>
  <c r="Q414" i="208"/>
  <c r="D17" i="249" s="1"/>
  <c r="P414" i="208"/>
  <c r="D17" i="248" s="1"/>
  <c r="O414" i="208"/>
  <c r="D17" i="247" s="1"/>
  <c r="N414" i="208"/>
  <c r="D17" i="246" s="1"/>
  <c r="M414" i="208"/>
  <c r="D17" i="245" s="1"/>
  <c r="L414" i="208"/>
  <c r="D17" i="244" s="1"/>
  <c r="K414" i="208"/>
  <c r="D17" i="243" s="1"/>
  <c r="J414" i="208"/>
  <c r="D17" i="242" s="1"/>
  <c r="I414" i="208"/>
  <c r="D17" i="241" s="1"/>
  <c r="H414" i="208"/>
  <c r="D17" i="240" s="1"/>
  <c r="G414" i="208"/>
  <c r="D17" i="239" s="1"/>
  <c r="F414" i="208"/>
  <c r="D17" i="238" s="1"/>
  <c r="S154" i="208"/>
  <c r="R35" i="251" s="1"/>
  <c r="R154" i="208"/>
  <c r="R35" i="250" s="1"/>
  <c r="Q154" i="208"/>
  <c r="R35" i="249" s="1"/>
  <c r="P154" i="208"/>
  <c r="R35" i="248" s="1"/>
  <c r="O154" i="208"/>
  <c r="R35" i="247" s="1"/>
  <c r="N154" i="208"/>
  <c r="R35" i="246" s="1"/>
  <c r="M154" i="208"/>
  <c r="R35" i="245" s="1"/>
  <c r="L154" i="208"/>
  <c r="R35" i="244" s="1"/>
  <c r="K154" i="208"/>
  <c r="R35" i="243" s="1"/>
  <c r="J154" i="208"/>
  <c r="R35" i="242" s="1"/>
  <c r="I154" i="208"/>
  <c r="R35" i="241" s="1"/>
  <c r="H154" i="208"/>
  <c r="R35" i="240" s="1"/>
  <c r="G154" i="208"/>
  <c r="R35" i="239" s="1"/>
  <c r="F154" i="208"/>
  <c r="R35" i="238" s="1"/>
  <c r="S152" i="208"/>
  <c r="Q35" i="251" s="1"/>
  <c r="R152" i="208"/>
  <c r="Q35" i="250" s="1"/>
  <c r="Q152" i="208"/>
  <c r="Q35" i="249" s="1"/>
  <c r="P152" i="208"/>
  <c r="Q35" i="248" s="1"/>
  <c r="O152" i="208"/>
  <c r="Q35" i="247" s="1"/>
  <c r="N152" i="208"/>
  <c r="Q35" i="246" s="1"/>
  <c r="M152" i="208"/>
  <c r="Q35" i="245" s="1"/>
  <c r="L152" i="208"/>
  <c r="Q35" i="244" s="1"/>
  <c r="K152" i="208"/>
  <c r="Q35" i="243" s="1"/>
  <c r="J152" i="208"/>
  <c r="Q35" i="242" s="1"/>
  <c r="I152" i="208"/>
  <c r="Q35" i="241" s="1"/>
  <c r="H152" i="208"/>
  <c r="Q35" i="240" s="1"/>
  <c r="G152" i="208"/>
  <c r="Q35" i="239" s="1"/>
  <c r="F152" i="208"/>
  <c r="Q35" i="238" s="1"/>
  <c r="S150" i="208"/>
  <c r="P35" i="251" s="1"/>
  <c r="R150" i="208"/>
  <c r="P35" i="250" s="1"/>
  <c r="Q150" i="208"/>
  <c r="P35" i="249" s="1"/>
  <c r="P150" i="208"/>
  <c r="P35" i="248" s="1"/>
  <c r="O150" i="208"/>
  <c r="P35" i="247" s="1"/>
  <c r="N150" i="208"/>
  <c r="P35" i="246" s="1"/>
  <c r="M150" i="208"/>
  <c r="P35" i="245" s="1"/>
  <c r="L150" i="208"/>
  <c r="P35" i="244" s="1"/>
  <c r="K150" i="208"/>
  <c r="P35" i="243" s="1"/>
  <c r="J150" i="208"/>
  <c r="P35" i="242" s="1"/>
  <c r="I150" i="208"/>
  <c r="P35" i="241" s="1"/>
  <c r="H150" i="208"/>
  <c r="P35" i="240" s="1"/>
  <c r="G150" i="208"/>
  <c r="P35" i="239" s="1"/>
  <c r="F150" i="208"/>
  <c r="P35" i="238" s="1"/>
  <c r="S148" i="208"/>
  <c r="O35" i="251" s="1"/>
  <c r="R148" i="208"/>
  <c r="O35" i="250" s="1"/>
  <c r="Q148" i="208"/>
  <c r="O35" i="249" s="1"/>
  <c r="P148" i="208"/>
  <c r="O35" i="248" s="1"/>
  <c r="O148" i="208"/>
  <c r="O35" i="247" s="1"/>
  <c r="N148" i="208"/>
  <c r="O35" i="246" s="1"/>
  <c r="M148" i="208"/>
  <c r="O35" i="245" s="1"/>
  <c r="L148" i="208"/>
  <c r="O35" i="244" s="1"/>
  <c r="K148" i="208"/>
  <c r="O35" i="243" s="1"/>
  <c r="J148" i="208"/>
  <c r="O35" i="242" s="1"/>
  <c r="I148" i="208"/>
  <c r="O35" i="241" s="1"/>
  <c r="H148" i="208"/>
  <c r="O35" i="240" s="1"/>
  <c r="G148" i="208"/>
  <c r="O35" i="239" s="1"/>
  <c r="F148" i="208"/>
  <c r="O35" i="238" s="1"/>
  <c r="S146" i="208"/>
  <c r="N35" i="251" s="1"/>
  <c r="R146" i="208"/>
  <c r="N35" i="250" s="1"/>
  <c r="Q146" i="208"/>
  <c r="N35" i="249" s="1"/>
  <c r="P146" i="208"/>
  <c r="N35" i="248" s="1"/>
  <c r="O146" i="208"/>
  <c r="N35" i="247" s="1"/>
  <c r="N146" i="208"/>
  <c r="N35" i="246" s="1"/>
  <c r="M146" i="208"/>
  <c r="N35" i="245" s="1"/>
  <c r="L146" i="208"/>
  <c r="N35" i="244" s="1"/>
  <c r="K146" i="208"/>
  <c r="N35" i="243" s="1"/>
  <c r="J146" i="208"/>
  <c r="N35" i="242" s="1"/>
  <c r="I146" i="208"/>
  <c r="N35" i="241" s="1"/>
  <c r="H146" i="208"/>
  <c r="N35" i="240" s="1"/>
  <c r="G146" i="208"/>
  <c r="N35" i="239" s="1"/>
  <c r="F146" i="208"/>
  <c r="N35" i="238" s="1"/>
  <c r="S118" i="208"/>
  <c r="R32" i="251" s="1"/>
  <c r="R118" i="208"/>
  <c r="R32" i="250" s="1"/>
  <c r="Q118" i="208"/>
  <c r="R32" i="249" s="1"/>
  <c r="P118" i="208"/>
  <c r="R32" i="248" s="1"/>
  <c r="O118" i="208"/>
  <c r="R32" i="247" s="1"/>
  <c r="N118" i="208"/>
  <c r="R32" i="246" s="1"/>
  <c r="M118" i="208"/>
  <c r="R32" i="245" s="1"/>
  <c r="L118" i="208"/>
  <c r="R32" i="244" s="1"/>
  <c r="K118" i="208"/>
  <c r="R32" i="243" s="1"/>
  <c r="J118" i="208"/>
  <c r="R32" i="242" s="1"/>
  <c r="I118" i="208"/>
  <c r="R32" i="241" s="1"/>
  <c r="H118" i="208"/>
  <c r="R32" i="240" s="1"/>
  <c r="G118" i="208"/>
  <c r="R32" i="239" s="1"/>
  <c r="F118" i="208"/>
  <c r="R32" i="238" s="1"/>
  <c r="S114" i="208"/>
  <c r="Q32" i="251" s="1"/>
  <c r="R114" i="208"/>
  <c r="Q32" i="250" s="1"/>
  <c r="Q114" i="208"/>
  <c r="Q32" i="249" s="1"/>
  <c r="P114" i="208"/>
  <c r="Q32" i="248" s="1"/>
  <c r="O114" i="208"/>
  <c r="Q32" i="247" s="1"/>
  <c r="N114" i="208"/>
  <c r="Q32" i="246" s="1"/>
  <c r="M114" i="208"/>
  <c r="Q32" i="245" s="1"/>
  <c r="L114" i="208"/>
  <c r="Q32" i="244" s="1"/>
  <c r="K114" i="208"/>
  <c r="Q32" i="243" s="1"/>
  <c r="J114" i="208"/>
  <c r="Q32" i="242" s="1"/>
  <c r="I114" i="208"/>
  <c r="Q32" i="241" s="1"/>
  <c r="H114" i="208"/>
  <c r="Q32" i="240" s="1"/>
  <c r="G114" i="208"/>
  <c r="Q32" i="239" s="1"/>
  <c r="F114" i="208"/>
  <c r="Q32" i="238" s="1"/>
  <c r="S110" i="208"/>
  <c r="P32" i="251" s="1"/>
  <c r="R110" i="208"/>
  <c r="P32" i="250" s="1"/>
  <c r="Q110" i="208"/>
  <c r="P32" i="249" s="1"/>
  <c r="P110" i="208"/>
  <c r="P32" i="248" s="1"/>
  <c r="O110" i="208"/>
  <c r="P32" i="247" s="1"/>
  <c r="N110" i="208"/>
  <c r="P32" i="246" s="1"/>
  <c r="M110" i="208"/>
  <c r="P32" i="245" s="1"/>
  <c r="L110" i="208"/>
  <c r="P32" i="244" s="1"/>
  <c r="K110" i="208"/>
  <c r="P32" i="243" s="1"/>
  <c r="J110" i="208"/>
  <c r="P32" i="242" s="1"/>
  <c r="I110" i="208"/>
  <c r="P32" i="241" s="1"/>
  <c r="H110" i="208"/>
  <c r="P32" i="240" s="1"/>
  <c r="G110" i="208"/>
  <c r="P32" i="239" s="1"/>
  <c r="F110" i="208"/>
  <c r="P32" i="238" s="1"/>
  <c r="S106" i="208"/>
  <c r="O32" i="251" s="1"/>
  <c r="R106" i="208"/>
  <c r="O32" i="250" s="1"/>
  <c r="Q106" i="208"/>
  <c r="O32" i="249" s="1"/>
  <c r="P106" i="208"/>
  <c r="O32" i="248" s="1"/>
  <c r="O106" i="208"/>
  <c r="O32" i="247" s="1"/>
  <c r="N106" i="208"/>
  <c r="O32" i="246" s="1"/>
  <c r="M106" i="208"/>
  <c r="O32" i="245" s="1"/>
  <c r="L106" i="208"/>
  <c r="O32" i="244" s="1"/>
  <c r="K106" i="208"/>
  <c r="O32" i="243" s="1"/>
  <c r="J106" i="208"/>
  <c r="O32" i="242" s="1"/>
  <c r="I106" i="208"/>
  <c r="O32" i="241" s="1"/>
  <c r="H106" i="208"/>
  <c r="O32" i="240" s="1"/>
  <c r="G106" i="208"/>
  <c r="O32" i="239" s="1"/>
  <c r="F106" i="208"/>
  <c r="O32" i="238" s="1"/>
  <c r="S102" i="208"/>
  <c r="N32" i="251" s="1"/>
  <c r="R102" i="208"/>
  <c r="N32" i="250" s="1"/>
  <c r="Q102" i="208"/>
  <c r="N32" i="249" s="1"/>
  <c r="P102" i="208"/>
  <c r="N32" i="248" s="1"/>
  <c r="O102" i="208"/>
  <c r="N32" i="247" s="1"/>
  <c r="N102" i="208"/>
  <c r="N32" i="246" s="1"/>
  <c r="M102" i="208"/>
  <c r="N32" i="245" s="1"/>
  <c r="L102" i="208"/>
  <c r="N32" i="244" s="1"/>
  <c r="K102" i="208"/>
  <c r="N32" i="243" s="1"/>
  <c r="J102" i="208"/>
  <c r="N32" i="242" s="1"/>
  <c r="I102" i="208"/>
  <c r="N32" i="241" s="1"/>
  <c r="H102" i="208"/>
  <c r="N32" i="240" s="1"/>
  <c r="G102" i="208"/>
  <c r="N32" i="239" s="1"/>
  <c r="F102" i="208"/>
  <c r="N32" i="238" s="1"/>
  <c r="S95" i="208"/>
  <c r="H7" i="251" s="1"/>
  <c r="R95" i="208"/>
  <c r="H7" i="250" s="1"/>
  <c r="Q95" i="208"/>
  <c r="H7" i="249" s="1"/>
  <c r="P95" i="208"/>
  <c r="H7" i="248" s="1"/>
  <c r="O95" i="208"/>
  <c r="H7" i="247" s="1"/>
  <c r="N95" i="208"/>
  <c r="H7" i="246" s="1"/>
  <c r="M95" i="208"/>
  <c r="H7" i="245" s="1"/>
  <c r="L95" i="208"/>
  <c r="H7" i="244" s="1"/>
  <c r="K95" i="208"/>
  <c r="H7" i="243" s="1"/>
  <c r="J95" i="208"/>
  <c r="H7" i="242" s="1"/>
  <c r="I95" i="208"/>
  <c r="H7" i="241" s="1"/>
  <c r="H95" i="208"/>
  <c r="H7" i="240" s="1"/>
  <c r="G95" i="208"/>
  <c r="H7" i="239" s="1"/>
  <c r="F95" i="208"/>
  <c r="H7" i="238" s="1"/>
  <c r="S91" i="208"/>
  <c r="G7" i="251" s="1"/>
  <c r="R91" i="208"/>
  <c r="G7" i="250" s="1"/>
  <c r="Q91" i="208"/>
  <c r="G7" i="249" s="1"/>
  <c r="P91" i="208"/>
  <c r="G7" i="248" s="1"/>
  <c r="O91" i="208"/>
  <c r="G7" i="247" s="1"/>
  <c r="N91" i="208"/>
  <c r="G7" i="246" s="1"/>
  <c r="M91" i="208"/>
  <c r="G7" i="245" s="1"/>
  <c r="L91" i="208"/>
  <c r="G7" i="244" s="1"/>
  <c r="K91" i="208"/>
  <c r="G7" i="243" s="1"/>
  <c r="J91" i="208"/>
  <c r="G7" i="242" s="1"/>
  <c r="I91" i="208"/>
  <c r="G7" i="241" s="1"/>
  <c r="H91" i="208"/>
  <c r="G7" i="240" s="1"/>
  <c r="G91" i="208"/>
  <c r="G7" i="239" s="1"/>
  <c r="F91" i="208"/>
  <c r="G7" i="238" s="1"/>
  <c r="S87" i="208"/>
  <c r="F7" i="251" s="1"/>
  <c r="R87" i="208"/>
  <c r="F7" i="250" s="1"/>
  <c r="Q87" i="208"/>
  <c r="F7" i="249" s="1"/>
  <c r="P87" i="208"/>
  <c r="F7" i="248" s="1"/>
  <c r="O87" i="208"/>
  <c r="F7" i="247" s="1"/>
  <c r="N87" i="208"/>
  <c r="F7" i="246" s="1"/>
  <c r="M87" i="208"/>
  <c r="F7" i="245" s="1"/>
  <c r="L87" i="208"/>
  <c r="F7" i="244" s="1"/>
  <c r="K87" i="208"/>
  <c r="F7" i="243" s="1"/>
  <c r="J87" i="208"/>
  <c r="F7" i="242" s="1"/>
  <c r="I87" i="208"/>
  <c r="F7" i="241" s="1"/>
  <c r="H87" i="208"/>
  <c r="F7" i="240" s="1"/>
  <c r="G87" i="208"/>
  <c r="F7" i="239" s="1"/>
  <c r="F87" i="208"/>
  <c r="F7" i="238" s="1"/>
  <c r="S83" i="208"/>
  <c r="E7" i="251" s="1"/>
  <c r="R83" i="208"/>
  <c r="E7" i="250" s="1"/>
  <c r="Q83" i="208"/>
  <c r="E7" i="249" s="1"/>
  <c r="P83" i="208"/>
  <c r="E7" i="248" s="1"/>
  <c r="O83" i="208"/>
  <c r="E7" i="247" s="1"/>
  <c r="N83" i="208"/>
  <c r="E7" i="246" s="1"/>
  <c r="M83" i="208"/>
  <c r="E7" i="245" s="1"/>
  <c r="L83" i="208"/>
  <c r="E7" i="244" s="1"/>
  <c r="K83" i="208"/>
  <c r="E7" i="243" s="1"/>
  <c r="J83" i="208"/>
  <c r="E7" i="242" s="1"/>
  <c r="I83" i="208"/>
  <c r="E7" i="241" s="1"/>
  <c r="H83" i="208"/>
  <c r="E7" i="240" s="1"/>
  <c r="G83" i="208"/>
  <c r="E7" i="239" s="1"/>
  <c r="F83" i="208"/>
  <c r="E7" i="238" s="1"/>
  <c r="S79" i="208"/>
  <c r="D7" i="251" s="1"/>
  <c r="R79" i="208"/>
  <c r="D7" i="250" s="1"/>
  <c r="Q79" i="208"/>
  <c r="D7" i="249" s="1"/>
  <c r="P79" i="208"/>
  <c r="D7" i="248" s="1"/>
  <c r="O79" i="208"/>
  <c r="D7" i="247" s="1"/>
  <c r="N79" i="208"/>
  <c r="D7" i="246" s="1"/>
  <c r="M79" i="208"/>
  <c r="D7" i="245" s="1"/>
  <c r="L79" i="208"/>
  <c r="D7" i="244" s="1"/>
  <c r="K79" i="208"/>
  <c r="D7" i="243" s="1"/>
  <c r="J79" i="208"/>
  <c r="D7" i="242" s="1"/>
  <c r="I79" i="208"/>
  <c r="D7" i="241" s="1"/>
  <c r="H79" i="208"/>
  <c r="D7" i="240" s="1"/>
  <c r="G79" i="208"/>
  <c r="D7" i="239" s="1"/>
  <c r="F79" i="208"/>
  <c r="D7" i="238" s="1"/>
  <c r="S72" i="208"/>
  <c r="H6" i="251" s="1"/>
  <c r="R72" i="208"/>
  <c r="H6" i="250" s="1"/>
  <c r="Q72" i="208"/>
  <c r="H6" i="249" s="1"/>
  <c r="P72" i="208"/>
  <c r="H6" i="248" s="1"/>
  <c r="O72" i="208"/>
  <c r="H6" i="247" s="1"/>
  <c r="N72" i="208"/>
  <c r="H6" i="246" s="1"/>
  <c r="M72" i="208"/>
  <c r="H6" i="245" s="1"/>
  <c r="L72" i="208"/>
  <c r="H6" i="244" s="1"/>
  <c r="K72" i="208"/>
  <c r="H6" i="243" s="1"/>
  <c r="J72" i="208"/>
  <c r="H6" i="242" s="1"/>
  <c r="I72" i="208"/>
  <c r="H6" i="241" s="1"/>
  <c r="H72" i="208"/>
  <c r="H6" i="240" s="1"/>
  <c r="G72" i="208"/>
  <c r="H6" i="239" s="1"/>
  <c r="F72" i="208"/>
  <c r="H6" i="238" s="1"/>
  <c r="S68" i="208"/>
  <c r="G6" i="251" s="1"/>
  <c r="R68" i="208"/>
  <c r="G6" i="250" s="1"/>
  <c r="Q68" i="208"/>
  <c r="G6" i="249" s="1"/>
  <c r="P68" i="208"/>
  <c r="G6" i="248" s="1"/>
  <c r="O68" i="208"/>
  <c r="G6" i="247" s="1"/>
  <c r="N68" i="208"/>
  <c r="G6" i="246" s="1"/>
  <c r="M68" i="208"/>
  <c r="G6" i="245" s="1"/>
  <c r="L68" i="208"/>
  <c r="G6" i="244" s="1"/>
  <c r="K68" i="208"/>
  <c r="G6" i="243" s="1"/>
  <c r="J68" i="208"/>
  <c r="G6" i="242" s="1"/>
  <c r="I68" i="208"/>
  <c r="G6" i="241" s="1"/>
  <c r="H68" i="208"/>
  <c r="G6" i="240" s="1"/>
  <c r="G68" i="208"/>
  <c r="G6" i="239" s="1"/>
  <c r="F68" i="208"/>
  <c r="G6" i="238" s="1"/>
  <c r="S64" i="208"/>
  <c r="F6" i="251" s="1"/>
  <c r="R64" i="208"/>
  <c r="F6" i="250" s="1"/>
  <c r="Q64" i="208"/>
  <c r="F6" i="249" s="1"/>
  <c r="P64" i="208"/>
  <c r="F6" i="248" s="1"/>
  <c r="O64" i="208"/>
  <c r="F6" i="247" s="1"/>
  <c r="N64" i="208"/>
  <c r="F6" i="246" s="1"/>
  <c r="M64" i="208"/>
  <c r="F6" i="245" s="1"/>
  <c r="L64" i="208"/>
  <c r="F6" i="244" s="1"/>
  <c r="K64" i="208"/>
  <c r="F6" i="243" s="1"/>
  <c r="J64" i="208"/>
  <c r="F6" i="242" s="1"/>
  <c r="I64" i="208"/>
  <c r="F6" i="241" s="1"/>
  <c r="H64" i="208"/>
  <c r="F6" i="240" s="1"/>
  <c r="G64" i="208"/>
  <c r="F6" i="239" s="1"/>
  <c r="F64" i="208"/>
  <c r="F6" i="238" s="1"/>
  <c r="S60" i="208"/>
  <c r="E6" i="251" s="1"/>
  <c r="R60" i="208"/>
  <c r="E6" i="250" s="1"/>
  <c r="Q60" i="208"/>
  <c r="E6" i="249" s="1"/>
  <c r="P60" i="208"/>
  <c r="E6" i="248" s="1"/>
  <c r="O60" i="208"/>
  <c r="E6" i="247" s="1"/>
  <c r="N60" i="208"/>
  <c r="E6" i="246" s="1"/>
  <c r="M60" i="208"/>
  <c r="E6" i="245" s="1"/>
  <c r="L60" i="208"/>
  <c r="E6" i="244" s="1"/>
  <c r="K60" i="208"/>
  <c r="E6" i="243" s="1"/>
  <c r="J60" i="208"/>
  <c r="E6" i="242" s="1"/>
  <c r="I60" i="208"/>
  <c r="E6" i="241" s="1"/>
  <c r="H60" i="208"/>
  <c r="E6" i="240" s="1"/>
  <c r="G60" i="208"/>
  <c r="E6" i="239" s="1"/>
  <c r="F60" i="208"/>
  <c r="E6" i="238" s="1"/>
  <c r="S56" i="208"/>
  <c r="D6" i="251" s="1"/>
  <c r="R56" i="208"/>
  <c r="D6" i="250" s="1"/>
  <c r="Q56" i="208"/>
  <c r="D6" i="249" s="1"/>
  <c r="P56" i="208"/>
  <c r="D6" i="248" s="1"/>
  <c r="O56" i="208"/>
  <c r="D6" i="247" s="1"/>
  <c r="N56" i="208"/>
  <c r="D6" i="246" s="1"/>
  <c r="M56" i="208"/>
  <c r="D6" i="245" s="1"/>
  <c r="L56" i="208"/>
  <c r="D6" i="244" s="1"/>
  <c r="K56" i="208"/>
  <c r="D6" i="243" s="1"/>
  <c r="J56" i="208"/>
  <c r="D6" i="242" s="1"/>
  <c r="I56" i="208"/>
  <c r="D6" i="241" s="1"/>
  <c r="H56" i="208"/>
  <c r="D6" i="240" s="1"/>
  <c r="G56" i="208"/>
  <c r="D6" i="239" s="1"/>
  <c r="F56" i="208"/>
  <c r="D6" i="238" s="1"/>
  <c r="S49" i="208"/>
  <c r="H5" i="251" s="1"/>
  <c r="R49" i="208"/>
  <c r="H5" i="250" s="1"/>
  <c r="Q49" i="208"/>
  <c r="H5" i="249" s="1"/>
  <c r="P49" i="208"/>
  <c r="H5" i="248" s="1"/>
  <c r="O49" i="208"/>
  <c r="H5" i="247" s="1"/>
  <c r="N49" i="208"/>
  <c r="H5" i="246" s="1"/>
  <c r="M49" i="208"/>
  <c r="H5" i="245" s="1"/>
  <c r="L49" i="208"/>
  <c r="H5" i="244" s="1"/>
  <c r="K49" i="208"/>
  <c r="H5" i="243" s="1"/>
  <c r="J49" i="208"/>
  <c r="H5" i="242" s="1"/>
  <c r="I49" i="208"/>
  <c r="H5" i="241" s="1"/>
  <c r="H49" i="208"/>
  <c r="H5" i="240" s="1"/>
  <c r="G49" i="208"/>
  <c r="H5" i="239" s="1"/>
  <c r="F49" i="208"/>
  <c r="H5" i="238" s="1"/>
  <c r="S45" i="208"/>
  <c r="G5" i="251" s="1"/>
  <c r="R45" i="208"/>
  <c r="G5" i="250" s="1"/>
  <c r="Q45" i="208"/>
  <c r="G5" i="249" s="1"/>
  <c r="P45" i="208"/>
  <c r="G5" i="248" s="1"/>
  <c r="O45" i="208"/>
  <c r="G5" i="247" s="1"/>
  <c r="N45" i="208"/>
  <c r="G5" i="246" s="1"/>
  <c r="M45" i="208"/>
  <c r="G5" i="245" s="1"/>
  <c r="L45" i="208"/>
  <c r="G5" i="244" s="1"/>
  <c r="K45" i="208"/>
  <c r="G5" i="243" s="1"/>
  <c r="J45" i="208"/>
  <c r="G5" i="242" s="1"/>
  <c r="I45" i="208"/>
  <c r="G5" i="241" s="1"/>
  <c r="H45" i="208"/>
  <c r="G5" i="240" s="1"/>
  <c r="G45" i="208"/>
  <c r="G5" i="239" s="1"/>
  <c r="F45" i="208"/>
  <c r="G5" i="238" s="1"/>
  <c r="S41" i="208"/>
  <c r="F5" i="251" s="1"/>
  <c r="R41" i="208"/>
  <c r="F5" i="250" s="1"/>
  <c r="Q41" i="208"/>
  <c r="F5" i="249" s="1"/>
  <c r="P41" i="208"/>
  <c r="F5" i="248" s="1"/>
  <c r="O41" i="208"/>
  <c r="F5" i="247" s="1"/>
  <c r="N41" i="208"/>
  <c r="F5" i="246" s="1"/>
  <c r="M41" i="208"/>
  <c r="F5" i="245" s="1"/>
  <c r="L41" i="208"/>
  <c r="F5" i="244" s="1"/>
  <c r="K41" i="208"/>
  <c r="F5" i="243" s="1"/>
  <c r="J41" i="208"/>
  <c r="F5" i="242" s="1"/>
  <c r="I41" i="208"/>
  <c r="F5" i="241" s="1"/>
  <c r="H41" i="208"/>
  <c r="F5" i="240" s="1"/>
  <c r="G41" i="208"/>
  <c r="F5" i="239" s="1"/>
  <c r="F41" i="208"/>
  <c r="F5" i="238" s="1"/>
  <c r="S37" i="208"/>
  <c r="E5" i="251" s="1"/>
  <c r="R37" i="208"/>
  <c r="E5" i="250" s="1"/>
  <c r="Q37" i="208"/>
  <c r="E5" i="249" s="1"/>
  <c r="P37" i="208"/>
  <c r="E5" i="248" s="1"/>
  <c r="O37" i="208"/>
  <c r="E5" i="247" s="1"/>
  <c r="N37" i="208"/>
  <c r="E5" i="246" s="1"/>
  <c r="M37" i="208"/>
  <c r="E5" i="245" s="1"/>
  <c r="L37" i="208"/>
  <c r="E5" i="244" s="1"/>
  <c r="K37" i="208"/>
  <c r="E5" i="243" s="1"/>
  <c r="J37" i="208"/>
  <c r="E5" i="242" s="1"/>
  <c r="I37" i="208"/>
  <c r="E5" i="241" s="1"/>
  <c r="H37" i="208"/>
  <c r="E5" i="240" s="1"/>
  <c r="G37" i="208"/>
  <c r="E5" i="239" s="1"/>
  <c r="F37" i="208"/>
  <c r="E5" i="238" s="1"/>
  <c r="S33" i="208"/>
  <c r="D5" i="251" s="1"/>
  <c r="R33" i="208"/>
  <c r="D5" i="250" s="1"/>
  <c r="Q33" i="208"/>
  <c r="D5" i="249" s="1"/>
  <c r="P33" i="208"/>
  <c r="D5" i="248" s="1"/>
  <c r="O33" i="208"/>
  <c r="D5" i="247" s="1"/>
  <c r="N33" i="208"/>
  <c r="D5" i="246" s="1"/>
  <c r="M33" i="208"/>
  <c r="D5" i="245" s="1"/>
  <c r="L33" i="208"/>
  <c r="D5" i="244" s="1"/>
  <c r="K33" i="208"/>
  <c r="D5" i="243" s="1"/>
  <c r="J33" i="208"/>
  <c r="D5" i="242" s="1"/>
  <c r="I33" i="208"/>
  <c r="D5" i="241" s="1"/>
  <c r="H33" i="208"/>
  <c r="D5" i="240" s="1"/>
  <c r="G33" i="208"/>
  <c r="D5" i="239" s="1"/>
  <c r="F33" i="208"/>
  <c r="D5" i="238" s="1"/>
  <c r="S26" i="208"/>
  <c r="H4" i="251" s="1"/>
  <c r="R26" i="208"/>
  <c r="H4" i="250" s="1"/>
  <c r="Q26" i="208"/>
  <c r="H4" i="249" s="1"/>
  <c r="P26" i="208"/>
  <c r="H4" i="248" s="1"/>
  <c r="O26" i="208"/>
  <c r="H4" i="247" s="1"/>
  <c r="N26" i="208"/>
  <c r="H4" i="246" s="1"/>
  <c r="M26" i="208"/>
  <c r="H4" i="245" s="1"/>
  <c r="L26" i="208"/>
  <c r="H4" i="244" s="1"/>
  <c r="K26" i="208"/>
  <c r="H4" i="243" s="1"/>
  <c r="J26" i="208"/>
  <c r="H4" i="242" s="1"/>
  <c r="I26" i="208"/>
  <c r="H4" i="241" s="1"/>
  <c r="H26" i="208"/>
  <c r="H4" i="240" s="1"/>
  <c r="G26" i="208"/>
  <c r="H4" i="239" s="1"/>
  <c r="F26" i="208"/>
  <c r="H4" i="238" s="1"/>
  <c r="S22" i="208"/>
  <c r="G4" i="251" s="1"/>
  <c r="R22" i="208"/>
  <c r="G4" i="250" s="1"/>
  <c r="Q22" i="208"/>
  <c r="G4" i="249" s="1"/>
  <c r="P22" i="208"/>
  <c r="G4" i="248" s="1"/>
  <c r="O22" i="208"/>
  <c r="G4" i="247" s="1"/>
  <c r="N22" i="208"/>
  <c r="G4" i="246" s="1"/>
  <c r="M22" i="208"/>
  <c r="G4" i="245" s="1"/>
  <c r="L22" i="208"/>
  <c r="G4" i="244" s="1"/>
  <c r="K22" i="208"/>
  <c r="G4" i="243" s="1"/>
  <c r="J22" i="208"/>
  <c r="G4" i="242" s="1"/>
  <c r="I22" i="208"/>
  <c r="G4" i="241" s="1"/>
  <c r="H22" i="208"/>
  <c r="G4" i="240" s="1"/>
  <c r="G22" i="208"/>
  <c r="G4" i="239" s="1"/>
  <c r="F22" i="208"/>
  <c r="G4" i="238" s="1"/>
  <c r="S18" i="208"/>
  <c r="F4" i="251" s="1"/>
  <c r="R18" i="208"/>
  <c r="F4" i="250" s="1"/>
  <c r="Q18" i="208"/>
  <c r="F4" i="249" s="1"/>
  <c r="P18" i="208"/>
  <c r="F4" i="248" s="1"/>
  <c r="O18" i="208"/>
  <c r="F4" i="247" s="1"/>
  <c r="N18" i="208"/>
  <c r="F4" i="246" s="1"/>
  <c r="M18" i="208"/>
  <c r="F4" i="245" s="1"/>
  <c r="L18" i="208"/>
  <c r="F4" i="244" s="1"/>
  <c r="K18" i="208"/>
  <c r="F4" i="243" s="1"/>
  <c r="J18" i="208"/>
  <c r="F4" i="242" s="1"/>
  <c r="I18" i="208"/>
  <c r="F4" i="241" s="1"/>
  <c r="H18" i="208"/>
  <c r="F4" i="240" s="1"/>
  <c r="G18" i="208"/>
  <c r="F4" i="239" s="1"/>
  <c r="F18" i="208"/>
  <c r="F4" i="238" s="1"/>
  <c r="S14" i="208"/>
  <c r="E4" i="251" s="1"/>
  <c r="R14" i="208"/>
  <c r="E4" i="250" s="1"/>
  <c r="Q14" i="208"/>
  <c r="E4" i="249" s="1"/>
  <c r="P14" i="208"/>
  <c r="E4" i="248" s="1"/>
  <c r="O14" i="208"/>
  <c r="E4" i="247" s="1"/>
  <c r="N14" i="208"/>
  <c r="E4" i="246" s="1"/>
  <c r="M14" i="208"/>
  <c r="E4" i="245" s="1"/>
  <c r="L14" i="208"/>
  <c r="E4" i="244" s="1"/>
  <c r="K14" i="208"/>
  <c r="E4" i="243" s="1"/>
  <c r="J14" i="208"/>
  <c r="E4" i="242" s="1"/>
  <c r="I14" i="208"/>
  <c r="E4" i="241" s="1"/>
  <c r="H14" i="208"/>
  <c r="E4" i="240" s="1"/>
  <c r="G14" i="208"/>
  <c r="E4" i="239" s="1"/>
  <c r="F14" i="208"/>
  <c r="E4" i="238" s="1"/>
  <c r="S10" i="208"/>
  <c r="D4" i="251" s="1"/>
  <c r="R10" i="208"/>
  <c r="D4" i="250" s="1"/>
  <c r="Q10" i="208"/>
  <c r="D4" i="249" s="1"/>
  <c r="P10" i="208"/>
  <c r="D4" i="248" s="1"/>
  <c r="O10" i="208"/>
  <c r="D4" i="247" s="1"/>
  <c r="N10" i="208"/>
  <c r="D4" i="246" s="1"/>
  <c r="M10" i="208"/>
  <c r="D4" i="245" s="1"/>
  <c r="L10" i="208"/>
  <c r="D4" i="244" s="1"/>
  <c r="K10" i="208"/>
  <c r="D4" i="243" s="1"/>
  <c r="J10" i="208"/>
  <c r="D4" i="242" s="1"/>
  <c r="I10" i="208"/>
  <c r="D4" i="241" s="1"/>
  <c r="H10" i="208"/>
  <c r="D4" i="240" s="1"/>
  <c r="G10" i="208"/>
  <c r="D4" i="239" s="1"/>
  <c r="F10" i="208"/>
  <c r="D4" i="238" s="1"/>
  <c r="C66" i="207"/>
  <c r="C44" i="207"/>
  <c r="C22" i="207"/>
  <c r="Q66" i="207"/>
  <c r="P66" i="207"/>
  <c r="O66" i="207"/>
  <c r="N66" i="207"/>
  <c r="M66" i="207"/>
  <c r="L66" i="207"/>
  <c r="K66" i="207"/>
  <c r="J66" i="207"/>
  <c r="I66" i="207"/>
  <c r="H66" i="207"/>
  <c r="G66" i="207"/>
  <c r="F66" i="207"/>
  <c r="E66" i="207"/>
  <c r="D66" i="207"/>
  <c r="Q44" i="207"/>
  <c r="P44" i="207"/>
  <c r="O44" i="207"/>
  <c r="N44" i="207"/>
  <c r="M44" i="207"/>
  <c r="L44" i="207"/>
  <c r="K44" i="207"/>
  <c r="J44" i="207"/>
  <c r="I44" i="207"/>
  <c r="H44" i="207"/>
  <c r="G44" i="207"/>
  <c r="F44" i="207"/>
  <c r="E44" i="207"/>
  <c r="D44" i="207"/>
  <c r="Q22" i="207"/>
  <c r="P22" i="207"/>
  <c r="O22" i="207"/>
  <c r="N22" i="207"/>
  <c r="M22" i="207"/>
  <c r="L22" i="207"/>
  <c r="K22" i="207"/>
  <c r="J22" i="207"/>
  <c r="I22" i="207"/>
  <c r="H22" i="207"/>
  <c r="G22" i="207"/>
  <c r="F22" i="207"/>
  <c r="E22" i="207"/>
  <c r="D22" i="207"/>
  <c r="E25" i="72"/>
  <c r="E18" i="72"/>
  <c r="E11" i="72"/>
  <c r="S25" i="72"/>
  <c r="R25" i="72"/>
  <c r="Q25" i="72"/>
  <c r="P25" i="72"/>
  <c r="O25" i="72"/>
  <c r="N25" i="72"/>
  <c r="M25" i="72"/>
  <c r="L25" i="72"/>
  <c r="K25" i="72"/>
  <c r="J25" i="72"/>
  <c r="I25" i="72"/>
  <c r="H25" i="72"/>
  <c r="G25" i="72"/>
  <c r="F25" i="72"/>
  <c r="S18" i="72"/>
  <c r="R18" i="72"/>
  <c r="Q18" i="72"/>
  <c r="P18" i="72"/>
  <c r="O18" i="72"/>
  <c r="N18" i="72"/>
  <c r="M18" i="72"/>
  <c r="L18" i="72"/>
  <c r="K18" i="72"/>
  <c r="J18" i="72"/>
  <c r="I18" i="72"/>
  <c r="H18" i="72"/>
  <c r="G18" i="72"/>
  <c r="F18" i="72"/>
  <c r="S11" i="72"/>
  <c r="R11" i="72"/>
  <c r="Q11" i="72"/>
  <c r="P11" i="72"/>
  <c r="O11" i="72"/>
  <c r="N11" i="72"/>
  <c r="M11" i="72"/>
  <c r="L11" i="72"/>
  <c r="K11" i="72"/>
  <c r="J11" i="72"/>
  <c r="I11" i="72"/>
  <c r="H11" i="72"/>
  <c r="G11" i="72"/>
  <c r="F11" i="72"/>
  <c r="J44" i="210" l="1"/>
  <c r="I37" i="240" s="1"/>
  <c r="Z44" i="210"/>
  <c r="I37" i="248" s="1"/>
  <c r="N45" i="210"/>
  <c r="I38" i="242" s="1"/>
  <c r="AD45" i="210"/>
  <c r="I38" i="250" s="1"/>
  <c r="R46" i="210"/>
  <c r="I39" i="244" s="1"/>
  <c r="F48" i="210"/>
  <c r="I40" i="238" s="1"/>
  <c r="V48" i="210"/>
  <c r="I40" i="246" s="1"/>
  <c r="J49" i="210"/>
  <c r="I41" i="240" s="1"/>
  <c r="Z49" i="210"/>
  <c r="I41" i="248" s="1"/>
  <c r="N50" i="210"/>
  <c r="I42" i="242" s="1"/>
  <c r="AD50" i="210"/>
  <c r="I42" i="250" s="1"/>
  <c r="R52" i="210"/>
  <c r="I43" i="244" s="1"/>
  <c r="F53" i="210"/>
  <c r="I44" i="238" s="1"/>
  <c r="V53" i="210"/>
  <c r="I44" i="246" s="1"/>
  <c r="J54" i="210"/>
  <c r="I45" i="240" s="1"/>
  <c r="Z54" i="210"/>
  <c r="I45" i="248" s="1"/>
  <c r="D48" i="210"/>
  <c r="I40" i="237" s="1"/>
  <c r="L44" i="210"/>
  <c r="I37" i="241" s="1"/>
  <c r="AB44" i="210"/>
  <c r="I37" i="249" s="1"/>
  <c r="P45" i="210"/>
  <c r="I38" i="243" s="1"/>
  <c r="AF45" i="210"/>
  <c r="I38" i="251" s="1"/>
  <c r="T46" i="210"/>
  <c r="I39" i="245" s="1"/>
  <c r="H48" i="210"/>
  <c r="I40" i="239" s="1"/>
  <c r="X48" i="210"/>
  <c r="I40" i="247" s="1"/>
  <c r="L49" i="210"/>
  <c r="I41" i="241" s="1"/>
  <c r="AB49" i="210"/>
  <c r="I41" i="249" s="1"/>
  <c r="P50" i="210"/>
  <c r="I42" i="243" s="1"/>
  <c r="AF50" i="210"/>
  <c r="I42" i="251" s="1"/>
  <c r="T52" i="210"/>
  <c r="I43" i="245" s="1"/>
  <c r="H53" i="210"/>
  <c r="I44" i="239" s="1"/>
  <c r="X53" i="210"/>
  <c r="I44" i="247" s="1"/>
  <c r="L54" i="210"/>
  <c r="I45" i="241" s="1"/>
  <c r="AB54" i="210"/>
  <c r="I45" i="249" s="1"/>
  <c r="D49" i="210"/>
  <c r="I41" i="237" s="1"/>
  <c r="N44" i="210"/>
  <c r="I37" i="242" s="1"/>
  <c r="V46" i="210"/>
  <c r="I39" i="246" s="1"/>
  <c r="Z48" i="210"/>
  <c r="I40" i="248" s="1"/>
  <c r="AD49" i="210"/>
  <c r="I41" i="250" s="1"/>
  <c r="F52" i="210"/>
  <c r="I43" i="238" s="1"/>
  <c r="Z53" i="210"/>
  <c r="I44" i="248" s="1"/>
  <c r="AD54" i="210"/>
  <c r="I45" i="250" s="1"/>
  <c r="P44" i="210"/>
  <c r="I37" i="243" s="1"/>
  <c r="AF44" i="210"/>
  <c r="I37" i="251" s="1"/>
  <c r="T45" i="210"/>
  <c r="I38" i="245" s="1"/>
  <c r="H46" i="210"/>
  <c r="I39" i="239" s="1"/>
  <c r="X46" i="210"/>
  <c r="I39" i="247" s="1"/>
  <c r="L48" i="210"/>
  <c r="I40" i="241" s="1"/>
  <c r="AB48" i="210"/>
  <c r="I40" i="249" s="1"/>
  <c r="P49" i="210"/>
  <c r="I41" i="243" s="1"/>
  <c r="AF49" i="210"/>
  <c r="I41" i="251" s="1"/>
  <c r="T50" i="210"/>
  <c r="I42" i="245" s="1"/>
  <c r="H52" i="210"/>
  <c r="I43" i="239" s="1"/>
  <c r="X52" i="210"/>
  <c r="I43" i="247" s="1"/>
  <c r="L53" i="210"/>
  <c r="I44" i="241" s="1"/>
  <c r="AB53" i="210"/>
  <c r="I44" i="249" s="1"/>
  <c r="P54" i="210"/>
  <c r="I45" i="243" s="1"/>
  <c r="AF54" i="210"/>
  <c r="I45" i="251" s="1"/>
  <c r="D52" i="210"/>
  <c r="I43" i="237" s="1"/>
  <c r="D8" i="236"/>
  <c r="F8" i="236" s="1"/>
  <c r="I10" i="235"/>
  <c r="D10" i="236"/>
  <c r="F10" i="236" s="1"/>
  <c r="J48" i="210"/>
  <c r="I40" i="240" s="1"/>
  <c r="N49" i="210"/>
  <c r="I41" i="242" s="1"/>
  <c r="R50" i="210"/>
  <c r="I42" i="244" s="1"/>
  <c r="V52" i="210"/>
  <c r="I43" i="246" s="1"/>
  <c r="J53" i="210"/>
  <c r="I44" i="240" s="1"/>
  <c r="N54" i="210"/>
  <c r="I45" i="242" s="1"/>
  <c r="D50" i="210"/>
  <c r="I42" i="237" s="1"/>
  <c r="R44" i="210"/>
  <c r="I37" i="244" s="1"/>
  <c r="F45" i="210"/>
  <c r="I38" i="238" s="1"/>
  <c r="V45" i="210"/>
  <c r="I38" i="246" s="1"/>
  <c r="J46" i="210"/>
  <c r="I39" i="240" s="1"/>
  <c r="Z46" i="210"/>
  <c r="I39" i="248" s="1"/>
  <c r="N48" i="210"/>
  <c r="I40" i="242" s="1"/>
  <c r="AD48" i="210"/>
  <c r="I40" i="250" s="1"/>
  <c r="R49" i="210"/>
  <c r="I41" i="244" s="1"/>
  <c r="F50" i="210"/>
  <c r="I42" i="238" s="1"/>
  <c r="V50" i="210"/>
  <c r="I42" i="246" s="1"/>
  <c r="J52" i="210"/>
  <c r="I43" i="240" s="1"/>
  <c r="Z52" i="210"/>
  <c r="I43" i="248" s="1"/>
  <c r="N53" i="210"/>
  <c r="I44" i="242" s="1"/>
  <c r="AD53" i="210"/>
  <c r="I44" i="250" s="1"/>
  <c r="R54" i="210"/>
  <c r="I45" i="244" s="1"/>
  <c r="D53" i="210"/>
  <c r="I44" i="237" s="1"/>
  <c r="AD44" i="210"/>
  <c r="I37" i="250" s="1"/>
  <c r="T44" i="210"/>
  <c r="I37" i="245" s="1"/>
  <c r="H45" i="210"/>
  <c r="I38" i="239" s="1"/>
  <c r="X45" i="210"/>
  <c r="I38" i="247" s="1"/>
  <c r="L46" i="210"/>
  <c r="I39" i="241" s="1"/>
  <c r="AB46" i="210"/>
  <c r="I39" i="249" s="1"/>
  <c r="P48" i="210"/>
  <c r="I40" i="243" s="1"/>
  <c r="AF48" i="210"/>
  <c r="I40" i="251" s="1"/>
  <c r="T49" i="210"/>
  <c r="I41" i="245" s="1"/>
  <c r="H50" i="210"/>
  <c r="I42" i="239" s="1"/>
  <c r="X50" i="210"/>
  <c r="I42" i="247" s="1"/>
  <c r="L52" i="210"/>
  <c r="I43" i="241" s="1"/>
  <c r="AB52" i="210"/>
  <c r="I43" i="249" s="1"/>
  <c r="P53" i="210"/>
  <c r="I44" i="243" s="1"/>
  <c r="AF53" i="210"/>
  <c r="I44" i="251" s="1"/>
  <c r="T54" i="210"/>
  <c r="I45" i="245" s="1"/>
  <c r="D44" i="210"/>
  <c r="I37" i="237" s="1"/>
  <c r="D54" i="210"/>
  <c r="I45" i="237" s="1"/>
  <c r="F46" i="210"/>
  <c r="I39" i="238" s="1"/>
  <c r="F44" i="210"/>
  <c r="I37" i="238" s="1"/>
  <c r="V44" i="210"/>
  <c r="I37" i="246" s="1"/>
  <c r="J45" i="210"/>
  <c r="I38" i="240" s="1"/>
  <c r="Z45" i="210"/>
  <c r="I38" i="248" s="1"/>
  <c r="N46" i="210"/>
  <c r="I39" i="242" s="1"/>
  <c r="AD46" i="210"/>
  <c r="I39" i="250" s="1"/>
  <c r="R48" i="210"/>
  <c r="I40" i="244" s="1"/>
  <c r="F49" i="210"/>
  <c r="I41" i="238" s="1"/>
  <c r="V49" i="210"/>
  <c r="I41" i="246" s="1"/>
  <c r="J50" i="210"/>
  <c r="I42" i="240" s="1"/>
  <c r="Z50" i="210"/>
  <c r="I42" i="248" s="1"/>
  <c r="N52" i="210"/>
  <c r="I43" i="242" s="1"/>
  <c r="AD52" i="210"/>
  <c r="I43" i="250" s="1"/>
  <c r="R53" i="210"/>
  <c r="I44" i="244" s="1"/>
  <c r="F54" i="210"/>
  <c r="I45" i="238" s="1"/>
  <c r="V54" i="210"/>
  <c r="I45" i="246" s="1"/>
  <c r="D45" i="210"/>
  <c r="I38" i="237" s="1"/>
  <c r="R45" i="210"/>
  <c r="I38" i="244" s="1"/>
  <c r="H44" i="210"/>
  <c r="I37" i="239" s="1"/>
  <c r="X44" i="210"/>
  <c r="I37" i="247" s="1"/>
  <c r="L45" i="210"/>
  <c r="I38" i="241" s="1"/>
  <c r="AB45" i="210"/>
  <c r="I38" i="249" s="1"/>
  <c r="P46" i="210"/>
  <c r="I39" i="243" s="1"/>
  <c r="AF46" i="210"/>
  <c r="I39" i="251" s="1"/>
  <c r="T48" i="210"/>
  <c r="I40" i="245" s="1"/>
  <c r="H49" i="210"/>
  <c r="I41" i="239" s="1"/>
  <c r="X49" i="210"/>
  <c r="I41" i="247" s="1"/>
  <c r="L50" i="210"/>
  <c r="I42" i="241" s="1"/>
  <c r="AB50" i="210"/>
  <c r="I42" i="249" s="1"/>
  <c r="P52" i="210"/>
  <c r="I43" i="243" s="1"/>
  <c r="AF52" i="210"/>
  <c r="I43" i="251" s="1"/>
  <c r="T53" i="210"/>
  <c r="I44" i="245" s="1"/>
  <c r="H54" i="210"/>
  <c r="I45" i="239" s="1"/>
  <c r="X54" i="210"/>
  <c r="I45" i="247" s="1"/>
  <c r="D46" i="210"/>
  <c r="I39" i="237" s="1"/>
  <c r="O674" i="208"/>
  <c r="X32" i="210" s="1"/>
  <c r="I25" i="247" s="1"/>
  <c r="G743" i="208"/>
  <c r="H35" i="210" s="1"/>
  <c r="I29" i="239" s="1"/>
  <c r="I878" i="208"/>
  <c r="L42" i="210" s="1"/>
  <c r="I34" i="241" s="1"/>
  <c r="K316" i="208"/>
  <c r="P16" i="210" s="1"/>
  <c r="I13" i="243" s="1"/>
  <c r="S408" i="208"/>
  <c r="AF20" i="210" s="1"/>
  <c r="I16" i="251" s="1"/>
  <c r="F73" i="208"/>
  <c r="F5" i="210" s="1"/>
  <c r="I6" i="238" s="1"/>
  <c r="P73" i="208"/>
  <c r="Z5" i="210" s="1"/>
  <c r="I6" i="248" s="1"/>
  <c r="L155" i="208"/>
  <c r="M339" i="208"/>
  <c r="T17" i="210" s="1"/>
  <c r="I14" i="245" s="1"/>
  <c r="I431" i="208"/>
  <c r="L21" i="210" s="1"/>
  <c r="I17" i="241" s="1"/>
  <c r="K454" i="208"/>
  <c r="P22" i="210" s="1"/>
  <c r="I18" i="243" s="1"/>
  <c r="O201" i="208"/>
  <c r="G408" i="208"/>
  <c r="H20" i="210" s="1"/>
  <c r="I16" i="239" s="1"/>
  <c r="Q559" i="208"/>
  <c r="M674" i="208"/>
  <c r="T32" i="210" s="1"/>
  <c r="I25" i="245" s="1"/>
  <c r="I743" i="208"/>
  <c r="L35" i="210" s="1"/>
  <c r="I29" i="241" s="1"/>
  <c r="S743" i="208"/>
  <c r="AF35" i="210" s="1"/>
  <c r="I29" i="251" s="1"/>
  <c r="K763" i="208"/>
  <c r="Q832" i="208"/>
  <c r="I293" i="208"/>
  <c r="L15" i="210" s="1"/>
  <c r="I12" i="241" s="1"/>
  <c r="R73" i="208"/>
  <c r="AD5" i="210" s="1"/>
  <c r="I6" i="250" s="1"/>
  <c r="J155" i="208"/>
  <c r="N454" i="208"/>
  <c r="V22" i="210" s="1"/>
  <c r="I18" i="246" s="1"/>
  <c r="L50" i="208"/>
  <c r="R4" i="210" s="1"/>
  <c r="I5" i="244" s="1"/>
  <c r="J50" i="208"/>
  <c r="N4" i="210" s="1"/>
  <c r="I5" i="242" s="1"/>
  <c r="N96" i="208"/>
  <c r="V6" i="210" s="1"/>
  <c r="I7" i="246" s="1"/>
  <c r="M224" i="208"/>
  <c r="T12" i="210" s="1"/>
  <c r="S33" i="245" s="1"/>
  <c r="K362" i="208"/>
  <c r="P18" i="210" s="1"/>
  <c r="I15" i="243" s="1"/>
  <c r="Q477" i="208"/>
  <c r="AB23" i="210" s="1"/>
  <c r="I19" i="249" s="1"/>
  <c r="G490" i="208"/>
  <c r="S490" i="208"/>
  <c r="I513" i="208"/>
  <c r="L25" i="210" s="1"/>
  <c r="I20" i="241" s="1"/>
  <c r="O582" i="208"/>
  <c r="X28" i="210" s="1"/>
  <c r="I22" i="247" s="1"/>
  <c r="M582" i="208"/>
  <c r="T28" i="210" s="1"/>
  <c r="I22" i="245" s="1"/>
  <c r="I786" i="208"/>
  <c r="L38" i="210" s="1"/>
  <c r="I31" i="241" s="1"/>
  <c r="O855" i="208"/>
  <c r="X41" i="210" s="1"/>
  <c r="I33" i="247" s="1"/>
  <c r="M855" i="208"/>
  <c r="T41" i="210" s="1"/>
  <c r="I33" i="245" s="1"/>
  <c r="Q878" i="208"/>
  <c r="AB42" i="210" s="1"/>
  <c r="I34" i="249" s="1"/>
  <c r="N119" i="208"/>
  <c r="V7" i="210" s="1"/>
  <c r="S32" i="246" s="1"/>
  <c r="H454" i="208"/>
  <c r="J22" i="210" s="1"/>
  <c r="I18" i="240" s="1"/>
  <c r="K270" i="208"/>
  <c r="P14" i="210" s="1"/>
  <c r="I11" i="243" s="1"/>
  <c r="I385" i="208"/>
  <c r="L19" i="210" s="1"/>
  <c r="S34" i="241" s="1"/>
  <c r="G536" i="208"/>
  <c r="H26" i="210" s="1"/>
  <c r="I21" i="239" s="1"/>
  <c r="S536" i="208"/>
  <c r="AF26" i="210" s="1"/>
  <c r="I21" i="251" s="1"/>
  <c r="O628" i="208"/>
  <c r="X30" i="210" s="1"/>
  <c r="I23" i="247" s="1"/>
  <c r="M628" i="208"/>
  <c r="T30" i="210" s="1"/>
  <c r="I23" i="245" s="1"/>
  <c r="Q651" i="208"/>
  <c r="AB31" i="210" s="1"/>
  <c r="I24" i="249" s="1"/>
  <c r="K720" i="208"/>
  <c r="P34" i="210" s="1"/>
  <c r="I28" i="243" s="1"/>
  <c r="Q786" i="208"/>
  <c r="AB38" i="210" s="1"/>
  <c r="I31" i="249" s="1"/>
  <c r="I832" i="208"/>
  <c r="E73" i="208"/>
  <c r="D5" i="210" s="1"/>
  <c r="I6" i="237" s="1"/>
  <c r="E339" i="208"/>
  <c r="D17" i="210" s="1"/>
  <c r="I14" i="237" s="1"/>
  <c r="E651" i="208"/>
  <c r="D31" i="210" s="1"/>
  <c r="I24" i="237" s="1"/>
  <c r="G27" i="208"/>
  <c r="H3" i="210" s="1"/>
  <c r="I4" i="239" s="1"/>
  <c r="S27" i="208"/>
  <c r="AF3" i="210" s="1"/>
  <c r="I4" i="251" s="1"/>
  <c r="Q27" i="208"/>
  <c r="AB3" i="210" s="1"/>
  <c r="I4" i="249" s="1"/>
  <c r="M50" i="208"/>
  <c r="T4" i="210" s="1"/>
  <c r="I5" i="245" s="1"/>
  <c r="K50" i="208"/>
  <c r="P4" i="210" s="1"/>
  <c r="I5" i="243" s="1"/>
  <c r="O73" i="208"/>
  <c r="X5" i="210" s="1"/>
  <c r="I6" i="247" s="1"/>
  <c r="I155" i="208"/>
  <c r="G155" i="208"/>
  <c r="G431" i="208"/>
  <c r="H21" i="210" s="1"/>
  <c r="I17" i="239" s="1"/>
  <c r="S431" i="208"/>
  <c r="AF21" i="210" s="1"/>
  <c r="I17" i="251" s="1"/>
  <c r="Q431" i="208"/>
  <c r="AB21" i="210" s="1"/>
  <c r="I17" i="249" s="1"/>
  <c r="H178" i="208"/>
  <c r="J10" i="210" s="1"/>
  <c r="I26" i="240" s="1"/>
  <c r="F201" i="208"/>
  <c r="R201" i="208"/>
  <c r="N224" i="208"/>
  <c r="V12" i="210" s="1"/>
  <c r="S33" i="246" s="1"/>
  <c r="N270" i="208"/>
  <c r="V14" i="210" s="1"/>
  <c r="I11" i="246" s="1"/>
  <c r="L293" i="208"/>
  <c r="R15" i="210" s="1"/>
  <c r="I12" i="244" s="1"/>
  <c r="N339" i="208"/>
  <c r="V17" i="210" s="1"/>
  <c r="I14" i="246" s="1"/>
  <c r="N362" i="208"/>
  <c r="V18" i="210" s="1"/>
  <c r="I15" i="246" s="1"/>
  <c r="L385" i="208"/>
  <c r="R19" i="210" s="1"/>
  <c r="S34" i="244" s="1"/>
  <c r="L513" i="208"/>
  <c r="R25" i="210" s="1"/>
  <c r="I20" i="244" s="1"/>
  <c r="F582" i="208"/>
  <c r="F28" i="210" s="1"/>
  <c r="I22" i="238" s="1"/>
  <c r="R582" i="208"/>
  <c r="AD28" i="210" s="1"/>
  <c r="I22" i="250" s="1"/>
  <c r="F628" i="208"/>
  <c r="F30" i="210" s="1"/>
  <c r="I23" i="238" s="1"/>
  <c r="R628" i="208"/>
  <c r="AD30" i="210" s="1"/>
  <c r="I23" i="250" s="1"/>
  <c r="F674" i="208"/>
  <c r="F32" i="210" s="1"/>
  <c r="I25" i="238" s="1"/>
  <c r="N674" i="208"/>
  <c r="V32" i="210" s="1"/>
  <c r="I25" i="246" s="1"/>
  <c r="R674" i="208"/>
  <c r="AD32" i="210" s="1"/>
  <c r="I25" i="250" s="1"/>
  <c r="N697" i="208"/>
  <c r="V33" i="210" s="1"/>
  <c r="I27" i="246" s="1"/>
  <c r="N720" i="208"/>
  <c r="V34" i="210" s="1"/>
  <c r="I28" i="246" s="1"/>
  <c r="L743" i="208"/>
  <c r="R35" i="210" s="1"/>
  <c r="I29" i="244" s="1"/>
  <c r="N763" i="208"/>
  <c r="L786" i="208"/>
  <c r="R38" i="210" s="1"/>
  <c r="I31" i="244" s="1"/>
  <c r="N809" i="208"/>
  <c r="V39" i="210" s="1"/>
  <c r="I32" i="246" s="1"/>
  <c r="F855" i="208"/>
  <c r="F41" i="210" s="1"/>
  <c r="I33" i="238" s="1"/>
  <c r="N855" i="208"/>
  <c r="V41" i="210" s="1"/>
  <c r="I33" i="246" s="1"/>
  <c r="O27" i="208"/>
  <c r="X3" i="210" s="1"/>
  <c r="I4" i="247" s="1"/>
  <c r="I50" i="208"/>
  <c r="L4" i="210" s="1"/>
  <c r="I5" i="241" s="1"/>
  <c r="F50" i="208"/>
  <c r="F4" i="210" s="1"/>
  <c r="I5" i="238" s="1"/>
  <c r="R50" i="208"/>
  <c r="AD4" i="210" s="1"/>
  <c r="I5" i="250" s="1"/>
  <c r="P50" i="208"/>
  <c r="Z4" i="210" s="1"/>
  <c r="I5" i="248" s="1"/>
  <c r="L73" i="208"/>
  <c r="R5" i="210" s="1"/>
  <c r="I6" i="244" s="1"/>
  <c r="H119" i="208"/>
  <c r="J7" i="210" s="1"/>
  <c r="S32" i="240" s="1"/>
  <c r="F155" i="208"/>
  <c r="R155" i="208"/>
  <c r="P155" i="208"/>
  <c r="Q454" i="208"/>
  <c r="AB22" i="210" s="1"/>
  <c r="I18" i="249" s="1"/>
  <c r="L201" i="208"/>
  <c r="N201" i="208"/>
  <c r="H201" i="208"/>
  <c r="F293" i="208"/>
  <c r="F15" i="210" s="1"/>
  <c r="I12" i="238" s="1"/>
  <c r="R293" i="208"/>
  <c r="AD15" i="210" s="1"/>
  <c r="I12" i="250" s="1"/>
  <c r="N293" i="208"/>
  <c r="V15" i="210" s="1"/>
  <c r="I12" i="246" s="1"/>
  <c r="F385" i="208"/>
  <c r="F19" i="210" s="1"/>
  <c r="S34" i="238" s="1"/>
  <c r="N385" i="208"/>
  <c r="V19" i="210" s="1"/>
  <c r="S34" i="246" s="1"/>
  <c r="R385" i="208"/>
  <c r="AD19" i="210" s="1"/>
  <c r="S34" i="250" s="1"/>
  <c r="N408" i="208"/>
  <c r="V20" i="210" s="1"/>
  <c r="I16" i="246" s="1"/>
  <c r="F513" i="208"/>
  <c r="F25" i="210" s="1"/>
  <c r="I20" i="238" s="1"/>
  <c r="N513" i="208"/>
  <c r="V25" i="210" s="1"/>
  <c r="I20" i="246" s="1"/>
  <c r="R513" i="208"/>
  <c r="AD25" i="210" s="1"/>
  <c r="I20" i="250" s="1"/>
  <c r="N536" i="208"/>
  <c r="V26" i="210" s="1"/>
  <c r="I21" i="246" s="1"/>
  <c r="N559" i="208"/>
  <c r="L582" i="208"/>
  <c r="R28" i="210" s="1"/>
  <c r="I22" i="244" s="1"/>
  <c r="H582" i="208"/>
  <c r="J28" i="210" s="1"/>
  <c r="I22" i="240" s="1"/>
  <c r="L628" i="208"/>
  <c r="R30" i="210" s="1"/>
  <c r="I23" i="244" s="1"/>
  <c r="H628" i="208"/>
  <c r="J30" i="210" s="1"/>
  <c r="I23" i="240" s="1"/>
  <c r="N651" i="208"/>
  <c r="V31" i="210" s="1"/>
  <c r="I24" i="246" s="1"/>
  <c r="L674" i="208"/>
  <c r="R32" i="210" s="1"/>
  <c r="I25" i="244" s="1"/>
  <c r="H674" i="208"/>
  <c r="J32" i="210" s="1"/>
  <c r="I25" i="240" s="1"/>
  <c r="F743" i="208"/>
  <c r="F35" i="210" s="1"/>
  <c r="I29" i="238" s="1"/>
  <c r="R743" i="208"/>
  <c r="AD35" i="210" s="1"/>
  <c r="I29" i="250" s="1"/>
  <c r="F786" i="208"/>
  <c r="F38" i="210" s="1"/>
  <c r="I31" i="238" s="1"/>
  <c r="R786" i="208"/>
  <c r="AD38" i="210" s="1"/>
  <c r="I31" i="250" s="1"/>
  <c r="N832" i="208"/>
  <c r="M27" i="208"/>
  <c r="T3" i="210" s="1"/>
  <c r="I4" i="245" s="1"/>
  <c r="K27" i="208"/>
  <c r="P3" i="210" s="1"/>
  <c r="I4" i="243" s="1"/>
  <c r="I27" i="208"/>
  <c r="L3" i="210" s="1"/>
  <c r="I4" i="241" s="1"/>
  <c r="G50" i="208"/>
  <c r="H4" i="210" s="1"/>
  <c r="I5" i="239" s="1"/>
  <c r="S50" i="208"/>
  <c r="AF4" i="210" s="1"/>
  <c r="I5" i="251" s="1"/>
  <c r="Q50" i="208"/>
  <c r="AB4" i="210" s="1"/>
  <c r="I5" i="249" s="1"/>
  <c r="O50" i="208"/>
  <c r="X4" i="210" s="1"/>
  <c r="I5" i="247" s="1"/>
  <c r="I73" i="208"/>
  <c r="L5" i="210" s="1"/>
  <c r="I6" i="241" s="1"/>
  <c r="O155" i="208"/>
  <c r="M155" i="208"/>
  <c r="M431" i="208"/>
  <c r="T21" i="210" s="1"/>
  <c r="I17" i="245" s="1"/>
  <c r="K431" i="208"/>
  <c r="P21" i="210" s="1"/>
  <c r="I17" i="243" s="1"/>
  <c r="I201" i="208"/>
  <c r="G224" i="208"/>
  <c r="H12" i="210" s="1"/>
  <c r="S33" i="239" s="1"/>
  <c r="S224" i="208"/>
  <c r="AF12" i="210" s="1"/>
  <c r="S33" i="251" s="1"/>
  <c r="Q270" i="208"/>
  <c r="AB14" i="210" s="1"/>
  <c r="I11" i="249" s="1"/>
  <c r="O293" i="208"/>
  <c r="X15" i="210" s="1"/>
  <c r="I12" i="247" s="1"/>
  <c r="Q316" i="208"/>
  <c r="AB16" i="210" s="1"/>
  <c r="I13" i="249" s="1"/>
  <c r="G339" i="208"/>
  <c r="H17" i="210" s="1"/>
  <c r="I14" i="239" s="1"/>
  <c r="S339" i="208"/>
  <c r="AF17" i="210" s="1"/>
  <c r="I14" i="251" s="1"/>
  <c r="Q362" i="208"/>
  <c r="AB18" i="210" s="1"/>
  <c r="I15" i="249" s="1"/>
  <c r="O385" i="208"/>
  <c r="X19" i="210" s="1"/>
  <c r="S34" i="247" s="1"/>
  <c r="M408" i="208"/>
  <c r="T20" i="210" s="1"/>
  <c r="I16" i="245" s="1"/>
  <c r="K477" i="208"/>
  <c r="P23" i="210" s="1"/>
  <c r="I19" i="243" s="1"/>
  <c r="M490" i="208"/>
  <c r="O513" i="208"/>
  <c r="X25" i="210" s="1"/>
  <c r="I20" i="247" s="1"/>
  <c r="M536" i="208"/>
  <c r="T26" i="210" s="1"/>
  <c r="I21" i="245" s="1"/>
  <c r="K559" i="208"/>
  <c r="I582" i="208"/>
  <c r="L28" i="210" s="1"/>
  <c r="I22" i="241" s="1"/>
  <c r="S582" i="208"/>
  <c r="AF28" i="210" s="1"/>
  <c r="I22" i="251" s="1"/>
  <c r="I628" i="208"/>
  <c r="L30" i="210" s="1"/>
  <c r="I23" i="241" s="1"/>
  <c r="G628" i="208"/>
  <c r="H30" i="210" s="1"/>
  <c r="I23" i="239" s="1"/>
  <c r="S628" i="208"/>
  <c r="AF30" i="210" s="1"/>
  <c r="I23" i="251" s="1"/>
  <c r="K651" i="208"/>
  <c r="P31" i="210" s="1"/>
  <c r="I24" i="243" s="1"/>
  <c r="I674" i="208"/>
  <c r="L32" i="210" s="1"/>
  <c r="I25" i="241" s="1"/>
  <c r="G674" i="208"/>
  <c r="H32" i="210" s="1"/>
  <c r="I25" i="239" s="1"/>
  <c r="S674" i="208"/>
  <c r="AF32" i="210" s="1"/>
  <c r="I25" i="251" s="1"/>
  <c r="Q720" i="208"/>
  <c r="AB34" i="210" s="1"/>
  <c r="I28" i="249" s="1"/>
  <c r="O743" i="208"/>
  <c r="X35" i="210" s="1"/>
  <c r="I29" i="247" s="1"/>
  <c r="M743" i="208"/>
  <c r="T35" i="210" s="1"/>
  <c r="I29" i="245" s="1"/>
  <c r="Q763" i="208"/>
  <c r="K786" i="208"/>
  <c r="P38" i="210" s="1"/>
  <c r="I31" i="243" s="1"/>
  <c r="O786" i="208"/>
  <c r="X38" i="210" s="1"/>
  <c r="I31" i="247" s="1"/>
  <c r="K832" i="208"/>
  <c r="O832" i="208"/>
  <c r="I855" i="208"/>
  <c r="L41" i="210" s="1"/>
  <c r="I33" i="241" s="1"/>
  <c r="G855" i="208"/>
  <c r="H41" i="210" s="1"/>
  <c r="I33" i="239" s="1"/>
  <c r="S855" i="208"/>
  <c r="AF41" i="210" s="1"/>
  <c r="I33" i="251" s="1"/>
  <c r="K878" i="208"/>
  <c r="P42" i="210" s="1"/>
  <c r="I34" i="243" s="1"/>
  <c r="O878" i="208"/>
  <c r="X42" i="210" s="1"/>
  <c r="I34" i="247" s="1"/>
  <c r="E178" i="208"/>
  <c r="D10" i="210" s="1"/>
  <c r="I26" i="237" s="1"/>
  <c r="E513" i="208"/>
  <c r="D25" i="210" s="1"/>
  <c r="I20" i="237" s="1"/>
  <c r="E786" i="208"/>
  <c r="D38" i="210" s="1"/>
  <c r="I31" i="237" s="1"/>
  <c r="H50" i="208"/>
  <c r="J4" i="210" s="1"/>
  <c r="I5" i="240" s="1"/>
  <c r="H155" i="208"/>
  <c r="H293" i="208"/>
  <c r="J15" i="210" s="1"/>
  <c r="I12" i="240" s="1"/>
  <c r="H385" i="208"/>
  <c r="J19" i="210" s="1"/>
  <c r="S34" i="240" s="1"/>
  <c r="H513" i="208"/>
  <c r="J25" i="210" s="1"/>
  <c r="I20" i="240" s="1"/>
  <c r="N628" i="208"/>
  <c r="V30" i="210" s="1"/>
  <c r="I23" i="246" s="1"/>
  <c r="H786" i="208"/>
  <c r="J38" i="210" s="1"/>
  <c r="I31" i="240" s="1"/>
  <c r="N878" i="208"/>
  <c r="V42" i="210" s="1"/>
  <c r="I34" i="246" s="1"/>
  <c r="J73" i="208"/>
  <c r="N5" i="210" s="1"/>
  <c r="I6" i="242" s="1"/>
  <c r="I119" i="208"/>
  <c r="L7" i="210" s="1"/>
  <c r="S32" i="241" s="1"/>
  <c r="I178" i="208"/>
  <c r="L10" i="210" s="1"/>
  <c r="I26" i="241" s="1"/>
  <c r="N582" i="208"/>
  <c r="V28" i="210" s="1"/>
  <c r="I22" i="246" s="1"/>
  <c r="N786" i="208"/>
  <c r="V38" i="210" s="1"/>
  <c r="I31" i="246" s="1"/>
  <c r="N155" i="208"/>
  <c r="F27" i="208"/>
  <c r="F3" i="210" s="1"/>
  <c r="I4" i="238" s="1"/>
  <c r="L27" i="208"/>
  <c r="R3" i="210" s="1"/>
  <c r="I4" i="244" s="1"/>
  <c r="R27" i="208"/>
  <c r="AD3" i="210" s="1"/>
  <c r="I4" i="250" s="1"/>
  <c r="J27" i="208"/>
  <c r="N3" i="210" s="1"/>
  <c r="I4" i="242" s="1"/>
  <c r="P27" i="208"/>
  <c r="Z3" i="210" s="1"/>
  <c r="I4" i="248" s="1"/>
  <c r="H27" i="208"/>
  <c r="J3" i="210" s="1"/>
  <c r="I4" i="240" s="1"/>
  <c r="N27" i="208"/>
  <c r="V3" i="210" s="1"/>
  <c r="I4" i="246" s="1"/>
  <c r="K96" i="208"/>
  <c r="P6" i="210" s="1"/>
  <c r="I7" i="243" s="1"/>
  <c r="Q96" i="208"/>
  <c r="AB6" i="210" s="1"/>
  <c r="I7" i="249" s="1"/>
  <c r="F119" i="208"/>
  <c r="F7" i="210" s="1"/>
  <c r="S32" i="238" s="1"/>
  <c r="L119" i="208"/>
  <c r="R7" i="210" s="1"/>
  <c r="S32" i="244" s="1"/>
  <c r="R119" i="208"/>
  <c r="AD7" i="210" s="1"/>
  <c r="S32" i="250" s="1"/>
  <c r="J119" i="208"/>
  <c r="N7" i="210" s="1"/>
  <c r="S32" i="242" s="1"/>
  <c r="P119" i="208"/>
  <c r="Z7" i="210" s="1"/>
  <c r="S32" i="248" s="1"/>
  <c r="S155" i="208"/>
  <c r="H431" i="208"/>
  <c r="J21" i="210" s="1"/>
  <c r="I17" i="240" s="1"/>
  <c r="N431" i="208"/>
  <c r="V21" i="210" s="1"/>
  <c r="I17" i="246" s="1"/>
  <c r="I454" i="208"/>
  <c r="L22" i="210" s="1"/>
  <c r="I18" i="241" s="1"/>
  <c r="O454" i="208"/>
  <c r="X22" i="210" s="1"/>
  <c r="I18" i="247" s="1"/>
  <c r="G454" i="208"/>
  <c r="H22" i="210" s="1"/>
  <c r="I18" i="239" s="1"/>
  <c r="M454" i="208"/>
  <c r="T22" i="210" s="1"/>
  <c r="I18" i="245" s="1"/>
  <c r="K224" i="208"/>
  <c r="P12" i="210" s="1"/>
  <c r="S33" i="243" s="1"/>
  <c r="Q224" i="208"/>
  <c r="AB12" i="210" s="1"/>
  <c r="S33" i="249" s="1"/>
  <c r="F270" i="208"/>
  <c r="F14" i="210" s="1"/>
  <c r="I11" i="238" s="1"/>
  <c r="L270" i="208"/>
  <c r="R14" i="210" s="1"/>
  <c r="I11" i="244" s="1"/>
  <c r="R270" i="208"/>
  <c r="AD14" i="210" s="1"/>
  <c r="I11" i="250" s="1"/>
  <c r="H270" i="208"/>
  <c r="J14" i="210" s="1"/>
  <c r="I11" i="240" s="1"/>
  <c r="G293" i="208"/>
  <c r="H15" i="210" s="1"/>
  <c r="I12" i="239" s="1"/>
  <c r="M293" i="208"/>
  <c r="T15" i="210" s="1"/>
  <c r="I12" i="245" s="1"/>
  <c r="S293" i="208"/>
  <c r="AF15" i="210" s="1"/>
  <c r="I12" i="251" s="1"/>
  <c r="I316" i="208"/>
  <c r="L16" i="210" s="1"/>
  <c r="I13" i="241" s="1"/>
  <c r="O316" i="208"/>
  <c r="X16" i="210" s="1"/>
  <c r="I13" i="247" s="1"/>
  <c r="K339" i="208"/>
  <c r="P17" i="210" s="1"/>
  <c r="I14" i="243" s="1"/>
  <c r="Q339" i="208"/>
  <c r="AB17" i="210" s="1"/>
  <c r="I14" i="249" s="1"/>
  <c r="F362" i="208"/>
  <c r="F18" i="210" s="1"/>
  <c r="I15" i="238" s="1"/>
  <c r="L362" i="208"/>
  <c r="R18" i="210" s="1"/>
  <c r="I15" i="244" s="1"/>
  <c r="R362" i="208"/>
  <c r="AD18" i="210" s="1"/>
  <c r="I15" i="250" s="1"/>
  <c r="H362" i="208"/>
  <c r="J18" i="210" s="1"/>
  <c r="I15" i="240" s="1"/>
  <c r="G385" i="208"/>
  <c r="H19" i="210" s="1"/>
  <c r="S34" i="239" s="1"/>
  <c r="M385" i="208"/>
  <c r="T19" i="210" s="1"/>
  <c r="S34" i="245" s="1"/>
  <c r="S385" i="208"/>
  <c r="AF19" i="210" s="1"/>
  <c r="S34" i="251" s="1"/>
  <c r="I477" i="208"/>
  <c r="L23" i="210" s="1"/>
  <c r="I19" i="241" s="1"/>
  <c r="O477" i="208"/>
  <c r="X23" i="210" s="1"/>
  <c r="I19" i="247" s="1"/>
  <c r="K490" i="208"/>
  <c r="Q490" i="208"/>
  <c r="G513" i="208"/>
  <c r="H25" i="210" s="1"/>
  <c r="I20" i="239" s="1"/>
  <c r="M513" i="208"/>
  <c r="T25" i="210" s="1"/>
  <c r="I20" i="245" s="1"/>
  <c r="S513" i="208"/>
  <c r="AF25" i="210" s="1"/>
  <c r="I20" i="251" s="1"/>
  <c r="I559" i="208"/>
  <c r="O559" i="208"/>
  <c r="K605" i="208"/>
  <c r="Q605" i="208"/>
  <c r="I651" i="208"/>
  <c r="L31" i="210" s="1"/>
  <c r="I24" i="241" s="1"/>
  <c r="O651" i="208"/>
  <c r="X31" i="210" s="1"/>
  <c r="I24" i="247" s="1"/>
  <c r="G651" i="208"/>
  <c r="H31" i="210" s="1"/>
  <c r="I24" i="239" s="1"/>
  <c r="M651" i="208"/>
  <c r="T31" i="210" s="1"/>
  <c r="I24" i="245" s="1"/>
  <c r="S651" i="208"/>
  <c r="AF31" i="210" s="1"/>
  <c r="I24" i="251" s="1"/>
  <c r="K697" i="208"/>
  <c r="P33" i="210" s="1"/>
  <c r="I27" i="243" s="1"/>
  <c r="Q697" i="208"/>
  <c r="AB33" i="210" s="1"/>
  <c r="I27" i="249" s="1"/>
  <c r="F720" i="208"/>
  <c r="F34" i="210" s="1"/>
  <c r="I28" i="238" s="1"/>
  <c r="L720" i="208"/>
  <c r="R34" i="210" s="1"/>
  <c r="I28" i="244" s="1"/>
  <c r="R720" i="208"/>
  <c r="AD34" i="210" s="1"/>
  <c r="I28" i="250" s="1"/>
  <c r="H720" i="208"/>
  <c r="J34" i="210" s="1"/>
  <c r="I28" i="240" s="1"/>
  <c r="I763" i="208"/>
  <c r="O763" i="208"/>
  <c r="G763" i="208"/>
  <c r="M763" i="208"/>
  <c r="S763" i="208"/>
  <c r="K809" i="208"/>
  <c r="P39" i="210" s="1"/>
  <c r="I32" i="243" s="1"/>
  <c r="Q809" i="208"/>
  <c r="AB39" i="210" s="1"/>
  <c r="I32" i="249" s="1"/>
  <c r="F832" i="208"/>
  <c r="L832" i="208"/>
  <c r="R832" i="208"/>
  <c r="H832" i="208"/>
  <c r="E119" i="208"/>
  <c r="D7" i="210" s="1"/>
  <c r="S32" i="237" s="1"/>
  <c r="E224" i="208"/>
  <c r="D12" i="210" s="1"/>
  <c r="S33" i="237" s="1"/>
  <c r="E385" i="208"/>
  <c r="D19" i="210" s="1"/>
  <c r="S34" i="237" s="1"/>
  <c r="E559" i="208"/>
  <c r="E697" i="208"/>
  <c r="D33" i="210" s="1"/>
  <c r="I27" i="237" s="1"/>
  <c r="E832" i="208"/>
  <c r="F96" i="208"/>
  <c r="F6" i="210" s="1"/>
  <c r="I7" i="238" s="1"/>
  <c r="L96" i="208"/>
  <c r="R6" i="210" s="1"/>
  <c r="I7" i="244" s="1"/>
  <c r="R96" i="208"/>
  <c r="AD6" i="210" s="1"/>
  <c r="I7" i="250" s="1"/>
  <c r="J96" i="208"/>
  <c r="N6" i="210" s="1"/>
  <c r="I7" i="242" s="1"/>
  <c r="P96" i="208"/>
  <c r="Z6" i="210" s="1"/>
  <c r="I7" i="248" s="1"/>
  <c r="H96" i="208"/>
  <c r="J6" i="210" s="1"/>
  <c r="I7" i="240" s="1"/>
  <c r="G119" i="208"/>
  <c r="H7" i="210" s="1"/>
  <c r="S32" i="239" s="1"/>
  <c r="M119" i="208"/>
  <c r="T7" i="210" s="1"/>
  <c r="S32" i="245" s="1"/>
  <c r="S119" i="208"/>
  <c r="AF7" i="210" s="1"/>
  <c r="S32" i="251" s="1"/>
  <c r="K119" i="208"/>
  <c r="P7" i="210" s="1"/>
  <c r="S32" i="243" s="1"/>
  <c r="Q119" i="208"/>
  <c r="AB7" i="210" s="1"/>
  <c r="S32" i="249" s="1"/>
  <c r="O431" i="208"/>
  <c r="X21" i="210" s="1"/>
  <c r="I17" i="247" s="1"/>
  <c r="K201" i="208"/>
  <c r="Q201" i="208"/>
  <c r="F224" i="208"/>
  <c r="F12" i="210" s="1"/>
  <c r="S33" i="238" s="1"/>
  <c r="L224" i="208"/>
  <c r="R12" i="210" s="1"/>
  <c r="S33" i="244" s="1"/>
  <c r="R224" i="208"/>
  <c r="AD12" i="210" s="1"/>
  <c r="S33" i="250" s="1"/>
  <c r="H224" i="208"/>
  <c r="J12" i="210" s="1"/>
  <c r="S33" i="240" s="1"/>
  <c r="G270" i="208"/>
  <c r="H14" i="210" s="1"/>
  <c r="I11" i="239" s="1"/>
  <c r="M270" i="208"/>
  <c r="T14" i="210" s="1"/>
  <c r="I11" i="245" s="1"/>
  <c r="S270" i="208"/>
  <c r="AF14" i="210" s="1"/>
  <c r="I11" i="251" s="1"/>
  <c r="F339" i="208"/>
  <c r="F17" i="210" s="1"/>
  <c r="I14" i="238" s="1"/>
  <c r="L339" i="208"/>
  <c r="R17" i="210" s="1"/>
  <c r="I14" i="244" s="1"/>
  <c r="R339" i="208"/>
  <c r="AD17" i="210" s="1"/>
  <c r="I14" i="250" s="1"/>
  <c r="H339" i="208"/>
  <c r="J17" i="210" s="1"/>
  <c r="I14" i="240" s="1"/>
  <c r="G362" i="208"/>
  <c r="H18" i="210" s="1"/>
  <c r="I15" i="239" s="1"/>
  <c r="M362" i="208"/>
  <c r="T18" i="210" s="1"/>
  <c r="I15" i="245" s="1"/>
  <c r="S362" i="208"/>
  <c r="AF18" i="210" s="1"/>
  <c r="I15" i="251" s="1"/>
  <c r="I408" i="208"/>
  <c r="L20" i="210" s="1"/>
  <c r="I16" i="241" s="1"/>
  <c r="O408" i="208"/>
  <c r="X20" i="210" s="1"/>
  <c r="I16" i="247" s="1"/>
  <c r="F490" i="208"/>
  <c r="L490" i="208"/>
  <c r="R490" i="208"/>
  <c r="H490" i="208"/>
  <c r="N490" i="208"/>
  <c r="I536" i="208"/>
  <c r="L26" i="210" s="1"/>
  <c r="I21" i="241" s="1"/>
  <c r="O536" i="208"/>
  <c r="X26" i="210" s="1"/>
  <c r="I21" i="247" s="1"/>
  <c r="K582" i="208"/>
  <c r="P28" i="210" s="1"/>
  <c r="I22" i="243" s="1"/>
  <c r="Q582" i="208"/>
  <c r="AB28" i="210" s="1"/>
  <c r="I22" i="249" s="1"/>
  <c r="F605" i="208"/>
  <c r="L605" i="208"/>
  <c r="R605" i="208"/>
  <c r="H605" i="208"/>
  <c r="N605" i="208"/>
  <c r="K674" i="208"/>
  <c r="P32" i="210" s="1"/>
  <c r="I25" i="243" s="1"/>
  <c r="Q674" i="208"/>
  <c r="AB32" i="210" s="1"/>
  <c r="I25" i="249" s="1"/>
  <c r="F697" i="208"/>
  <c r="F33" i="210" s="1"/>
  <c r="I27" i="238" s="1"/>
  <c r="L697" i="208"/>
  <c r="R33" i="210" s="1"/>
  <c r="I27" i="244" s="1"/>
  <c r="R697" i="208"/>
  <c r="AD33" i="210" s="1"/>
  <c r="I27" i="250" s="1"/>
  <c r="H697" i="208"/>
  <c r="J33" i="210" s="1"/>
  <c r="I27" i="240" s="1"/>
  <c r="F809" i="208"/>
  <c r="F39" i="210" s="1"/>
  <c r="I32" i="238" s="1"/>
  <c r="L809" i="208"/>
  <c r="R39" i="210" s="1"/>
  <c r="I32" i="244" s="1"/>
  <c r="R809" i="208"/>
  <c r="AD39" i="210" s="1"/>
  <c r="I32" i="250" s="1"/>
  <c r="H809" i="208"/>
  <c r="J39" i="210" s="1"/>
  <c r="I32" i="240" s="1"/>
  <c r="G878" i="208"/>
  <c r="H42" i="210" s="1"/>
  <c r="I34" i="239" s="1"/>
  <c r="M878" i="208"/>
  <c r="T42" i="210" s="1"/>
  <c r="I34" i="245" s="1"/>
  <c r="S878" i="208"/>
  <c r="AF42" i="210" s="1"/>
  <c r="I34" i="251" s="1"/>
  <c r="E96" i="208"/>
  <c r="D6" i="210" s="1"/>
  <c r="I7" i="237" s="1"/>
  <c r="E201" i="208"/>
  <c r="E362" i="208"/>
  <c r="D18" i="210" s="1"/>
  <c r="I15" i="237" s="1"/>
  <c r="E536" i="208"/>
  <c r="D26" i="210" s="1"/>
  <c r="I21" i="237" s="1"/>
  <c r="E674" i="208"/>
  <c r="D32" i="210" s="1"/>
  <c r="I25" i="237" s="1"/>
  <c r="E809" i="208"/>
  <c r="D39" i="210" s="1"/>
  <c r="I32" i="237" s="1"/>
  <c r="G73" i="208"/>
  <c r="H5" i="210" s="1"/>
  <c r="I6" i="239" s="1"/>
  <c r="M73" i="208"/>
  <c r="T5" i="210" s="1"/>
  <c r="I6" i="245" s="1"/>
  <c r="S73" i="208"/>
  <c r="AF5" i="210" s="1"/>
  <c r="I6" i="251" s="1"/>
  <c r="K73" i="208"/>
  <c r="P5" i="210" s="1"/>
  <c r="I6" i="243" s="1"/>
  <c r="Q73" i="208"/>
  <c r="AB5" i="210" s="1"/>
  <c r="I6" i="249" s="1"/>
  <c r="O119" i="208"/>
  <c r="X7" i="210" s="1"/>
  <c r="S32" i="247" s="1"/>
  <c r="F454" i="208"/>
  <c r="F22" i="210" s="1"/>
  <c r="I18" i="238" s="1"/>
  <c r="L454" i="208"/>
  <c r="R22" i="210" s="1"/>
  <c r="I18" i="244" s="1"/>
  <c r="R454" i="208"/>
  <c r="AD22" i="210" s="1"/>
  <c r="I18" i="250" s="1"/>
  <c r="J454" i="208"/>
  <c r="N22" i="210" s="1"/>
  <c r="I18" i="242" s="1"/>
  <c r="P454" i="208"/>
  <c r="Z22" i="210" s="1"/>
  <c r="I18" i="248" s="1"/>
  <c r="F178" i="208"/>
  <c r="F10" i="210" s="1"/>
  <c r="I26" i="238" s="1"/>
  <c r="L178" i="208"/>
  <c r="R10" i="210" s="1"/>
  <c r="I26" i="244" s="1"/>
  <c r="R178" i="208"/>
  <c r="AD10" i="210" s="1"/>
  <c r="I26" i="250" s="1"/>
  <c r="J178" i="208"/>
  <c r="N10" i="210" s="1"/>
  <c r="I26" i="242" s="1"/>
  <c r="P178" i="208"/>
  <c r="Z10" i="210" s="1"/>
  <c r="I26" i="248" s="1"/>
  <c r="G201" i="208"/>
  <c r="M201" i="208"/>
  <c r="S201" i="208"/>
  <c r="I270" i="208"/>
  <c r="L14" i="210" s="1"/>
  <c r="I11" i="241" s="1"/>
  <c r="O270" i="208"/>
  <c r="X14" i="210" s="1"/>
  <c r="I11" i="247" s="1"/>
  <c r="F316" i="208"/>
  <c r="F16" i="210" s="1"/>
  <c r="I13" i="238" s="1"/>
  <c r="L316" i="208"/>
  <c r="R16" i="210" s="1"/>
  <c r="I13" i="244" s="1"/>
  <c r="R316" i="208"/>
  <c r="AD16" i="210" s="1"/>
  <c r="I13" i="250" s="1"/>
  <c r="H316" i="208"/>
  <c r="J16" i="210" s="1"/>
  <c r="I13" i="240" s="1"/>
  <c r="N316" i="208"/>
  <c r="V16" i="210" s="1"/>
  <c r="I13" i="246" s="1"/>
  <c r="I362" i="208"/>
  <c r="L18" i="210" s="1"/>
  <c r="I15" i="241" s="1"/>
  <c r="O362" i="208"/>
  <c r="X18" i="210" s="1"/>
  <c r="I15" i="247" s="1"/>
  <c r="K408" i="208"/>
  <c r="P20" i="210" s="1"/>
  <c r="I16" i="243" s="1"/>
  <c r="Q408" i="208"/>
  <c r="AB20" i="210" s="1"/>
  <c r="I16" i="249" s="1"/>
  <c r="F477" i="208"/>
  <c r="F23" i="210" s="1"/>
  <c r="I19" i="238" s="1"/>
  <c r="L477" i="208"/>
  <c r="R23" i="210" s="1"/>
  <c r="I19" i="244" s="1"/>
  <c r="R477" i="208"/>
  <c r="AD23" i="210" s="1"/>
  <c r="I19" i="250" s="1"/>
  <c r="H477" i="208"/>
  <c r="J23" i="210" s="1"/>
  <c r="I19" i="240" s="1"/>
  <c r="N477" i="208"/>
  <c r="V23" i="210" s="1"/>
  <c r="I19" i="246" s="1"/>
  <c r="K536" i="208"/>
  <c r="P26" i="210" s="1"/>
  <c r="I21" i="243" s="1"/>
  <c r="Q536" i="208"/>
  <c r="AB26" i="210" s="1"/>
  <c r="I21" i="249" s="1"/>
  <c r="F559" i="208"/>
  <c r="L559" i="208"/>
  <c r="R559" i="208"/>
  <c r="H559" i="208"/>
  <c r="G582" i="208"/>
  <c r="H28" i="210" s="1"/>
  <c r="I22" i="239" s="1"/>
  <c r="F651" i="208"/>
  <c r="F31" i="210" s="1"/>
  <c r="I24" i="238" s="1"/>
  <c r="L651" i="208"/>
  <c r="R31" i="210" s="1"/>
  <c r="I24" i="244" s="1"/>
  <c r="R651" i="208"/>
  <c r="AD31" i="210" s="1"/>
  <c r="I24" i="250" s="1"/>
  <c r="H651" i="208"/>
  <c r="J31" i="210" s="1"/>
  <c r="I24" i="240" s="1"/>
  <c r="I720" i="208"/>
  <c r="L34" i="210" s="1"/>
  <c r="I28" i="241" s="1"/>
  <c r="O720" i="208"/>
  <c r="X34" i="210" s="1"/>
  <c r="I28" i="247" s="1"/>
  <c r="G720" i="208"/>
  <c r="H34" i="210" s="1"/>
  <c r="I28" i="239" s="1"/>
  <c r="M720" i="208"/>
  <c r="T34" i="210" s="1"/>
  <c r="I28" i="245" s="1"/>
  <c r="S720" i="208"/>
  <c r="AF34" i="210" s="1"/>
  <c r="I28" i="251" s="1"/>
  <c r="F763" i="208"/>
  <c r="L763" i="208"/>
  <c r="R763" i="208"/>
  <c r="H763" i="208"/>
  <c r="G832" i="208"/>
  <c r="M832" i="208"/>
  <c r="S832" i="208"/>
  <c r="S102" i="229" s="1"/>
  <c r="E50" i="208"/>
  <c r="D4" i="210" s="1"/>
  <c r="I5" i="237" s="1"/>
  <c r="E454" i="208"/>
  <c r="D22" i="210" s="1"/>
  <c r="I18" i="237" s="1"/>
  <c r="E316" i="208"/>
  <c r="D16" i="210" s="1"/>
  <c r="I13" i="237" s="1"/>
  <c r="E490" i="208"/>
  <c r="E628" i="208"/>
  <c r="D30" i="210" s="1"/>
  <c r="I23" i="237" s="1"/>
  <c r="E763" i="208"/>
  <c r="N50" i="208"/>
  <c r="V4" i="210" s="1"/>
  <c r="I5" i="246" s="1"/>
  <c r="H73" i="208"/>
  <c r="J5" i="210" s="1"/>
  <c r="I6" i="240" s="1"/>
  <c r="N73" i="208"/>
  <c r="V5" i="210" s="1"/>
  <c r="I6" i="246" s="1"/>
  <c r="I96" i="208"/>
  <c r="L6" i="210" s="1"/>
  <c r="I7" i="241" s="1"/>
  <c r="O96" i="208"/>
  <c r="X6" i="210" s="1"/>
  <c r="I7" i="247" s="1"/>
  <c r="G96" i="208"/>
  <c r="H6" i="210" s="1"/>
  <c r="I7" i="239" s="1"/>
  <c r="M96" i="208"/>
  <c r="T6" i="210" s="1"/>
  <c r="I7" i="245" s="1"/>
  <c r="S96" i="208"/>
  <c r="AF6" i="210" s="1"/>
  <c r="I7" i="251" s="1"/>
  <c r="K155" i="208"/>
  <c r="Q155" i="208"/>
  <c r="F431" i="208"/>
  <c r="F21" i="210" s="1"/>
  <c r="I17" i="238" s="1"/>
  <c r="L431" i="208"/>
  <c r="R21" i="210" s="1"/>
  <c r="I17" i="244" s="1"/>
  <c r="R431" i="208"/>
  <c r="AD21" i="210" s="1"/>
  <c r="I17" i="250" s="1"/>
  <c r="J431" i="208"/>
  <c r="N21" i="210" s="1"/>
  <c r="I17" i="242" s="1"/>
  <c r="P431" i="208"/>
  <c r="Z21" i="210" s="1"/>
  <c r="I17" i="248" s="1"/>
  <c r="S454" i="208"/>
  <c r="AF22" i="210" s="1"/>
  <c r="I18" i="251" s="1"/>
  <c r="G178" i="208"/>
  <c r="H10" i="210" s="1"/>
  <c r="I26" i="239" s="1"/>
  <c r="M178" i="208"/>
  <c r="T10" i="210" s="1"/>
  <c r="I26" i="245" s="1"/>
  <c r="S178" i="208"/>
  <c r="AF10" i="210" s="1"/>
  <c r="I26" i="251" s="1"/>
  <c r="I224" i="208"/>
  <c r="L12" i="210" s="1"/>
  <c r="S33" i="241" s="1"/>
  <c r="O224" i="208"/>
  <c r="X12" i="210" s="1"/>
  <c r="S33" i="247" s="1"/>
  <c r="K293" i="208"/>
  <c r="P15" i="210" s="1"/>
  <c r="I12" i="243" s="1"/>
  <c r="Q293" i="208"/>
  <c r="AB15" i="210" s="1"/>
  <c r="I12" i="249" s="1"/>
  <c r="G316" i="208"/>
  <c r="H16" i="210" s="1"/>
  <c r="I13" i="239" s="1"/>
  <c r="M316" i="208"/>
  <c r="T16" i="210" s="1"/>
  <c r="I13" i="245" s="1"/>
  <c r="S316" i="208"/>
  <c r="AF16" i="210" s="1"/>
  <c r="I13" i="251" s="1"/>
  <c r="I339" i="208"/>
  <c r="L17" i="210" s="1"/>
  <c r="I14" i="241" s="1"/>
  <c r="O339" i="208"/>
  <c r="X17" i="210" s="1"/>
  <c r="I14" i="247" s="1"/>
  <c r="K385" i="208"/>
  <c r="P19" i="210" s="1"/>
  <c r="S34" i="243" s="1"/>
  <c r="Q385" i="208"/>
  <c r="AB19" i="210" s="1"/>
  <c r="S34" i="249" s="1"/>
  <c r="F408" i="208"/>
  <c r="F20" i="210" s="1"/>
  <c r="I16" i="238" s="1"/>
  <c r="L408" i="208"/>
  <c r="R20" i="210" s="1"/>
  <c r="I16" i="244" s="1"/>
  <c r="R408" i="208"/>
  <c r="AD20" i="210" s="1"/>
  <c r="I16" i="250" s="1"/>
  <c r="H408" i="208"/>
  <c r="J20" i="210" s="1"/>
  <c r="I16" i="240" s="1"/>
  <c r="G477" i="208"/>
  <c r="H23" i="210" s="1"/>
  <c r="I19" i="239" s="1"/>
  <c r="M477" i="208"/>
  <c r="T23" i="210" s="1"/>
  <c r="I19" i="245" s="1"/>
  <c r="S477" i="208"/>
  <c r="AF23" i="210" s="1"/>
  <c r="I19" i="251" s="1"/>
  <c r="I490" i="208"/>
  <c r="O490" i="208"/>
  <c r="K513" i="208"/>
  <c r="P25" i="210" s="1"/>
  <c r="I20" i="243" s="1"/>
  <c r="Q513" i="208"/>
  <c r="AB25" i="210" s="1"/>
  <c r="I20" i="249" s="1"/>
  <c r="F536" i="208"/>
  <c r="F26" i="210" s="1"/>
  <c r="I21" i="238" s="1"/>
  <c r="L536" i="208"/>
  <c r="R26" i="210" s="1"/>
  <c r="I21" i="244" s="1"/>
  <c r="R536" i="208"/>
  <c r="AD26" i="210" s="1"/>
  <c r="I21" i="250" s="1"/>
  <c r="H536" i="208"/>
  <c r="J26" i="210" s="1"/>
  <c r="I21" i="240" s="1"/>
  <c r="G559" i="208"/>
  <c r="M559" i="208"/>
  <c r="S559" i="208"/>
  <c r="S100" i="229" s="1"/>
  <c r="I605" i="208"/>
  <c r="O605" i="208"/>
  <c r="G605" i="208"/>
  <c r="M605" i="208"/>
  <c r="S605" i="208"/>
  <c r="S101" i="229" s="1"/>
  <c r="K628" i="208"/>
  <c r="P30" i="210" s="1"/>
  <c r="I23" i="243" s="1"/>
  <c r="Q628" i="208"/>
  <c r="AB30" i="210" s="1"/>
  <c r="I23" i="249" s="1"/>
  <c r="I697" i="208"/>
  <c r="L33" i="210" s="1"/>
  <c r="I27" i="241" s="1"/>
  <c r="O697" i="208"/>
  <c r="X33" i="210" s="1"/>
  <c r="I27" i="247" s="1"/>
  <c r="G697" i="208"/>
  <c r="H33" i="210" s="1"/>
  <c r="I27" i="239" s="1"/>
  <c r="M697" i="208"/>
  <c r="T33" i="210" s="1"/>
  <c r="I27" i="245" s="1"/>
  <c r="S697" i="208"/>
  <c r="AF33" i="210" s="1"/>
  <c r="I27" i="251" s="1"/>
  <c r="K743" i="208"/>
  <c r="P35" i="210" s="1"/>
  <c r="I29" i="243" s="1"/>
  <c r="Q743" i="208"/>
  <c r="AB35" i="210" s="1"/>
  <c r="I29" i="249" s="1"/>
  <c r="I809" i="208"/>
  <c r="L39" i="210" s="1"/>
  <c r="I32" i="241" s="1"/>
  <c r="O809" i="208"/>
  <c r="X39" i="210" s="1"/>
  <c r="I32" i="247" s="1"/>
  <c r="G809" i="208"/>
  <c r="H39" i="210" s="1"/>
  <c r="I32" i="239" s="1"/>
  <c r="M809" i="208"/>
  <c r="T39" i="210" s="1"/>
  <c r="I32" i="245" s="1"/>
  <c r="S809" i="208"/>
  <c r="AF39" i="210" s="1"/>
  <c r="I32" i="251" s="1"/>
  <c r="K855" i="208"/>
  <c r="P41" i="210" s="1"/>
  <c r="I33" i="243" s="1"/>
  <c r="Q855" i="208"/>
  <c r="AB41" i="210" s="1"/>
  <c r="I33" i="249" s="1"/>
  <c r="F878" i="208"/>
  <c r="F42" i="210" s="1"/>
  <c r="I34" i="238" s="1"/>
  <c r="L878" i="208"/>
  <c r="R42" i="210" s="1"/>
  <c r="I34" i="244" s="1"/>
  <c r="R878" i="208"/>
  <c r="AD42" i="210" s="1"/>
  <c r="I34" i="250" s="1"/>
  <c r="H878" i="208"/>
  <c r="J42" i="210" s="1"/>
  <c r="I34" i="240" s="1"/>
  <c r="E27" i="208"/>
  <c r="D3" i="210" s="1"/>
  <c r="I4" i="237" s="1"/>
  <c r="E431" i="208"/>
  <c r="D21" i="210" s="1"/>
  <c r="I17" i="237" s="1"/>
  <c r="E293" i="208"/>
  <c r="D15" i="210" s="1"/>
  <c r="I12" i="237" s="1"/>
  <c r="E477" i="208"/>
  <c r="D23" i="210" s="1"/>
  <c r="I19" i="237" s="1"/>
  <c r="E605" i="208"/>
  <c r="E743" i="208"/>
  <c r="D35" i="210" s="1"/>
  <c r="I29" i="237" s="1"/>
  <c r="E878" i="208"/>
  <c r="D42" i="210" s="1"/>
  <c r="I34" i="237" s="1"/>
  <c r="H743" i="208"/>
  <c r="J35" i="210" s="1"/>
  <c r="I29" i="240" s="1"/>
  <c r="N743" i="208"/>
  <c r="V35" i="210" s="1"/>
  <c r="I29" i="246" s="1"/>
  <c r="G786" i="208"/>
  <c r="H38" i="210" s="1"/>
  <c r="I31" i="239" s="1"/>
  <c r="M786" i="208"/>
  <c r="T38" i="210" s="1"/>
  <c r="I31" i="245" s="1"/>
  <c r="S786" i="208"/>
  <c r="AF38" i="210" s="1"/>
  <c r="I31" i="251" s="1"/>
  <c r="L855" i="208"/>
  <c r="R41" i="210" s="1"/>
  <c r="I33" i="244" s="1"/>
  <c r="R855" i="208"/>
  <c r="AD41" i="210" s="1"/>
  <c r="I33" i="250" s="1"/>
  <c r="H855" i="208"/>
  <c r="J41" i="210" s="1"/>
  <c r="I33" i="240" s="1"/>
  <c r="E155" i="208"/>
  <c r="E270" i="208"/>
  <c r="D14" i="210" s="1"/>
  <c r="I11" i="237" s="1"/>
  <c r="E408" i="208"/>
  <c r="D20" i="210" s="1"/>
  <c r="I16" i="237" s="1"/>
  <c r="E582" i="208"/>
  <c r="D28" i="210" s="1"/>
  <c r="I22" i="237" s="1"/>
  <c r="E720" i="208"/>
  <c r="D34" i="210" s="1"/>
  <c r="I28" i="237" s="1"/>
  <c r="E855" i="208"/>
  <c r="D41" i="210" s="1"/>
  <c r="I33" i="237" s="1"/>
  <c r="N178" i="208"/>
  <c r="V10" i="210" s="1"/>
  <c r="I26" i="246" s="1"/>
  <c r="O178" i="208"/>
  <c r="X10" i="210" s="1"/>
  <c r="I26" i="247" s="1"/>
  <c r="K178" i="208"/>
  <c r="P10" i="210" s="1"/>
  <c r="I26" i="243" s="1"/>
  <c r="Q178" i="208"/>
  <c r="AB10" i="210" s="1"/>
  <c r="I26" i="249" s="1"/>
  <c r="J201" i="208"/>
  <c r="P201" i="208"/>
  <c r="J224" i="208"/>
  <c r="N12" i="210" s="1"/>
  <c r="S33" i="242" s="1"/>
  <c r="P224" i="208"/>
  <c r="Z12" i="210" s="1"/>
  <c r="S33" i="248" s="1"/>
  <c r="J270" i="208"/>
  <c r="N14" i="210" s="1"/>
  <c r="I11" i="242" s="1"/>
  <c r="P270" i="208"/>
  <c r="Z14" i="210" s="1"/>
  <c r="I11" i="248" s="1"/>
  <c r="J293" i="208"/>
  <c r="N15" i="210" s="1"/>
  <c r="I12" i="242" s="1"/>
  <c r="P293" i="208"/>
  <c r="Z15" i="210" s="1"/>
  <c r="I12" i="248" s="1"/>
  <c r="J316" i="208"/>
  <c r="N16" i="210" s="1"/>
  <c r="I13" i="242" s="1"/>
  <c r="P316" i="208"/>
  <c r="Z16" i="210" s="1"/>
  <c r="I13" i="248" s="1"/>
  <c r="J339" i="208"/>
  <c r="N17" i="210" s="1"/>
  <c r="I14" i="242" s="1"/>
  <c r="P339" i="208"/>
  <c r="Z17" i="210" s="1"/>
  <c r="I14" i="248" s="1"/>
  <c r="J362" i="208"/>
  <c r="N18" i="210" s="1"/>
  <c r="I15" i="242" s="1"/>
  <c r="P362" i="208"/>
  <c r="Z18" i="210" s="1"/>
  <c r="I15" i="248" s="1"/>
  <c r="J385" i="208"/>
  <c r="N19" i="210" s="1"/>
  <c r="S34" i="242" s="1"/>
  <c r="P385" i="208"/>
  <c r="Z19" i="210" s="1"/>
  <c r="S34" i="248" s="1"/>
  <c r="J408" i="208"/>
  <c r="N20" i="210" s="1"/>
  <c r="I16" i="242" s="1"/>
  <c r="P408" i="208"/>
  <c r="Z20" i="210" s="1"/>
  <c r="I16" i="248" s="1"/>
  <c r="J477" i="208"/>
  <c r="N23" i="210" s="1"/>
  <c r="I19" i="242" s="1"/>
  <c r="P477" i="208"/>
  <c r="Z23" i="210" s="1"/>
  <c r="I19" i="248" s="1"/>
  <c r="J490" i="208"/>
  <c r="P490" i="208"/>
  <c r="J513" i="208"/>
  <c r="N25" i="210" s="1"/>
  <c r="I20" i="242" s="1"/>
  <c r="P513" i="208"/>
  <c r="Z25" i="210" s="1"/>
  <c r="I20" i="248" s="1"/>
  <c r="J536" i="208"/>
  <c r="N26" i="210" s="1"/>
  <c r="I21" i="242" s="1"/>
  <c r="P536" i="208"/>
  <c r="Z26" i="210" s="1"/>
  <c r="I21" i="248" s="1"/>
  <c r="J559" i="208"/>
  <c r="P559" i="208"/>
  <c r="J582" i="208"/>
  <c r="N28" i="210" s="1"/>
  <c r="I22" i="242" s="1"/>
  <c r="P582" i="208"/>
  <c r="Z28" i="210" s="1"/>
  <c r="I22" i="248" s="1"/>
  <c r="J605" i="208"/>
  <c r="P605" i="208"/>
  <c r="J628" i="208"/>
  <c r="N30" i="210" s="1"/>
  <c r="I23" i="242" s="1"/>
  <c r="P628" i="208"/>
  <c r="Z30" i="210" s="1"/>
  <c r="I23" i="248" s="1"/>
  <c r="J651" i="208"/>
  <c r="N31" i="210" s="1"/>
  <c r="I24" i="242" s="1"/>
  <c r="P651" i="208"/>
  <c r="Z31" i="210" s="1"/>
  <c r="I24" i="248" s="1"/>
  <c r="J674" i="208"/>
  <c r="N32" i="210" s="1"/>
  <c r="I25" i="242" s="1"/>
  <c r="P674" i="208"/>
  <c r="Z32" i="210" s="1"/>
  <c r="I25" i="248" s="1"/>
  <c r="J697" i="208"/>
  <c r="N33" i="210" s="1"/>
  <c r="I27" i="242" s="1"/>
  <c r="P697" i="208"/>
  <c r="Z33" i="210" s="1"/>
  <c r="I27" i="248" s="1"/>
  <c r="J720" i="208"/>
  <c r="N34" i="210" s="1"/>
  <c r="I28" i="242" s="1"/>
  <c r="P720" i="208"/>
  <c r="Z34" i="210" s="1"/>
  <c r="I28" i="248" s="1"/>
  <c r="J743" i="208"/>
  <c r="N35" i="210" s="1"/>
  <c r="I29" i="242" s="1"/>
  <c r="P743" i="208"/>
  <c r="Z35" i="210" s="1"/>
  <c r="I29" i="248" s="1"/>
  <c r="J763" i="208"/>
  <c r="P763" i="208"/>
  <c r="J786" i="208"/>
  <c r="N38" i="210" s="1"/>
  <c r="I31" i="242" s="1"/>
  <c r="P786" i="208"/>
  <c r="Z38" i="210" s="1"/>
  <c r="I31" i="248" s="1"/>
  <c r="J809" i="208"/>
  <c r="N39" i="210" s="1"/>
  <c r="I32" i="242" s="1"/>
  <c r="P809" i="208"/>
  <c r="Z39" i="210" s="1"/>
  <c r="I32" i="248" s="1"/>
  <c r="J832" i="208"/>
  <c r="P832" i="208"/>
  <c r="J855" i="208"/>
  <c r="N41" i="210" s="1"/>
  <c r="I33" i="242" s="1"/>
  <c r="P855" i="208"/>
  <c r="Z41" i="210" s="1"/>
  <c r="I33" i="248" s="1"/>
  <c r="J878" i="208"/>
  <c r="N42" i="210" s="1"/>
  <c r="I34" i="242" s="1"/>
  <c r="P878" i="208"/>
  <c r="Z42" i="210" s="1"/>
  <c r="I34" i="248" s="1"/>
  <c r="N40" i="210" l="1"/>
  <c r="S18" i="242" s="1"/>
  <c r="J102" i="229"/>
  <c r="T40" i="210"/>
  <c r="S18" i="245" s="1"/>
  <c r="M102" i="229"/>
  <c r="D40" i="210"/>
  <c r="S18" i="237" s="1"/>
  <c r="E102" i="229"/>
  <c r="R40" i="210"/>
  <c r="S18" i="244" s="1"/>
  <c r="L102" i="229"/>
  <c r="L40" i="210"/>
  <c r="S18" i="241" s="1"/>
  <c r="I102" i="229"/>
  <c r="H40" i="210"/>
  <c r="S18" i="239" s="1"/>
  <c r="G102" i="229"/>
  <c r="F40" i="210"/>
  <c r="S18" i="238" s="1"/>
  <c r="F102" i="229"/>
  <c r="J40" i="210"/>
  <c r="S18" i="240" s="1"/>
  <c r="H102" i="229"/>
  <c r="X40" i="210"/>
  <c r="S18" i="247" s="1"/>
  <c r="O102" i="229"/>
  <c r="Z40" i="210"/>
  <c r="S18" i="248" s="1"/>
  <c r="P102" i="229"/>
  <c r="AD40" i="210"/>
  <c r="S18" i="250" s="1"/>
  <c r="R102" i="229"/>
  <c r="P40" i="210"/>
  <c r="S18" i="243" s="1"/>
  <c r="K102" i="229"/>
  <c r="V40" i="210"/>
  <c r="S18" i="246" s="1"/>
  <c r="N102" i="229"/>
  <c r="AB40" i="210"/>
  <c r="S18" i="249" s="1"/>
  <c r="Q102" i="229"/>
  <c r="L29" i="210"/>
  <c r="S19" i="241" s="1"/>
  <c r="I101" i="229"/>
  <c r="V29" i="210"/>
  <c r="S19" i="246" s="1"/>
  <c r="N101" i="229"/>
  <c r="AB29" i="210"/>
  <c r="S19" i="249" s="1"/>
  <c r="Q101" i="229"/>
  <c r="D29" i="210"/>
  <c r="S19" i="237" s="1"/>
  <c r="E101" i="229"/>
  <c r="J29" i="210"/>
  <c r="S19" i="240" s="1"/>
  <c r="H101" i="229"/>
  <c r="P29" i="210"/>
  <c r="S19" i="243" s="1"/>
  <c r="K101" i="229"/>
  <c r="AD29" i="210"/>
  <c r="S19" i="250" s="1"/>
  <c r="R101" i="229"/>
  <c r="Z29" i="210"/>
  <c r="S19" i="248" s="1"/>
  <c r="P101" i="229"/>
  <c r="T29" i="210"/>
  <c r="S19" i="245" s="1"/>
  <c r="M101" i="229"/>
  <c r="R29" i="210"/>
  <c r="S19" i="244" s="1"/>
  <c r="L101" i="229"/>
  <c r="H29" i="210"/>
  <c r="S19" i="239" s="1"/>
  <c r="G101" i="229"/>
  <c r="F29" i="210"/>
  <c r="S19" i="238" s="1"/>
  <c r="F101" i="229"/>
  <c r="N29" i="210"/>
  <c r="S19" i="242" s="1"/>
  <c r="J101" i="229"/>
  <c r="X29" i="210"/>
  <c r="S19" i="247" s="1"/>
  <c r="O101" i="229"/>
  <c r="J27" i="210"/>
  <c r="S17" i="240" s="1"/>
  <c r="H100" i="229"/>
  <c r="AD27" i="210"/>
  <c r="S17" i="250" s="1"/>
  <c r="R100" i="229"/>
  <c r="P27" i="210"/>
  <c r="S17" i="243" s="1"/>
  <c r="K100" i="229"/>
  <c r="T27" i="210"/>
  <c r="S17" i="245" s="1"/>
  <c r="M100" i="229"/>
  <c r="R27" i="210"/>
  <c r="S17" i="244" s="1"/>
  <c r="L100" i="229"/>
  <c r="X27" i="210"/>
  <c r="S17" i="247" s="1"/>
  <c r="O100" i="229"/>
  <c r="N27" i="210"/>
  <c r="S17" i="242" s="1"/>
  <c r="J100" i="229"/>
  <c r="F27" i="210"/>
  <c r="S17" i="238" s="1"/>
  <c r="F100" i="229"/>
  <c r="L27" i="210"/>
  <c r="S17" i="241" s="1"/>
  <c r="I100" i="229"/>
  <c r="Z27" i="210"/>
  <c r="S17" i="248" s="1"/>
  <c r="P100" i="229"/>
  <c r="D27" i="210"/>
  <c r="S17" i="237" s="1"/>
  <c r="E100" i="229"/>
  <c r="AB27" i="210"/>
  <c r="S17" i="249" s="1"/>
  <c r="Q100" i="229"/>
  <c r="H27" i="210"/>
  <c r="S17" i="239" s="1"/>
  <c r="G100" i="229"/>
  <c r="V27" i="210"/>
  <c r="S17" i="246" s="1"/>
  <c r="N100" i="229"/>
  <c r="N37" i="210"/>
  <c r="S37" i="242" s="1"/>
  <c r="L24" i="210"/>
  <c r="S36" i="241" s="1"/>
  <c r="D24" i="210"/>
  <c r="S36" i="237" s="1"/>
  <c r="AD37" i="210"/>
  <c r="S37" i="250" s="1"/>
  <c r="P11" i="210"/>
  <c r="I9" i="243" s="1"/>
  <c r="AB24" i="210"/>
  <c r="S36" i="249" s="1"/>
  <c r="J11" i="210"/>
  <c r="I9" i="240" s="1"/>
  <c r="AF24" i="210"/>
  <c r="S36" i="251" s="1"/>
  <c r="AF29" i="210"/>
  <c r="S19" i="251" s="1"/>
  <c r="R37" i="210"/>
  <c r="S37" i="244" s="1"/>
  <c r="AF37" i="210"/>
  <c r="S37" i="251" s="1"/>
  <c r="P24" i="210"/>
  <c r="S36" i="243" s="1"/>
  <c r="J9" i="210"/>
  <c r="S35" i="240" s="1"/>
  <c r="V11" i="210"/>
  <c r="I9" i="246" s="1"/>
  <c r="H24" i="210"/>
  <c r="S36" i="239" s="1"/>
  <c r="N9" i="210"/>
  <c r="S35" i="242" s="1"/>
  <c r="V37" i="210"/>
  <c r="S37" i="246" s="1"/>
  <c r="AF11" i="210"/>
  <c r="I9" i="251" s="1"/>
  <c r="J24" i="210"/>
  <c r="S36" i="240" s="1"/>
  <c r="H37" i="210"/>
  <c r="S37" i="239" s="1"/>
  <c r="L11" i="210"/>
  <c r="I9" i="241" s="1"/>
  <c r="L9" i="210"/>
  <c r="S35" i="241" s="1"/>
  <c r="X11" i="210"/>
  <c r="I9" i="247" s="1"/>
  <c r="V24" i="210"/>
  <c r="S36" i="246" s="1"/>
  <c r="T37" i="210"/>
  <c r="S37" i="245" s="1"/>
  <c r="N11" i="210"/>
  <c r="I9" i="242" s="1"/>
  <c r="AB9" i="210"/>
  <c r="S35" i="249" s="1"/>
  <c r="AF40" i="210"/>
  <c r="S18" i="251" s="1"/>
  <c r="T11" i="210"/>
  <c r="I9" i="245" s="1"/>
  <c r="AD24" i="210"/>
  <c r="S36" i="250" s="1"/>
  <c r="X37" i="210"/>
  <c r="S37" i="247" s="1"/>
  <c r="Z9" i="210"/>
  <c r="S35" i="248" s="1"/>
  <c r="AD11" i="210"/>
  <c r="I9" i="250" s="1"/>
  <c r="D9" i="210"/>
  <c r="S35" i="237" s="1"/>
  <c r="P9" i="210"/>
  <c r="S35" i="243" s="1"/>
  <c r="H11" i="210"/>
  <c r="I9" i="239" s="1"/>
  <c r="R24" i="210"/>
  <c r="S36" i="244" s="1"/>
  <c r="L37" i="210"/>
  <c r="S37" i="241" s="1"/>
  <c r="V9" i="210"/>
  <c r="S35" i="246" s="1"/>
  <c r="AD9" i="210"/>
  <c r="S35" i="250" s="1"/>
  <c r="F11" i="210"/>
  <c r="I9" i="238" s="1"/>
  <c r="P37" i="210"/>
  <c r="S37" i="243" s="1"/>
  <c r="Z11" i="210"/>
  <c r="I9" i="248" s="1"/>
  <c r="F37" i="210"/>
  <c r="S37" i="238" s="1"/>
  <c r="D11" i="210"/>
  <c r="I9" i="237" s="1"/>
  <c r="R11" i="210"/>
  <c r="I9" i="244" s="1"/>
  <c r="Z37" i="210"/>
  <c r="S37" i="248" s="1"/>
  <c r="Z24" i="210"/>
  <c r="S36" i="248" s="1"/>
  <c r="S103" i="229"/>
  <c r="S105" i="229" s="1"/>
  <c r="AF27" i="210"/>
  <c r="S17" i="251" s="1"/>
  <c r="D37" i="210"/>
  <c r="S37" i="237" s="1"/>
  <c r="F24" i="210"/>
  <c r="S36" i="238" s="1"/>
  <c r="AF9" i="210"/>
  <c r="S35" i="251" s="1"/>
  <c r="T9" i="210"/>
  <c r="S35" i="245" s="1"/>
  <c r="F9" i="210"/>
  <c r="S35" i="238" s="1"/>
  <c r="H9" i="210"/>
  <c r="S35" i="239" s="1"/>
  <c r="N24" i="210"/>
  <c r="S36" i="242" s="1"/>
  <c r="X24" i="210"/>
  <c r="S36" i="247" s="1"/>
  <c r="J37" i="210"/>
  <c r="S37" i="240" s="1"/>
  <c r="AB11" i="210"/>
  <c r="I9" i="249" s="1"/>
  <c r="AB37" i="210"/>
  <c r="S37" i="249" s="1"/>
  <c r="T24" i="210"/>
  <c r="S36" i="245" s="1"/>
  <c r="X9" i="210"/>
  <c r="S35" i="247" s="1"/>
  <c r="R9" i="210"/>
  <c r="S35" i="244" s="1"/>
  <c r="E97" i="229"/>
  <c r="E87" i="229" s="1"/>
  <c r="F97" i="229"/>
  <c r="F87" i="229" s="1"/>
  <c r="G97" i="229"/>
  <c r="G87" i="229" s="1"/>
  <c r="H97" i="229"/>
  <c r="H87" i="229" s="1"/>
  <c r="I97" i="229"/>
  <c r="I87" i="229" s="1"/>
  <c r="J97" i="229"/>
  <c r="J87" i="229" s="1"/>
  <c r="K97" i="229"/>
  <c r="K87" i="229" s="1"/>
  <c r="L97" i="229"/>
  <c r="L87" i="229" s="1"/>
  <c r="M97" i="229"/>
  <c r="M87" i="229" s="1"/>
  <c r="N97" i="229"/>
  <c r="N87" i="229" s="1"/>
  <c r="O97" i="229"/>
  <c r="O87" i="229" s="1"/>
  <c r="P97" i="229"/>
  <c r="P87" i="229" s="1"/>
  <c r="Q97" i="229"/>
  <c r="Q87" i="229" s="1"/>
  <c r="R97" i="229"/>
  <c r="R87" i="229" s="1"/>
  <c r="E73" i="229"/>
  <c r="E63" i="229" s="1"/>
  <c r="F73" i="229"/>
  <c r="F63" i="229" s="1"/>
  <c r="G73" i="229"/>
  <c r="G63" i="229" s="1"/>
  <c r="H73" i="229"/>
  <c r="H63" i="229" s="1"/>
  <c r="I73" i="229"/>
  <c r="I63" i="229" s="1"/>
  <c r="J73" i="229"/>
  <c r="J63" i="229" s="1"/>
  <c r="K73" i="229"/>
  <c r="K63" i="229" s="1"/>
  <c r="L73" i="229"/>
  <c r="L63" i="229" s="1"/>
  <c r="M73" i="229"/>
  <c r="M63" i="229" s="1"/>
  <c r="N73" i="229"/>
  <c r="N63" i="229" s="1"/>
  <c r="O73" i="229"/>
  <c r="O63" i="229" s="1"/>
  <c r="P73" i="229"/>
  <c r="P63" i="229" s="1"/>
  <c r="Q73" i="229"/>
  <c r="Q63" i="229" s="1"/>
  <c r="R73" i="229"/>
  <c r="R63" i="229" s="1"/>
  <c r="D73" i="229"/>
  <c r="D63" i="229" s="1"/>
  <c r="E39" i="229"/>
  <c r="E32" i="229" s="1"/>
  <c r="F39" i="229"/>
  <c r="F32" i="229" s="1"/>
  <c r="G39" i="229"/>
  <c r="G32" i="229" s="1"/>
  <c r="H39" i="229"/>
  <c r="H32" i="229" s="1"/>
  <c r="I39" i="229"/>
  <c r="I32" i="229" s="1"/>
  <c r="J39" i="229"/>
  <c r="J32" i="229" s="1"/>
  <c r="K39" i="229"/>
  <c r="K32" i="229" s="1"/>
  <c r="L39" i="229"/>
  <c r="L32" i="229" s="1"/>
  <c r="M39" i="229"/>
  <c r="M32" i="229" s="1"/>
  <c r="N39" i="229"/>
  <c r="N32" i="229" s="1"/>
  <c r="O39" i="229"/>
  <c r="O32" i="229" s="1"/>
  <c r="P39" i="229"/>
  <c r="P32" i="229" s="1"/>
  <c r="Q39" i="229"/>
  <c r="Q32" i="229" s="1"/>
  <c r="R39" i="229"/>
  <c r="R32" i="229" s="1"/>
  <c r="D39" i="229"/>
  <c r="D32" i="229" s="1"/>
  <c r="AG760" i="208"/>
  <c r="Q37" i="265" s="1"/>
  <c r="AF760" i="208"/>
  <c r="Q37" i="264" s="1"/>
  <c r="AE760" i="208"/>
  <c r="Q37" i="263" s="1"/>
  <c r="AD760" i="208"/>
  <c r="Q37" i="262" s="1"/>
  <c r="AC760" i="208"/>
  <c r="Q37" i="261" s="1"/>
  <c r="AB760" i="208"/>
  <c r="Q37" i="260" s="1"/>
  <c r="AA760" i="208"/>
  <c r="Q37" i="259" s="1"/>
  <c r="Z760" i="208"/>
  <c r="Q37" i="258" s="1"/>
  <c r="Y760" i="208"/>
  <c r="Q37" i="257" s="1"/>
  <c r="X760" i="208"/>
  <c r="Q37" i="256" s="1"/>
  <c r="W760" i="208"/>
  <c r="Q37" i="255" s="1"/>
  <c r="V760" i="208"/>
  <c r="Q37" i="254" s="1"/>
  <c r="U760" i="208"/>
  <c r="Q37" i="253" s="1"/>
  <c r="T760" i="208"/>
  <c r="Q37" i="252" s="1"/>
  <c r="D760" i="208"/>
  <c r="Q37" i="235" s="1"/>
  <c r="AG487" i="208"/>
  <c r="Q36" i="265" s="1"/>
  <c r="AF487" i="208"/>
  <c r="Q36" i="264" s="1"/>
  <c r="AE487" i="208"/>
  <c r="Q36" i="263" s="1"/>
  <c r="AD487" i="208"/>
  <c r="Q36" i="262" s="1"/>
  <c r="AC487" i="208"/>
  <c r="Q36" i="261" s="1"/>
  <c r="AB487" i="208"/>
  <c r="Q36" i="260" s="1"/>
  <c r="AA487" i="208"/>
  <c r="Q36" i="259" s="1"/>
  <c r="Z487" i="208"/>
  <c r="Q36" i="258" s="1"/>
  <c r="Y487" i="208"/>
  <c r="Q36" i="257" s="1"/>
  <c r="X487" i="208"/>
  <c r="Q36" i="256" s="1"/>
  <c r="W487" i="208"/>
  <c r="Q36" i="255" s="1"/>
  <c r="V487" i="208"/>
  <c r="Q36" i="254" s="1"/>
  <c r="U487" i="208"/>
  <c r="Q36" i="253" s="1"/>
  <c r="T487" i="208"/>
  <c r="Q36" i="252" s="1"/>
  <c r="D487" i="208"/>
  <c r="Q36" i="235" s="1"/>
  <c r="S99" i="229" l="1"/>
  <c r="AF72" i="210"/>
  <c r="S20" i="251" s="1"/>
  <c r="S65" i="76"/>
  <c r="S68" i="76" s="1"/>
  <c r="AF111" i="210" s="1"/>
  <c r="I58" i="251" s="1"/>
  <c r="S70" i="76"/>
  <c r="S72" i="76" s="1"/>
  <c r="AF112" i="210" s="1"/>
  <c r="I59" i="251" s="1"/>
  <c r="S55" i="76"/>
  <c r="AF108" i="210" s="1"/>
  <c r="I55" i="251" s="1"/>
  <c r="K16" i="251" l="1"/>
  <c r="U20" i="251"/>
  <c r="G55" i="251" l="1"/>
  <c r="H55" i="251"/>
  <c r="F55" i="251"/>
  <c r="A83" i="210"/>
  <c r="A80" i="210"/>
  <c r="A77" i="210"/>
  <c r="AD83" i="210"/>
  <c r="S27" i="250" s="1"/>
  <c r="AB83" i="210"/>
  <c r="S27" i="249" s="1"/>
  <c r="Z83" i="210"/>
  <c r="S27" i="248" s="1"/>
  <c r="X83" i="210"/>
  <c r="S27" i="247" s="1"/>
  <c r="V83" i="210"/>
  <c r="S27" i="246" s="1"/>
  <c r="T83" i="210"/>
  <c r="S27" i="245" s="1"/>
  <c r="R83" i="210"/>
  <c r="S27" i="244" s="1"/>
  <c r="P83" i="210"/>
  <c r="S27" i="243" s="1"/>
  <c r="N83" i="210"/>
  <c r="S27" i="242" s="1"/>
  <c r="L83" i="210"/>
  <c r="S27" i="241" s="1"/>
  <c r="J83" i="210"/>
  <c r="S27" i="240" s="1"/>
  <c r="H83" i="210"/>
  <c r="S27" i="239" s="1"/>
  <c r="F83" i="210"/>
  <c r="S27" i="238" s="1"/>
  <c r="D83" i="210"/>
  <c r="S27" i="237" s="1"/>
  <c r="B83" i="210"/>
  <c r="AD80" i="210"/>
  <c r="S24" i="250" s="1"/>
  <c r="AB80" i="210"/>
  <c r="S24" i="249" s="1"/>
  <c r="Z80" i="210"/>
  <c r="S24" i="248" s="1"/>
  <c r="X80" i="210"/>
  <c r="S24" i="247" s="1"/>
  <c r="V80" i="210"/>
  <c r="S24" i="246" s="1"/>
  <c r="T80" i="210"/>
  <c r="S24" i="245" s="1"/>
  <c r="R80" i="210"/>
  <c r="S24" i="244" s="1"/>
  <c r="P80" i="210"/>
  <c r="S24" i="243" s="1"/>
  <c r="N80" i="210"/>
  <c r="S24" i="242" s="1"/>
  <c r="L80" i="210"/>
  <c r="S24" i="241" s="1"/>
  <c r="J80" i="210"/>
  <c r="S24" i="240" s="1"/>
  <c r="H80" i="210"/>
  <c r="S24" i="239" s="1"/>
  <c r="F80" i="210"/>
  <c r="S24" i="238" s="1"/>
  <c r="D80" i="210"/>
  <c r="S24" i="237" s="1"/>
  <c r="B80" i="210"/>
  <c r="AD77" i="210"/>
  <c r="S21" i="250" s="1"/>
  <c r="AB77" i="210"/>
  <c r="S21" i="249" s="1"/>
  <c r="Z77" i="210"/>
  <c r="S21" i="248" s="1"/>
  <c r="X77" i="210"/>
  <c r="S21" i="247" s="1"/>
  <c r="V77" i="210"/>
  <c r="S21" i="246" s="1"/>
  <c r="T77" i="210"/>
  <c r="S21" i="245" s="1"/>
  <c r="R77" i="210"/>
  <c r="S21" i="244" s="1"/>
  <c r="P77" i="210"/>
  <c r="S21" i="243" s="1"/>
  <c r="N77" i="210"/>
  <c r="S21" i="242" s="1"/>
  <c r="L77" i="210"/>
  <c r="S21" i="241" s="1"/>
  <c r="J77" i="210"/>
  <c r="S21" i="240" s="1"/>
  <c r="H77" i="210"/>
  <c r="S21" i="239" s="1"/>
  <c r="F77" i="210"/>
  <c r="S21" i="238" s="1"/>
  <c r="D77" i="210"/>
  <c r="S21" i="237" s="1"/>
  <c r="B77" i="210"/>
  <c r="A72" i="210"/>
  <c r="A71" i="210"/>
  <c r="A73" i="210"/>
  <c r="S21" i="235" l="1"/>
  <c r="S24" i="235"/>
  <c r="S27" i="235"/>
  <c r="AD73" i="210"/>
  <c r="S16" i="250" s="1"/>
  <c r="AB73" i="210"/>
  <c r="S16" i="249" s="1"/>
  <c r="Z73" i="210"/>
  <c r="S16" i="248" s="1"/>
  <c r="X73" i="210"/>
  <c r="S16" i="247" s="1"/>
  <c r="V73" i="210"/>
  <c r="S16" i="246" s="1"/>
  <c r="T73" i="210"/>
  <c r="S16" i="245" s="1"/>
  <c r="R73" i="210"/>
  <c r="S16" i="244" s="1"/>
  <c r="P73" i="210"/>
  <c r="S16" i="243" s="1"/>
  <c r="N73" i="210"/>
  <c r="S16" i="242" s="1"/>
  <c r="L73" i="210"/>
  <c r="S16" i="241" s="1"/>
  <c r="J73" i="210"/>
  <c r="S16" i="240" s="1"/>
  <c r="H73" i="210"/>
  <c r="S16" i="239" s="1"/>
  <c r="F73" i="210"/>
  <c r="S16" i="238" s="1"/>
  <c r="D73" i="210"/>
  <c r="S16" i="237" s="1"/>
  <c r="B73" i="210"/>
  <c r="R144" i="76"/>
  <c r="R43" i="250" s="1"/>
  <c r="Q144" i="76"/>
  <c r="R43" i="249" s="1"/>
  <c r="P144" i="76"/>
  <c r="R43" i="248" s="1"/>
  <c r="O144" i="76"/>
  <c r="R43" i="247" s="1"/>
  <c r="N144" i="76"/>
  <c r="R43" i="246" s="1"/>
  <c r="M144" i="76"/>
  <c r="R43" i="245" s="1"/>
  <c r="L144" i="76"/>
  <c r="R43" i="244" s="1"/>
  <c r="K144" i="76"/>
  <c r="R43" i="243" s="1"/>
  <c r="J144" i="76"/>
  <c r="R43" i="242" s="1"/>
  <c r="I144" i="76"/>
  <c r="R43" i="241" s="1"/>
  <c r="H144" i="76"/>
  <c r="R43" i="240" s="1"/>
  <c r="G144" i="76"/>
  <c r="R43" i="239" s="1"/>
  <c r="F144" i="76"/>
  <c r="R43" i="238" s="1"/>
  <c r="E144" i="76"/>
  <c r="R43" i="237" s="1"/>
  <c r="D144" i="76"/>
  <c r="R43" i="235" s="1"/>
  <c r="R142" i="76"/>
  <c r="Q43" i="250" s="1"/>
  <c r="Q142" i="76"/>
  <c r="Q43" i="249" s="1"/>
  <c r="P142" i="76"/>
  <c r="Q43" i="248" s="1"/>
  <c r="O142" i="76"/>
  <c r="Q43" i="247" s="1"/>
  <c r="N142" i="76"/>
  <c r="Q43" i="246" s="1"/>
  <c r="M142" i="76"/>
  <c r="Q43" i="245" s="1"/>
  <c r="L142" i="76"/>
  <c r="Q43" i="244" s="1"/>
  <c r="K142" i="76"/>
  <c r="Q43" i="243" s="1"/>
  <c r="J142" i="76"/>
  <c r="Q43" i="242" s="1"/>
  <c r="I142" i="76"/>
  <c r="Q43" i="241" s="1"/>
  <c r="H142" i="76"/>
  <c r="Q43" i="240" s="1"/>
  <c r="G142" i="76"/>
  <c r="Q43" i="239" s="1"/>
  <c r="F142" i="76"/>
  <c r="Q43" i="238" s="1"/>
  <c r="E142" i="76"/>
  <c r="Q43" i="237" s="1"/>
  <c r="D142" i="76"/>
  <c r="Q43" i="235" s="1"/>
  <c r="R162" i="76"/>
  <c r="R44" i="250" s="1"/>
  <c r="Q162" i="76"/>
  <c r="R44" i="249" s="1"/>
  <c r="P162" i="76"/>
  <c r="R44" i="248" s="1"/>
  <c r="O162" i="76"/>
  <c r="R44" i="247" s="1"/>
  <c r="N162" i="76"/>
  <c r="R44" i="246" s="1"/>
  <c r="M162" i="76"/>
  <c r="R44" i="245" s="1"/>
  <c r="L162" i="76"/>
  <c r="R44" i="244" s="1"/>
  <c r="K162" i="76"/>
  <c r="R44" i="243" s="1"/>
  <c r="J162" i="76"/>
  <c r="R44" i="242" s="1"/>
  <c r="I162" i="76"/>
  <c r="R44" i="241" s="1"/>
  <c r="H162" i="76"/>
  <c r="R44" i="240" s="1"/>
  <c r="G162" i="76"/>
  <c r="R44" i="239" s="1"/>
  <c r="F162" i="76"/>
  <c r="R44" i="238" s="1"/>
  <c r="E162" i="76"/>
  <c r="R44" i="237" s="1"/>
  <c r="D162" i="76"/>
  <c r="R44" i="235" s="1"/>
  <c r="R160" i="76"/>
  <c r="Q44" i="250" s="1"/>
  <c r="Q160" i="76"/>
  <c r="Q44" i="249" s="1"/>
  <c r="P160" i="76"/>
  <c r="Q44" i="248" s="1"/>
  <c r="O160" i="76"/>
  <c r="Q44" i="247" s="1"/>
  <c r="N160" i="76"/>
  <c r="Q44" i="246" s="1"/>
  <c r="M160" i="76"/>
  <c r="Q44" i="245" s="1"/>
  <c r="L160" i="76"/>
  <c r="Q44" i="244" s="1"/>
  <c r="K160" i="76"/>
  <c r="Q44" i="243" s="1"/>
  <c r="J160" i="76"/>
  <c r="Q44" i="242" s="1"/>
  <c r="I160" i="76"/>
  <c r="Q44" i="241" s="1"/>
  <c r="H160" i="76"/>
  <c r="Q44" i="240" s="1"/>
  <c r="G160" i="76"/>
  <c r="Q44" i="239" s="1"/>
  <c r="F160" i="76"/>
  <c r="Q44" i="238" s="1"/>
  <c r="E160" i="76"/>
  <c r="Q44" i="237" s="1"/>
  <c r="D160" i="76"/>
  <c r="Q44" i="235" s="1"/>
  <c r="R180" i="76"/>
  <c r="R45" i="250" s="1"/>
  <c r="Q180" i="76"/>
  <c r="R45" i="249" s="1"/>
  <c r="P180" i="76"/>
  <c r="R45" i="248" s="1"/>
  <c r="O180" i="76"/>
  <c r="R45" i="247" s="1"/>
  <c r="N180" i="76"/>
  <c r="R45" i="246" s="1"/>
  <c r="M180" i="76"/>
  <c r="R45" i="245" s="1"/>
  <c r="L180" i="76"/>
  <c r="R45" i="244" s="1"/>
  <c r="K180" i="76"/>
  <c r="R45" i="243" s="1"/>
  <c r="J180" i="76"/>
  <c r="R45" i="242" s="1"/>
  <c r="I180" i="76"/>
  <c r="R45" i="241" s="1"/>
  <c r="H180" i="76"/>
  <c r="R45" i="240" s="1"/>
  <c r="G180" i="76"/>
  <c r="R45" i="239" s="1"/>
  <c r="F180" i="76"/>
  <c r="R45" i="238" s="1"/>
  <c r="E180" i="76"/>
  <c r="R45" i="237" s="1"/>
  <c r="D180" i="76"/>
  <c r="R45" i="235" s="1"/>
  <c r="R178" i="76"/>
  <c r="Q45" i="250" s="1"/>
  <c r="Q178" i="76"/>
  <c r="Q45" i="249" s="1"/>
  <c r="P178" i="76"/>
  <c r="Q45" i="248" s="1"/>
  <c r="O178" i="76"/>
  <c r="Q45" i="247" s="1"/>
  <c r="N178" i="76"/>
  <c r="Q45" i="246" s="1"/>
  <c r="M178" i="76"/>
  <c r="Q45" i="245" s="1"/>
  <c r="L178" i="76"/>
  <c r="Q45" i="244" s="1"/>
  <c r="K178" i="76"/>
  <c r="Q45" i="243" s="1"/>
  <c r="J178" i="76"/>
  <c r="Q45" i="242" s="1"/>
  <c r="I178" i="76"/>
  <c r="Q45" i="241" s="1"/>
  <c r="H178" i="76"/>
  <c r="Q45" i="240" s="1"/>
  <c r="G178" i="76"/>
  <c r="Q45" i="239" s="1"/>
  <c r="F178" i="76"/>
  <c r="Q45" i="238" s="1"/>
  <c r="E178" i="76"/>
  <c r="Q45" i="237" s="1"/>
  <c r="D178" i="76"/>
  <c r="Q45" i="235" s="1"/>
  <c r="R126" i="76"/>
  <c r="R42" i="250" s="1"/>
  <c r="Q126" i="76"/>
  <c r="R42" i="249" s="1"/>
  <c r="P126" i="76"/>
  <c r="R42" i="248" s="1"/>
  <c r="O126" i="76"/>
  <c r="R42" i="247" s="1"/>
  <c r="N126" i="76"/>
  <c r="R42" i="246" s="1"/>
  <c r="M126" i="76"/>
  <c r="R42" i="245" s="1"/>
  <c r="L126" i="76"/>
  <c r="R42" i="244" s="1"/>
  <c r="K126" i="76"/>
  <c r="R42" i="243" s="1"/>
  <c r="J126" i="76"/>
  <c r="R42" i="242" s="1"/>
  <c r="I126" i="76"/>
  <c r="R42" i="241" s="1"/>
  <c r="H126" i="76"/>
  <c r="R42" i="240" s="1"/>
  <c r="G126" i="76"/>
  <c r="R42" i="239" s="1"/>
  <c r="F126" i="76"/>
  <c r="R42" i="238" s="1"/>
  <c r="E126" i="76"/>
  <c r="R42" i="237" s="1"/>
  <c r="D126" i="76"/>
  <c r="R42" i="235" s="1"/>
  <c r="R124" i="76"/>
  <c r="Q42" i="250" s="1"/>
  <c r="Q124" i="76"/>
  <c r="Q42" i="249" s="1"/>
  <c r="P124" i="76"/>
  <c r="Q42" i="248" s="1"/>
  <c r="O124" i="76"/>
  <c r="Q42" i="247" s="1"/>
  <c r="N124" i="76"/>
  <c r="Q42" i="246" s="1"/>
  <c r="M124" i="76"/>
  <c r="Q42" i="245" s="1"/>
  <c r="L124" i="76"/>
  <c r="Q42" i="244" s="1"/>
  <c r="K124" i="76"/>
  <c r="Q42" i="243" s="1"/>
  <c r="J124" i="76"/>
  <c r="Q42" i="242" s="1"/>
  <c r="I124" i="76"/>
  <c r="Q42" i="241" s="1"/>
  <c r="H124" i="76"/>
  <c r="Q42" i="240" s="1"/>
  <c r="G124" i="76"/>
  <c r="Q42" i="239" s="1"/>
  <c r="F124" i="76"/>
  <c r="Q42" i="238" s="1"/>
  <c r="E124" i="76"/>
  <c r="Q42" i="237" s="1"/>
  <c r="D124" i="76"/>
  <c r="Q42" i="235" s="1"/>
  <c r="R108" i="76"/>
  <c r="R41" i="250" s="1"/>
  <c r="Q108" i="76"/>
  <c r="R41" i="249" s="1"/>
  <c r="P108" i="76"/>
  <c r="R41" i="248" s="1"/>
  <c r="O108" i="76"/>
  <c r="R41" i="247" s="1"/>
  <c r="N108" i="76"/>
  <c r="R41" i="246" s="1"/>
  <c r="M108" i="76"/>
  <c r="R41" i="245" s="1"/>
  <c r="L108" i="76"/>
  <c r="R41" i="244" s="1"/>
  <c r="K108" i="76"/>
  <c r="R41" i="243" s="1"/>
  <c r="J108" i="76"/>
  <c r="R41" i="242" s="1"/>
  <c r="I108" i="76"/>
  <c r="R41" i="241" s="1"/>
  <c r="H108" i="76"/>
  <c r="R41" i="240" s="1"/>
  <c r="G108" i="76"/>
  <c r="R41" i="239" s="1"/>
  <c r="F108" i="76"/>
  <c r="R41" i="238" s="1"/>
  <c r="E108" i="76"/>
  <c r="R41" i="237" s="1"/>
  <c r="D108" i="76"/>
  <c r="R41" i="235" s="1"/>
  <c r="R106" i="76"/>
  <c r="Q41" i="250" s="1"/>
  <c r="Q106" i="76"/>
  <c r="Q41" i="249" s="1"/>
  <c r="P106" i="76"/>
  <c r="Q41" i="248" s="1"/>
  <c r="O106" i="76"/>
  <c r="Q41" i="247" s="1"/>
  <c r="N106" i="76"/>
  <c r="Q41" i="246" s="1"/>
  <c r="M106" i="76"/>
  <c r="Q41" i="245" s="1"/>
  <c r="L106" i="76"/>
  <c r="Q41" i="244" s="1"/>
  <c r="K106" i="76"/>
  <c r="Q41" i="243" s="1"/>
  <c r="J106" i="76"/>
  <c r="Q41" i="242" s="1"/>
  <c r="I106" i="76"/>
  <c r="Q41" i="241" s="1"/>
  <c r="H106" i="76"/>
  <c r="Q41" i="240" s="1"/>
  <c r="G106" i="76"/>
  <c r="Q41" i="239" s="1"/>
  <c r="F106" i="76"/>
  <c r="Q41" i="238" s="1"/>
  <c r="E106" i="76"/>
  <c r="Q41" i="237" s="1"/>
  <c r="D106" i="76"/>
  <c r="Q41" i="235" s="1"/>
  <c r="J15" i="236" l="1"/>
  <c r="L15" i="236" s="1"/>
  <c r="S16" i="235"/>
  <c r="R90" i="76"/>
  <c r="R40" i="250" s="1"/>
  <c r="Q90" i="76"/>
  <c r="R40" i="249" s="1"/>
  <c r="P90" i="76"/>
  <c r="R40" i="248" s="1"/>
  <c r="O90" i="76"/>
  <c r="R40" i="247" s="1"/>
  <c r="N90" i="76"/>
  <c r="R40" i="246" s="1"/>
  <c r="M90" i="76"/>
  <c r="R40" i="245" s="1"/>
  <c r="L90" i="76"/>
  <c r="R40" i="244" s="1"/>
  <c r="K90" i="76"/>
  <c r="R40" i="243" s="1"/>
  <c r="J90" i="76"/>
  <c r="R40" i="242" s="1"/>
  <c r="I90" i="76"/>
  <c r="R40" i="241" s="1"/>
  <c r="H90" i="76"/>
  <c r="R40" i="240" s="1"/>
  <c r="G90" i="76"/>
  <c r="R40" i="239" s="1"/>
  <c r="F90" i="76"/>
  <c r="R40" i="238" s="1"/>
  <c r="E90" i="76"/>
  <c r="R40" i="237" s="1"/>
  <c r="R88" i="76"/>
  <c r="Q40" i="250" s="1"/>
  <c r="Q88" i="76"/>
  <c r="Q40" i="249" s="1"/>
  <c r="P88" i="76"/>
  <c r="Q40" i="248" s="1"/>
  <c r="O88" i="76"/>
  <c r="Q40" i="247" s="1"/>
  <c r="N88" i="76"/>
  <c r="Q40" i="246" s="1"/>
  <c r="M88" i="76"/>
  <c r="Q40" i="245" s="1"/>
  <c r="L88" i="76"/>
  <c r="Q40" i="244" s="1"/>
  <c r="K88" i="76"/>
  <c r="Q40" i="243" s="1"/>
  <c r="J88" i="76"/>
  <c r="Q40" i="242" s="1"/>
  <c r="I88" i="76"/>
  <c r="Q40" i="241" s="1"/>
  <c r="H88" i="76"/>
  <c r="Q40" i="240" s="1"/>
  <c r="G88" i="76"/>
  <c r="Q40" i="239" s="1"/>
  <c r="F88" i="76"/>
  <c r="Q40" i="238" s="1"/>
  <c r="E88" i="76"/>
  <c r="Q40" i="237" s="1"/>
  <c r="D88" i="76"/>
  <c r="Q40" i="235" s="1"/>
  <c r="D754" i="208" l="1"/>
  <c r="N37" i="235" s="1"/>
  <c r="D481" i="208"/>
  <c r="N36" i="235" s="1"/>
  <c r="AG154" i="208"/>
  <c r="R35" i="265" s="1"/>
  <c r="AF154" i="208"/>
  <c r="R35" i="264" s="1"/>
  <c r="AE154" i="208"/>
  <c r="R35" i="263" s="1"/>
  <c r="AD154" i="208"/>
  <c r="R35" i="262" s="1"/>
  <c r="AC154" i="208"/>
  <c r="R35" i="261" s="1"/>
  <c r="AB154" i="208"/>
  <c r="R35" i="260" s="1"/>
  <c r="AA154" i="208"/>
  <c r="R35" i="259" s="1"/>
  <c r="Z154" i="208"/>
  <c r="R35" i="258" s="1"/>
  <c r="Y154" i="208"/>
  <c r="R35" i="257" s="1"/>
  <c r="X154" i="208"/>
  <c r="R35" i="256" s="1"/>
  <c r="W154" i="208"/>
  <c r="R35" i="255" s="1"/>
  <c r="V154" i="208"/>
  <c r="R35" i="254" s="1"/>
  <c r="U154" i="208"/>
  <c r="R35" i="253" s="1"/>
  <c r="T154" i="208"/>
  <c r="R35" i="252" s="1"/>
  <c r="D154" i="208"/>
  <c r="R35" i="235" s="1"/>
  <c r="AG152" i="208"/>
  <c r="Q35" i="265" s="1"/>
  <c r="AF152" i="208"/>
  <c r="Q35" i="264" s="1"/>
  <c r="AE152" i="208"/>
  <c r="Q35" i="263" s="1"/>
  <c r="AD152" i="208"/>
  <c r="Q35" i="262" s="1"/>
  <c r="AC152" i="208"/>
  <c r="Q35" i="261" s="1"/>
  <c r="AB152" i="208"/>
  <c r="Q35" i="260" s="1"/>
  <c r="AA152" i="208"/>
  <c r="Q35" i="259" s="1"/>
  <c r="Z152" i="208"/>
  <c r="Q35" i="258" s="1"/>
  <c r="Y152" i="208"/>
  <c r="Q35" i="257" s="1"/>
  <c r="X152" i="208"/>
  <c r="Q35" i="256" s="1"/>
  <c r="W152" i="208"/>
  <c r="Q35" i="255" s="1"/>
  <c r="V152" i="208"/>
  <c r="Q35" i="254" s="1"/>
  <c r="U152" i="208"/>
  <c r="Q35" i="253" s="1"/>
  <c r="T152" i="208"/>
  <c r="Q35" i="252" s="1"/>
  <c r="D152" i="208"/>
  <c r="Q35" i="235" s="1"/>
  <c r="AG150" i="208"/>
  <c r="P35" i="265" s="1"/>
  <c r="AF150" i="208"/>
  <c r="P35" i="264" s="1"/>
  <c r="AE150" i="208"/>
  <c r="P35" i="263" s="1"/>
  <c r="AD150" i="208"/>
  <c r="P35" i="262" s="1"/>
  <c r="AC150" i="208"/>
  <c r="P35" i="261" s="1"/>
  <c r="AB150" i="208"/>
  <c r="P35" i="260" s="1"/>
  <c r="AA150" i="208"/>
  <c r="P35" i="259" s="1"/>
  <c r="Z150" i="208"/>
  <c r="P35" i="258" s="1"/>
  <c r="Y150" i="208"/>
  <c r="P35" i="257" s="1"/>
  <c r="X150" i="208"/>
  <c r="P35" i="256" s="1"/>
  <c r="W150" i="208"/>
  <c r="P35" i="255" s="1"/>
  <c r="V150" i="208"/>
  <c r="P35" i="254" s="1"/>
  <c r="U150" i="208"/>
  <c r="P35" i="253" s="1"/>
  <c r="T150" i="208"/>
  <c r="P35" i="252" s="1"/>
  <c r="D150" i="208"/>
  <c r="P35" i="235" s="1"/>
  <c r="AG148" i="208"/>
  <c r="O35" i="265" s="1"/>
  <c r="AF148" i="208"/>
  <c r="O35" i="264" s="1"/>
  <c r="AE148" i="208"/>
  <c r="O35" i="263" s="1"/>
  <c r="AD148" i="208"/>
  <c r="O35" i="262" s="1"/>
  <c r="AC148" i="208"/>
  <c r="O35" i="261" s="1"/>
  <c r="AB148" i="208"/>
  <c r="O35" i="260" s="1"/>
  <c r="AA148" i="208"/>
  <c r="O35" i="259" s="1"/>
  <c r="Z148" i="208"/>
  <c r="O35" i="258" s="1"/>
  <c r="Y148" i="208"/>
  <c r="O35" i="257" s="1"/>
  <c r="X148" i="208"/>
  <c r="O35" i="256" s="1"/>
  <c r="W148" i="208"/>
  <c r="O35" i="255" s="1"/>
  <c r="V148" i="208"/>
  <c r="O35" i="254" s="1"/>
  <c r="U148" i="208"/>
  <c r="O35" i="253" s="1"/>
  <c r="T148" i="208"/>
  <c r="O35" i="252" s="1"/>
  <c r="D148" i="208"/>
  <c r="O35" i="235" s="1"/>
  <c r="T146" i="208"/>
  <c r="N35" i="252" s="1"/>
  <c r="U146" i="208"/>
  <c r="N35" i="253" s="1"/>
  <c r="V146" i="208"/>
  <c r="N35" i="254" s="1"/>
  <c r="W146" i="208"/>
  <c r="N35" i="255" s="1"/>
  <c r="X146" i="208"/>
  <c r="N35" i="256" s="1"/>
  <c r="Y146" i="208"/>
  <c r="N35" i="257" s="1"/>
  <c r="Z146" i="208"/>
  <c r="N35" i="258" s="1"/>
  <c r="AA146" i="208"/>
  <c r="N35" i="259" s="1"/>
  <c r="AB146" i="208"/>
  <c r="N35" i="260" s="1"/>
  <c r="AC146" i="208"/>
  <c r="N35" i="261" s="1"/>
  <c r="AD146" i="208"/>
  <c r="N35" i="262" s="1"/>
  <c r="AE146" i="208"/>
  <c r="N35" i="263" s="1"/>
  <c r="AF146" i="208"/>
  <c r="N35" i="264" s="1"/>
  <c r="AG146" i="208"/>
  <c r="N35" i="265" s="1"/>
  <c r="D146" i="208"/>
  <c r="N35" i="235" s="1"/>
  <c r="D155" i="208" l="1"/>
  <c r="AF155" i="208"/>
  <c r="Z155" i="208"/>
  <c r="T155" i="208"/>
  <c r="AE155" i="208"/>
  <c r="Y155" i="208"/>
  <c r="AD155" i="208"/>
  <c r="X155" i="208"/>
  <c r="AC155" i="208"/>
  <c r="W155" i="208"/>
  <c r="AB155" i="208"/>
  <c r="V155" i="208"/>
  <c r="AG155" i="208"/>
  <c r="AA155" i="208"/>
  <c r="U155" i="208"/>
  <c r="A118" i="210"/>
  <c r="A117" i="210"/>
  <c r="A116" i="210"/>
  <c r="BB9" i="210" l="1"/>
  <c r="S35" i="262" s="1"/>
  <c r="AV9" i="210"/>
  <c r="S35" i="259" s="1"/>
  <c r="AR9" i="210"/>
  <c r="S35" i="257" s="1"/>
  <c r="AJ9" i="210"/>
  <c r="S35" i="253" s="1"/>
  <c r="BH9" i="210"/>
  <c r="S35" i="265" s="1"/>
  <c r="BD9" i="210"/>
  <c r="S35" i="263" s="1"/>
  <c r="AH9" i="210"/>
  <c r="S35" i="252" s="1"/>
  <c r="AP9" i="210"/>
  <c r="S35" i="256" s="1"/>
  <c r="AX9" i="210"/>
  <c r="S35" i="260" s="1"/>
  <c r="AT9" i="210"/>
  <c r="S35" i="258" s="1"/>
  <c r="AL9" i="210"/>
  <c r="S35" i="254" s="1"/>
  <c r="AN9" i="210"/>
  <c r="S35" i="255" s="1"/>
  <c r="BF9" i="210"/>
  <c r="S35" i="264" s="1"/>
  <c r="AZ9" i="210"/>
  <c r="S35" i="261" s="1"/>
  <c r="A75" i="210"/>
  <c r="R119" i="76"/>
  <c r="P42" i="250" s="1"/>
  <c r="Q119" i="76"/>
  <c r="P42" i="249" s="1"/>
  <c r="P119" i="76"/>
  <c r="P42" i="248" s="1"/>
  <c r="O119" i="76"/>
  <c r="P42" i="247" s="1"/>
  <c r="N119" i="76"/>
  <c r="P42" i="246" s="1"/>
  <c r="M119" i="76"/>
  <c r="P42" i="245" s="1"/>
  <c r="L119" i="76"/>
  <c r="P42" i="244" s="1"/>
  <c r="K119" i="76"/>
  <c r="P42" i="243" s="1"/>
  <c r="J119" i="76"/>
  <c r="P42" i="242" s="1"/>
  <c r="I119" i="76"/>
  <c r="P42" i="241" s="1"/>
  <c r="H119" i="76"/>
  <c r="P42" i="240" s="1"/>
  <c r="G119" i="76"/>
  <c r="P42" i="239" s="1"/>
  <c r="F119" i="76"/>
  <c r="P42" i="238" s="1"/>
  <c r="E119" i="76"/>
  <c r="P42" i="237" s="1"/>
  <c r="D119" i="76"/>
  <c r="P42" i="235" s="1"/>
  <c r="R115" i="76"/>
  <c r="O42" i="250" s="1"/>
  <c r="Q115" i="76"/>
  <c r="O42" i="249" s="1"/>
  <c r="P115" i="76"/>
  <c r="O42" i="248" s="1"/>
  <c r="O115" i="76"/>
  <c r="O42" i="247" s="1"/>
  <c r="N115" i="76"/>
  <c r="O42" i="246" s="1"/>
  <c r="M115" i="76"/>
  <c r="O42" i="245" s="1"/>
  <c r="L115" i="76"/>
  <c r="O42" i="244" s="1"/>
  <c r="K115" i="76"/>
  <c r="O42" i="243" s="1"/>
  <c r="J115" i="76"/>
  <c r="O42" i="242" s="1"/>
  <c r="I115" i="76"/>
  <c r="O42" i="241" s="1"/>
  <c r="H115" i="76"/>
  <c r="O42" i="240" s="1"/>
  <c r="G115" i="76"/>
  <c r="O42" i="239" s="1"/>
  <c r="F115" i="76"/>
  <c r="O42" i="238" s="1"/>
  <c r="E115" i="76"/>
  <c r="O42" i="237" s="1"/>
  <c r="D115" i="76"/>
  <c r="O42" i="235" s="1"/>
  <c r="R111" i="76"/>
  <c r="N42" i="250" s="1"/>
  <c r="Q111" i="76"/>
  <c r="N42" i="249" s="1"/>
  <c r="P111" i="76"/>
  <c r="N42" i="248" s="1"/>
  <c r="O111" i="76"/>
  <c r="N42" i="247" s="1"/>
  <c r="N111" i="76"/>
  <c r="N42" i="246" s="1"/>
  <c r="M111" i="76"/>
  <c r="N42" i="245" s="1"/>
  <c r="L111" i="76"/>
  <c r="N42" i="244" s="1"/>
  <c r="K111" i="76"/>
  <c r="N42" i="243" s="1"/>
  <c r="J111" i="76"/>
  <c r="N42" i="242" s="1"/>
  <c r="I111" i="76"/>
  <c r="N42" i="241" s="1"/>
  <c r="H111" i="76"/>
  <c r="N42" i="240" s="1"/>
  <c r="G111" i="76"/>
  <c r="N42" i="239" s="1"/>
  <c r="F111" i="76"/>
  <c r="N42" i="238" s="1"/>
  <c r="E111" i="76"/>
  <c r="N42" i="237" s="1"/>
  <c r="D111" i="76"/>
  <c r="N42" i="235" s="1"/>
  <c r="R101" i="76"/>
  <c r="P41" i="250" s="1"/>
  <c r="Q101" i="76"/>
  <c r="P41" i="249" s="1"/>
  <c r="P101" i="76"/>
  <c r="P41" i="248" s="1"/>
  <c r="O101" i="76"/>
  <c r="P41" i="247" s="1"/>
  <c r="N101" i="76"/>
  <c r="P41" i="246" s="1"/>
  <c r="M101" i="76"/>
  <c r="P41" i="245" s="1"/>
  <c r="L101" i="76"/>
  <c r="P41" i="244" s="1"/>
  <c r="K101" i="76"/>
  <c r="P41" i="243" s="1"/>
  <c r="J101" i="76"/>
  <c r="P41" i="242" s="1"/>
  <c r="I101" i="76"/>
  <c r="P41" i="241" s="1"/>
  <c r="H101" i="76"/>
  <c r="P41" i="240" s="1"/>
  <c r="G101" i="76"/>
  <c r="P41" i="239" s="1"/>
  <c r="F101" i="76"/>
  <c r="P41" i="238" s="1"/>
  <c r="E101" i="76"/>
  <c r="P41" i="237" s="1"/>
  <c r="D101" i="76"/>
  <c r="P41" i="235" s="1"/>
  <c r="R97" i="76"/>
  <c r="O41" i="250" s="1"/>
  <c r="Q97" i="76"/>
  <c r="O41" i="249" s="1"/>
  <c r="P97" i="76"/>
  <c r="O41" i="248" s="1"/>
  <c r="O97" i="76"/>
  <c r="O41" i="247" s="1"/>
  <c r="N97" i="76"/>
  <c r="O41" i="246" s="1"/>
  <c r="M97" i="76"/>
  <c r="O41" i="245" s="1"/>
  <c r="L97" i="76"/>
  <c r="O41" i="244" s="1"/>
  <c r="K97" i="76"/>
  <c r="O41" i="243" s="1"/>
  <c r="J97" i="76"/>
  <c r="O41" i="242" s="1"/>
  <c r="I97" i="76"/>
  <c r="O41" i="241" s="1"/>
  <c r="H97" i="76"/>
  <c r="O41" i="240" s="1"/>
  <c r="G97" i="76"/>
  <c r="O41" i="239" s="1"/>
  <c r="F97" i="76"/>
  <c r="O41" i="238" s="1"/>
  <c r="E97" i="76"/>
  <c r="O41" i="237" s="1"/>
  <c r="D97" i="76"/>
  <c r="O41" i="235" s="1"/>
  <c r="R93" i="76"/>
  <c r="N41" i="250" s="1"/>
  <c r="Q93" i="76"/>
  <c r="N41" i="249" s="1"/>
  <c r="P93" i="76"/>
  <c r="N41" i="248" s="1"/>
  <c r="O93" i="76"/>
  <c r="N41" i="247" s="1"/>
  <c r="N93" i="76"/>
  <c r="N41" i="246" s="1"/>
  <c r="M93" i="76"/>
  <c r="N41" i="245" s="1"/>
  <c r="L93" i="76"/>
  <c r="N41" i="244" s="1"/>
  <c r="K93" i="76"/>
  <c r="N41" i="243" s="1"/>
  <c r="J93" i="76"/>
  <c r="N41" i="242" s="1"/>
  <c r="I93" i="76"/>
  <c r="N41" i="241" s="1"/>
  <c r="H93" i="76"/>
  <c r="N41" i="240" s="1"/>
  <c r="G93" i="76"/>
  <c r="N41" i="239" s="1"/>
  <c r="F93" i="76"/>
  <c r="N41" i="238" s="1"/>
  <c r="E93" i="76"/>
  <c r="N41" i="237" s="1"/>
  <c r="D93" i="76"/>
  <c r="N41" i="235" s="1"/>
  <c r="R83" i="76"/>
  <c r="P40" i="250" s="1"/>
  <c r="Q83" i="76"/>
  <c r="P40" i="249" s="1"/>
  <c r="P83" i="76"/>
  <c r="P40" i="248" s="1"/>
  <c r="O83" i="76"/>
  <c r="P40" i="247" s="1"/>
  <c r="N83" i="76"/>
  <c r="P40" i="246" s="1"/>
  <c r="M83" i="76"/>
  <c r="P40" i="245" s="1"/>
  <c r="L83" i="76"/>
  <c r="P40" i="244" s="1"/>
  <c r="K83" i="76"/>
  <c r="P40" i="243" s="1"/>
  <c r="J83" i="76"/>
  <c r="P40" i="242" s="1"/>
  <c r="I83" i="76"/>
  <c r="P40" i="241" s="1"/>
  <c r="H83" i="76"/>
  <c r="P40" i="240" s="1"/>
  <c r="G83" i="76"/>
  <c r="P40" i="239" s="1"/>
  <c r="F83" i="76"/>
  <c r="P40" i="238" s="1"/>
  <c r="E83" i="76"/>
  <c r="P40" i="237" s="1"/>
  <c r="D83" i="76"/>
  <c r="P40" i="235" s="1"/>
  <c r="R79" i="76"/>
  <c r="O40" i="250" s="1"/>
  <c r="Q79" i="76"/>
  <c r="O40" i="249" s="1"/>
  <c r="P79" i="76"/>
  <c r="O40" i="248" s="1"/>
  <c r="O79" i="76"/>
  <c r="O40" i="247" s="1"/>
  <c r="N79" i="76"/>
  <c r="O40" i="246" s="1"/>
  <c r="M79" i="76"/>
  <c r="O40" i="245" s="1"/>
  <c r="L79" i="76"/>
  <c r="O40" i="244" s="1"/>
  <c r="K79" i="76"/>
  <c r="O40" i="243" s="1"/>
  <c r="J79" i="76"/>
  <c r="O40" i="242" s="1"/>
  <c r="I79" i="76"/>
  <c r="O40" i="241" s="1"/>
  <c r="H79" i="76"/>
  <c r="O40" i="240" s="1"/>
  <c r="G79" i="76"/>
  <c r="O40" i="239" s="1"/>
  <c r="F79" i="76"/>
  <c r="O40" i="238" s="1"/>
  <c r="E79" i="76"/>
  <c r="O40" i="237" s="1"/>
  <c r="D79" i="76"/>
  <c r="O40" i="235" s="1"/>
  <c r="R75" i="76"/>
  <c r="N40" i="250" s="1"/>
  <c r="Q75" i="76"/>
  <c r="N40" i="249" s="1"/>
  <c r="P75" i="76"/>
  <c r="N40" i="248" s="1"/>
  <c r="O75" i="76"/>
  <c r="N40" i="247" s="1"/>
  <c r="N75" i="76"/>
  <c r="N40" i="246" s="1"/>
  <c r="M75" i="76"/>
  <c r="N40" i="245" s="1"/>
  <c r="L75" i="76"/>
  <c r="N40" i="244" s="1"/>
  <c r="K75" i="76"/>
  <c r="N40" i="243" s="1"/>
  <c r="J75" i="76"/>
  <c r="N40" i="242" s="1"/>
  <c r="I75" i="76"/>
  <c r="N40" i="241" s="1"/>
  <c r="H75" i="76"/>
  <c r="N40" i="240" s="1"/>
  <c r="G75" i="76"/>
  <c r="N40" i="239" s="1"/>
  <c r="F75" i="76"/>
  <c r="N40" i="238" s="1"/>
  <c r="E75" i="76"/>
  <c r="N40" i="237" s="1"/>
  <c r="D75" i="76"/>
  <c r="N40" i="235" s="1"/>
  <c r="R173" i="76"/>
  <c r="P45" i="250" s="1"/>
  <c r="Q173" i="76"/>
  <c r="P45" i="249" s="1"/>
  <c r="P173" i="76"/>
  <c r="P45" i="248" s="1"/>
  <c r="O173" i="76"/>
  <c r="P45" i="247" s="1"/>
  <c r="N173" i="76"/>
  <c r="P45" i="246" s="1"/>
  <c r="M173" i="76"/>
  <c r="P45" i="245" s="1"/>
  <c r="L173" i="76"/>
  <c r="P45" i="244" s="1"/>
  <c r="K173" i="76"/>
  <c r="P45" i="243" s="1"/>
  <c r="J173" i="76"/>
  <c r="P45" i="242" s="1"/>
  <c r="I173" i="76"/>
  <c r="P45" i="241" s="1"/>
  <c r="H173" i="76"/>
  <c r="P45" i="240" s="1"/>
  <c r="G173" i="76"/>
  <c r="P45" i="239" s="1"/>
  <c r="F173" i="76"/>
  <c r="P45" i="238" s="1"/>
  <c r="E173" i="76"/>
  <c r="P45" i="237" s="1"/>
  <c r="D173" i="76"/>
  <c r="P45" i="235" s="1"/>
  <c r="R169" i="76"/>
  <c r="O45" i="250" s="1"/>
  <c r="Q169" i="76"/>
  <c r="O45" i="249" s="1"/>
  <c r="P169" i="76"/>
  <c r="O45" i="248" s="1"/>
  <c r="O169" i="76"/>
  <c r="O45" i="247" s="1"/>
  <c r="N169" i="76"/>
  <c r="O45" i="246" s="1"/>
  <c r="M169" i="76"/>
  <c r="O45" i="245" s="1"/>
  <c r="L169" i="76"/>
  <c r="O45" i="244" s="1"/>
  <c r="K169" i="76"/>
  <c r="O45" i="243" s="1"/>
  <c r="J169" i="76"/>
  <c r="O45" i="242" s="1"/>
  <c r="I169" i="76"/>
  <c r="O45" i="241" s="1"/>
  <c r="H169" i="76"/>
  <c r="O45" i="240" s="1"/>
  <c r="G169" i="76"/>
  <c r="O45" i="239" s="1"/>
  <c r="F169" i="76"/>
  <c r="O45" i="238" s="1"/>
  <c r="E169" i="76"/>
  <c r="O45" i="237" s="1"/>
  <c r="D169" i="76"/>
  <c r="O45" i="235" s="1"/>
  <c r="R165" i="76"/>
  <c r="N45" i="250" s="1"/>
  <c r="Q165" i="76"/>
  <c r="N45" i="249" s="1"/>
  <c r="P165" i="76"/>
  <c r="N45" i="248" s="1"/>
  <c r="O165" i="76"/>
  <c r="N45" i="247" s="1"/>
  <c r="N165" i="76"/>
  <c r="N45" i="246" s="1"/>
  <c r="M165" i="76"/>
  <c r="N45" i="245" s="1"/>
  <c r="L165" i="76"/>
  <c r="N45" i="244" s="1"/>
  <c r="K165" i="76"/>
  <c r="N45" i="243" s="1"/>
  <c r="J165" i="76"/>
  <c r="N45" i="242" s="1"/>
  <c r="I165" i="76"/>
  <c r="N45" i="241" s="1"/>
  <c r="H165" i="76"/>
  <c r="N45" i="240" s="1"/>
  <c r="G165" i="76"/>
  <c r="N45" i="239" s="1"/>
  <c r="F165" i="76"/>
  <c r="N45" i="238" s="1"/>
  <c r="E165" i="76"/>
  <c r="N45" i="237" s="1"/>
  <c r="D165" i="76"/>
  <c r="N45" i="235" s="1"/>
  <c r="R155" i="76"/>
  <c r="P44" i="250" s="1"/>
  <c r="Q155" i="76"/>
  <c r="P44" i="249" s="1"/>
  <c r="P155" i="76"/>
  <c r="P44" i="248" s="1"/>
  <c r="O155" i="76"/>
  <c r="P44" i="247" s="1"/>
  <c r="N155" i="76"/>
  <c r="P44" i="246" s="1"/>
  <c r="M155" i="76"/>
  <c r="P44" i="245" s="1"/>
  <c r="L155" i="76"/>
  <c r="P44" i="244" s="1"/>
  <c r="K155" i="76"/>
  <c r="P44" i="243" s="1"/>
  <c r="J155" i="76"/>
  <c r="P44" i="242" s="1"/>
  <c r="I155" i="76"/>
  <c r="P44" i="241" s="1"/>
  <c r="H155" i="76"/>
  <c r="P44" i="240" s="1"/>
  <c r="G155" i="76"/>
  <c r="P44" i="239" s="1"/>
  <c r="F155" i="76"/>
  <c r="P44" i="238" s="1"/>
  <c r="E155" i="76"/>
  <c r="P44" i="237" s="1"/>
  <c r="D155" i="76"/>
  <c r="P44" i="235" s="1"/>
  <c r="R151" i="76"/>
  <c r="O44" i="250" s="1"/>
  <c r="Q151" i="76"/>
  <c r="O44" i="249" s="1"/>
  <c r="P151" i="76"/>
  <c r="O44" i="248" s="1"/>
  <c r="O151" i="76"/>
  <c r="O44" i="247" s="1"/>
  <c r="N151" i="76"/>
  <c r="O44" i="246" s="1"/>
  <c r="M151" i="76"/>
  <c r="O44" i="245" s="1"/>
  <c r="L151" i="76"/>
  <c r="O44" i="244" s="1"/>
  <c r="K151" i="76"/>
  <c r="O44" i="243" s="1"/>
  <c r="J151" i="76"/>
  <c r="O44" i="242" s="1"/>
  <c r="I151" i="76"/>
  <c r="O44" i="241" s="1"/>
  <c r="H151" i="76"/>
  <c r="O44" i="240" s="1"/>
  <c r="G151" i="76"/>
  <c r="O44" i="239" s="1"/>
  <c r="F151" i="76"/>
  <c r="O44" i="238" s="1"/>
  <c r="E151" i="76"/>
  <c r="O44" i="237" s="1"/>
  <c r="D151" i="76"/>
  <c r="O44" i="235" s="1"/>
  <c r="R147" i="76"/>
  <c r="N44" i="250" s="1"/>
  <c r="Q147" i="76"/>
  <c r="N44" i="249" s="1"/>
  <c r="P147" i="76"/>
  <c r="N44" i="248" s="1"/>
  <c r="O147" i="76"/>
  <c r="N44" i="247" s="1"/>
  <c r="N147" i="76"/>
  <c r="N44" i="246" s="1"/>
  <c r="M147" i="76"/>
  <c r="N44" i="245" s="1"/>
  <c r="L147" i="76"/>
  <c r="N44" i="244" s="1"/>
  <c r="K147" i="76"/>
  <c r="N44" i="243" s="1"/>
  <c r="J147" i="76"/>
  <c r="N44" i="242" s="1"/>
  <c r="I147" i="76"/>
  <c r="N44" i="241" s="1"/>
  <c r="H147" i="76"/>
  <c r="N44" i="240" s="1"/>
  <c r="G147" i="76"/>
  <c r="N44" i="239" s="1"/>
  <c r="F147" i="76"/>
  <c r="N44" i="238" s="1"/>
  <c r="E147" i="76"/>
  <c r="N44" i="237" s="1"/>
  <c r="D147" i="76"/>
  <c r="N44" i="235" s="1"/>
  <c r="R137" i="76"/>
  <c r="P43" i="250" s="1"/>
  <c r="Q137" i="76"/>
  <c r="P43" i="249" s="1"/>
  <c r="P137" i="76"/>
  <c r="P43" i="248" s="1"/>
  <c r="O137" i="76"/>
  <c r="P43" i="247" s="1"/>
  <c r="N137" i="76"/>
  <c r="P43" i="246" s="1"/>
  <c r="M137" i="76"/>
  <c r="P43" i="245" s="1"/>
  <c r="L137" i="76"/>
  <c r="P43" i="244" s="1"/>
  <c r="K137" i="76"/>
  <c r="P43" i="243" s="1"/>
  <c r="J137" i="76"/>
  <c r="P43" i="242" s="1"/>
  <c r="I137" i="76"/>
  <c r="P43" i="241" s="1"/>
  <c r="H137" i="76"/>
  <c r="P43" i="240" s="1"/>
  <c r="G137" i="76"/>
  <c r="P43" i="239" s="1"/>
  <c r="F137" i="76"/>
  <c r="P43" i="238" s="1"/>
  <c r="E137" i="76"/>
  <c r="P43" i="237" s="1"/>
  <c r="D137" i="76"/>
  <c r="P43" i="235" s="1"/>
  <c r="R133" i="76"/>
  <c r="O43" i="250" s="1"/>
  <c r="Q133" i="76"/>
  <c r="O43" i="249" s="1"/>
  <c r="P133" i="76"/>
  <c r="O43" i="248" s="1"/>
  <c r="O133" i="76"/>
  <c r="O43" i="247" s="1"/>
  <c r="N133" i="76"/>
  <c r="O43" i="246" s="1"/>
  <c r="M133" i="76"/>
  <c r="O43" i="245" s="1"/>
  <c r="L133" i="76"/>
  <c r="O43" i="244" s="1"/>
  <c r="K133" i="76"/>
  <c r="O43" i="243" s="1"/>
  <c r="J133" i="76"/>
  <c r="O43" i="242" s="1"/>
  <c r="I133" i="76"/>
  <c r="O43" i="241" s="1"/>
  <c r="H133" i="76"/>
  <c r="O43" i="240" s="1"/>
  <c r="G133" i="76"/>
  <c r="O43" i="239" s="1"/>
  <c r="F133" i="76"/>
  <c r="O43" i="238" s="1"/>
  <c r="E133" i="76"/>
  <c r="O43" i="237" s="1"/>
  <c r="D133" i="76"/>
  <c r="O43" i="235" s="1"/>
  <c r="R129" i="76"/>
  <c r="N43" i="250" s="1"/>
  <c r="Q129" i="76"/>
  <c r="N43" i="249" s="1"/>
  <c r="P129" i="76"/>
  <c r="N43" i="248" s="1"/>
  <c r="O129" i="76"/>
  <c r="N43" i="247" s="1"/>
  <c r="N129" i="76"/>
  <c r="N43" i="246" s="1"/>
  <c r="M129" i="76"/>
  <c r="N43" i="245" s="1"/>
  <c r="L129" i="76"/>
  <c r="N43" i="244" s="1"/>
  <c r="K129" i="76"/>
  <c r="N43" i="243" s="1"/>
  <c r="J129" i="76"/>
  <c r="N43" i="242" s="1"/>
  <c r="I129" i="76"/>
  <c r="N43" i="241" s="1"/>
  <c r="H129" i="76"/>
  <c r="N43" i="240" s="1"/>
  <c r="G129" i="76"/>
  <c r="N43" i="239" s="1"/>
  <c r="F129" i="76"/>
  <c r="N43" i="238" s="1"/>
  <c r="E129" i="76"/>
  <c r="N43" i="237" s="1"/>
  <c r="D129" i="76"/>
  <c r="N43" i="235" s="1"/>
  <c r="S29" i="250"/>
  <c r="S29" i="249"/>
  <c r="S29" i="248"/>
  <c r="S29" i="247"/>
  <c r="S29" i="246"/>
  <c r="S29" i="245"/>
  <c r="S29" i="244"/>
  <c r="S29" i="243"/>
  <c r="S29" i="242"/>
  <c r="S29" i="241"/>
  <c r="S29" i="240"/>
  <c r="S29" i="239"/>
  <c r="S29" i="238"/>
  <c r="S29" i="237"/>
  <c r="S29" i="235"/>
  <c r="S26" i="250"/>
  <c r="S26" i="249"/>
  <c r="S26" i="248"/>
  <c r="S26" i="247"/>
  <c r="S26" i="246"/>
  <c r="S26" i="245"/>
  <c r="S26" i="244"/>
  <c r="S26" i="243"/>
  <c r="S26" i="242"/>
  <c r="S26" i="241"/>
  <c r="S26" i="240"/>
  <c r="S26" i="239"/>
  <c r="S26" i="238"/>
  <c r="S26" i="237"/>
  <c r="S26" i="235"/>
  <c r="S23" i="250"/>
  <c r="S23" i="249"/>
  <c r="S23" i="247"/>
  <c r="S23" i="246"/>
  <c r="S23" i="245"/>
  <c r="S23" i="244"/>
  <c r="S23" i="243"/>
  <c r="S23" i="242"/>
  <c r="S23" i="241"/>
  <c r="S23" i="240"/>
  <c r="S23" i="239"/>
  <c r="S23" i="238"/>
  <c r="S23" i="237"/>
  <c r="S22" i="242" l="1"/>
  <c r="S22" i="248"/>
  <c r="S23" i="248"/>
  <c r="J145" i="76"/>
  <c r="G163" i="76"/>
  <c r="D181" i="76"/>
  <c r="P181" i="76"/>
  <c r="G91" i="76"/>
  <c r="H113" i="210" s="1"/>
  <c r="S40" i="239" s="1"/>
  <c r="E145" i="76"/>
  <c r="K145" i="76"/>
  <c r="Q145" i="76"/>
  <c r="H163" i="76"/>
  <c r="N163" i="76"/>
  <c r="E181" i="76"/>
  <c r="K181" i="76"/>
  <c r="Q181" i="76"/>
  <c r="H91" i="76"/>
  <c r="N91" i="76"/>
  <c r="E109" i="76"/>
  <c r="K109" i="76"/>
  <c r="P114" i="210" s="1"/>
  <c r="S41" i="243" s="1"/>
  <c r="Q109" i="76"/>
  <c r="AB114" i="210" s="1"/>
  <c r="S41" i="249" s="1"/>
  <c r="H127" i="76"/>
  <c r="N127" i="76"/>
  <c r="M163" i="76"/>
  <c r="J181" i="76"/>
  <c r="M91" i="76"/>
  <c r="D109" i="76"/>
  <c r="G127" i="76"/>
  <c r="F145" i="76"/>
  <c r="F116" i="210" s="1"/>
  <c r="S43" i="238" s="1"/>
  <c r="L145" i="76"/>
  <c r="R145" i="76"/>
  <c r="I163" i="76"/>
  <c r="O163" i="76"/>
  <c r="F181" i="76"/>
  <c r="L181" i="76"/>
  <c r="R181" i="76"/>
  <c r="I91" i="76"/>
  <c r="O91" i="76"/>
  <c r="F109" i="76"/>
  <c r="L109" i="76"/>
  <c r="R114" i="210" s="1"/>
  <c r="S41" i="244" s="1"/>
  <c r="R109" i="76"/>
  <c r="AD114" i="210" s="1"/>
  <c r="S41" i="250" s="1"/>
  <c r="I127" i="76"/>
  <c r="O127" i="76"/>
  <c r="P109" i="76"/>
  <c r="Z114" i="210" s="1"/>
  <c r="S41" i="248" s="1"/>
  <c r="G145" i="76"/>
  <c r="M145" i="76"/>
  <c r="T116" i="210" s="1"/>
  <c r="S43" i="245" s="1"/>
  <c r="D163" i="76"/>
  <c r="J163" i="76"/>
  <c r="P163" i="76"/>
  <c r="G181" i="76"/>
  <c r="M181" i="76"/>
  <c r="J91" i="76"/>
  <c r="P91" i="76"/>
  <c r="G109" i="76"/>
  <c r="M109" i="76"/>
  <c r="T114" i="210" s="1"/>
  <c r="S41" i="245" s="1"/>
  <c r="D127" i="76"/>
  <c r="J127" i="76"/>
  <c r="P127" i="76"/>
  <c r="P145" i="76"/>
  <c r="Z116" i="210" s="1"/>
  <c r="S43" i="248" s="1"/>
  <c r="J109" i="76"/>
  <c r="N114" i="210" s="1"/>
  <c r="S41" i="242" s="1"/>
  <c r="M127" i="76"/>
  <c r="H145" i="76"/>
  <c r="N145" i="76"/>
  <c r="E163" i="76"/>
  <c r="K163" i="76"/>
  <c r="Q163" i="76"/>
  <c r="H181" i="76"/>
  <c r="N181" i="76"/>
  <c r="E91" i="76"/>
  <c r="K91" i="76"/>
  <c r="Q91" i="76"/>
  <c r="H109" i="76"/>
  <c r="N109" i="76"/>
  <c r="V114" i="210" s="1"/>
  <c r="S41" i="246" s="1"/>
  <c r="E127" i="76"/>
  <c r="K127" i="76"/>
  <c r="Q127" i="76"/>
  <c r="D145" i="76"/>
  <c r="I145" i="76"/>
  <c r="O145" i="76"/>
  <c r="F163" i="76"/>
  <c r="L163" i="76"/>
  <c r="R163" i="76"/>
  <c r="I181" i="76"/>
  <c r="O181" i="76"/>
  <c r="F91" i="76"/>
  <c r="L91" i="76"/>
  <c r="R91" i="76"/>
  <c r="I109" i="76"/>
  <c r="L114" i="210" s="1"/>
  <c r="S41" i="241" s="1"/>
  <c r="O109" i="76"/>
  <c r="X114" i="210" s="1"/>
  <c r="S41" i="247" s="1"/>
  <c r="F127" i="76"/>
  <c r="L127" i="76"/>
  <c r="R127" i="76"/>
  <c r="S25" i="235"/>
  <c r="D91" i="76"/>
  <c r="J113" i="210"/>
  <c r="S40" i="240" s="1"/>
  <c r="AB116" i="210"/>
  <c r="S43" i="249" s="1"/>
  <c r="X117" i="210"/>
  <c r="S44" i="247" s="1"/>
  <c r="T118" i="210"/>
  <c r="S45" i="245" s="1"/>
  <c r="Z118" i="210"/>
  <c r="S45" i="248" s="1"/>
  <c r="P118" i="210"/>
  <c r="S45" i="243" s="1"/>
  <c r="AB118" i="210"/>
  <c r="S45" i="249" s="1"/>
  <c r="L118" i="210"/>
  <c r="S45" i="241" s="1"/>
  <c r="K21" i="248" l="1"/>
  <c r="U22" i="248"/>
  <c r="K21" i="242"/>
  <c r="U22" i="242"/>
  <c r="P116" i="210"/>
  <c r="S43" i="243" s="1"/>
  <c r="H115" i="210"/>
  <c r="S42" i="239" s="1"/>
  <c r="J117" i="210"/>
  <c r="S44" i="240" s="1"/>
  <c r="AD115" i="210"/>
  <c r="S42" i="250" s="1"/>
  <c r="X118" i="210"/>
  <c r="S45" i="247" s="1"/>
  <c r="D117" i="210"/>
  <c r="S44" i="237" s="1"/>
  <c r="N115" i="210"/>
  <c r="S42" i="242" s="1"/>
  <c r="Z117" i="210"/>
  <c r="S44" i="248" s="1"/>
  <c r="X115" i="210"/>
  <c r="S42" i="247" s="1"/>
  <c r="R118" i="210"/>
  <c r="S45" i="244" s="1"/>
  <c r="S25" i="243"/>
  <c r="Z115" i="210"/>
  <c r="S42" i="248" s="1"/>
  <c r="N117" i="210"/>
  <c r="S44" i="242" s="1"/>
  <c r="F118" i="210"/>
  <c r="S45" i="238" s="1"/>
  <c r="V113" i="210"/>
  <c r="S40" i="246" s="1"/>
  <c r="S25" i="240"/>
  <c r="F115" i="210"/>
  <c r="S42" i="238" s="1"/>
  <c r="AD117" i="210"/>
  <c r="S44" i="250" s="1"/>
  <c r="P113" i="210"/>
  <c r="S40" i="243" s="1"/>
  <c r="J116" i="210"/>
  <c r="S43" i="240" s="1"/>
  <c r="N118" i="210"/>
  <c r="S45" i="242" s="1"/>
  <c r="D116" i="210"/>
  <c r="S43" i="237" s="1"/>
  <c r="S25" i="237"/>
  <c r="S25" i="242"/>
  <c r="S25" i="246"/>
  <c r="L115" i="210"/>
  <c r="S42" i="241" s="1"/>
  <c r="T113" i="210"/>
  <c r="S40" i="245" s="1"/>
  <c r="AB113" i="210"/>
  <c r="S40" i="249" s="1"/>
  <c r="R117" i="210"/>
  <c r="S44" i="244" s="1"/>
  <c r="S25" i="248"/>
  <c r="D113" i="210"/>
  <c r="S40" i="237" s="1"/>
  <c r="T115" i="210"/>
  <c r="S42" i="245" s="1"/>
  <c r="L117" i="210"/>
  <c r="S44" i="241" s="1"/>
  <c r="T117" i="210"/>
  <c r="S44" i="245" s="1"/>
  <c r="V118" i="210"/>
  <c r="S45" i="246" s="1"/>
  <c r="Z113" i="210"/>
  <c r="S40" i="248" s="1"/>
  <c r="H116" i="210"/>
  <c r="S43" i="239" s="1"/>
  <c r="AD116" i="210"/>
  <c r="S43" i="250" s="1"/>
  <c r="V115" i="210"/>
  <c r="S42" i="246" s="1"/>
  <c r="H118" i="210"/>
  <c r="S45" i="239" s="1"/>
  <c r="R115" i="210"/>
  <c r="S42" i="244" s="1"/>
  <c r="S25" i="247"/>
  <c r="S25" i="250"/>
  <c r="F117" i="210"/>
  <c r="S44" i="238" s="1"/>
  <c r="P117" i="210"/>
  <c r="S44" i="243" s="1"/>
  <c r="S25" i="241"/>
  <c r="S25" i="245"/>
  <c r="S25" i="244"/>
  <c r="AD113" i="210"/>
  <c r="S40" i="250" s="1"/>
  <c r="X116" i="210"/>
  <c r="S43" i="247" s="1"/>
  <c r="P115" i="210"/>
  <c r="S42" i="243" s="1"/>
  <c r="J118" i="210"/>
  <c r="S45" i="240" s="1"/>
  <c r="N113" i="210"/>
  <c r="S40" i="242" s="1"/>
  <c r="X113" i="210"/>
  <c r="S40" i="247" s="1"/>
  <c r="R116" i="210"/>
  <c r="S43" i="244" s="1"/>
  <c r="J115" i="210"/>
  <c r="S42" i="240" s="1"/>
  <c r="D118" i="210"/>
  <c r="S45" i="237" s="1"/>
  <c r="F113" i="210"/>
  <c r="S40" i="238" s="1"/>
  <c r="AD118" i="210"/>
  <c r="S45" i="250" s="1"/>
  <c r="V116" i="210"/>
  <c r="S43" i="246" s="1"/>
  <c r="AB115" i="210"/>
  <c r="S42" i="249" s="1"/>
  <c r="N116" i="210"/>
  <c r="S43" i="242" s="1"/>
  <c r="S25" i="239"/>
  <c r="S25" i="238"/>
  <c r="R113" i="210"/>
  <c r="S40" i="244" s="1"/>
  <c r="L116" i="210"/>
  <c r="S43" i="241" s="1"/>
  <c r="D115" i="210"/>
  <c r="S42" i="237" s="1"/>
  <c r="AB117" i="210"/>
  <c r="S44" i="249" s="1"/>
  <c r="L113" i="210"/>
  <c r="S40" i="241" s="1"/>
  <c r="V117" i="210"/>
  <c r="S44" i="246" s="1"/>
  <c r="S25" i="249"/>
  <c r="H117" i="210"/>
  <c r="S44" i="239" s="1"/>
  <c r="S28" i="245"/>
  <c r="S28" i="239"/>
  <c r="S28" i="238"/>
  <c r="S28" i="235"/>
  <c r="U24" i="235" s="1"/>
  <c r="S28" i="237"/>
  <c r="S28" i="249"/>
  <c r="S28" i="240"/>
  <c r="S28" i="242"/>
  <c r="S28" i="244"/>
  <c r="S28" i="246"/>
  <c r="S28" i="250"/>
  <c r="S28" i="247"/>
  <c r="S28" i="241"/>
  <c r="S28" i="248"/>
  <c r="S28" i="243"/>
  <c r="S22" i="249"/>
  <c r="S22" i="241"/>
  <c r="S22" i="243"/>
  <c r="S22" i="246"/>
  <c r="S22" i="237"/>
  <c r="S22" i="239"/>
  <c r="S22" i="240"/>
  <c r="S22" i="250"/>
  <c r="S22" i="244"/>
  <c r="S22" i="245"/>
  <c r="S22" i="238"/>
  <c r="S22" i="247"/>
  <c r="B116" i="210"/>
  <c r="S43" i="235" s="1"/>
  <c r="B117" i="210"/>
  <c r="S44" i="235" s="1"/>
  <c r="J114" i="210"/>
  <c r="S41" i="240" s="1"/>
  <c r="H114" i="210"/>
  <c r="S41" i="239" s="1"/>
  <c r="B118" i="210"/>
  <c r="B113" i="210"/>
  <c r="S40" i="235" s="1"/>
  <c r="S23" i="235"/>
  <c r="F114" i="210"/>
  <c r="S41" i="238" s="1"/>
  <c r="B114" i="210"/>
  <c r="S41" i="235" s="1"/>
  <c r="D114" i="210"/>
  <c r="S41" i="237" s="1"/>
  <c r="B115" i="210"/>
  <c r="S42" i="235" s="1"/>
  <c r="U23" i="235"/>
  <c r="K24" i="235"/>
  <c r="A115" i="210"/>
  <c r="A114" i="210"/>
  <c r="A113" i="210"/>
  <c r="D74" i="236" l="1"/>
  <c r="F74" i="236" s="1"/>
  <c r="U23" i="248"/>
  <c r="K24" i="248"/>
  <c r="K24" i="246"/>
  <c r="U23" i="246"/>
  <c r="K24" i="240"/>
  <c r="U23" i="240"/>
  <c r="K24" i="243"/>
  <c r="U23" i="243"/>
  <c r="U22" i="244"/>
  <c r="K21" i="244"/>
  <c r="K21" i="243"/>
  <c r="U22" i="243"/>
  <c r="K24" i="238"/>
  <c r="U23" i="238"/>
  <c r="K24" i="244"/>
  <c r="U23" i="244"/>
  <c r="U22" i="246"/>
  <c r="K21" i="246"/>
  <c r="U24" i="237"/>
  <c r="K27" i="237"/>
  <c r="K21" i="241"/>
  <c r="U22" i="241"/>
  <c r="U24" i="240"/>
  <c r="K27" i="240"/>
  <c r="K24" i="242"/>
  <c r="U23" i="242"/>
  <c r="U22" i="245"/>
  <c r="K21" i="245"/>
  <c r="K27" i="250"/>
  <c r="U24" i="250"/>
  <c r="U24" i="239"/>
  <c r="K27" i="239"/>
  <c r="K21" i="250"/>
  <c r="U22" i="250"/>
  <c r="U24" i="245"/>
  <c r="K27" i="245"/>
  <c r="U22" i="240"/>
  <c r="K21" i="240"/>
  <c r="K21" i="249"/>
  <c r="U22" i="249"/>
  <c r="U23" i="239"/>
  <c r="K24" i="239"/>
  <c r="K24" i="245"/>
  <c r="U23" i="245"/>
  <c r="U23" i="250"/>
  <c r="K24" i="250"/>
  <c r="K27" i="248"/>
  <c r="U24" i="248"/>
  <c r="U24" i="242"/>
  <c r="K27" i="242"/>
  <c r="K27" i="246"/>
  <c r="U24" i="246"/>
  <c r="K24" i="237"/>
  <c r="U23" i="237"/>
  <c r="U24" i="241"/>
  <c r="K27" i="241"/>
  <c r="K21" i="247"/>
  <c r="U22" i="247"/>
  <c r="U22" i="239"/>
  <c r="K21" i="239"/>
  <c r="U24" i="243"/>
  <c r="K27" i="243"/>
  <c r="K27" i="247"/>
  <c r="U24" i="247"/>
  <c r="U24" i="244"/>
  <c r="K27" i="244"/>
  <c r="K27" i="249"/>
  <c r="U24" i="249"/>
  <c r="U24" i="238"/>
  <c r="K27" i="238"/>
  <c r="U22" i="238"/>
  <c r="K21" i="238"/>
  <c r="U22" i="237"/>
  <c r="K21" i="237"/>
  <c r="U23" i="249"/>
  <c r="K24" i="249"/>
  <c r="K24" i="241"/>
  <c r="U23" i="241"/>
  <c r="K24" i="247"/>
  <c r="U23" i="247"/>
  <c r="D73" i="236"/>
  <c r="F73" i="236" s="1"/>
  <c r="J18" i="236"/>
  <c r="L18" i="236" s="1"/>
  <c r="D71" i="236"/>
  <c r="F71" i="236" s="1"/>
  <c r="S45" i="235"/>
  <c r="J17" i="236"/>
  <c r="L17" i="236" s="1"/>
  <c r="D70" i="236"/>
  <c r="F70" i="236" s="1"/>
  <c r="D69" i="236"/>
  <c r="F69" i="236" s="1"/>
  <c r="D72" i="236"/>
  <c r="F72" i="236" s="1"/>
  <c r="K27" i="235"/>
  <c r="G27" i="236" l="1"/>
  <c r="M29" i="236"/>
  <c r="M26" i="236"/>
  <c r="G24" i="236"/>
  <c r="A103" i="210"/>
  <c r="A102" i="210"/>
  <c r="A101" i="210"/>
  <c r="A50" i="210"/>
  <c r="A49" i="210"/>
  <c r="A48" i="210"/>
  <c r="A47" i="210"/>
  <c r="A46" i="210"/>
  <c r="A45" i="210"/>
  <c r="A44" i="210"/>
  <c r="A43" i="210"/>
  <c r="A39" i="210"/>
  <c r="A38" i="210"/>
  <c r="A34" i="210"/>
  <c r="AG902" i="208" l="1"/>
  <c r="AF902" i="208"/>
  <c r="AE902" i="208"/>
  <c r="AD902" i="208"/>
  <c r="AC902" i="208"/>
  <c r="AB902" i="208"/>
  <c r="AA902" i="208"/>
  <c r="Z902" i="208"/>
  <c r="Y902" i="208"/>
  <c r="X902" i="208"/>
  <c r="W902" i="208"/>
  <c r="V902" i="208"/>
  <c r="U902" i="208"/>
  <c r="T902" i="208"/>
  <c r="D902" i="208"/>
  <c r="AG895" i="208"/>
  <c r="AF895" i="208"/>
  <c r="AE895" i="208"/>
  <c r="AD895" i="208"/>
  <c r="AC895" i="208"/>
  <c r="AB895" i="208"/>
  <c r="AA895" i="208"/>
  <c r="Z895" i="208"/>
  <c r="Y895" i="208"/>
  <c r="X895" i="208"/>
  <c r="W895" i="208"/>
  <c r="V895" i="208"/>
  <c r="U895" i="208"/>
  <c r="T895" i="208"/>
  <c r="D895" i="208"/>
  <c r="AG888" i="208"/>
  <c r="AF888" i="208"/>
  <c r="AE888" i="208"/>
  <c r="AD888" i="208"/>
  <c r="AC888" i="208"/>
  <c r="AB888" i="208"/>
  <c r="AA888" i="208"/>
  <c r="Z888" i="208"/>
  <c r="Y888" i="208"/>
  <c r="X888" i="208"/>
  <c r="W888" i="208"/>
  <c r="V888" i="208"/>
  <c r="U888" i="208"/>
  <c r="T888" i="208"/>
  <c r="D888" i="208"/>
  <c r="AG924" i="208"/>
  <c r="AF924" i="208"/>
  <c r="AE924" i="208"/>
  <c r="AD924" i="208"/>
  <c r="AC924" i="208"/>
  <c r="AB924" i="208"/>
  <c r="AA924" i="208"/>
  <c r="Z924" i="208"/>
  <c r="Y924" i="208"/>
  <c r="X924" i="208"/>
  <c r="W924" i="208"/>
  <c r="V924" i="208"/>
  <c r="U924" i="208"/>
  <c r="T924" i="208"/>
  <c r="D924" i="208"/>
  <c r="AG917" i="208"/>
  <c r="AF917" i="208"/>
  <c r="AE917" i="208"/>
  <c r="AD917" i="208"/>
  <c r="AC917" i="208"/>
  <c r="AB917" i="208"/>
  <c r="AA917" i="208"/>
  <c r="Z917" i="208"/>
  <c r="Y917" i="208"/>
  <c r="X917" i="208"/>
  <c r="W917" i="208"/>
  <c r="V917" i="208"/>
  <c r="U917" i="208"/>
  <c r="T917" i="208"/>
  <c r="D917" i="208"/>
  <c r="AG910" i="208"/>
  <c r="AF910" i="208"/>
  <c r="AE910" i="208"/>
  <c r="AD910" i="208"/>
  <c r="AC910" i="208"/>
  <c r="AB910" i="208"/>
  <c r="AA910" i="208"/>
  <c r="Z910" i="208"/>
  <c r="Y910" i="208"/>
  <c r="X910" i="208"/>
  <c r="W910" i="208"/>
  <c r="V910" i="208"/>
  <c r="U910" i="208"/>
  <c r="T910" i="208"/>
  <c r="D910" i="208"/>
  <c r="AJ48" i="210" l="1"/>
  <c r="I40" i="253" s="1"/>
  <c r="AP44" i="210"/>
  <c r="I37" i="256" s="1"/>
  <c r="AR45" i="210"/>
  <c r="I38" i="257" s="1"/>
  <c r="BH45" i="210"/>
  <c r="I38" i="265" s="1"/>
  <c r="AT46" i="210"/>
  <c r="I39" i="258" s="1"/>
  <c r="AL48" i="210"/>
  <c r="I40" i="254" s="1"/>
  <c r="BB48" i="210"/>
  <c r="I40" i="262" s="1"/>
  <c r="AN49" i="210"/>
  <c r="I41" i="255" s="1"/>
  <c r="BD49" i="210"/>
  <c r="I41" i="263" s="1"/>
  <c r="AP50" i="210"/>
  <c r="I42" i="256" s="1"/>
  <c r="BF50" i="210"/>
  <c r="I42" i="264" s="1"/>
  <c r="AR44" i="210"/>
  <c r="I37" i="257" s="1"/>
  <c r="BH44" i="210"/>
  <c r="I37" i="265" s="1"/>
  <c r="AT45" i="210"/>
  <c r="I38" i="258" s="1"/>
  <c r="AV46" i="210"/>
  <c r="I39" i="259" s="1"/>
  <c r="AN50" i="210"/>
  <c r="I42" i="255" s="1"/>
  <c r="BD48" i="210"/>
  <c r="I40" i="263" s="1"/>
  <c r="AT44" i="210"/>
  <c r="I37" i="258" s="1"/>
  <c r="AX46" i="210"/>
  <c r="I39" i="260" s="1"/>
  <c r="AP48" i="210"/>
  <c r="I40" i="256" s="1"/>
  <c r="BF48" i="210"/>
  <c r="I40" i="264" s="1"/>
  <c r="AR49" i="210"/>
  <c r="I41" i="257" s="1"/>
  <c r="BH49" i="210"/>
  <c r="I41" i="265" s="1"/>
  <c r="AT50" i="210"/>
  <c r="I42" i="258" s="1"/>
  <c r="AV44" i="210"/>
  <c r="I37" i="259" s="1"/>
  <c r="AH45" i="210"/>
  <c r="I38" i="252" s="1"/>
  <c r="AX45" i="210"/>
  <c r="I38" i="260" s="1"/>
  <c r="AJ46" i="210"/>
  <c r="I39" i="253" s="1"/>
  <c r="AZ46" i="210"/>
  <c r="I39" i="261" s="1"/>
  <c r="BD50" i="210"/>
  <c r="I42" i="263" s="1"/>
  <c r="AR50" i="210"/>
  <c r="I42" i="257" s="1"/>
  <c r="AH46" i="210"/>
  <c r="I39" i="252" s="1"/>
  <c r="AT49" i="210"/>
  <c r="I41" i="258" s="1"/>
  <c r="AV50" i="210"/>
  <c r="I42" i="259" s="1"/>
  <c r="AH44" i="210"/>
  <c r="I37" i="252" s="1"/>
  <c r="AX44" i="210"/>
  <c r="I37" i="260" s="1"/>
  <c r="AJ45" i="210"/>
  <c r="I38" i="253" s="1"/>
  <c r="AZ45" i="210"/>
  <c r="I38" i="261" s="1"/>
  <c r="AL46" i="210"/>
  <c r="I39" i="254" s="1"/>
  <c r="BB46" i="210"/>
  <c r="I39" i="262" s="1"/>
  <c r="AZ48" i="210"/>
  <c r="I40" i="261" s="1"/>
  <c r="BF44" i="210"/>
  <c r="I37" i="264" s="1"/>
  <c r="BF49" i="210"/>
  <c r="I41" i="264" s="1"/>
  <c r="AV45" i="210"/>
  <c r="I38" i="259" s="1"/>
  <c r="AR48" i="210"/>
  <c r="I40" i="257" s="1"/>
  <c r="BH48" i="210"/>
  <c r="I40" i="265" s="1"/>
  <c r="AT48" i="210"/>
  <c r="I40" i="258" s="1"/>
  <c r="AV49" i="210"/>
  <c r="I41" i="259" s="1"/>
  <c r="AH50" i="210"/>
  <c r="I42" i="252" s="1"/>
  <c r="AX50" i="210"/>
  <c r="I42" i="260" s="1"/>
  <c r="AJ44" i="210"/>
  <c r="I37" i="253" s="1"/>
  <c r="AZ44" i="210"/>
  <c r="I37" i="261" s="1"/>
  <c r="AL45" i="210"/>
  <c r="I38" i="254" s="1"/>
  <c r="BB45" i="210"/>
  <c r="I38" i="262" s="1"/>
  <c r="AN46" i="210"/>
  <c r="I39" i="255" s="1"/>
  <c r="BD46" i="210"/>
  <c r="I39" i="263" s="1"/>
  <c r="AL49" i="210"/>
  <c r="I41" i="254" s="1"/>
  <c r="AN48" i="210"/>
  <c r="I40" i="255" s="1"/>
  <c r="BH50" i="210"/>
  <c r="I42" i="265" s="1"/>
  <c r="AV48" i="210"/>
  <c r="I40" i="259" s="1"/>
  <c r="AH49" i="210"/>
  <c r="I41" i="252" s="1"/>
  <c r="AX49" i="210"/>
  <c r="I41" i="260" s="1"/>
  <c r="AJ50" i="210"/>
  <c r="I42" i="253" s="1"/>
  <c r="AZ50" i="210"/>
  <c r="I42" i="261" s="1"/>
  <c r="AL44" i="210"/>
  <c r="I37" i="254" s="1"/>
  <c r="BB44" i="210"/>
  <c r="I37" i="262" s="1"/>
  <c r="AN45" i="210"/>
  <c r="I38" i="255" s="1"/>
  <c r="BD45" i="210"/>
  <c r="I38" i="263" s="1"/>
  <c r="AP46" i="210"/>
  <c r="I39" i="256" s="1"/>
  <c r="BF46" i="210"/>
  <c r="I39" i="264" s="1"/>
  <c r="BB49" i="210"/>
  <c r="I41" i="262" s="1"/>
  <c r="AP49" i="210"/>
  <c r="I41" i="256" s="1"/>
  <c r="AH48" i="210"/>
  <c r="I40" i="252" s="1"/>
  <c r="AX48" i="210"/>
  <c r="I40" i="260" s="1"/>
  <c r="AJ49" i="210"/>
  <c r="I41" i="253" s="1"/>
  <c r="AZ49" i="210"/>
  <c r="I41" i="261" s="1"/>
  <c r="AL50" i="210"/>
  <c r="I42" i="254" s="1"/>
  <c r="BB50" i="210"/>
  <c r="I42" i="262" s="1"/>
  <c r="AN44" i="210"/>
  <c r="I37" i="255" s="1"/>
  <c r="BD44" i="210"/>
  <c r="I37" i="263" s="1"/>
  <c r="AP45" i="210"/>
  <c r="I38" i="256" s="1"/>
  <c r="BF45" i="210"/>
  <c r="I38" i="264" s="1"/>
  <c r="AR46" i="210"/>
  <c r="I39" i="257" s="1"/>
  <c r="BH46" i="210"/>
  <c r="I39" i="265" s="1"/>
  <c r="B50" i="210"/>
  <c r="B46" i="210"/>
  <c r="B49" i="210"/>
  <c r="B48" i="210"/>
  <c r="B45" i="210"/>
  <c r="B44" i="210"/>
  <c r="I41" i="235"/>
  <c r="AG719" i="208"/>
  <c r="H28" i="265" s="1"/>
  <c r="AF719" i="208"/>
  <c r="H28" i="264" s="1"/>
  <c r="AE719" i="208"/>
  <c r="H28" i="263" s="1"/>
  <c r="AD719" i="208"/>
  <c r="H28" i="262" s="1"/>
  <c r="AC719" i="208"/>
  <c r="H28" i="261" s="1"/>
  <c r="AB719" i="208"/>
  <c r="H28" i="260" s="1"/>
  <c r="AA719" i="208"/>
  <c r="H28" i="259" s="1"/>
  <c r="Z719" i="208"/>
  <c r="H28" i="258" s="1"/>
  <c r="Y719" i="208"/>
  <c r="H28" i="257" s="1"/>
  <c r="X719" i="208"/>
  <c r="H28" i="256" s="1"/>
  <c r="W719" i="208"/>
  <c r="H28" i="255" s="1"/>
  <c r="V719" i="208"/>
  <c r="H28" i="254" s="1"/>
  <c r="U719" i="208"/>
  <c r="H28" i="253" s="1"/>
  <c r="T719" i="208"/>
  <c r="H28" i="252" s="1"/>
  <c r="D719" i="208"/>
  <c r="H28" i="235" s="1"/>
  <c r="AG715" i="208"/>
  <c r="G28" i="265" s="1"/>
  <c r="AF715" i="208"/>
  <c r="G28" i="264" s="1"/>
  <c r="AE715" i="208"/>
  <c r="G28" i="263" s="1"/>
  <c r="AD715" i="208"/>
  <c r="G28" i="262" s="1"/>
  <c r="AC715" i="208"/>
  <c r="G28" i="261" s="1"/>
  <c r="AB715" i="208"/>
  <c r="G28" i="260" s="1"/>
  <c r="AA715" i="208"/>
  <c r="G28" i="259" s="1"/>
  <c r="Z715" i="208"/>
  <c r="G28" i="258" s="1"/>
  <c r="Y715" i="208"/>
  <c r="G28" i="257" s="1"/>
  <c r="X715" i="208"/>
  <c r="G28" i="256" s="1"/>
  <c r="W715" i="208"/>
  <c r="G28" i="255" s="1"/>
  <c r="V715" i="208"/>
  <c r="G28" i="254" s="1"/>
  <c r="U715" i="208"/>
  <c r="G28" i="253" s="1"/>
  <c r="T715" i="208"/>
  <c r="G28" i="252" s="1"/>
  <c r="D715" i="208"/>
  <c r="G28" i="235" s="1"/>
  <c r="AG711" i="208"/>
  <c r="F28" i="265" s="1"/>
  <c r="AF711" i="208"/>
  <c r="F28" i="264" s="1"/>
  <c r="AE711" i="208"/>
  <c r="F28" i="263" s="1"/>
  <c r="AD711" i="208"/>
  <c r="F28" i="262" s="1"/>
  <c r="AC711" i="208"/>
  <c r="F28" i="261" s="1"/>
  <c r="AB711" i="208"/>
  <c r="F28" i="260" s="1"/>
  <c r="AA711" i="208"/>
  <c r="F28" i="259" s="1"/>
  <c r="Z711" i="208"/>
  <c r="F28" i="258" s="1"/>
  <c r="Y711" i="208"/>
  <c r="F28" i="257" s="1"/>
  <c r="X711" i="208"/>
  <c r="F28" i="256" s="1"/>
  <c r="W711" i="208"/>
  <c r="F28" i="255" s="1"/>
  <c r="V711" i="208"/>
  <c r="F28" i="254" s="1"/>
  <c r="U711" i="208"/>
  <c r="F28" i="253" s="1"/>
  <c r="T711" i="208"/>
  <c r="F28" i="252" s="1"/>
  <c r="D711" i="208"/>
  <c r="F28" i="235" s="1"/>
  <c r="AG707" i="208"/>
  <c r="E28" i="265" s="1"/>
  <c r="AF707" i="208"/>
  <c r="E28" i="264" s="1"/>
  <c r="AE707" i="208"/>
  <c r="E28" i="263" s="1"/>
  <c r="AD707" i="208"/>
  <c r="E28" i="262" s="1"/>
  <c r="AC707" i="208"/>
  <c r="E28" i="261" s="1"/>
  <c r="AB707" i="208"/>
  <c r="E28" i="260" s="1"/>
  <c r="AA707" i="208"/>
  <c r="E28" i="259" s="1"/>
  <c r="Z707" i="208"/>
  <c r="E28" i="258" s="1"/>
  <c r="Y707" i="208"/>
  <c r="E28" i="257" s="1"/>
  <c r="X707" i="208"/>
  <c r="E28" i="256" s="1"/>
  <c r="W707" i="208"/>
  <c r="E28" i="255" s="1"/>
  <c r="V707" i="208"/>
  <c r="E28" i="254" s="1"/>
  <c r="U707" i="208"/>
  <c r="E28" i="253" s="1"/>
  <c r="T707" i="208"/>
  <c r="E28" i="252" s="1"/>
  <c r="D707" i="208"/>
  <c r="E28" i="235" s="1"/>
  <c r="AG703" i="208"/>
  <c r="D28" i="265" s="1"/>
  <c r="AF703" i="208"/>
  <c r="D28" i="264" s="1"/>
  <c r="AE703" i="208"/>
  <c r="D28" i="263" s="1"/>
  <c r="AD703" i="208"/>
  <c r="D28" i="262" s="1"/>
  <c r="AC703" i="208"/>
  <c r="D28" i="261" s="1"/>
  <c r="AB703" i="208"/>
  <c r="D28" i="260" s="1"/>
  <c r="AA703" i="208"/>
  <c r="D28" i="259" s="1"/>
  <c r="Z703" i="208"/>
  <c r="D28" i="258" s="1"/>
  <c r="Y703" i="208"/>
  <c r="D28" i="257" s="1"/>
  <c r="X703" i="208"/>
  <c r="D28" i="256" s="1"/>
  <c r="W703" i="208"/>
  <c r="D28" i="255" s="1"/>
  <c r="V703" i="208"/>
  <c r="D28" i="254" s="1"/>
  <c r="U703" i="208"/>
  <c r="D28" i="253" s="1"/>
  <c r="T703" i="208"/>
  <c r="D28" i="252" s="1"/>
  <c r="D703" i="208"/>
  <c r="D28" i="235" s="1"/>
  <c r="AG785" i="208"/>
  <c r="H31" i="265" s="1"/>
  <c r="AF785" i="208"/>
  <c r="H31" i="264" s="1"/>
  <c r="AE785" i="208"/>
  <c r="H31" i="263" s="1"/>
  <c r="AD785" i="208"/>
  <c r="H31" i="262" s="1"/>
  <c r="AC785" i="208"/>
  <c r="H31" i="261" s="1"/>
  <c r="AB785" i="208"/>
  <c r="H31" i="260" s="1"/>
  <c r="AA785" i="208"/>
  <c r="H31" i="259" s="1"/>
  <c r="Z785" i="208"/>
  <c r="H31" i="258" s="1"/>
  <c r="Y785" i="208"/>
  <c r="H31" i="257" s="1"/>
  <c r="X785" i="208"/>
  <c r="H31" i="256" s="1"/>
  <c r="W785" i="208"/>
  <c r="H31" i="255" s="1"/>
  <c r="V785" i="208"/>
  <c r="H31" i="254" s="1"/>
  <c r="U785" i="208"/>
  <c r="H31" i="253" s="1"/>
  <c r="T785" i="208"/>
  <c r="H31" i="252" s="1"/>
  <c r="D785" i="208"/>
  <c r="H31" i="235" s="1"/>
  <c r="AG781" i="208"/>
  <c r="G31" i="265" s="1"/>
  <c r="AF781" i="208"/>
  <c r="G31" i="264" s="1"/>
  <c r="AE781" i="208"/>
  <c r="G31" i="263" s="1"/>
  <c r="AD781" i="208"/>
  <c r="G31" i="262" s="1"/>
  <c r="AC781" i="208"/>
  <c r="G31" i="261" s="1"/>
  <c r="AB781" i="208"/>
  <c r="G31" i="260" s="1"/>
  <c r="AA781" i="208"/>
  <c r="G31" i="259" s="1"/>
  <c r="Z781" i="208"/>
  <c r="G31" i="258" s="1"/>
  <c r="Y781" i="208"/>
  <c r="G31" i="257" s="1"/>
  <c r="X781" i="208"/>
  <c r="G31" i="256" s="1"/>
  <c r="W781" i="208"/>
  <c r="G31" i="255" s="1"/>
  <c r="V781" i="208"/>
  <c r="G31" i="254" s="1"/>
  <c r="U781" i="208"/>
  <c r="G31" i="253" s="1"/>
  <c r="T781" i="208"/>
  <c r="G31" i="252" s="1"/>
  <c r="D781" i="208"/>
  <c r="G31" i="235" s="1"/>
  <c r="AG777" i="208"/>
  <c r="F31" i="265" s="1"/>
  <c r="AF777" i="208"/>
  <c r="F31" i="264" s="1"/>
  <c r="AE777" i="208"/>
  <c r="F31" i="263" s="1"/>
  <c r="AD777" i="208"/>
  <c r="F31" i="262" s="1"/>
  <c r="AC777" i="208"/>
  <c r="F31" i="261" s="1"/>
  <c r="AB777" i="208"/>
  <c r="F31" i="260" s="1"/>
  <c r="AA777" i="208"/>
  <c r="F31" i="259" s="1"/>
  <c r="Z777" i="208"/>
  <c r="F31" i="258" s="1"/>
  <c r="Y777" i="208"/>
  <c r="F31" i="257" s="1"/>
  <c r="X777" i="208"/>
  <c r="F31" i="256" s="1"/>
  <c r="W777" i="208"/>
  <c r="F31" i="255" s="1"/>
  <c r="V777" i="208"/>
  <c r="F31" i="254" s="1"/>
  <c r="U777" i="208"/>
  <c r="F31" i="253" s="1"/>
  <c r="T777" i="208"/>
  <c r="F31" i="252" s="1"/>
  <c r="D777" i="208"/>
  <c r="F31" i="235" s="1"/>
  <c r="AG773" i="208"/>
  <c r="E31" i="265" s="1"/>
  <c r="AF773" i="208"/>
  <c r="E31" i="264" s="1"/>
  <c r="AE773" i="208"/>
  <c r="E31" i="263" s="1"/>
  <c r="AD773" i="208"/>
  <c r="E31" i="262" s="1"/>
  <c r="AC773" i="208"/>
  <c r="E31" i="261" s="1"/>
  <c r="AB773" i="208"/>
  <c r="E31" i="260" s="1"/>
  <c r="AA773" i="208"/>
  <c r="E31" i="259" s="1"/>
  <c r="Z773" i="208"/>
  <c r="E31" i="258" s="1"/>
  <c r="Y773" i="208"/>
  <c r="E31" i="257" s="1"/>
  <c r="X773" i="208"/>
  <c r="E31" i="256" s="1"/>
  <c r="W773" i="208"/>
  <c r="E31" i="255" s="1"/>
  <c r="V773" i="208"/>
  <c r="E31" i="254" s="1"/>
  <c r="U773" i="208"/>
  <c r="E31" i="253" s="1"/>
  <c r="T773" i="208"/>
  <c r="E31" i="252" s="1"/>
  <c r="D773" i="208"/>
  <c r="E31" i="235" s="1"/>
  <c r="AG769" i="208"/>
  <c r="D31" i="265" s="1"/>
  <c r="AF769" i="208"/>
  <c r="D31" i="264" s="1"/>
  <c r="AE769" i="208"/>
  <c r="D31" i="263" s="1"/>
  <c r="AD769" i="208"/>
  <c r="D31" i="262" s="1"/>
  <c r="AC769" i="208"/>
  <c r="D31" i="261" s="1"/>
  <c r="AB769" i="208"/>
  <c r="D31" i="260" s="1"/>
  <c r="AA769" i="208"/>
  <c r="D31" i="259" s="1"/>
  <c r="Z769" i="208"/>
  <c r="D31" i="258" s="1"/>
  <c r="Y769" i="208"/>
  <c r="D31" i="257" s="1"/>
  <c r="X769" i="208"/>
  <c r="D31" i="256" s="1"/>
  <c r="W769" i="208"/>
  <c r="D31" i="255" s="1"/>
  <c r="V769" i="208"/>
  <c r="D31" i="254" s="1"/>
  <c r="U769" i="208"/>
  <c r="D31" i="253" s="1"/>
  <c r="T769" i="208"/>
  <c r="D31" i="252" s="1"/>
  <c r="D769" i="208"/>
  <c r="D31" i="235" s="1"/>
  <c r="AG808" i="208"/>
  <c r="H32" i="265" s="1"/>
  <c r="AF808" i="208"/>
  <c r="H32" i="264" s="1"/>
  <c r="AE808" i="208"/>
  <c r="H32" i="263" s="1"/>
  <c r="AD808" i="208"/>
  <c r="H32" i="262" s="1"/>
  <c r="AC808" i="208"/>
  <c r="H32" i="261" s="1"/>
  <c r="AB808" i="208"/>
  <c r="H32" i="260" s="1"/>
  <c r="AA808" i="208"/>
  <c r="H32" i="259" s="1"/>
  <c r="Z808" i="208"/>
  <c r="H32" i="258" s="1"/>
  <c r="Y808" i="208"/>
  <c r="H32" i="257" s="1"/>
  <c r="X808" i="208"/>
  <c r="H32" i="256" s="1"/>
  <c r="W808" i="208"/>
  <c r="H32" i="255" s="1"/>
  <c r="V808" i="208"/>
  <c r="H32" i="254" s="1"/>
  <c r="U808" i="208"/>
  <c r="H32" i="253" s="1"/>
  <c r="T808" i="208"/>
  <c r="H32" i="252" s="1"/>
  <c r="D808" i="208"/>
  <c r="H32" i="235" s="1"/>
  <c r="AG804" i="208"/>
  <c r="G32" i="265" s="1"/>
  <c r="AF804" i="208"/>
  <c r="G32" i="264" s="1"/>
  <c r="AE804" i="208"/>
  <c r="G32" i="263" s="1"/>
  <c r="AD804" i="208"/>
  <c r="G32" i="262" s="1"/>
  <c r="AC804" i="208"/>
  <c r="G32" i="261" s="1"/>
  <c r="AB804" i="208"/>
  <c r="G32" i="260" s="1"/>
  <c r="AA804" i="208"/>
  <c r="G32" i="259" s="1"/>
  <c r="Z804" i="208"/>
  <c r="G32" i="258" s="1"/>
  <c r="Y804" i="208"/>
  <c r="G32" i="257" s="1"/>
  <c r="X804" i="208"/>
  <c r="G32" i="256" s="1"/>
  <c r="W804" i="208"/>
  <c r="G32" i="255" s="1"/>
  <c r="V804" i="208"/>
  <c r="G32" i="254" s="1"/>
  <c r="U804" i="208"/>
  <c r="G32" i="253" s="1"/>
  <c r="T804" i="208"/>
  <c r="G32" i="252" s="1"/>
  <c r="D804" i="208"/>
  <c r="G32" i="235" s="1"/>
  <c r="AG800" i="208"/>
  <c r="F32" i="265" s="1"/>
  <c r="AF800" i="208"/>
  <c r="F32" i="264" s="1"/>
  <c r="AE800" i="208"/>
  <c r="F32" i="263" s="1"/>
  <c r="AD800" i="208"/>
  <c r="F32" i="262" s="1"/>
  <c r="AC800" i="208"/>
  <c r="F32" i="261" s="1"/>
  <c r="AB800" i="208"/>
  <c r="F32" i="260" s="1"/>
  <c r="AA800" i="208"/>
  <c r="F32" i="259" s="1"/>
  <c r="Z800" i="208"/>
  <c r="F32" i="258" s="1"/>
  <c r="Y800" i="208"/>
  <c r="F32" i="257" s="1"/>
  <c r="X800" i="208"/>
  <c r="F32" i="256" s="1"/>
  <c r="W800" i="208"/>
  <c r="F32" i="255" s="1"/>
  <c r="V800" i="208"/>
  <c r="F32" i="254" s="1"/>
  <c r="U800" i="208"/>
  <c r="F32" i="253" s="1"/>
  <c r="T800" i="208"/>
  <c r="F32" i="252" s="1"/>
  <c r="D800" i="208"/>
  <c r="F32" i="235" s="1"/>
  <c r="AG796" i="208"/>
  <c r="E32" i="265" s="1"/>
  <c r="AF796" i="208"/>
  <c r="E32" i="264" s="1"/>
  <c r="AE796" i="208"/>
  <c r="E32" i="263" s="1"/>
  <c r="AD796" i="208"/>
  <c r="E32" i="262" s="1"/>
  <c r="AC796" i="208"/>
  <c r="E32" i="261" s="1"/>
  <c r="AB796" i="208"/>
  <c r="E32" i="260" s="1"/>
  <c r="AA796" i="208"/>
  <c r="E32" i="259" s="1"/>
  <c r="Z796" i="208"/>
  <c r="E32" i="258" s="1"/>
  <c r="Y796" i="208"/>
  <c r="E32" i="257" s="1"/>
  <c r="X796" i="208"/>
  <c r="E32" i="256" s="1"/>
  <c r="W796" i="208"/>
  <c r="E32" i="255" s="1"/>
  <c r="V796" i="208"/>
  <c r="E32" i="254" s="1"/>
  <c r="U796" i="208"/>
  <c r="E32" i="253" s="1"/>
  <c r="T796" i="208"/>
  <c r="E32" i="252" s="1"/>
  <c r="D796" i="208"/>
  <c r="E32" i="235" s="1"/>
  <c r="AG792" i="208"/>
  <c r="D32" i="265" s="1"/>
  <c r="AF792" i="208"/>
  <c r="D32" i="264" s="1"/>
  <c r="AE792" i="208"/>
  <c r="D32" i="263" s="1"/>
  <c r="AD792" i="208"/>
  <c r="D32" i="262" s="1"/>
  <c r="AC792" i="208"/>
  <c r="D32" i="261" s="1"/>
  <c r="AB792" i="208"/>
  <c r="D32" i="260" s="1"/>
  <c r="AA792" i="208"/>
  <c r="D32" i="259" s="1"/>
  <c r="Z792" i="208"/>
  <c r="D32" i="258" s="1"/>
  <c r="Y792" i="208"/>
  <c r="D32" i="257" s="1"/>
  <c r="X792" i="208"/>
  <c r="D32" i="256" s="1"/>
  <c r="W792" i="208"/>
  <c r="D32" i="255" s="1"/>
  <c r="V792" i="208"/>
  <c r="D32" i="254" s="1"/>
  <c r="U792" i="208"/>
  <c r="D32" i="253" s="1"/>
  <c r="T792" i="208"/>
  <c r="D32" i="252" s="1"/>
  <c r="D792" i="208"/>
  <c r="D32" i="235" s="1"/>
  <c r="AG696" i="208"/>
  <c r="H27" i="265" s="1"/>
  <c r="AF696" i="208"/>
  <c r="H27" i="264" s="1"/>
  <c r="AE696" i="208"/>
  <c r="H27" i="263" s="1"/>
  <c r="AD696" i="208"/>
  <c r="H27" i="262" s="1"/>
  <c r="AC696" i="208"/>
  <c r="H27" i="261" s="1"/>
  <c r="AB696" i="208"/>
  <c r="H27" i="260" s="1"/>
  <c r="AA696" i="208"/>
  <c r="H27" i="259" s="1"/>
  <c r="Z696" i="208"/>
  <c r="H27" i="258" s="1"/>
  <c r="Y696" i="208"/>
  <c r="H27" i="257" s="1"/>
  <c r="X696" i="208"/>
  <c r="H27" i="256" s="1"/>
  <c r="W696" i="208"/>
  <c r="H27" i="255" s="1"/>
  <c r="V696" i="208"/>
  <c r="H27" i="254" s="1"/>
  <c r="U696" i="208"/>
  <c r="H27" i="253" s="1"/>
  <c r="T696" i="208"/>
  <c r="H27" i="252" s="1"/>
  <c r="D696" i="208"/>
  <c r="H27" i="235" s="1"/>
  <c r="AG692" i="208"/>
  <c r="G27" i="265" s="1"/>
  <c r="AF692" i="208"/>
  <c r="G27" i="264" s="1"/>
  <c r="AE692" i="208"/>
  <c r="G27" i="263" s="1"/>
  <c r="AD692" i="208"/>
  <c r="G27" i="262" s="1"/>
  <c r="AC692" i="208"/>
  <c r="G27" i="261" s="1"/>
  <c r="AB692" i="208"/>
  <c r="G27" i="260" s="1"/>
  <c r="AA692" i="208"/>
  <c r="G27" i="259" s="1"/>
  <c r="Z692" i="208"/>
  <c r="G27" i="258" s="1"/>
  <c r="Y692" i="208"/>
  <c r="G27" i="257" s="1"/>
  <c r="X692" i="208"/>
  <c r="G27" i="256" s="1"/>
  <c r="W692" i="208"/>
  <c r="G27" i="255" s="1"/>
  <c r="V692" i="208"/>
  <c r="G27" i="254" s="1"/>
  <c r="U692" i="208"/>
  <c r="G27" i="253" s="1"/>
  <c r="T692" i="208"/>
  <c r="G27" i="252" s="1"/>
  <c r="D692" i="208"/>
  <c r="G27" i="235" s="1"/>
  <c r="AG688" i="208"/>
  <c r="F27" i="265" s="1"/>
  <c r="AF688" i="208"/>
  <c r="F27" i="264" s="1"/>
  <c r="AE688" i="208"/>
  <c r="F27" i="263" s="1"/>
  <c r="AD688" i="208"/>
  <c r="F27" i="262" s="1"/>
  <c r="AC688" i="208"/>
  <c r="F27" i="261" s="1"/>
  <c r="AB688" i="208"/>
  <c r="F27" i="260" s="1"/>
  <c r="AA688" i="208"/>
  <c r="F27" i="259" s="1"/>
  <c r="Z688" i="208"/>
  <c r="F27" i="258" s="1"/>
  <c r="Y688" i="208"/>
  <c r="F27" i="257" s="1"/>
  <c r="X688" i="208"/>
  <c r="F27" i="256" s="1"/>
  <c r="W688" i="208"/>
  <c r="F27" i="255" s="1"/>
  <c r="V688" i="208"/>
  <c r="F27" i="254" s="1"/>
  <c r="U688" i="208"/>
  <c r="F27" i="253" s="1"/>
  <c r="T688" i="208"/>
  <c r="F27" i="252" s="1"/>
  <c r="D688" i="208"/>
  <c r="F27" i="235" s="1"/>
  <c r="AG684" i="208"/>
  <c r="E27" i="265" s="1"/>
  <c r="AF684" i="208"/>
  <c r="E27" i="264" s="1"/>
  <c r="AE684" i="208"/>
  <c r="E27" i="263" s="1"/>
  <c r="AD684" i="208"/>
  <c r="E27" i="262" s="1"/>
  <c r="AC684" i="208"/>
  <c r="E27" i="261" s="1"/>
  <c r="AB684" i="208"/>
  <c r="E27" i="260" s="1"/>
  <c r="AA684" i="208"/>
  <c r="E27" i="259" s="1"/>
  <c r="Z684" i="208"/>
  <c r="E27" i="258" s="1"/>
  <c r="Y684" i="208"/>
  <c r="E27" i="257" s="1"/>
  <c r="X684" i="208"/>
  <c r="E27" i="256" s="1"/>
  <c r="W684" i="208"/>
  <c r="E27" i="255" s="1"/>
  <c r="V684" i="208"/>
  <c r="E27" i="254" s="1"/>
  <c r="U684" i="208"/>
  <c r="E27" i="253" s="1"/>
  <c r="T684" i="208"/>
  <c r="E27" i="252" s="1"/>
  <c r="D684" i="208"/>
  <c r="E27" i="235" s="1"/>
  <c r="AG680" i="208"/>
  <c r="D27" i="265" s="1"/>
  <c r="AF680" i="208"/>
  <c r="D27" i="264" s="1"/>
  <c r="AE680" i="208"/>
  <c r="D27" i="263" s="1"/>
  <c r="AD680" i="208"/>
  <c r="D27" i="262" s="1"/>
  <c r="AC680" i="208"/>
  <c r="D27" i="261" s="1"/>
  <c r="AB680" i="208"/>
  <c r="D27" i="260" s="1"/>
  <c r="AA680" i="208"/>
  <c r="D27" i="259" s="1"/>
  <c r="Z680" i="208"/>
  <c r="D27" i="258" s="1"/>
  <c r="Y680" i="208"/>
  <c r="D27" i="257" s="1"/>
  <c r="X680" i="208"/>
  <c r="D27" i="256" s="1"/>
  <c r="W680" i="208"/>
  <c r="D27" i="255" s="1"/>
  <c r="V680" i="208"/>
  <c r="D27" i="254" s="1"/>
  <c r="U680" i="208"/>
  <c r="D27" i="253" s="1"/>
  <c r="T680" i="208"/>
  <c r="D27" i="252" s="1"/>
  <c r="D680" i="208"/>
  <c r="D27" i="235" s="1"/>
  <c r="D44" i="236" l="1"/>
  <c r="F44" i="236" s="1"/>
  <c r="D48" i="236"/>
  <c r="F48" i="236" s="1"/>
  <c r="D46" i="236"/>
  <c r="F46" i="236" s="1"/>
  <c r="D47" i="236"/>
  <c r="F47" i="236" s="1"/>
  <c r="D43" i="236"/>
  <c r="F43" i="236" s="1"/>
  <c r="D45" i="236"/>
  <c r="F45" i="236" s="1"/>
  <c r="I38" i="235"/>
  <c r="I42" i="235"/>
  <c r="I39" i="235"/>
  <c r="I40" i="235"/>
  <c r="I37" i="235"/>
  <c r="W720" i="208"/>
  <c r="AC720" i="208"/>
  <c r="D786" i="208"/>
  <c r="B38" i="210" s="1"/>
  <c r="X720" i="208"/>
  <c r="AD720" i="208"/>
  <c r="D809" i="208"/>
  <c r="B39" i="210" s="1"/>
  <c r="Y809" i="208"/>
  <c r="AE809" i="208"/>
  <c r="V786" i="208"/>
  <c r="AB786" i="208"/>
  <c r="D720" i="208"/>
  <c r="B34" i="210" s="1"/>
  <c r="Y720" i="208"/>
  <c r="AE720" i="208"/>
  <c r="V720" i="208"/>
  <c r="AB720" i="208"/>
  <c r="W697" i="208"/>
  <c r="AC697" i="208"/>
  <c r="T809" i="208"/>
  <c r="AH39" i="210" s="1"/>
  <c r="I32" i="252" s="1"/>
  <c r="Z809" i="208"/>
  <c r="AF809" i="208"/>
  <c r="W786" i="208"/>
  <c r="AC786" i="208"/>
  <c r="X697" i="208"/>
  <c r="AD697" i="208"/>
  <c r="U809" i="208"/>
  <c r="AA809" i="208"/>
  <c r="AG809" i="208"/>
  <c r="X809" i="208"/>
  <c r="AD809" i="208"/>
  <c r="X786" i="208"/>
  <c r="AD786" i="208"/>
  <c r="D697" i="208"/>
  <c r="B33" i="210" s="1"/>
  <c r="AE697" i="208"/>
  <c r="V697" i="208"/>
  <c r="AB697" i="208"/>
  <c r="Y786" i="208"/>
  <c r="AE786" i="208"/>
  <c r="Y697" i="208"/>
  <c r="T697" i="208"/>
  <c r="AH33" i="210" s="1"/>
  <c r="I27" i="252" s="1"/>
  <c r="Z697" i="208"/>
  <c r="AF697" i="208"/>
  <c r="W809" i="208"/>
  <c r="AC809" i="208"/>
  <c r="T786" i="208"/>
  <c r="AH38" i="210" s="1"/>
  <c r="I31" i="252" s="1"/>
  <c r="Z786" i="208"/>
  <c r="AF786" i="208"/>
  <c r="U720" i="208"/>
  <c r="AA720" i="208"/>
  <c r="AG720" i="208"/>
  <c r="AA697" i="208"/>
  <c r="U786" i="208"/>
  <c r="AA786" i="208"/>
  <c r="AG786" i="208"/>
  <c r="U697" i="208"/>
  <c r="AG697" i="208"/>
  <c r="V809" i="208"/>
  <c r="AB809" i="208"/>
  <c r="T720" i="208"/>
  <c r="AH34" i="210" s="1"/>
  <c r="I28" i="252" s="1"/>
  <c r="Z720" i="208"/>
  <c r="AF720" i="208"/>
  <c r="D177" i="208"/>
  <c r="H26" i="235" s="1"/>
  <c r="D173" i="208"/>
  <c r="G26" i="235" s="1"/>
  <c r="D169" i="208"/>
  <c r="F26" i="235" s="1"/>
  <c r="D165" i="208"/>
  <c r="E26" i="235" s="1"/>
  <c r="D161" i="208"/>
  <c r="D26" i="235" s="1"/>
  <c r="BH38" i="210" l="1"/>
  <c r="I31" i="265" s="1"/>
  <c r="BD34" i="210"/>
  <c r="I28" i="263" s="1"/>
  <c r="AR34" i="210"/>
  <c r="I28" i="257" s="1"/>
  <c r="AT34" i="210"/>
  <c r="I28" i="258" s="1"/>
  <c r="AJ38" i="210"/>
  <c r="I31" i="253" s="1"/>
  <c r="AZ39" i="210"/>
  <c r="I32" i="261" s="1"/>
  <c r="AX33" i="210"/>
  <c r="I27" i="260" s="1"/>
  <c r="BH39" i="210"/>
  <c r="I32" i="265" s="1"/>
  <c r="AT39" i="210"/>
  <c r="I32" i="258" s="1"/>
  <c r="AT38" i="210"/>
  <c r="I31" i="258" s="1"/>
  <c r="BF34" i="210"/>
  <c r="I28" i="264" s="1"/>
  <c r="BF39" i="210"/>
  <c r="I32" i="264" s="1"/>
  <c r="AV33" i="210"/>
  <c r="I27" i="259" s="1"/>
  <c r="AN39" i="210"/>
  <c r="I32" i="255" s="1"/>
  <c r="AL33" i="210"/>
  <c r="I27" i="254" s="1"/>
  <c r="AV39" i="210"/>
  <c r="I32" i="259" s="1"/>
  <c r="AX38" i="210"/>
  <c r="I31" i="260" s="1"/>
  <c r="AZ34" i="210"/>
  <c r="I28" i="261" s="1"/>
  <c r="BB34" i="210"/>
  <c r="I28" i="262" s="1"/>
  <c r="AX39" i="210"/>
  <c r="I32" i="260" s="1"/>
  <c r="BH34" i="210"/>
  <c r="I28" i="265" s="1"/>
  <c r="BF33" i="210"/>
  <c r="I27" i="264" s="1"/>
  <c r="BD33" i="210"/>
  <c r="I27" i="263" s="1"/>
  <c r="AJ39" i="210"/>
  <c r="I32" i="253" s="1"/>
  <c r="AZ33" i="210"/>
  <c r="I27" i="261" s="1"/>
  <c r="AL38" i="210"/>
  <c r="I31" i="254" s="1"/>
  <c r="AN34" i="210"/>
  <c r="I28" i="255" s="1"/>
  <c r="BB39" i="210"/>
  <c r="I32" i="262" s="1"/>
  <c r="AV38" i="210"/>
  <c r="I31" i="259" s="1"/>
  <c r="AP34" i="210"/>
  <c r="I28" i="256" s="1"/>
  <c r="AL39" i="210"/>
  <c r="I32" i="254" s="1"/>
  <c r="AV34" i="210"/>
  <c r="I28" i="259" s="1"/>
  <c r="AT33" i="210"/>
  <c r="I27" i="258" s="1"/>
  <c r="BB33" i="210"/>
  <c r="I27" i="262" s="1"/>
  <c r="AN33" i="210"/>
  <c r="I27" i="255" s="1"/>
  <c r="BD39" i="210"/>
  <c r="I32" i="263" s="1"/>
  <c r="AN38" i="210"/>
  <c r="I31" i="255" s="1"/>
  <c r="AR38" i="210"/>
  <c r="I31" i="257" s="1"/>
  <c r="BH33" i="210"/>
  <c r="I27" i="265" s="1"/>
  <c r="AJ34" i="210"/>
  <c r="I28" i="253" s="1"/>
  <c r="BB38" i="210"/>
  <c r="I31" i="262" s="1"/>
  <c r="AP33" i="210"/>
  <c r="I27" i="256" s="1"/>
  <c r="AX34" i="210"/>
  <c r="I28" i="260" s="1"/>
  <c r="AR39" i="210"/>
  <c r="I32" i="257" s="1"/>
  <c r="BD38" i="210"/>
  <c r="I31" i="263" s="1"/>
  <c r="AP39" i="210"/>
  <c r="I32" i="256" s="1"/>
  <c r="AJ33" i="210"/>
  <c r="I27" i="253" s="1"/>
  <c r="BF38" i="210"/>
  <c r="I31" i="264" s="1"/>
  <c r="AR33" i="210"/>
  <c r="I27" i="257" s="1"/>
  <c r="AP38" i="210"/>
  <c r="I31" i="256" s="1"/>
  <c r="AZ38" i="210"/>
  <c r="I31" i="261" s="1"/>
  <c r="AL34" i="210"/>
  <c r="I28" i="254" s="1"/>
  <c r="I27" i="235"/>
  <c r="I31" i="235"/>
  <c r="I28" i="235"/>
  <c r="I32" i="235"/>
  <c r="X178" i="208"/>
  <c r="D178" i="208"/>
  <c r="B10" i="210" s="1"/>
  <c r="Y178" i="208"/>
  <c r="AE178" i="208"/>
  <c r="Z178" i="208"/>
  <c r="AD178" i="208"/>
  <c r="T178" i="208"/>
  <c r="AH10" i="210" s="1"/>
  <c r="I26" i="252" s="1"/>
  <c r="AF178" i="208"/>
  <c r="W178" i="208"/>
  <c r="AC178" i="208"/>
  <c r="U178" i="208"/>
  <c r="AA178" i="208"/>
  <c r="AG178" i="208"/>
  <c r="V178" i="208"/>
  <c r="AB178" i="208"/>
  <c r="R25" i="76"/>
  <c r="AD103" i="210" s="1"/>
  <c r="I50" i="250" s="1"/>
  <c r="Q25" i="76"/>
  <c r="AB103" i="210" s="1"/>
  <c r="I50" i="249" s="1"/>
  <c r="P25" i="76"/>
  <c r="Z103" i="210" s="1"/>
  <c r="I50" i="248" s="1"/>
  <c r="O25" i="76"/>
  <c r="X103" i="210" s="1"/>
  <c r="I50" i="247" s="1"/>
  <c r="N25" i="76"/>
  <c r="V103" i="210" s="1"/>
  <c r="I50" i="246" s="1"/>
  <c r="M25" i="76"/>
  <c r="T103" i="210" s="1"/>
  <c r="I50" i="245" s="1"/>
  <c r="L25" i="76"/>
  <c r="R103" i="210" s="1"/>
  <c r="I50" i="244" s="1"/>
  <c r="K25" i="76"/>
  <c r="P103" i="210" s="1"/>
  <c r="I50" i="243" s="1"/>
  <c r="J25" i="76"/>
  <c r="N103" i="210" s="1"/>
  <c r="I50" i="242" s="1"/>
  <c r="I25" i="76"/>
  <c r="L103" i="210" s="1"/>
  <c r="I50" i="241" s="1"/>
  <c r="H25" i="76"/>
  <c r="J103" i="210" s="1"/>
  <c r="I50" i="240" s="1"/>
  <c r="G25" i="76"/>
  <c r="H103" i="210" s="1"/>
  <c r="I50" i="239" s="1"/>
  <c r="F25" i="76"/>
  <c r="F103" i="210" s="1"/>
  <c r="I50" i="238" s="1"/>
  <c r="E25" i="76"/>
  <c r="D103" i="210" s="1"/>
  <c r="I50" i="237" s="1"/>
  <c r="D25" i="76"/>
  <c r="B103" i="210" s="1"/>
  <c r="R18" i="76"/>
  <c r="AD102" i="210" s="1"/>
  <c r="I49" i="250" s="1"/>
  <c r="Q18" i="76"/>
  <c r="AB102" i="210" s="1"/>
  <c r="I49" i="249" s="1"/>
  <c r="P18" i="76"/>
  <c r="Z102" i="210" s="1"/>
  <c r="I49" i="248" s="1"/>
  <c r="O18" i="76"/>
  <c r="X102" i="210" s="1"/>
  <c r="I49" i="247" s="1"/>
  <c r="N18" i="76"/>
  <c r="V102" i="210" s="1"/>
  <c r="I49" i="246" s="1"/>
  <c r="M18" i="76"/>
  <c r="T102" i="210" s="1"/>
  <c r="I49" i="245" s="1"/>
  <c r="L18" i="76"/>
  <c r="R102" i="210" s="1"/>
  <c r="I49" i="244" s="1"/>
  <c r="K18" i="76"/>
  <c r="P102" i="210" s="1"/>
  <c r="I49" i="243" s="1"/>
  <c r="J18" i="76"/>
  <c r="N102" i="210" s="1"/>
  <c r="I49" i="242" s="1"/>
  <c r="I18" i="76"/>
  <c r="L102" i="210" s="1"/>
  <c r="I49" i="241" s="1"/>
  <c r="H18" i="76"/>
  <c r="J102" i="210" s="1"/>
  <c r="I49" i="240" s="1"/>
  <c r="G18" i="76"/>
  <c r="H102" i="210" s="1"/>
  <c r="I49" i="239" s="1"/>
  <c r="F18" i="76"/>
  <c r="F102" i="210" s="1"/>
  <c r="I49" i="238" s="1"/>
  <c r="E18" i="76"/>
  <c r="D102" i="210" s="1"/>
  <c r="I49" i="237" s="1"/>
  <c r="D18" i="76"/>
  <c r="B102" i="210" s="1"/>
  <c r="R11" i="76"/>
  <c r="AD101" i="210" s="1"/>
  <c r="I48" i="250" s="1"/>
  <c r="Q11" i="76"/>
  <c r="AB101" i="210" s="1"/>
  <c r="I48" i="249" s="1"/>
  <c r="P11" i="76"/>
  <c r="Z101" i="210" s="1"/>
  <c r="I48" i="248" s="1"/>
  <c r="O11" i="76"/>
  <c r="X101" i="210" s="1"/>
  <c r="I48" i="247" s="1"/>
  <c r="N11" i="76"/>
  <c r="V101" i="210" s="1"/>
  <c r="I48" i="246" s="1"/>
  <c r="M11" i="76"/>
  <c r="T101" i="210" s="1"/>
  <c r="I48" i="245" s="1"/>
  <c r="L11" i="76"/>
  <c r="R101" i="210" s="1"/>
  <c r="I48" i="244" s="1"/>
  <c r="K11" i="76"/>
  <c r="P101" i="210" s="1"/>
  <c r="I48" i="243" s="1"/>
  <c r="J11" i="76"/>
  <c r="N101" i="210" s="1"/>
  <c r="I48" i="242" s="1"/>
  <c r="I11" i="76"/>
  <c r="L101" i="210" s="1"/>
  <c r="I48" i="241" s="1"/>
  <c r="H11" i="76"/>
  <c r="J101" i="210" s="1"/>
  <c r="I48" i="240" s="1"/>
  <c r="G11" i="76"/>
  <c r="H101" i="210" s="1"/>
  <c r="I48" i="239" s="1"/>
  <c r="F11" i="76"/>
  <c r="F101" i="210" s="1"/>
  <c r="I48" i="238" s="1"/>
  <c r="E11" i="76"/>
  <c r="D101" i="210" s="1"/>
  <c r="I48" i="237" s="1"/>
  <c r="D11" i="76"/>
  <c r="B101" i="210" s="1"/>
  <c r="AP10" i="210" l="1"/>
  <c r="I26" i="256" s="1"/>
  <c r="BF10" i="210"/>
  <c r="I26" i="264" s="1"/>
  <c r="AN10" i="210"/>
  <c r="I26" i="255" s="1"/>
  <c r="AX10" i="210"/>
  <c r="I26" i="260" s="1"/>
  <c r="AL10" i="210"/>
  <c r="I26" i="254" s="1"/>
  <c r="BB10" i="210"/>
  <c r="I26" i="262" s="1"/>
  <c r="BH10" i="210"/>
  <c r="I26" i="265" s="1"/>
  <c r="AT10" i="210"/>
  <c r="I26" i="258" s="1"/>
  <c r="AZ10" i="210"/>
  <c r="I26" i="261" s="1"/>
  <c r="AV10" i="210"/>
  <c r="I26" i="259" s="1"/>
  <c r="BD10" i="210"/>
  <c r="I26" i="263" s="1"/>
  <c r="D30" i="236"/>
  <c r="F30" i="236" s="1"/>
  <c r="AJ10" i="210"/>
  <c r="I26" i="253" s="1"/>
  <c r="AR10" i="210"/>
  <c r="I26" i="257" s="1"/>
  <c r="D27" i="236"/>
  <c r="F27" i="236" s="1"/>
  <c r="D56" i="236"/>
  <c r="F56" i="236" s="1"/>
  <c r="D54" i="236"/>
  <c r="F54" i="236" s="1"/>
  <c r="D55" i="236"/>
  <c r="F55" i="236" s="1"/>
  <c r="I49" i="235"/>
  <c r="I48" i="235"/>
  <c r="I50" i="235"/>
  <c r="I26" i="235"/>
  <c r="D26" i="236" l="1"/>
  <c r="F26" i="236" s="1"/>
  <c r="R62" i="76"/>
  <c r="Q62" i="76"/>
  <c r="P62" i="76"/>
  <c r="O62" i="76"/>
  <c r="N62" i="76"/>
  <c r="M62" i="76"/>
  <c r="L62" i="76"/>
  <c r="K62" i="76"/>
  <c r="J62" i="76"/>
  <c r="I62" i="76"/>
  <c r="H62" i="76"/>
  <c r="G62" i="76"/>
  <c r="F62" i="76"/>
  <c r="E62" i="76"/>
  <c r="D62" i="76"/>
  <c r="E58" i="76"/>
  <c r="F58" i="76"/>
  <c r="G58" i="76"/>
  <c r="H58" i="76"/>
  <c r="I58" i="76"/>
  <c r="J58" i="76"/>
  <c r="K58" i="76"/>
  <c r="L58" i="76"/>
  <c r="M58" i="76"/>
  <c r="N58" i="76"/>
  <c r="O58" i="76"/>
  <c r="P58" i="76"/>
  <c r="Q58" i="76"/>
  <c r="R58" i="76"/>
  <c r="D58" i="76"/>
  <c r="V109" i="210" l="1"/>
  <c r="I56" i="246" s="1"/>
  <c r="T109" i="210"/>
  <c r="I56" i="245" s="1"/>
  <c r="X109" i="210"/>
  <c r="I56" i="247" s="1"/>
  <c r="AD109" i="210"/>
  <c r="I56" i="250" s="1"/>
  <c r="R109" i="210"/>
  <c r="I56" i="244" s="1"/>
  <c r="AB109" i="210"/>
  <c r="I56" i="249" s="1"/>
  <c r="P109" i="210"/>
  <c r="I56" i="243" s="1"/>
  <c r="Z109" i="210"/>
  <c r="I56" i="248" s="1"/>
  <c r="N109" i="210"/>
  <c r="I56" i="242" s="1"/>
  <c r="J110" i="210"/>
  <c r="I57" i="240" s="1"/>
  <c r="J109" i="210"/>
  <c r="I56" i="240" s="1"/>
  <c r="F109" i="210"/>
  <c r="I56" i="238" s="1"/>
  <c r="L109" i="210"/>
  <c r="I56" i="241" s="1"/>
  <c r="H109" i="210"/>
  <c r="I56" i="239" s="1"/>
  <c r="D109" i="210"/>
  <c r="I56" i="237" s="1"/>
  <c r="B109" i="210"/>
  <c r="A78" i="210"/>
  <c r="A74" i="210"/>
  <c r="A81" i="210"/>
  <c r="D62" i="236" l="1"/>
  <c r="F62" i="236" s="1"/>
  <c r="I56" i="235"/>
  <c r="A53" i="210"/>
  <c r="A54" i="210"/>
  <c r="A52" i="210"/>
  <c r="A51" i="210"/>
  <c r="A16" i="210" l="1"/>
  <c r="AG946" i="208" l="1"/>
  <c r="AF946" i="208"/>
  <c r="AE946" i="208"/>
  <c r="AD946" i="208"/>
  <c r="AC946" i="208"/>
  <c r="AB946" i="208"/>
  <c r="AA946" i="208"/>
  <c r="Z946" i="208"/>
  <c r="Y946" i="208"/>
  <c r="X946" i="208"/>
  <c r="W946" i="208"/>
  <c r="V946" i="208"/>
  <c r="U946" i="208"/>
  <c r="T946" i="208"/>
  <c r="D946" i="208"/>
  <c r="AG939" i="208"/>
  <c r="AF939" i="208"/>
  <c r="AE939" i="208"/>
  <c r="AD939" i="208"/>
  <c r="AC939" i="208"/>
  <c r="AB939" i="208"/>
  <c r="AA939" i="208"/>
  <c r="Z939" i="208"/>
  <c r="Y939" i="208"/>
  <c r="X939" i="208"/>
  <c r="W939" i="208"/>
  <c r="V939" i="208"/>
  <c r="U939" i="208"/>
  <c r="T939" i="208"/>
  <c r="D939" i="208"/>
  <c r="AG932" i="208"/>
  <c r="AF932" i="208"/>
  <c r="AE932" i="208"/>
  <c r="AD932" i="208"/>
  <c r="AC932" i="208"/>
  <c r="AB932" i="208"/>
  <c r="AA932" i="208"/>
  <c r="Z932" i="208"/>
  <c r="Y932" i="208"/>
  <c r="X932" i="208"/>
  <c r="W932" i="208"/>
  <c r="V932" i="208"/>
  <c r="U932" i="208"/>
  <c r="T932" i="208"/>
  <c r="D932" i="208"/>
  <c r="AR53" i="210" l="1"/>
  <c r="I44" i="257" s="1"/>
  <c r="AT54" i="210"/>
  <c r="I45" i="258" s="1"/>
  <c r="AR52" i="210"/>
  <c r="I43" i="257" s="1"/>
  <c r="BH52" i="210"/>
  <c r="I43" i="265" s="1"/>
  <c r="AT53" i="210"/>
  <c r="I44" i="258" s="1"/>
  <c r="AV54" i="210"/>
  <c r="I45" i="259" s="1"/>
  <c r="AV52" i="210"/>
  <c r="I43" i="259" s="1"/>
  <c r="AH53" i="210"/>
  <c r="I44" i="252" s="1"/>
  <c r="AX53" i="210"/>
  <c r="I44" i="260" s="1"/>
  <c r="AJ54" i="210"/>
  <c r="I45" i="253" s="1"/>
  <c r="AZ54" i="210"/>
  <c r="I45" i="261" s="1"/>
  <c r="AP52" i="210"/>
  <c r="I43" i="256" s="1"/>
  <c r="AH54" i="210"/>
  <c r="I45" i="252" s="1"/>
  <c r="AX52" i="210"/>
  <c r="I43" i="260" s="1"/>
  <c r="AJ53" i="210"/>
  <c r="I44" i="253" s="1"/>
  <c r="AZ53" i="210"/>
  <c r="I44" i="261" s="1"/>
  <c r="AL54" i="210"/>
  <c r="I45" i="254" s="1"/>
  <c r="BB54" i="210"/>
  <c r="I45" i="262" s="1"/>
  <c r="BF52" i="210"/>
  <c r="I43" i="264" s="1"/>
  <c r="AV53" i="210"/>
  <c r="I44" i="259" s="1"/>
  <c r="AJ52" i="210"/>
  <c r="I43" i="253" s="1"/>
  <c r="AZ52" i="210"/>
  <c r="I43" i="261" s="1"/>
  <c r="AL53" i="210"/>
  <c r="I44" i="254" s="1"/>
  <c r="BB53" i="210"/>
  <c r="I44" i="262" s="1"/>
  <c r="AN54" i="210"/>
  <c r="I45" i="255" s="1"/>
  <c r="BD54" i="210"/>
  <c r="I45" i="263" s="1"/>
  <c r="AT52" i="210"/>
  <c r="I43" i="258" s="1"/>
  <c r="AH52" i="210"/>
  <c r="I43" i="252" s="1"/>
  <c r="AL52" i="210"/>
  <c r="I43" i="254" s="1"/>
  <c r="BB52" i="210"/>
  <c r="I43" i="262" s="1"/>
  <c r="AN53" i="210"/>
  <c r="I44" i="255" s="1"/>
  <c r="BD53" i="210"/>
  <c r="I44" i="263" s="1"/>
  <c r="AP54" i="210"/>
  <c r="I45" i="256" s="1"/>
  <c r="BF54" i="210"/>
  <c r="I45" i="264" s="1"/>
  <c r="BH53" i="210"/>
  <c r="I44" i="265" s="1"/>
  <c r="AX54" i="210"/>
  <c r="I45" i="260" s="1"/>
  <c r="AN52" i="210"/>
  <c r="I43" i="255" s="1"/>
  <c r="BD52" i="210"/>
  <c r="I43" i="263" s="1"/>
  <c r="AP53" i="210"/>
  <c r="I44" i="256" s="1"/>
  <c r="BF53" i="210"/>
  <c r="I44" i="264" s="1"/>
  <c r="AR54" i="210"/>
  <c r="I45" i="257" s="1"/>
  <c r="BH54" i="210"/>
  <c r="I45" i="265" s="1"/>
  <c r="B53" i="210"/>
  <c r="B52" i="210"/>
  <c r="B54" i="210"/>
  <c r="AG315" i="208"/>
  <c r="H13" i="265" s="1"/>
  <c r="AF315" i="208"/>
  <c r="H13" i="264" s="1"/>
  <c r="AE315" i="208"/>
  <c r="H13" i="263" s="1"/>
  <c r="AD315" i="208"/>
  <c r="H13" i="262" s="1"/>
  <c r="AC315" i="208"/>
  <c r="H13" i="261" s="1"/>
  <c r="AB315" i="208"/>
  <c r="H13" i="260" s="1"/>
  <c r="AA315" i="208"/>
  <c r="H13" i="259" s="1"/>
  <c r="Z315" i="208"/>
  <c r="H13" i="258" s="1"/>
  <c r="Y315" i="208"/>
  <c r="H13" i="257" s="1"/>
  <c r="X315" i="208"/>
  <c r="H13" i="256" s="1"/>
  <c r="W315" i="208"/>
  <c r="H13" i="255" s="1"/>
  <c r="V315" i="208"/>
  <c r="H13" i="254" s="1"/>
  <c r="U315" i="208"/>
  <c r="H13" i="253" s="1"/>
  <c r="T315" i="208"/>
  <c r="H13" i="252" s="1"/>
  <c r="D315" i="208"/>
  <c r="H13" i="235" s="1"/>
  <c r="AG311" i="208"/>
  <c r="G13" i="265" s="1"/>
  <c r="AF311" i="208"/>
  <c r="G13" i="264" s="1"/>
  <c r="AE311" i="208"/>
  <c r="G13" i="263" s="1"/>
  <c r="AD311" i="208"/>
  <c r="G13" i="262" s="1"/>
  <c r="AC311" i="208"/>
  <c r="G13" i="261" s="1"/>
  <c r="AB311" i="208"/>
  <c r="G13" i="260" s="1"/>
  <c r="AA311" i="208"/>
  <c r="G13" i="259" s="1"/>
  <c r="Z311" i="208"/>
  <c r="G13" i="258" s="1"/>
  <c r="Y311" i="208"/>
  <c r="G13" i="257" s="1"/>
  <c r="X311" i="208"/>
  <c r="G13" i="256" s="1"/>
  <c r="W311" i="208"/>
  <c r="G13" i="255" s="1"/>
  <c r="V311" i="208"/>
  <c r="G13" i="254" s="1"/>
  <c r="U311" i="208"/>
  <c r="G13" i="253" s="1"/>
  <c r="T311" i="208"/>
  <c r="G13" i="252" s="1"/>
  <c r="D311" i="208"/>
  <c r="G13" i="235" s="1"/>
  <c r="AG307" i="208"/>
  <c r="F13" i="265" s="1"/>
  <c r="AF307" i="208"/>
  <c r="F13" i="264" s="1"/>
  <c r="AE307" i="208"/>
  <c r="F13" i="263" s="1"/>
  <c r="AD307" i="208"/>
  <c r="F13" i="262" s="1"/>
  <c r="AC307" i="208"/>
  <c r="F13" i="261" s="1"/>
  <c r="AB307" i="208"/>
  <c r="F13" i="260" s="1"/>
  <c r="AA307" i="208"/>
  <c r="F13" i="259" s="1"/>
  <c r="Z307" i="208"/>
  <c r="F13" i="258" s="1"/>
  <c r="Y307" i="208"/>
  <c r="F13" i="257" s="1"/>
  <c r="X307" i="208"/>
  <c r="F13" i="256" s="1"/>
  <c r="W307" i="208"/>
  <c r="F13" i="255" s="1"/>
  <c r="V307" i="208"/>
  <c r="F13" i="254" s="1"/>
  <c r="U307" i="208"/>
  <c r="F13" i="253" s="1"/>
  <c r="T307" i="208"/>
  <c r="F13" i="252" s="1"/>
  <c r="D307" i="208"/>
  <c r="F13" i="235" s="1"/>
  <c r="AG303" i="208"/>
  <c r="E13" i="265" s="1"/>
  <c r="AF303" i="208"/>
  <c r="E13" i="264" s="1"/>
  <c r="AE303" i="208"/>
  <c r="E13" i="263" s="1"/>
  <c r="AD303" i="208"/>
  <c r="E13" i="262" s="1"/>
  <c r="AC303" i="208"/>
  <c r="E13" i="261" s="1"/>
  <c r="AB303" i="208"/>
  <c r="E13" i="260" s="1"/>
  <c r="AA303" i="208"/>
  <c r="E13" i="259" s="1"/>
  <c r="Z303" i="208"/>
  <c r="E13" i="258" s="1"/>
  <c r="Y303" i="208"/>
  <c r="E13" i="257" s="1"/>
  <c r="X303" i="208"/>
  <c r="E13" i="256" s="1"/>
  <c r="W303" i="208"/>
  <c r="E13" i="255" s="1"/>
  <c r="V303" i="208"/>
  <c r="E13" i="254" s="1"/>
  <c r="U303" i="208"/>
  <c r="E13" i="253" s="1"/>
  <c r="T303" i="208"/>
  <c r="E13" i="252" s="1"/>
  <c r="D303" i="208"/>
  <c r="E13" i="235" s="1"/>
  <c r="AG299" i="208"/>
  <c r="D13" i="265" s="1"/>
  <c r="AF299" i="208"/>
  <c r="D13" i="264" s="1"/>
  <c r="AE299" i="208"/>
  <c r="D13" i="263" s="1"/>
  <c r="AD299" i="208"/>
  <c r="D13" i="262" s="1"/>
  <c r="AC299" i="208"/>
  <c r="D13" i="261" s="1"/>
  <c r="AB299" i="208"/>
  <c r="D13" i="260" s="1"/>
  <c r="AA299" i="208"/>
  <c r="D13" i="259" s="1"/>
  <c r="Z299" i="208"/>
  <c r="D13" i="258" s="1"/>
  <c r="Y299" i="208"/>
  <c r="D13" i="257" s="1"/>
  <c r="X299" i="208"/>
  <c r="D13" i="256" s="1"/>
  <c r="W299" i="208"/>
  <c r="D13" i="255" s="1"/>
  <c r="V299" i="208"/>
  <c r="D13" i="254" s="1"/>
  <c r="U299" i="208"/>
  <c r="D13" i="253" s="1"/>
  <c r="T299" i="208"/>
  <c r="D13" i="252" s="1"/>
  <c r="D299" i="208"/>
  <c r="D13" i="235" s="1"/>
  <c r="D51" i="236" l="1"/>
  <c r="F51" i="236" s="1"/>
  <c r="D49" i="236"/>
  <c r="F49" i="236" s="1"/>
  <c r="D50" i="236"/>
  <c r="F50" i="236" s="1"/>
  <c r="I44" i="235"/>
  <c r="I45" i="235"/>
  <c r="I43" i="235"/>
  <c r="AE316" i="208"/>
  <c r="D316" i="208"/>
  <c r="B16" i="210" s="1"/>
  <c r="Y316" i="208"/>
  <c r="AR16" i="210" s="1"/>
  <c r="I13" i="257" s="1"/>
  <c r="W316" i="208"/>
  <c r="AN16" i="210" s="1"/>
  <c r="I13" i="255" s="1"/>
  <c r="X316" i="208"/>
  <c r="AD316" i="208"/>
  <c r="BB16" i="210" s="1"/>
  <c r="I13" i="262" s="1"/>
  <c r="V316" i="208"/>
  <c r="AL16" i="210" s="1"/>
  <c r="I13" i="254" s="1"/>
  <c r="AB316" i="208"/>
  <c r="AC316" i="208"/>
  <c r="T316" i="208"/>
  <c r="AH16" i="210" s="1"/>
  <c r="I13" i="252" s="1"/>
  <c r="AF316" i="208"/>
  <c r="U316" i="208"/>
  <c r="AG316" i="208"/>
  <c r="Z316" i="208"/>
  <c r="AA316" i="208"/>
  <c r="AV16" i="210" s="1"/>
  <c r="I13" i="259" s="1"/>
  <c r="E16" i="230"/>
  <c r="F16" i="230"/>
  <c r="G16" i="230"/>
  <c r="H16" i="230"/>
  <c r="I16" i="230"/>
  <c r="J16" i="230"/>
  <c r="K16" i="230"/>
  <c r="L16" i="230"/>
  <c r="M16" i="230"/>
  <c r="N16" i="230"/>
  <c r="O16" i="230"/>
  <c r="P16" i="230"/>
  <c r="Q16" i="230"/>
  <c r="R16" i="230"/>
  <c r="D16" i="230"/>
  <c r="E16" i="232"/>
  <c r="R46" i="237" s="1"/>
  <c r="F16" i="232"/>
  <c r="R46" i="238" s="1"/>
  <c r="G16" i="232"/>
  <c r="R46" i="239" s="1"/>
  <c r="H16" i="232"/>
  <c r="R46" i="240" s="1"/>
  <c r="I16" i="232"/>
  <c r="R46" i="241" s="1"/>
  <c r="J16" i="232"/>
  <c r="R46" i="242" s="1"/>
  <c r="K16" i="232"/>
  <c r="R46" i="243" s="1"/>
  <c r="L16" i="232"/>
  <c r="R46" i="244" s="1"/>
  <c r="M16" i="232"/>
  <c r="R46" i="245" s="1"/>
  <c r="N16" i="232"/>
  <c r="R46" i="246" s="1"/>
  <c r="O16" i="232"/>
  <c r="R46" i="247" s="1"/>
  <c r="P16" i="232"/>
  <c r="R46" i="248" s="1"/>
  <c r="Q16" i="232"/>
  <c r="R46" i="249" s="1"/>
  <c r="R16" i="232"/>
  <c r="R46" i="250" s="1"/>
  <c r="E14" i="232"/>
  <c r="Q46" i="237" s="1"/>
  <c r="F14" i="232"/>
  <c r="Q46" i="238" s="1"/>
  <c r="G14" i="232"/>
  <c r="Q46" i="239" s="1"/>
  <c r="H14" i="232"/>
  <c r="Q46" i="240" s="1"/>
  <c r="I14" i="232"/>
  <c r="Q46" i="241" s="1"/>
  <c r="J14" i="232"/>
  <c r="Q46" i="242" s="1"/>
  <c r="K14" i="232"/>
  <c r="Q46" i="243" s="1"/>
  <c r="L14" i="232"/>
  <c r="Q46" i="244" s="1"/>
  <c r="M14" i="232"/>
  <c r="Q46" i="245" s="1"/>
  <c r="N14" i="232"/>
  <c r="Q46" i="246" s="1"/>
  <c r="O14" i="232"/>
  <c r="Q46" i="247" s="1"/>
  <c r="P14" i="232"/>
  <c r="Q46" i="248" s="1"/>
  <c r="Q14" i="232"/>
  <c r="Q46" i="249" s="1"/>
  <c r="R14" i="232"/>
  <c r="Q46" i="250" s="1"/>
  <c r="E10" i="232"/>
  <c r="P46" i="237" s="1"/>
  <c r="F10" i="232"/>
  <c r="P46" i="238" s="1"/>
  <c r="G10" i="232"/>
  <c r="P46" i="239" s="1"/>
  <c r="H10" i="232"/>
  <c r="P46" i="240" s="1"/>
  <c r="I10" i="232"/>
  <c r="P46" i="241" s="1"/>
  <c r="J10" i="232"/>
  <c r="P46" i="242" s="1"/>
  <c r="K10" i="232"/>
  <c r="P46" i="243" s="1"/>
  <c r="L10" i="232"/>
  <c r="P46" i="244" s="1"/>
  <c r="M10" i="232"/>
  <c r="P46" i="245" s="1"/>
  <c r="N10" i="232"/>
  <c r="P46" i="246" s="1"/>
  <c r="O10" i="232"/>
  <c r="P46" i="247" s="1"/>
  <c r="P10" i="232"/>
  <c r="P46" i="248" s="1"/>
  <c r="Q10" i="232"/>
  <c r="P46" i="249" s="1"/>
  <c r="R10" i="232"/>
  <c r="P46" i="250" s="1"/>
  <c r="D16" i="232"/>
  <c r="R46" i="235" s="1"/>
  <c r="D14" i="232"/>
  <c r="Q46" i="235" s="1"/>
  <c r="D10" i="232"/>
  <c r="P46" i="235" s="1"/>
  <c r="AZ16" i="210" l="1"/>
  <c r="I13" i="261" s="1"/>
  <c r="BD16" i="210"/>
  <c r="I13" i="263" s="1"/>
  <c r="AT16" i="210"/>
  <c r="I13" i="258" s="1"/>
  <c r="BH16" i="210"/>
  <c r="I13" i="265" s="1"/>
  <c r="AP16" i="210"/>
  <c r="I13" i="256" s="1"/>
  <c r="AX16" i="210"/>
  <c r="I13" i="260" s="1"/>
  <c r="AJ16" i="210"/>
  <c r="I13" i="253" s="1"/>
  <c r="BF16" i="210"/>
  <c r="I13" i="264" s="1"/>
  <c r="I13" i="235"/>
  <c r="O17" i="232"/>
  <c r="M17" i="232"/>
  <c r="Q17" i="232"/>
  <c r="K17" i="232"/>
  <c r="E17" i="232"/>
  <c r="J17" i="232"/>
  <c r="I17" i="232"/>
  <c r="N17" i="232"/>
  <c r="H17" i="232"/>
  <c r="P17" i="232"/>
  <c r="G17" i="232"/>
  <c r="R17" i="232"/>
  <c r="L17" i="232"/>
  <c r="F17" i="232"/>
  <c r="D17" i="232"/>
  <c r="R123" i="213"/>
  <c r="Q123" i="213"/>
  <c r="P123" i="213"/>
  <c r="O123" i="213"/>
  <c r="N123" i="213"/>
  <c r="M123" i="213"/>
  <c r="L123" i="213"/>
  <c r="K123" i="213"/>
  <c r="J123" i="213"/>
  <c r="I123" i="213"/>
  <c r="H123" i="213"/>
  <c r="G123" i="213"/>
  <c r="F123" i="213"/>
  <c r="E123" i="213"/>
  <c r="D123" i="213"/>
  <c r="R119" i="213"/>
  <c r="Q119" i="213"/>
  <c r="P119" i="213"/>
  <c r="O119" i="213"/>
  <c r="N119" i="213"/>
  <c r="M119" i="213"/>
  <c r="L119" i="213"/>
  <c r="K119" i="213"/>
  <c r="J119" i="213"/>
  <c r="I119" i="213"/>
  <c r="H119" i="213"/>
  <c r="G119" i="213"/>
  <c r="F119" i="213"/>
  <c r="E119" i="213"/>
  <c r="D119" i="213"/>
  <c r="R115" i="213"/>
  <c r="Q115" i="213"/>
  <c r="P115" i="213"/>
  <c r="O115" i="213"/>
  <c r="N115" i="213"/>
  <c r="M115" i="213"/>
  <c r="L115" i="213"/>
  <c r="K115" i="213"/>
  <c r="J115" i="213"/>
  <c r="I115" i="213"/>
  <c r="H115" i="213"/>
  <c r="G115" i="213"/>
  <c r="F115" i="213"/>
  <c r="E115" i="213"/>
  <c r="D115" i="213"/>
  <c r="R111" i="213"/>
  <c r="Q111" i="213"/>
  <c r="P111" i="213"/>
  <c r="O111" i="213"/>
  <c r="N111" i="213"/>
  <c r="M111" i="213"/>
  <c r="L111" i="213"/>
  <c r="K111" i="213"/>
  <c r="J111" i="213"/>
  <c r="I111" i="213"/>
  <c r="H111" i="213"/>
  <c r="G111" i="213"/>
  <c r="F111" i="213"/>
  <c r="E111" i="213"/>
  <c r="D111" i="213"/>
  <c r="R107" i="213"/>
  <c r="Q107" i="213"/>
  <c r="P107" i="213"/>
  <c r="O107" i="213"/>
  <c r="N107" i="213"/>
  <c r="M107" i="213"/>
  <c r="L107" i="213"/>
  <c r="K107" i="213"/>
  <c r="J107" i="213"/>
  <c r="I107" i="213"/>
  <c r="H107" i="213"/>
  <c r="G107" i="213"/>
  <c r="F107" i="213"/>
  <c r="E107" i="213"/>
  <c r="D107" i="213"/>
  <c r="R99" i="213"/>
  <c r="Q99" i="213"/>
  <c r="P99" i="213"/>
  <c r="O99" i="213"/>
  <c r="N99" i="213"/>
  <c r="M99" i="213"/>
  <c r="L99" i="213"/>
  <c r="K99" i="213"/>
  <c r="J99" i="213"/>
  <c r="I99" i="213"/>
  <c r="H99" i="213"/>
  <c r="G99" i="213"/>
  <c r="F99" i="213"/>
  <c r="E99" i="213"/>
  <c r="D99" i="213"/>
  <c r="R95" i="213"/>
  <c r="Q95" i="213"/>
  <c r="P95" i="213"/>
  <c r="O95" i="213"/>
  <c r="N95" i="213"/>
  <c r="M95" i="213"/>
  <c r="L95" i="213"/>
  <c r="K95" i="213"/>
  <c r="J95" i="213"/>
  <c r="I95" i="213"/>
  <c r="H95" i="213"/>
  <c r="G95" i="213"/>
  <c r="F95" i="213"/>
  <c r="E95" i="213"/>
  <c r="D95" i="213"/>
  <c r="R91" i="213"/>
  <c r="Q91" i="213"/>
  <c r="P91" i="213"/>
  <c r="O91" i="213"/>
  <c r="N91" i="213"/>
  <c r="M91" i="213"/>
  <c r="L91" i="213"/>
  <c r="K91" i="213"/>
  <c r="J91" i="213"/>
  <c r="I91" i="213"/>
  <c r="H91" i="213"/>
  <c r="G91" i="213"/>
  <c r="F91" i="213"/>
  <c r="E91" i="213"/>
  <c r="D91" i="213"/>
  <c r="R87" i="213"/>
  <c r="Q87" i="213"/>
  <c r="P87" i="213"/>
  <c r="O87" i="213"/>
  <c r="N87" i="213"/>
  <c r="M87" i="213"/>
  <c r="L87" i="213"/>
  <c r="K87" i="213"/>
  <c r="J87" i="213"/>
  <c r="I87" i="213"/>
  <c r="H87" i="213"/>
  <c r="G87" i="213"/>
  <c r="F87" i="213"/>
  <c r="E87" i="213"/>
  <c r="D87" i="213"/>
  <c r="R83" i="213"/>
  <c r="Q83" i="213"/>
  <c r="P83" i="213"/>
  <c r="O83" i="213"/>
  <c r="N83" i="213"/>
  <c r="M83" i="213"/>
  <c r="L83" i="213"/>
  <c r="K83" i="213"/>
  <c r="J83" i="213"/>
  <c r="I83" i="213"/>
  <c r="H83" i="213"/>
  <c r="G83" i="213"/>
  <c r="F83" i="213"/>
  <c r="E83" i="213"/>
  <c r="D83" i="213"/>
  <c r="R75" i="213"/>
  <c r="Q75" i="213"/>
  <c r="P75" i="213"/>
  <c r="O75" i="213"/>
  <c r="N75" i="213"/>
  <c r="M75" i="213"/>
  <c r="L75" i="213"/>
  <c r="K75" i="213"/>
  <c r="J75" i="213"/>
  <c r="I75" i="213"/>
  <c r="H75" i="213"/>
  <c r="G75" i="213"/>
  <c r="F75" i="213"/>
  <c r="E75" i="213"/>
  <c r="D75" i="213"/>
  <c r="R71" i="213"/>
  <c r="Q71" i="213"/>
  <c r="P71" i="213"/>
  <c r="O71" i="213"/>
  <c r="N71" i="213"/>
  <c r="M71" i="213"/>
  <c r="L71" i="213"/>
  <c r="K71" i="213"/>
  <c r="J71" i="213"/>
  <c r="I71" i="213"/>
  <c r="H71" i="213"/>
  <c r="G71" i="213"/>
  <c r="F71" i="213"/>
  <c r="E71" i="213"/>
  <c r="D71" i="213"/>
  <c r="R67" i="213"/>
  <c r="Q67" i="213"/>
  <c r="P67" i="213"/>
  <c r="O67" i="213"/>
  <c r="N67" i="213"/>
  <c r="M67" i="213"/>
  <c r="L67" i="213"/>
  <c r="K67" i="213"/>
  <c r="J67" i="213"/>
  <c r="I67" i="213"/>
  <c r="H67" i="213"/>
  <c r="G67" i="213"/>
  <c r="F67" i="213"/>
  <c r="E67" i="213"/>
  <c r="D67" i="213"/>
  <c r="R63" i="213"/>
  <c r="Q63" i="213"/>
  <c r="P63" i="213"/>
  <c r="O63" i="213"/>
  <c r="N63" i="213"/>
  <c r="M63" i="213"/>
  <c r="L63" i="213"/>
  <c r="K63" i="213"/>
  <c r="J63" i="213"/>
  <c r="I63" i="213"/>
  <c r="H63" i="213"/>
  <c r="G63" i="213"/>
  <c r="F63" i="213"/>
  <c r="E63" i="213"/>
  <c r="D63" i="213"/>
  <c r="R59" i="213"/>
  <c r="Q59" i="213"/>
  <c r="P59" i="213"/>
  <c r="O59" i="213"/>
  <c r="N59" i="213"/>
  <c r="M59" i="213"/>
  <c r="L59" i="213"/>
  <c r="K59" i="213"/>
  <c r="J59" i="213"/>
  <c r="I59" i="213"/>
  <c r="H59" i="213"/>
  <c r="G59" i="213"/>
  <c r="F59" i="213"/>
  <c r="E59" i="213"/>
  <c r="D59" i="213"/>
  <c r="R51" i="213"/>
  <c r="Q51" i="213"/>
  <c r="P51" i="213"/>
  <c r="O51" i="213"/>
  <c r="N51" i="213"/>
  <c r="M51" i="213"/>
  <c r="L51" i="213"/>
  <c r="K51" i="213"/>
  <c r="J51" i="213"/>
  <c r="I51" i="213"/>
  <c r="H51" i="213"/>
  <c r="G51" i="213"/>
  <c r="F51" i="213"/>
  <c r="E51" i="213"/>
  <c r="D51" i="213"/>
  <c r="R47" i="213"/>
  <c r="Q47" i="213"/>
  <c r="P47" i="213"/>
  <c r="O47" i="213"/>
  <c r="N47" i="213"/>
  <c r="M47" i="213"/>
  <c r="L47" i="213"/>
  <c r="K47" i="213"/>
  <c r="J47" i="213"/>
  <c r="I47" i="213"/>
  <c r="H47" i="213"/>
  <c r="G47" i="213"/>
  <c r="F47" i="213"/>
  <c r="E47" i="213"/>
  <c r="D47" i="213"/>
  <c r="R43" i="213"/>
  <c r="Q43" i="213"/>
  <c r="P43" i="213"/>
  <c r="O43" i="213"/>
  <c r="N43" i="213"/>
  <c r="M43" i="213"/>
  <c r="L43" i="213"/>
  <c r="K43" i="213"/>
  <c r="J43" i="213"/>
  <c r="I43" i="213"/>
  <c r="H43" i="213"/>
  <c r="G43" i="213"/>
  <c r="F43" i="213"/>
  <c r="E43" i="213"/>
  <c r="D43" i="213"/>
  <c r="R39" i="213"/>
  <c r="Q39" i="213"/>
  <c r="P39" i="213"/>
  <c r="O39" i="213"/>
  <c r="N39" i="213"/>
  <c r="M39" i="213"/>
  <c r="L39" i="213"/>
  <c r="K39" i="213"/>
  <c r="J39" i="213"/>
  <c r="I39" i="213"/>
  <c r="H39" i="213"/>
  <c r="G39" i="213"/>
  <c r="F39" i="213"/>
  <c r="E39" i="213"/>
  <c r="D39" i="213"/>
  <c r="R35" i="213"/>
  <c r="Q35" i="213"/>
  <c r="P35" i="213"/>
  <c r="O35" i="213"/>
  <c r="N35" i="213"/>
  <c r="M35" i="213"/>
  <c r="L35" i="213"/>
  <c r="K35" i="213"/>
  <c r="J35" i="213"/>
  <c r="I35" i="213"/>
  <c r="H35" i="213"/>
  <c r="G35" i="213"/>
  <c r="F35" i="213"/>
  <c r="E35" i="213"/>
  <c r="D35" i="213"/>
  <c r="R27" i="213"/>
  <c r="Q27" i="213"/>
  <c r="P27" i="213"/>
  <c r="O27" i="213"/>
  <c r="N27" i="213"/>
  <c r="M27" i="213"/>
  <c r="L27" i="213"/>
  <c r="K27" i="213"/>
  <c r="J27" i="213"/>
  <c r="I27" i="213"/>
  <c r="H27" i="213"/>
  <c r="G27" i="213"/>
  <c r="F27" i="213"/>
  <c r="E27" i="213"/>
  <c r="D27" i="213"/>
  <c r="R23" i="213"/>
  <c r="Q23" i="213"/>
  <c r="P23" i="213"/>
  <c r="O23" i="213"/>
  <c r="N23" i="213"/>
  <c r="M23" i="213"/>
  <c r="L23" i="213"/>
  <c r="K23" i="213"/>
  <c r="J23" i="213"/>
  <c r="I23" i="213"/>
  <c r="H23" i="213"/>
  <c r="G23" i="213"/>
  <c r="F23" i="213"/>
  <c r="E23" i="213"/>
  <c r="D23" i="213"/>
  <c r="R19" i="213"/>
  <c r="Q19" i="213"/>
  <c r="P19" i="213"/>
  <c r="O19" i="213"/>
  <c r="N19" i="213"/>
  <c r="M19" i="213"/>
  <c r="L19" i="213"/>
  <c r="K19" i="213"/>
  <c r="J19" i="213"/>
  <c r="I19" i="213"/>
  <c r="H19" i="213"/>
  <c r="G19" i="213"/>
  <c r="F19" i="213"/>
  <c r="E19" i="213"/>
  <c r="D19" i="213"/>
  <c r="R15" i="213"/>
  <c r="Q15" i="213"/>
  <c r="P15" i="213"/>
  <c r="O15" i="213"/>
  <c r="N15" i="213"/>
  <c r="M15" i="213"/>
  <c r="L15" i="213"/>
  <c r="K15" i="213"/>
  <c r="J15" i="213"/>
  <c r="I15" i="213"/>
  <c r="H15" i="213"/>
  <c r="G15" i="213"/>
  <c r="F15" i="213"/>
  <c r="E15" i="213"/>
  <c r="D15" i="213"/>
  <c r="R11" i="213"/>
  <c r="Q11" i="213"/>
  <c r="P11" i="213"/>
  <c r="O11" i="213"/>
  <c r="N11" i="213"/>
  <c r="M11" i="213"/>
  <c r="L11" i="213"/>
  <c r="K11" i="213"/>
  <c r="J11" i="213"/>
  <c r="I11" i="213"/>
  <c r="H11" i="213"/>
  <c r="G11" i="213"/>
  <c r="F11" i="213"/>
  <c r="E11" i="213"/>
  <c r="D11" i="213"/>
  <c r="D28" i="213" l="1"/>
  <c r="I52" i="213"/>
  <c r="F76" i="213"/>
  <c r="P124" i="213"/>
  <c r="J100" i="213"/>
  <c r="M124" i="213"/>
  <c r="D13" i="236"/>
  <c r="F13" i="236" s="1"/>
  <c r="G100" i="213"/>
  <c r="D124" i="213"/>
  <c r="O52" i="213"/>
  <c r="D100" i="213"/>
  <c r="P100" i="213"/>
  <c r="D76" i="213"/>
  <c r="L76" i="213"/>
  <c r="P76" i="213"/>
  <c r="M100" i="213"/>
  <c r="J124" i="213"/>
  <c r="G124" i="213"/>
  <c r="D52" i="213"/>
  <c r="K28" i="213"/>
  <c r="Q28" i="213"/>
  <c r="H52" i="213"/>
  <c r="N52" i="213"/>
  <c r="E76" i="213"/>
  <c r="K76" i="213"/>
  <c r="R76" i="213"/>
  <c r="I100" i="213"/>
  <c r="O100" i="213"/>
  <c r="F124" i="213"/>
  <c r="L124" i="213"/>
  <c r="R124" i="213"/>
  <c r="F28" i="213"/>
  <c r="M28" i="213"/>
  <c r="J52" i="213"/>
  <c r="P52" i="213"/>
  <c r="G76" i="213"/>
  <c r="M76" i="213"/>
  <c r="E100" i="213"/>
  <c r="K100" i="213"/>
  <c r="Q100" i="213"/>
  <c r="H124" i="213"/>
  <c r="N124" i="213"/>
  <c r="G28" i="213"/>
  <c r="N28" i="213"/>
  <c r="E52" i="213"/>
  <c r="K52" i="213"/>
  <c r="Q52" i="213"/>
  <c r="H76" i="213"/>
  <c r="O76" i="213"/>
  <c r="F100" i="213"/>
  <c r="L100" i="213"/>
  <c r="R100" i="213"/>
  <c r="I124" i="213"/>
  <c r="O124" i="213"/>
  <c r="E28" i="213"/>
  <c r="L28" i="213"/>
  <c r="R28" i="213"/>
  <c r="H28" i="213"/>
  <c r="O28" i="213"/>
  <c r="F52" i="213"/>
  <c r="L52" i="213"/>
  <c r="R52" i="213"/>
  <c r="I76" i="213"/>
  <c r="J28" i="213"/>
  <c r="P28" i="213"/>
  <c r="G52" i="213"/>
  <c r="M52" i="213"/>
  <c r="J76" i="213"/>
  <c r="Q76" i="213"/>
  <c r="H100" i="213"/>
  <c r="N100" i="213"/>
  <c r="E124" i="213"/>
  <c r="K124" i="213"/>
  <c r="Q124" i="213"/>
  <c r="N76" i="213"/>
  <c r="I28" i="213"/>
  <c r="R53" i="76" l="1"/>
  <c r="Q53" i="76"/>
  <c r="P53" i="76"/>
  <c r="O53" i="76"/>
  <c r="N53" i="76"/>
  <c r="M53" i="76"/>
  <c r="L53" i="76"/>
  <c r="K53" i="76"/>
  <c r="J53" i="76"/>
  <c r="I53" i="76"/>
  <c r="H53" i="76"/>
  <c r="G53" i="76"/>
  <c r="F53" i="76"/>
  <c r="E53" i="76"/>
  <c r="D53" i="76"/>
  <c r="AG877" i="208" l="1"/>
  <c r="H34" i="265" s="1"/>
  <c r="AF877" i="208"/>
  <c r="H34" i="264" s="1"/>
  <c r="AE877" i="208"/>
  <c r="H34" i="263" s="1"/>
  <c r="AD877" i="208"/>
  <c r="H34" i="262" s="1"/>
  <c r="AC877" i="208"/>
  <c r="H34" i="261" s="1"/>
  <c r="AB877" i="208"/>
  <c r="H34" i="260" s="1"/>
  <c r="AA877" i="208"/>
  <c r="H34" i="259" s="1"/>
  <c r="Z877" i="208"/>
  <c r="H34" i="258" s="1"/>
  <c r="Y877" i="208"/>
  <c r="H34" i="257" s="1"/>
  <c r="X877" i="208"/>
  <c r="H34" i="256" s="1"/>
  <c r="W877" i="208"/>
  <c r="H34" i="255" s="1"/>
  <c r="V877" i="208"/>
  <c r="H34" i="254" s="1"/>
  <c r="U877" i="208"/>
  <c r="H34" i="253" s="1"/>
  <c r="T877" i="208"/>
  <c r="H34" i="252" s="1"/>
  <c r="D877" i="208"/>
  <c r="H34" i="235" s="1"/>
  <c r="AG873" i="208"/>
  <c r="G34" i="265" s="1"/>
  <c r="AF873" i="208"/>
  <c r="G34" i="264" s="1"/>
  <c r="AE873" i="208"/>
  <c r="G34" i="263" s="1"/>
  <c r="AD873" i="208"/>
  <c r="G34" i="262" s="1"/>
  <c r="AC873" i="208"/>
  <c r="G34" i="261" s="1"/>
  <c r="AB873" i="208"/>
  <c r="G34" i="260" s="1"/>
  <c r="AA873" i="208"/>
  <c r="G34" i="259" s="1"/>
  <c r="Z873" i="208"/>
  <c r="G34" i="258" s="1"/>
  <c r="Y873" i="208"/>
  <c r="G34" i="257" s="1"/>
  <c r="X873" i="208"/>
  <c r="G34" i="256" s="1"/>
  <c r="W873" i="208"/>
  <c r="G34" i="255" s="1"/>
  <c r="V873" i="208"/>
  <c r="G34" i="254" s="1"/>
  <c r="U873" i="208"/>
  <c r="G34" i="253" s="1"/>
  <c r="T873" i="208"/>
  <c r="G34" i="252" s="1"/>
  <c r="D873" i="208"/>
  <c r="G34" i="235" s="1"/>
  <c r="AG869" i="208"/>
  <c r="F34" i="265" s="1"/>
  <c r="AF869" i="208"/>
  <c r="F34" i="264" s="1"/>
  <c r="AE869" i="208"/>
  <c r="F34" i="263" s="1"/>
  <c r="AD869" i="208"/>
  <c r="F34" i="262" s="1"/>
  <c r="AC869" i="208"/>
  <c r="F34" i="261" s="1"/>
  <c r="AB869" i="208"/>
  <c r="F34" i="260" s="1"/>
  <c r="AA869" i="208"/>
  <c r="F34" i="259" s="1"/>
  <c r="Z869" i="208"/>
  <c r="F34" i="258" s="1"/>
  <c r="Y869" i="208"/>
  <c r="F34" i="257" s="1"/>
  <c r="X869" i="208"/>
  <c r="F34" i="256" s="1"/>
  <c r="W869" i="208"/>
  <c r="F34" i="255" s="1"/>
  <c r="V869" i="208"/>
  <c r="F34" i="254" s="1"/>
  <c r="U869" i="208"/>
  <c r="F34" i="253" s="1"/>
  <c r="T869" i="208"/>
  <c r="F34" i="252" s="1"/>
  <c r="D869" i="208"/>
  <c r="F34" i="235" s="1"/>
  <c r="AG865" i="208"/>
  <c r="E34" i="265" s="1"/>
  <c r="AF865" i="208"/>
  <c r="E34" i="264" s="1"/>
  <c r="AE865" i="208"/>
  <c r="E34" i="263" s="1"/>
  <c r="AD865" i="208"/>
  <c r="E34" i="262" s="1"/>
  <c r="AC865" i="208"/>
  <c r="E34" i="261" s="1"/>
  <c r="AB865" i="208"/>
  <c r="E34" i="260" s="1"/>
  <c r="AA865" i="208"/>
  <c r="E34" i="259" s="1"/>
  <c r="Z865" i="208"/>
  <c r="E34" i="258" s="1"/>
  <c r="Y865" i="208"/>
  <c r="E34" i="257" s="1"/>
  <c r="X865" i="208"/>
  <c r="E34" i="256" s="1"/>
  <c r="W865" i="208"/>
  <c r="E34" i="255" s="1"/>
  <c r="V865" i="208"/>
  <c r="E34" i="254" s="1"/>
  <c r="U865" i="208"/>
  <c r="E34" i="253" s="1"/>
  <c r="T865" i="208"/>
  <c r="E34" i="252" s="1"/>
  <c r="D865" i="208"/>
  <c r="E34" i="235" s="1"/>
  <c r="AG861" i="208"/>
  <c r="D34" i="265" s="1"/>
  <c r="AF861" i="208"/>
  <c r="D34" i="264" s="1"/>
  <c r="AE861" i="208"/>
  <c r="D34" i="263" s="1"/>
  <c r="AD861" i="208"/>
  <c r="D34" i="262" s="1"/>
  <c r="AC861" i="208"/>
  <c r="D34" i="261" s="1"/>
  <c r="AB861" i="208"/>
  <c r="D34" i="260" s="1"/>
  <c r="AA861" i="208"/>
  <c r="D34" i="259" s="1"/>
  <c r="Z861" i="208"/>
  <c r="D34" i="258" s="1"/>
  <c r="Y861" i="208"/>
  <c r="D34" i="257" s="1"/>
  <c r="X861" i="208"/>
  <c r="D34" i="256" s="1"/>
  <c r="W861" i="208"/>
  <c r="D34" i="255" s="1"/>
  <c r="V861" i="208"/>
  <c r="D34" i="254" s="1"/>
  <c r="U861" i="208"/>
  <c r="D34" i="253" s="1"/>
  <c r="T861" i="208"/>
  <c r="D34" i="252" s="1"/>
  <c r="D861" i="208"/>
  <c r="D34" i="235" s="1"/>
  <c r="AG854" i="208"/>
  <c r="H33" i="265" s="1"/>
  <c r="AF854" i="208"/>
  <c r="H33" i="264" s="1"/>
  <c r="AE854" i="208"/>
  <c r="H33" i="263" s="1"/>
  <c r="AD854" i="208"/>
  <c r="H33" i="262" s="1"/>
  <c r="AC854" i="208"/>
  <c r="H33" i="261" s="1"/>
  <c r="AB854" i="208"/>
  <c r="H33" i="260" s="1"/>
  <c r="AA854" i="208"/>
  <c r="H33" i="259" s="1"/>
  <c r="Z854" i="208"/>
  <c r="H33" i="258" s="1"/>
  <c r="Y854" i="208"/>
  <c r="H33" i="257" s="1"/>
  <c r="X854" i="208"/>
  <c r="H33" i="256" s="1"/>
  <c r="W854" i="208"/>
  <c r="H33" i="255" s="1"/>
  <c r="V854" i="208"/>
  <c r="H33" i="254" s="1"/>
  <c r="U854" i="208"/>
  <c r="H33" i="253" s="1"/>
  <c r="T854" i="208"/>
  <c r="H33" i="252" s="1"/>
  <c r="D854" i="208"/>
  <c r="H33" i="235" s="1"/>
  <c r="AG850" i="208"/>
  <c r="G33" i="265" s="1"/>
  <c r="AF850" i="208"/>
  <c r="G33" i="264" s="1"/>
  <c r="AE850" i="208"/>
  <c r="G33" i="263" s="1"/>
  <c r="AD850" i="208"/>
  <c r="G33" i="262" s="1"/>
  <c r="AC850" i="208"/>
  <c r="G33" i="261" s="1"/>
  <c r="AB850" i="208"/>
  <c r="G33" i="260" s="1"/>
  <c r="AA850" i="208"/>
  <c r="G33" i="259" s="1"/>
  <c r="Z850" i="208"/>
  <c r="G33" i="258" s="1"/>
  <c r="Y850" i="208"/>
  <c r="G33" i="257" s="1"/>
  <c r="X850" i="208"/>
  <c r="G33" i="256" s="1"/>
  <c r="W850" i="208"/>
  <c r="G33" i="255" s="1"/>
  <c r="V850" i="208"/>
  <c r="G33" i="254" s="1"/>
  <c r="U850" i="208"/>
  <c r="G33" i="253" s="1"/>
  <c r="T850" i="208"/>
  <c r="G33" i="252" s="1"/>
  <c r="D850" i="208"/>
  <c r="G33" i="235" s="1"/>
  <c r="AG846" i="208"/>
  <c r="F33" i="265" s="1"/>
  <c r="AF846" i="208"/>
  <c r="F33" i="264" s="1"/>
  <c r="AE846" i="208"/>
  <c r="F33" i="263" s="1"/>
  <c r="AD846" i="208"/>
  <c r="F33" i="262" s="1"/>
  <c r="AC846" i="208"/>
  <c r="F33" i="261" s="1"/>
  <c r="AB846" i="208"/>
  <c r="F33" i="260" s="1"/>
  <c r="AA846" i="208"/>
  <c r="F33" i="259" s="1"/>
  <c r="Z846" i="208"/>
  <c r="F33" i="258" s="1"/>
  <c r="Y846" i="208"/>
  <c r="F33" i="257" s="1"/>
  <c r="X846" i="208"/>
  <c r="F33" i="256" s="1"/>
  <c r="W846" i="208"/>
  <c r="F33" i="255" s="1"/>
  <c r="V846" i="208"/>
  <c r="F33" i="254" s="1"/>
  <c r="U846" i="208"/>
  <c r="F33" i="253" s="1"/>
  <c r="T846" i="208"/>
  <c r="F33" i="252" s="1"/>
  <c r="D846" i="208"/>
  <c r="F33" i="235" s="1"/>
  <c r="AG842" i="208"/>
  <c r="E33" i="265" s="1"/>
  <c r="AF842" i="208"/>
  <c r="E33" i="264" s="1"/>
  <c r="AE842" i="208"/>
  <c r="E33" i="263" s="1"/>
  <c r="AD842" i="208"/>
  <c r="E33" i="262" s="1"/>
  <c r="AC842" i="208"/>
  <c r="E33" i="261" s="1"/>
  <c r="AB842" i="208"/>
  <c r="E33" i="260" s="1"/>
  <c r="AA842" i="208"/>
  <c r="E33" i="259" s="1"/>
  <c r="Z842" i="208"/>
  <c r="E33" i="258" s="1"/>
  <c r="Y842" i="208"/>
  <c r="E33" i="257" s="1"/>
  <c r="X842" i="208"/>
  <c r="E33" i="256" s="1"/>
  <c r="W842" i="208"/>
  <c r="E33" i="255" s="1"/>
  <c r="V842" i="208"/>
  <c r="E33" i="254" s="1"/>
  <c r="U842" i="208"/>
  <c r="E33" i="253" s="1"/>
  <c r="T842" i="208"/>
  <c r="E33" i="252" s="1"/>
  <c r="D842" i="208"/>
  <c r="E33" i="235" s="1"/>
  <c r="AG838" i="208"/>
  <c r="D33" i="265" s="1"/>
  <c r="AF838" i="208"/>
  <c r="D33" i="264" s="1"/>
  <c r="AE838" i="208"/>
  <c r="D33" i="263" s="1"/>
  <c r="AD838" i="208"/>
  <c r="D33" i="262" s="1"/>
  <c r="AC838" i="208"/>
  <c r="D33" i="261" s="1"/>
  <c r="AB838" i="208"/>
  <c r="D33" i="260" s="1"/>
  <c r="AA838" i="208"/>
  <c r="D33" i="259" s="1"/>
  <c r="Z838" i="208"/>
  <c r="D33" i="258" s="1"/>
  <c r="Y838" i="208"/>
  <c r="D33" i="257" s="1"/>
  <c r="X838" i="208"/>
  <c r="D33" i="256" s="1"/>
  <c r="W838" i="208"/>
  <c r="D33" i="255" s="1"/>
  <c r="V838" i="208"/>
  <c r="D33" i="254" s="1"/>
  <c r="U838" i="208"/>
  <c r="D33" i="253" s="1"/>
  <c r="T838" i="208"/>
  <c r="D33" i="252" s="1"/>
  <c r="D838" i="208"/>
  <c r="D33" i="235" s="1"/>
  <c r="AG831" i="208"/>
  <c r="R18" i="265" s="1"/>
  <c r="AF831" i="208"/>
  <c r="R18" i="264" s="1"/>
  <c r="AE831" i="208"/>
  <c r="R18" i="263" s="1"/>
  <c r="AD831" i="208"/>
  <c r="R18" i="262" s="1"/>
  <c r="AC831" i="208"/>
  <c r="R18" i="261" s="1"/>
  <c r="AB831" i="208"/>
  <c r="R18" i="260" s="1"/>
  <c r="AA831" i="208"/>
  <c r="R18" i="259" s="1"/>
  <c r="Z831" i="208"/>
  <c r="R18" i="258" s="1"/>
  <c r="Y831" i="208"/>
  <c r="R18" i="257" s="1"/>
  <c r="X831" i="208"/>
  <c r="R18" i="256" s="1"/>
  <c r="W831" i="208"/>
  <c r="R18" i="255" s="1"/>
  <c r="V831" i="208"/>
  <c r="R18" i="254" s="1"/>
  <c r="U831" i="208"/>
  <c r="R18" i="253" s="1"/>
  <c r="T831" i="208"/>
  <c r="R18" i="252" s="1"/>
  <c r="D831" i="208"/>
  <c r="R18" i="235" s="1"/>
  <c r="AG827" i="208"/>
  <c r="Q18" i="265" s="1"/>
  <c r="AF827" i="208"/>
  <c r="Q18" i="264" s="1"/>
  <c r="AE827" i="208"/>
  <c r="Q18" i="263" s="1"/>
  <c r="AD827" i="208"/>
  <c r="Q18" i="262" s="1"/>
  <c r="AC827" i="208"/>
  <c r="Q18" i="261" s="1"/>
  <c r="AB827" i="208"/>
  <c r="Q18" i="260" s="1"/>
  <c r="AA827" i="208"/>
  <c r="Q18" i="259" s="1"/>
  <c r="Z827" i="208"/>
  <c r="Q18" i="258" s="1"/>
  <c r="Y827" i="208"/>
  <c r="Q18" i="257" s="1"/>
  <c r="X827" i="208"/>
  <c r="Q18" i="256" s="1"/>
  <c r="W827" i="208"/>
  <c r="Q18" i="255" s="1"/>
  <c r="V827" i="208"/>
  <c r="Q18" i="254" s="1"/>
  <c r="U827" i="208"/>
  <c r="Q18" i="253" s="1"/>
  <c r="T827" i="208"/>
  <c r="Q18" i="252" s="1"/>
  <c r="D827" i="208"/>
  <c r="Q18" i="235" s="1"/>
  <c r="AG823" i="208"/>
  <c r="P18" i="265" s="1"/>
  <c r="AF823" i="208"/>
  <c r="P18" i="264" s="1"/>
  <c r="AE823" i="208"/>
  <c r="P18" i="263" s="1"/>
  <c r="AD823" i="208"/>
  <c r="P18" i="262" s="1"/>
  <c r="AC823" i="208"/>
  <c r="P18" i="261" s="1"/>
  <c r="AB823" i="208"/>
  <c r="P18" i="260" s="1"/>
  <c r="AA823" i="208"/>
  <c r="P18" i="259" s="1"/>
  <c r="Z823" i="208"/>
  <c r="P18" i="258" s="1"/>
  <c r="Y823" i="208"/>
  <c r="P18" i="257" s="1"/>
  <c r="X823" i="208"/>
  <c r="P18" i="256" s="1"/>
  <c r="W823" i="208"/>
  <c r="P18" i="255" s="1"/>
  <c r="V823" i="208"/>
  <c r="P18" i="254" s="1"/>
  <c r="U823" i="208"/>
  <c r="P18" i="253" s="1"/>
  <c r="T823" i="208"/>
  <c r="P18" i="252" s="1"/>
  <c r="D823" i="208"/>
  <c r="P18" i="235" s="1"/>
  <c r="AG819" i="208"/>
  <c r="O18" i="265" s="1"/>
  <c r="AF819" i="208"/>
  <c r="O18" i="264" s="1"/>
  <c r="AE819" i="208"/>
  <c r="O18" i="263" s="1"/>
  <c r="AD819" i="208"/>
  <c r="O18" i="262" s="1"/>
  <c r="AC819" i="208"/>
  <c r="O18" i="261" s="1"/>
  <c r="AB819" i="208"/>
  <c r="O18" i="260" s="1"/>
  <c r="AA819" i="208"/>
  <c r="O18" i="259" s="1"/>
  <c r="Z819" i="208"/>
  <c r="O18" i="258" s="1"/>
  <c r="Y819" i="208"/>
  <c r="O18" i="257" s="1"/>
  <c r="X819" i="208"/>
  <c r="O18" i="256" s="1"/>
  <c r="W819" i="208"/>
  <c r="O18" i="255" s="1"/>
  <c r="V819" i="208"/>
  <c r="O18" i="254" s="1"/>
  <c r="U819" i="208"/>
  <c r="O18" i="253" s="1"/>
  <c r="T819" i="208"/>
  <c r="O18" i="252" s="1"/>
  <c r="D819" i="208"/>
  <c r="O18" i="235" s="1"/>
  <c r="AG815" i="208"/>
  <c r="N18" i="265" s="1"/>
  <c r="AF815" i="208"/>
  <c r="N18" i="264" s="1"/>
  <c r="AE815" i="208"/>
  <c r="N18" i="263" s="1"/>
  <c r="AD815" i="208"/>
  <c r="N18" i="262" s="1"/>
  <c r="AC815" i="208"/>
  <c r="N18" i="261" s="1"/>
  <c r="AB815" i="208"/>
  <c r="N18" i="260" s="1"/>
  <c r="AA815" i="208"/>
  <c r="N18" i="259" s="1"/>
  <c r="Z815" i="208"/>
  <c r="N18" i="258" s="1"/>
  <c r="Y815" i="208"/>
  <c r="N18" i="257" s="1"/>
  <c r="X815" i="208"/>
  <c r="N18" i="256" s="1"/>
  <c r="W815" i="208"/>
  <c r="N18" i="255" s="1"/>
  <c r="V815" i="208"/>
  <c r="N18" i="254" s="1"/>
  <c r="U815" i="208"/>
  <c r="N18" i="253" s="1"/>
  <c r="T815" i="208"/>
  <c r="N18" i="252" s="1"/>
  <c r="D815" i="208"/>
  <c r="N18" i="235" s="1"/>
  <c r="AG762" i="208"/>
  <c r="R37" i="265" s="1"/>
  <c r="AF762" i="208"/>
  <c r="R37" i="264" s="1"/>
  <c r="AE762" i="208"/>
  <c r="R37" i="263" s="1"/>
  <c r="AD762" i="208"/>
  <c r="R37" i="262" s="1"/>
  <c r="AC762" i="208"/>
  <c r="R37" i="261" s="1"/>
  <c r="AB762" i="208"/>
  <c r="R37" i="260" s="1"/>
  <c r="AA762" i="208"/>
  <c r="R37" i="259" s="1"/>
  <c r="Z762" i="208"/>
  <c r="R37" i="258" s="1"/>
  <c r="Y762" i="208"/>
  <c r="R37" i="257" s="1"/>
  <c r="X762" i="208"/>
  <c r="R37" i="256" s="1"/>
  <c r="W762" i="208"/>
  <c r="R37" i="255" s="1"/>
  <c r="V762" i="208"/>
  <c r="R37" i="254" s="1"/>
  <c r="U762" i="208"/>
  <c r="R37" i="253" s="1"/>
  <c r="T762" i="208"/>
  <c r="R37" i="252" s="1"/>
  <c r="D762" i="208"/>
  <c r="R37" i="235" s="1"/>
  <c r="AG758" i="208"/>
  <c r="P37" i="265" s="1"/>
  <c r="AF758" i="208"/>
  <c r="P37" i="264" s="1"/>
  <c r="AE758" i="208"/>
  <c r="P37" i="263" s="1"/>
  <c r="AD758" i="208"/>
  <c r="P37" i="262" s="1"/>
  <c r="AC758" i="208"/>
  <c r="P37" i="261" s="1"/>
  <c r="AB758" i="208"/>
  <c r="P37" i="260" s="1"/>
  <c r="AA758" i="208"/>
  <c r="P37" i="259" s="1"/>
  <c r="Z758" i="208"/>
  <c r="P37" i="258" s="1"/>
  <c r="Y758" i="208"/>
  <c r="P37" i="257" s="1"/>
  <c r="X758" i="208"/>
  <c r="P37" i="256" s="1"/>
  <c r="W758" i="208"/>
  <c r="P37" i="255" s="1"/>
  <c r="V758" i="208"/>
  <c r="P37" i="254" s="1"/>
  <c r="U758" i="208"/>
  <c r="P37" i="253" s="1"/>
  <c r="T758" i="208"/>
  <c r="P37" i="252" s="1"/>
  <c r="D758" i="208"/>
  <c r="P37" i="235" s="1"/>
  <c r="AG756" i="208"/>
  <c r="O37" i="265" s="1"/>
  <c r="AF756" i="208"/>
  <c r="O37" i="264" s="1"/>
  <c r="AE756" i="208"/>
  <c r="O37" i="263" s="1"/>
  <c r="AD756" i="208"/>
  <c r="O37" i="262" s="1"/>
  <c r="AC756" i="208"/>
  <c r="O37" i="261" s="1"/>
  <c r="AB756" i="208"/>
  <c r="O37" i="260" s="1"/>
  <c r="AA756" i="208"/>
  <c r="O37" i="259" s="1"/>
  <c r="Z756" i="208"/>
  <c r="O37" i="258" s="1"/>
  <c r="Y756" i="208"/>
  <c r="O37" i="257" s="1"/>
  <c r="X756" i="208"/>
  <c r="O37" i="256" s="1"/>
  <c r="W756" i="208"/>
  <c r="O37" i="255" s="1"/>
  <c r="V756" i="208"/>
  <c r="O37" i="254" s="1"/>
  <c r="U756" i="208"/>
  <c r="O37" i="253" s="1"/>
  <c r="T756" i="208"/>
  <c r="O37" i="252" s="1"/>
  <c r="D756" i="208"/>
  <c r="O37" i="235" s="1"/>
  <c r="AG754" i="208"/>
  <c r="N37" i="265" s="1"/>
  <c r="AF754" i="208"/>
  <c r="N37" i="264" s="1"/>
  <c r="AE754" i="208"/>
  <c r="N37" i="263" s="1"/>
  <c r="AD754" i="208"/>
  <c r="N37" i="262" s="1"/>
  <c r="AC754" i="208"/>
  <c r="N37" i="261" s="1"/>
  <c r="AB754" i="208"/>
  <c r="N37" i="260" s="1"/>
  <c r="AA754" i="208"/>
  <c r="N37" i="259" s="1"/>
  <c r="Z754" i="208"/>
  <c r="N37" i="258" s="1"/>
  <c r="Y754" i="208"/>
  <c r="N37" i="257" s="1"/>
  <c r="X754" i="208"/>
  <c r="N37" i="256" s="1"/>
  <c r="W754" i="208"/>
  <c r="N37" i="255" s="1"/>
  <c r="V754" i="208"/>
  <c r="N37" i="254" s="1"/>
  <c r="U754" i="208"/>
  <c r="N37" i="253" s="1"/>
  <c r="T754" i="208"/>
  <c r="N37" i="252" s="1"/>
  <c r="AG742" i="208"/>
  <c r="H29" i="265" s="1"/>
  <c r="AF742" i="208"/>
  <c r="H29" i="264" s="1"/>
  <c r="AE742" i="208"/>
  <c r="H29" i="263" s="1"/>
  <c r="AD742" i="208"/>
  <c r="H29" i="262" s="1"/>
  <c r="AC742" i="208"/>
  <c r="H29" i="261" s="1"/>
  <c r="AB742" i="208"/>
  <c r="H29" i="260" s="1"/>
  <c r="AA742" i="208"/>
  <c r="H29" i="259" s="1"/>
  <c r="Z742" i="208"/>
  <c r="H29" i="258" s="1"/>
  <c r="Y742" i="208"/>
  <c r="H29" i="257" s="1"/>
  <c r="X742" i="208"/>
  <c r="H29" i="256" s="1"/>
  <c r="W742" i="208"/>
  <c r="H29" i="255" s="1"/>
  <c r="V742" i="208"/>
  <c r="H29" i="254" s="1"/>
  <c r="U742" i="208"/>
  <c r="H29" i="253" s="1"/>
  <c r="T742" i="208"/>
  <c r="H29" i="252" s="1"/>
  <c r="D742" i="208"/>
  <c r="H29" i="235" s="1"/>
  <c r="AG738" i="208"/>
  <c r="G29" i="265" s="1"/>
  <c r="AF738" i="208"/>
  <c r="G29" i="264" s="1"/>
  <c r="AE738" i="208"/>
  <c r="G29" i="263" s="1"/>
  <c r="AD738" i="208"/>
  <c r="G29" i="262" s="1"/>
  <c r="AC738" i="208"/>
  <c r="G29" i="261" s="1"/>
  <c r="AB738" i="208"/>
  <c r="G29" i="260" s="1"/>
  <c r="AA738" i="208"/>
  <c r="G29" i="259" s="1"/>
  <c r="Z738" i="208"/>
  <c r="G29" i="258" s="1"/>
  <c r="Y738" i="208"/>
  <c r="G29" i="257" s="1"/>
  <c r="X738" i="208"/>
  <c r="G29" i="256" s="1"/>
  <c r="W738" i="208"/>
  <c r="G29" i="255" s="1"/>
  <c r="V738" i="208"/>
  <c r="G29" i="254" s="1"/>
  <c r="U738" i="208"/>
  <c r="G29" i="253" s="1"/>
  <c r="T738" i="208"/>
  <c r="G29" i="252" s="1"/>
  <c r="D738" i="208"/>
  <c r="G29" i="235" s="1"/>
  <c r="AG734" i="208"/>
  <c r="F29" i="265" s="1"/>
  <c r="AF734" i="208"/>
  <c r="F29" i="264" s="1"/>
  <c r="AE734" i="208"/>
  <c r="F29" i="263" s="1"/>
  <c r="AD734" i="208"/>
  <c r="F29" i="262" s="1"/>
  <c r="AC734" i="208"/>
  <c r="F29" i="261" s="1"/>
  <c r="AB734" i="208"/>
  <c r="F29" i="260" s="1"/>
  <c r="AA734" i="208"/>
  <c r="F29" i="259" s="1"/>
  <c r="Z734" i="208"/>
  <c r="F29" i="258" s="1"/>
  <c r="Y734" i="208"/>
  <c r="F29" i="257" s="1"/>
  <c r="X734" i="208"/>
  <c r="F29" i="256" s="1"/>
  <c r="W734" i="208"/>
  <c r="F29" i="255" s="1"/>
  <c r="V734" i="208"/>
  <c r="F29" i="254" s="1"/>
  <c r="U734" i="208"/>
  <c r="F29" i="253" s="1"/>
  <c r="T734" i="208"/>
  <c r="F29" i="252" s="1"/>
  <c r="D734" i="208"/>
  <c r="F29" i="235" s="1"/>
  <c r="AG730" i="208"/>
  <c r="E29" i="265" s="1"/>
  <c r="AF730" i="208"/>
  <c r="E29" i="264" s="1"/>
  <c r="AE730" i="208"/>
  <c r="E29" i="263" s="1"/>
  <c r="AD730" i="208"/>
  <c r="E29" i="262" s="1"/>
  <c r="AC730" i="208"/>
  <c r="E29" i="261" s="1"/>
  <c r="AB730" i="208"/>
  <c r="E29" i="260" s="1"/>
  <c r="AA730" i="208"/>
  <c r="E29" i="259" s="1"/>
  <c r="Z730" i="208"/>
  <c r="E29" i="258" s="1"/>
  <c r="Y730" i="208"/>
  <c r="E29" i="257" s="1"/>
  <c r="X730" i="208"/>
  <c r="E29" i="256" s="1"/>
  <c r="W730" i="208"/>
  <c r="E29" i="255" s="1"/>
  <c r="V730" i="208"/>
  <c r="E29" i="254" s="1"/>
  <c r="U730" i="208"/>
  <c r="E29" i="253" s="1"/>
  <c r="T730" i="208"/>
  <c r="E29" i="252" s="1"/>
  <c r="D730" i="208"/>
  <c r="E29" i="235" s="1"/>
  <c r="AG726" i="208"/>
  <c r="D29" i="265" s="1"/>
  <c r="AF726" i="208"/>
  <c r="D29" i="264" s="1"/>
  <c r="AE726" i="208"/>
  <c r="D29" i="263" s="1"/>
  <c r="AD726" i="208"/>
  <c r="D29" i="262" s="1"/>
  <c r="AC726" i="208"/>
  <c r="D29" i="261" s="1"/>
  <c r="AB726" i="208"/>
  <c r="D29" i="260" s="1"/>
  <c r="AA726" i="208"/>
  <c r="D29" i="259" s="1"/>
  <c r="Z726" i="208"/>
  <c r="D29" i="258" s="1"/>
  <c r="Y726" i="208"/>
  <c r="D29" i="257" s="1"/>
  <c r="X726" i="208"/>
  <c r="D29" i="256" s="1"/>
  <c r="W726" i="208"/>
  <c r="D29" i="255" s="1"/>
  <c r="V726" i="208"/>
  <c r="D29" i="254" s="1"/>
  <c r="U726" i="208"/>
  <c r="D29" i="253" s="1"/>
  <c r="T726" i="208"/>
  <c r="D29" i="252" s="1"/>
  <c r="D726" i="208"/>
  <c r="D29" i="235" s="1"/>
  <c r="AG673" i="208"/>
  <c r="H25" i="265" s="1"/>
  <c r="AF673" i="208"/>
  <c r="H25" i="264" s="1"/>
  <c r="AE673" i="208"/>
  <c r="H25" i="263" s="1"/>
  <c r="AD673" i="208"/>
  <c r="H25" i="262" s="1"/>
  <c r="AC673" i="208"/>
  <c r="H25" i="261" s="1"/>
  <c r="AB673" i="208"/>
  <c r="H25" i="260" s="1"/>
  <c r="AA673" i="208"/>
  <c r="H25" i="259" s="1"/>
  <c r="Z673" i="208"/>
  <c r="H25" i="258" s="1"/>
  <c r="Y673" i="208"/>
  <c r="H25" i="257" s="1"/>
  <c r="X673" i="208"/>
  <c r="H25" i="256" s="1"/>
  <c r="W673" i="208"/>
  <c r="H25" i="255" s="1"/>
  <c r="V673" i="208"/>
  <c r="H25" i="254" s="1"/>
  <c r="U673" i="208"/>
  <c r="H25" i="253" s="1"/>
  <c r="T673" i="208"/>
  <c r="H25" i="252" s="1"/>
  <c r="D673" i="208"/>
  <c r="H25" i="235" s="1"/>
  <c r="AG669" i="208"/>
  <c r="G25" i="265" s="1"/>
  <c r="AF669" i="208"/>
  <c r="G25" i="264" s="1"/>
  <c r="AE669" i="208"/>
  <c r="G25" i="263" s="1"/>
  <c r="AD669" i="208"/>
  <c r="G25" i="262" s="1"/>
  <c r="AC669" i="208"/>
  <c r="G25" i="261" s="1"/>
  <c r="AB669" i="208"/>
  <c r="G25" i="260" s="1"/>
  <c r="AA669" i="208"/>
  <c r="G25" i="259" s="1"/>
  <c r="Z669" i="208"/>
  <c r="G25" i="258" s="1"/>
  <c r="Y669" i="208"/>
  <c r="G25" i="257" s="1"/>
  <c r="X669" i="208"/>
  <c r="G25" i="256" s="1"/>
  <c r="W669" i="208"/>
  <c r="G25" i="255" s="1"/>
  <c r="V669" i="208"/>
  <c r="G25" i="254" s="1"/>
  <c r="U669" i="208"/>
  <c r="G25" i="253" s="1"/>
  <c r="T669" i="208"/>
  <c r="G25" i="252" s="1"/>
  <c r="D669" i="208"/>
  <c r="G25" i="235" s="1"/>
  <c r="AG665" i="208"/>
  <c r="F25" i="265" s="1"/>
  <c r="AF665" i="208"/>
  <c r="F25" i="264" s="1"/>
  <c r="AE665" i="208"/>
  <c r="F25" i="263" s="1"/>
  <c r="AD665" i="208"/>
  <c r="F25" i="262" s="1"/>
  <c r="AC665" i="208"/>
  <c r="F25" i="261" s="1"/>
  <c r="AB665" i="208"/>
  <c r="F25" i="260" s="1"/>
  <c r="AA665" i="208"/>
  <c r="F25" i="259" s="1"/>
  <c r="Z665" i="208"/>
  <c r="F25" i="258" s="1"/>
  <c r="Y665" i="208"/>
  <c r="F25" i="257" s="1"/>
  <c r="X665" i="208"/>
  <c r="F25" i="256" s="1"/>
  <c r="W665" i="208"/>
  <c r="F25" i="255" s="1"/>
  <c r="V665" i="208"/>
  <c r="F25" i="254" s="1"/>
  <c r="U665" i="208"/>
  <c r="F25" i="253" s="1"/>
  <c r="T665" i="208"/>
  <c r="F25" i="252" s="1"/>
  <c r="D665" i="208"/>
  <c r="F25" i="235" s="1"/>
  <c r="AG661" i="208"/>
  <c r="E25" i="265" s="1"/>
  <c r="AF661" i="208"/>
  <c r="E25" i="264" s="1"/>
  <c r="AE661" i="208"/>
  <c r="E25" i="263" s="1"/>
  <c r="AD661" i="208"/>
  <c r="E25" i="262" s="1"/>
  <c r="AC661" i="208"/>
  <c r="E25" i="261" s="1"/>
  <c r="AB661" i="208"/>
  <c r="E25" i="260" s="1"/>
  <c r="AA661" i="208"/>
  <c r="E25" i="259" s="1"/>
  <c r="Z661" i="208"/>
  <c r="E25" i="258" s="1"/>
  <c r="Y661" i="208"/>
  <c r="E25" i="257" s="1"/>
  <c r="X661" i="208"/>
  <c r="E25" i="256" s="1"/>
  <c r="W661" i="208"/>
  <c r="E25" i="255" s="1"/>
  <c r="V661" i="208"/>
  <c r="E25" i="254" s="1"/>
  <c r="U661" i="208"/>
  <c r="E25" i="253" s="1"/>
  <c r="T661" i="208"/>
  <c r="E25" i="252" s="1"/>
  <c r="D661" i="208"/>
  <c r="E25" i="235" s="1"/>
  <c r="AG657" i="208"/>
  <c r="D25" i="265" s="1"/>
  <c r="AF657" i="208"/>
  <c r="D25" i="264" s="1"/>
  <c r="AE657" i="208"/>
  <c r="D25" i="263" s="1"/>
  <c r="AD657" i="208"/>
  <c r="D25" i="262" s="1"/>
  <c r="AC657" i="208"/>
  <c r="D25" i="261" s="1"/>
  <c r="AB657" i="208"/>
  <c r="D25" i="260" s="1"/>
  <c r="AA657" i="208"/>
  <c r="D25" i="259" s="1"/>
  <c r="Z657" i="208"/>
  <c r="D25" i="258" s="1"/>
  <c r="Y657" i="208"/>
  <c r="D25" i="257" s="1"/>
  <c r="X657" i="208"/>
  <c r="D25" i="256" s="1"/>
  <c r="W657" i="208"/>
  <c r="D25" i="255" s="1"/>
  <c r="V657" i="208"/>
  <c r="D25" i="254" s="1"/>
  <c r="U657" i="208"/>
  <c r="D25" i="253" s="1"/>
  <c r="T657" i="208"/>
  <c r="D25" i="252" s="1"/>
  <c r="D657" i="208"/>
  <c r="D25" i="235" s="1"/>
  <c r="AG650" i="208"/>
  <c r="H24" i="265" s="1"/>
  <c r="AF650" i="208"/>
  <c r="H24" i="264" s="1"/>
  <c r="AE650" i="208"/>
  <c r="H24" i="263" s="1"/>
  <c r="AD650" i="208"/>
  <c r="H24" i="262" s="1"/>
  <c r="AC650" i="208"/>
  <c r="H24" i="261" s="1"/>
  <c r="AB650" i="208"/>
  <c r="H24" i="260" s="1"/>
  <c r="AA650" i="208"/>
  <c r="H24" i="259" s="1"/>
  <c r="Z650" i="208"/>
  <c r="H24" i="258" s="1"/>
  <c r="Y650" i="208"/>
  <c r="H24" i="257" s="1"/>
  <c r="X650" i="208"/>
  <c r="H24" i="256" s="1"/>
  <c r="W650" i="208"/>
  <c r="H24" i="255" s="1"/>
  <c r="V650" i="208"/>
  <c r="H24" i="254" s="1"/>
  <c r="U650" i="208"/>
  <c r="H24" i="253" s="1"/>
  <c r="T650" i="208"/>
  <c r="H24" i="252" s="1"/>
  <c r="D650" i="208"/>
  <c r="H24" i="235" s="1"/>
  <c r="AG646" i="208"/>
  <c r="G24" i="265" s="1"/>
  <c r="AF646" i="208"/>
  <c r="G24" i="264" s="1"/>
  <c r="AE646" i="208"/>
  <c r="G24" i="263" s="1"/>
  <c r="AD646" i="208"/>
  <c r="G24" i="262" s="1"/>
  <c r="AC646" i="208"/>
  <c r="G24" i="261" s="1"/>
  <c r="AB646" i="208"/>
  <c r="G24" i="260" s="1"/>
  <c r="AA646" i="208"/>
  <c r="G24" i="259" s="1"/>
  <c r="Z646" i="208"/>
  <c r="G24" i="258" s="1"/>
  <c r="Y646" i="208"/>
  <c r="G24" i="257" s="1"/>
  <c r="X646" i="208"/>
  <c r="G24" i="256" s="1"/>
  <c r="W646" i="208"/>
  <c r="G24" i="255" s="1"/>
  <c r="V646" i="208"/>
  <c r="G24" i="254" s="1"/>
  <c r="U646" i="208"/>
  <c r="G24" i="253" s="1"/>
  <c r="T646" i="208"/>
  <c r="G24" i="252" s="1"/>
  <c r="D646" i="208"/>
  <c r="G24" i="235" s="1"/>
  <c r="AG642" i="208"/>
  <c r="F24" i="265" s="1"/>
  <c r="AF642" i="208"/>
  <c r="F24" i="264" s="1"/>
  <c r="AE642" i="208"/>
  <c r="F24" i="263" s="1"/>
  <c r="AD642" i="208"/>
  <c r="F24" i="262" s="1"/>
  <c r="AC642" i="208"/>
  <c r="F24" i="261" s="1"/>
  <c r="AB642" i="208"/>
  <c r="F24" i="260" s="1"/>
  <c r="AA642" i="208"/>
  <c r="F24" i="259" s="1"/>
  <c r="Z642" i="208"/>
  <c r="F24" i="258" s="1"/>
  <c r="Y642" i="208"/>
  <c r="F24" i="257" s="1"/>
  <c r="X642" i="208"/>
  <c r="F24" i="256" s="1"/>
  <c r="W642" i="208"/>
  <c r="F24" i="255" s="1"/>
  <c r="V642" i="208"/>
  <c r="F24" i="254" s="1"/>
  <c r="U642" i="208"/>
  <c r="F24" i="253" s="1"/>
  <c r="T642" i="208"/>
  <c r="F24" i="252" s="1"/>
  <c r="D642" i="208"/>
  <c r="F24" i="235" s="1"/>
  <c r="AG638" i="208"/>
  <c r="E24" i="265" s="1"/>
  <c r="AF638" i="208"/>
  <c r="E24" i="264" s="1"/>
  <c r="AE638" i="208"/>
  <c r="E24" i="263" s="1"/>
  <c r="AD638" i="208"/>
  <c r="E24" i="262" s="1"/>
  <c r="AC638" i="208"/>
  <c r="E24" i="261" s="1"/>
  <c r="AB638" i="208"/>
  <c r="E24" i="260" s="1"/>
  <c r="AA638" i="208"/>
  <c r="E24" i="259" s="1"/>
  <c r="Z638" i="208"/>
  <c r="E24" i="258" s="1"/>
  <c r="Y638" i="208"/>
  <c r="E24" i="257" s="1"/>
  <c r="X638" i="208"/>
  <c r="E24" i="256" s="1"/>
  <c r="W638" i="208"/>
  <c r="E24" i="255" s="1"/>
  <c r="V638" i="208"/>
  <c r="E24" i="254" s="1"/>
  <c r="U638" i="208"/>
  <c r="E24" i="253" s="1"/>
  <c r="T638" i="208"/>
  <c r="E24" i="252" s="1"/>
  <c r="D638" i="208"/>
  <c r="E24" i="235" s="1"/>
  <c r="AG634" i="208"/>
  <c r="D24" i="265" s="1"/>
  <c r="AF634" i="208"/>
  <c r="D24" i="264" s="1"/>
  <c r="AE634" i="208"/>
  <c r="D24" i="263" s="1"/>
  <c r="AD634" i="208"/>
  <c r="D24" i="262" s="1"/>
  <c r="AC634" i="208"/>
  <c r="D24" i="261" s="1"/>
  <c r="AB634" i="208"/>
  <c r="D24" i="260" s="1"/>
  <c r="AA634" i="208"/>
  <c r="D24" i="259" s="1"/>
  <c r="Z634" i="208"/>
  <c r="D24" i="258" s="1"/>
  <c r="Y634" i="208"/>
  <c r="D24" i="257" s="1"/>
  <c r="X634" i="208"/>
  <c r="D24" i="256" s="1"/>
  <c r="W634" i="208"/>
  <c r="D24" i="255" s="1"/>
  <c r="V634" i="208"/>
  <c r="D24" i="254" s="1"/>
  <c r="U634" i="208"/>
  <c r="D24" i="253" s="1"/>
  <c r="T634" i="208"/>
  <c r="D24" i="252" s="1"/>
  <c r="D634" i="208"/>
  <c r="D24" i="235" s="1"/>
  <c r="AG627" i="208"/>
  <c r="H23" i="265" s="1"/>
  <c r="AF627" i="208"/>
  <c r="H23" i="264" s="1"/>
  <c r="AE627" i="208"/>
  <c r="H23" i="263" s="1"/>
  <c r="AD627" i="208"/>
  <c r="H23" i="262" s="1"/>
  <c r="AC627" i="208"/>
  <c r="H23" i="261" s="1"/>
  <c r="AB627" i="208"/>
  <c r="H23" i="260" s="1"/>
  <c r="AA627" i="208"/>
  <c r="H23" i="259" s="1"/>
  <c r="Z627" i="208"/>
  <c r="H23" i="258" s="1"/>
  <c r="Y627" i="208"/>
  <c r="H23" i="257" s="1"/>
  <c r="X627" i="208"/>
  <c r="H23" i="256" s="1"/>
  <c r="W627" i="208"/>
  <c r="H23" i="255" s="1"/>
  <c r="V627" i="208"/>
  <c r="H23" i="254" s="1"/>
  <c r="U627" i="208"/>
  <c r="H23" i="253" s="1"/>
  <c r="T627" i="208"/>
  <c r="H23" i="252" s="1"/>
  <c r="D627" i="208"/>
  <c r="H23" i="235" s="1"/>
  <c r="AG623" i="208"/>
  <c r="G23" i="265" s="1"/>
  <c r="AF623" i="208"/>
  <c r="G23" i="264" s="1"/>
  <c r="AE623" i="208"/>
  <c r="G23" i="263" s="1"/>
  <c r="AD623" i="208"/>
  <c r="G23" i="262" s="1"/>
  <c r="AC623" i="208"/>
  <c r="G23" i="261" s="1"/>
  <c r="AB623" i="208"/>
  <c r="G23" i="260" s="1"/>
  <c r="AA623" i="208"/>
  <c r="G23" i="259" s="1"/>
  <c r="Z623" i="208"/>
  <c r="G23" i="258" s="1"/>
  <c r="Y623" i="208"/>
  <c r="G23" i="257" s="1"/>
  <c r="X623" i="208"/>
  <c r="G23" i="256" s="1"/>
  <c r="W623" i="208"/>
  <c r="G23" i="255" s="1"/>
  <c r="V623" i="208"/>
  <c r="G23" i="254" s="1"/>
  <c r="U623" i="208"/>
  <c r="G23" i="253" s="1"/>
  <c r="T623" i="208"/>
  <c r="G23" i="252" s="1"/>
  <c r="D623" i="208"/>
  <c r="G23" i="235" s="1"/>
  <c r="AG619" i="208"/>
  <c r="F23" i="265" s="1"/>
  <c r="AF619" i="208"/>
  <c r="F23" i="264" s="1"/>
  <c r="AE619" i="208"/>
  <c r="F23" i="263" s="1"/>
  <c r="AD619" i="208"/>
  <c r="F23" i="262" s="1"/>
  <c r="AC619" i="208"/>
  <c r="F23" i="261" s="1"/>
  <c r="AB619" i="208"/>
  <c r="F23" i="260" s="1"/>
  <c r="AA619" i="208"/>
  <c r="F23" i="259" s="1"/>
  <c r="Z619" i="208"/>
  <c r="F23" i="258" s="1"/>
  <c r="Y619" i="208"/>
  <c r="F23" i="257" s="1"/>
  <c r="X619" i="208"/>
  <c r="F23" i="256" s="1"/>
  <c r="W619" i="208"/>
  <c r="F23" i="255" s="1"/>
  <c r="V619" i="208"/>
  <c r="F23" i="254" s="1"/>
  <c r="U619" i="208"/>
  <c r="F23" i="253" s="1"/>
  <c r="T619" i="208"/>
  <c r="F23" i="252" s="1"/>
  <c r="D619" i="208"/>
  <c r="F23" i="235" s="1"/>
  <c r="AG615" i="208"/>
  <c r="E23" i="265" s="1"/>
  <c r="AF615" i="208"/>
  <c r="E23" i="264" s="1"/>
  <c r="AE615" i="208"/>
  <c r="E23" i="263" s="1"/>
  <c r="AD615" i="208"/>
  <c r="E23" i="262" s="1"/>
  <c r="AC615" i="208"/>
  <c r="E23" i="261" s="1"/>
  <c r="AB615" i="208"/>
  <c r="E23" i="260" s="1"/>
  <c r="AA615" i="208"/>
  <c r="E23" i="259" s="1"/>
  <c r="Z615" i="208"/>
  <c r="E23" i="258" s="1"/>
  <c r="Y615" i="208"/>
  <c r="E23" i="257" s="1"/>
  <c r="X615" i="208"/>
  <c r="E23" i="256" s="1"/>
  <c r="W615" i="208"/>
  <c r="E23" i="255" s="1"/>
  <c r="V615" i="208"/>
  <c r="E23" i="254" s="1"/>
  <c r="U615" i="208"/>
  <c r="E23" i="253" s="1"/>
  <c r="T615" i="208"/>
  <c r="E23" i="252" s="1"/>
  <c r="D615" i="208"/>
  <c r="E23" i="235" s="1"/>
  <c r="AG611" i="208"/>
  <c r="D23" i="265" s="1"/>
  <c r="AF611" i="208"/>
  <c r="D23" i="264" s="1"/>
  <c r="AE611" i="208"/>
  <c r="D23" i="263" s="1"/>
  <c r="AD611" i="208"/>
  <c r="D23" i="262" s="1"/>
  <c r="AC611" i="208"/>
  <c r="D23" i="261" s="1"/>
  <c r="AB611" i="208"/>
  <c r="D23" i="260" s="1"/>
  <c r="AA611" i="208"/>
  <c r="D23" i="259" s="1"/>
  <c r="Z611" i="208"/>
  <c r="D23" i="258" s="1"/>
  <c r="Y611" i="208"/>
  <c r="D23" i="257" s="1"/>
  <c r="X611" i="208"/>
  <c r="D23" i="256" s="1"/>
  <c r="W611" i="208"/>
  <c r="D23" i="255" s="1"/>
  <c r="V611" i="208"/>
  <c r="D23" i="254" s="1"/>
  <c r="U611" i="208"/>
  <c r="D23" i="253" s="1"/>
  <c r="T611" i="208"/>
  <c r="D23" i="252" s="1"/>
  <c r="D611" i="208"/>
  <c r="D23" i="235" s="1"/>
  <c r="AG604" i="208"/>
  <c r="R19" i="265" s="1"/>
  <c r="AF604" i="208"/>
  <c r="R19" i="264" s="1"/>
  <c r="AE604" i="208"/>
  <c r="R19" i="263" s="1"/>
  <c r="AD604" i="208"/>
  <c r="R19" i="262" s="1"/>
  <c r="AC604" i="208"/>
  <c r="R19" i="261" s="1"/>
  <c r="AB604" i="208"/>
  <c r="R19" i="260" s="1"/>
  <c r="AA604" i="208"/>
  <c r="R19" i="259" s="1"/>
  <c r="Z604" i="208"/>
  <c r="R19" i="258" s="1"/>
  <c r="Y604" i="208"/>
  <c r="R19" i="257" s="1"/>
  <c r="X604" i="208"/>
  <c r="R19" i="256" s="1"/>
  <c r="W604" i="208"/>
  <c r="R19" i="255" s="1"/>
  <c r="V604" i="208"/>
  <c r="R19" i="254" s="1"/>
  <c r="U604" i="208"/>
  <c r="R19" i="253" s="1"/>
  <c r="T604" i="208"/>
  <c r="R19" i="252" s="1"/>
  <c r="D604" i="208"/>
  <c r="R19" i="235" s="1"/>
  <c r="AG600" i="208"/>
  <c r="Q19" i="265" s="1"/>
  <c r="AF600" i="208"/>
  <c r="Q19" i="264" s="1"/>
  <c r="AE600" i="208"/>
  <c r="Q19" i="263" s="1"/>
  <c r="AD600" i="208"/>
  <c r="Q19" i="262" s="1"/>
  <c r="AC600" i="208"/>
  <c r="Q19" i="261" s="1"/>
  <c r="AB600" i="208"/>
  <c r="Q19" i="260" s="1"/>
  <c r="AA600" i="208"/>
  <c r="Q19" i="259" s="1"/>
  <c r="Z600" i="208"/>
  <c r="Q19" i="258" s="1"/>
  <c r="Y600" i="208"/>
  <c r="Q19" i="257" s="1"/>
  <c r="X600" i="208"/>
  <c r="Q19" i="256" s="1"/>
  <c r="W600" i="208"/>
  <c r="Q19" i="255" s="1"/>
  <c r="V600" i="208"/>
  <c r="Q19" i="254" s="1"/>
  <c r="U600" i="208"/>
  <c r="Q19" i="253" s="1"/>
  <c r="T600" i="208"/>
  <c r="Q19" i="252" s="1"/>
  <c r="D600" i="208"/>
  <c r="Q19" i="235" s="1"/>
  <c r="AG596" i="208"/>
  <c r="P19" i="265" s="1"/>
  <c r="AF596" i="208"/>
  <c r="P19" i="264" s="1"/>
  <c r="AE596" i="208"/>
  <c r="P19" i="263" s="1"/>
  <c r="AD596" i="208"/>
  <c r="P19" i="262" s="1"/>
  <c r="AC596" i="208"/>
  <c r="P19" i="261" s="1"/>
  <c r="AB596" i="208"/>
  <c r="P19" i="260" s="1"/>
  <c r="AA596" i="208"/>
  <c r="P19" i="259" s="1"/>
  <c r="Z596" i="208"/>
  <c r="P19" i="258" s="1"/>
  <c r="Y596" i="208"/>
  <c r="P19" i="257" s="1"/>
  <c r="X596" i="208"/>
  <c r="P19" i="256" s="1"/>
  <c r="W596" i="208"/>
  <c r="P19" i="255" s="1"/>
  <c r="V596" i="208"/>
  <c r="P19" i="254" s="1"/>
  <c r="U596" i="208"/>
  <c r="P19" i="253" s="1"/>
  <c r="T596" i="208"/>
  <c r="P19" i="252" s="1"/>
  <c r="D596" i="208"/>
  <c r="P19" i="235" s="1"/>
  <c r="AG592" i="208"/>
  <c r="O19" i="265" s="1"/>
  <c r="AF592" i="208"/>
  <c r="O19" i="264" s="1"/>
  <c r="AE592" i="208"/>
  <c r="O19" i="263" s="1"/>
  <c r="AD592" i="208"/>
  <c r="O19" i="262" s="1"/>
  <c r="AC592" i="208"/>
  <c r="O19" i="261" s="1"/>
  <c r="AB592" i="208"/>
  <c r="O19" i="260" s="1"/>
  <c r="AA592" i="208"/>
  <c r="O19" i="259" s="1"/>
  <c r="Z592" i="208"/>
  <c r="O19" i="258" s="1"/>
  <c r="Y592" i="208"/>
  <c r="O19" i="257" s="1"/>
  <c r="X592" i="208"/>
  <c r="O19" i="256" s="1"/>
  <c r="W592" i="208"/>
  <c r="O19" i="255" s="1"/>
  <c r="V592" i="208"/>
  <c r="O19" i="254" s="1"/>
  <c r="U592" i="208"/>
  <c r="O19" i="253" s="1"/>
  <c r="T592" i="208"/>
  <c r="O19" i="252" s="1"/>
  <c r="D592" i="208"/>
  <c r="O19" i="235" s="1"/>
  <c r="AG588" i="208"/>
  <c r="N19" i="265" s="1"/>
  <c r="AF588" i="208"/>
  <c r="N19" i="264" s="1"/>
  <c r="AE588" i="208"/>
  <c r="N19" i="263" s="1"/>
  <c r="AD588" i="208"/>
  <c r="N19" i="262" s="1"/>
  <c r="AC588" i="208"/>
  <c r="N19" i="261" s="1"/>
  <c r="AB588" i="208"/>
  <c r="N19" i="260" s="1"/>
  <c r="AA588" i="208"/>
  <c r="N19" i="259" s="1"/>
  <c r="Z588" i="208"/>
  <c r="N19" i="258" s="1"/>
  <c r="Y588" i="208"/>
  <c r="N19" i="257" s="1"/>
  <c r="X588" i="208"/>
  <c r="N19" i="256" s="1"/>
  <c r="W588" i="208"/>
  <c r="N19" i="255" s="1"/>
  <c r="V588" i="208"/>
  <c r="N19" i="254" s="1"/>
  <c r="U588" i="208"/>
  <c r="N19" i="253" s="1"/>
  <c r="T588" i="208"/>
  <c r="N19" i="252" s="1"/>
  <c r="D588" i="208"/>
  <c r="N19" i="235" s="1"/>
  <c r="AG581" i="208"/>
  <c r="H22" i="265" s="1"/>
  <c r="AF581" i="208"/>
  <c r="H22" i="264" s="1"/>
  <c r="AE581" i="208"/>
  <c r="H22" i="263" s="1"/>
  <c r="AD581" i="208"/>
  <c r="H22" i="262" s="1"/>
  <c r="AC581" i="208"/>
  <c r="H22" i="261" s="1"/>
  <c r="AB581" i="208"/>
  <c r="H22" i="260" s="1"/>
  <c r="AA581" i="208"/>
  <c r="H22" i="259" s="1"/>
  <c r="Z581" i="208"/>
  <c r="H22" i="258" s="1"/>
  <c r="Y581" i="208"/>
  <c r="H22" i="257" s="1"/>
  <c r="X581" i="208"/>
  <c r="H22" i="256" s="1"/>
  <c r="W581" i="208"/>
  <c r="H22" i="255" s="1"/>
  <c r="V581" i="208"/>
  <c r="H22" i="254" s="1"/>
  <c r="U581" i="208"/>
  <c r="H22" i="253" s="1"/>
  <c r="T581" i="208"/>
  <c r="H22" i="252" s="1"/>
  <c r="D581" i="208"/>
  <c r="H22" i="235" s="1"/>
  <c r="AG577" i="208"/>
  <c r="G22" i="265" s="1"/>
  <c r="AF577" i="208"/>
  <c r="G22" i="264" s="1"/>
  <c r="AE577" i="208"/>
  <c r="G22" i="263" s="1"/>
  <c r="AD577" i="208"/>
  <c r="G22" i="262" s="1"/>
  <c r="AC577" i="208"/>
  <c r="G22" i="261" s="1"/>
  <c r="AB577" i="208"/>
  <c r="G22" i="260" s="1"/>
  <c r="AA577" i="208"/>
  <c r="G22" i="259" s="1"/>
  <c r="Z577" i="208"/>
  <c r="G22" i="258" s="1"/>
  <c r="Y577" i="208"/>
  <c r="G22" i="257" s="1"/>
  <c r="X577" i="208"/>
  <c r="G22" i="256" s="1"/>
  <c r="W577" i="208"/>
  <c r="G22" i="255" s="1"/>
  <c r="V577" i="208"/>
  <c r="G22" i="254" s="1"/>
  <c r="U577" i="208"/>
  <c r="G22" i="253" s="1"/>
  <c r="T577" i="208"/>
  <c r="G22" i="252" s="1"/>
  <c r="D577" i="208"/>
  <c r="G22" i="235" s="1"/>
  <c r="AG573" i="208"/>
  <c r="F22" i="265" s="1"/>
  <c r="AF573" i="208"/>
  <c r="F22" i="264" s="1"/>
  <c r="AE573" i="208"/>
  <c r="F22" i="263" s="1"/>
  <c r="AD573" i="208"/>
  <c r="F22" i="262" s="1"/>
  <c r="AC573" i="208"/>
  <c r="F22" i="261" s="1"/>
  <c r="AB573" i="208"/>
  <c r="F22" i="260" s="1"/>
  <c r="AA573" i="208"/>
  <c r="F22" i="259" s="1"/>
  <c r="Z573" i="208"/>
  <c r="F22" i="258" s="1"/>
  <c r="Y573" i="208"/>
  <c r="F22" i="257" s="1"/>
  <c r="X573" i="208"/>
  <c r="F22" i="256" s="1"/>
  <c r="W573" i="208"/>
  <c r="F22" i="255" s="1"/>
  <c r="V573" i="208"/>
  <c r="F22" i="254" s="1"/>
  <c r="U573" i="208"/>
  <c r="F22" i="253" s="1"/>
  <c r="T573" i="208"/>
  <c r="F22" i="252" s="1"/>
  <c r="D573" i="208"/>
  <c r="F22" i="235" s="1"/>
  <c r="AG569" i="208"/>
  <c r="E22" i="265" s="1"/>
  <c r="AF569" i="208"/>
  <c r="E22" i="264" s="1"/>
  <c r="AE569" i="208"/>
  <c r="E22" i="263" s="1"/>
  <c r="AD569" i="208"/>
  <c r="E22" i="262" s="1"/>
  <c r="AC569" i="208"/>
  <c r="E22" i="261" s="1"/>
  <c r="AB569" i="208"/>
  <c r="E22" i="260" s="1"/>
  <c r="AA569" i="208"/>
  <c r="E22" i="259" s="1"/>
  <c r="Z569" i="208"/>
  <c r="E22" i="258" s="1"/>
  <c r="Y569" i="208"/>
  <c r="E22" i="257" s="1"/>
  <c r="X569" i="208"/>
  <c r="E22" i="256" s="1"/>
  <c r="W569" i="208"/>
  <c r="E22" i="255" s="1"/>
  <c r="V569" i="208"/>
  <c r="E22" i="254" s="1"/>
  <c r="U569" i="208"/>
  <c r="E22" i="253" s="1"/>
  <c r="T569" i="208"/>
  <c r="E22" i="252" s="1"/>
  <c r="D569" i="208"/>
  <c r="E22" i="235" s="1"/>
  <c r="AG565" i="208"/>
  <c r="D22" i="265" s="1"/>
  <c r="AF565" i="208"/>
  <c r="D22" i="264" s="1"/>
  <c r="AE565" i="208"/>
  <c r="D22" i="263" s="1"/>
  <c r="AD565" i="208"/>
  <c r="D22" i="262" s="1"/>
  <c r="AC565" i="208"/>
  <c r="D22" i="261" s="1"/>
  <c r="AB565" i="208"/>
  <c r="D22" i="260" s="1"/>
  <c r="AA565" i="208"/>
  <c r="D22" i="259" s="1"/>
  <c r="Z565" i="208"/>
  <c r="D22" i="258" s="1"/>
  <c r="Y565" i="208"/>
  <c r="D22" i="257" s="1"/>
  <c r="X565" i="208"/>
  <c r="D22" i="256" s="1"/>
  <c r="W565" i="208"/>
  <c r="D22" i="255" s="1"/>
  <c r="V565" i="208"/>
  <c r="D22" i="254" s="1"/>
  <c r="U565" i="208"/>
  <c r="D22" i="253" s="1"/>
  <c r="T565" i="208"/>
  <c r="D22" i="252" s="1"/>
  <c r="D565" i="208"/>
  <c r="D22" i="235" s="1"/>
  <c r="AG558" i="208"/>
  <c r="R17" i="265" s="1"/>
  <c r="AF558" i="208"/>
  <c r="R17" i="264" s="1"/>
  <c r="AE558" i="208"/>
  <c r="R17" i="263" s="1"/>
  <c r="AD558" i="208"/>
  <c r="R17" i="262" s="1"/>
  <c r="AC558" i="208"/>
  <c r="R17" i="261" s="1"/>
  <c r="AB558" i="208"/>
  <c r="R17" i="260" s="1"/>
  <c r="AA558" i="208"/>
  <c r="R17" i="259" s="1"/>
  <c r="Z558" i="208"/>
  <c r="R17" i="258" s="1"/>
  <c r="Y558" i="208"/>
  <c r="R17" i="257" s="1"/>
  <c r="X558" i="208"/>
  <c r="R17" i="256" s="1"/>
  <c r="W558" i="208"/>
  <c r="R17" i="255" s="1"/>
  <c r="V558" i="208"/>
  <c r="R17" i="254" s="1"/>
  <c r="U558" i="208"/>
  <c r="R17" i="253" s="1"/>
  <c r="T558" i="208"/>
  <c r="R17" i="252" s="1"/>
  <c r="D558" i="208"/>
  <c r="R17" i="235" s="1"/>
  <c r="AG554" i="208"/>
  <c r="Q17" i="265" s="1"/>
  <c r="AF554" i="208"/>
  <c r="Q17" i="264" s="1"/>
  <c r="AE554" i="208"/>
  <c r="Q17" i="263" s="1"/>
  <c r="AD554" i="208"/>
  <c r="Q17" i="262" s="1"/>
  <c r="AC554" i="208"/>
  <c r="Q17" i="261" s="1"/>
  <c r="AB554" i="208"/>
  <c r="Q17" i="260" s="1"/>
  <c r="AA554" i="208"/>
  <c r="Q17" i="259" s="1"/>
  <c r="Z554" i="208"/>
  <c r="Q17" i="258" s="1"/>
  <c r="Y554" i="208"/>
  <c r="Q17" i="257" s="1"/>
  <c r="X554" i="208"/>
  <c r="Q17" i="256" s="1"/>
  <c r="W554" i="208"/>
  <c r="Q17" i="255" s="1"/>
  <c r="V554" i="208"/>
  <c r="Q17" i="254" s="1"/>
  <c r="U554" i="208"/>
  <c r="Q17" i="253" s="1"/>
  <c r="T554" i="208"/>
  <c r="Q17" i="252" s="1"/>
  <c r="D554" i="208"/>
  <c r="Q17" i="235" s="1"/>
  <c r="AG550" i="208"/>
  <c r="P17" i="265" s="1"/>
  <c r="AF550" i="208"/>
  <c r="P17" i="264" s="1"/>
  <c r="AE550" i="208"/>
  <c r="P17" i="263" s="1"/>
  <c r="AD550" i="208"/>
  <c r="P17" i="262" s="1"/>
  <c r="AC550" i="208"/>
  <c r="P17" i="261" s="1"/>
  <c r="AB550" i="208"/>
  <c r="P17" i="260" s="1"/>
  <c r="AA550" i="208"/>
  <c r="P17" i="259" s="1"/>
  <c r="Z550" i="208"/>
  <c r="P17" i="258" s="1"/>
  <c r="Y550" i="208"/>
  <c r="P17" i="257" s="1"/>
  <c r="X550" i="208"/>
  <c r="P17" i="256" s="1"/>
  <c r="W550" i="208"/>
  <c r="P17" i="255" s="1"/>
  <c r="V550" i="208"/>
  <c r="P17" i="254" s="1"/>
  <c r="U550" i="208"/>
  <c r="P17" i="253" s="1"/>
  <c r="T550" i="208"/>
  <c r="P17" i="252" s="1"/>
  <c r="D550" i="208"/>
  <c r="P17" i="235" s="1"/>
  <c r="AG546" i="208"/>
  <c r="O17" i="265" s="1"/>
  <c r="AF546" i="208"/>
  <c r="O17" i="264" s="1"/>
  <c r="AE546" i="208"/>
  <c r="O17" i="263" s="1"/>
  <c r="AD546" i="208"/>
  <c r="O17" i="262" s="1"/>
  <c r="AC546" i="208"/>
  <c r="O17" i="261" s="1"/>
  <c r="AB546" i="208"/>
  <c r="O17" i="260" s="1"/>
  <c r="AA546" i="208"/>
  <c r="O17" i="259" s="1"/>
  <c r="Z546" i="208"/>
  <c r="O17" i="258" s="1"/>
  <c r="Y546" i="208"/>
  <c r="O17" i="257" s="1"/>
  <c r="X546" i="208"/>
  <c r="O17" i="256" s="1"/>
  <c r="W546" i="208"/>
  <c r="O17" i="255" s="1"/>
  <c r="V546" i="208"/>
  <c r="O17" i="254" s="1"/>
  <c r="U546" i="208"/>
  <c r="O17" i="253" s="1"/>
  <c r="T546" i="208"/>
  <c r="O17" i="252" s="1"/>
  <c r="D546" i="208"/>
  <c r="O17" i="235" s="1"/>
  <c r="AG542" i="208"/>
  <c r="N17" i="265" s="1"/>
  <c r="AF542" i="208"/>
  <c r="N17" i="264" s="1"/>
  <c r="AE542" i="208"/>
  <c r="N17" i="263" s="1"/>
  <c r="AD542" i="208"/>
  <c r="N17" i="262" s="1"/>
  <c r="AC542" i="208"/>
  <c r="N17" i="261" s="1"/>
  <c r="AB542" i="208"/>
  <c r="N17" i="260" s="1"/>
  <c r="AA542" i="208"/>
  <c r="N17" i="259" s="1"/>
  <c r="Z542" i="208"/>
  <c r="N17" i="258" s="1"/>
  <c r="Y542" i="208"/>
  <c r="N17" i="257" s="1"/>
  <c r="X542" i="208"/>
  <c r="N17" i="256" s="1"/>
  <c r="W542" i="208"/>
  <c r="N17" i="255" s="1"/>
  <c r="V542" i="208"/>
  <c r="N17" i="254" s="1"/>
  <c r="U542" i="208"/>
  <c r="N17" i="253" s="1"/>
  <c r="T542" i="208"/>
  <c r="N17" i="252" s="1"/>
  <c r="D542" i="208"/>
  <c r="N17" i="235" s="1"/>
  <c r="AG535" i="208"/>
  <c r="H21" i="265" s="1"/>
  <c r="AF535" i="208"/>
  <c r="H21" i="264" s="1"/>
  <c r="AE535" i="208"/>
  <c r="H21" i="263" s="1"/>
  <c r="AD535" i="208"/>
  <c r="H21" i="262" s="1"/>
  <c r="AC535" i="208"/>
  <c r="H21" i="261" s="1"/>
  <c r="AB535" i="208"/>
  <c r="H21" i="260" s="1"/>
  <c r="AA535" i="208"/>
  <c r="H21" i="259" s="1"/>
  <c r="Z535" i="208"/>
  <c r="H21" i="258" s="1"/>
  <c r="Y535" i="208"/>
  <c r="H21" i="257" s="1"/>
  <c r="X535" i="208"/>
  <c r="H21" i="256" s="1"/>
  <c r="W535" i="208"/>
  <c r="H21" i="255" s="1"/>
  <c r="V535" i="208"/>
  <c r="H21" i="254" s="1"/>
  <c r="U535" i="208"/>
  <c r="H21" i="253" s="1"/>
  <c r="T535" i="208"/>
  <c r="H21" i="252" s="1"/>
  <c r="D535" i="208"/>
  <c r="H21" i="235" s="1"/>
  <c r="AG531" i="208"/>
  <c r="G21" i="265" s="1"/>
  <c r="AF531" i="208"/>
  <c r="G21" i="264" s="1"/>
  <c r="AE531" i="208"/>
  <c r="G21" i="263" s="1"/>
  <c r="AD531" i="208"/>
  <c r="G21" i="262" s="1"/>
  <c r="AC531" i="208"/>
  <c r="G21" i="261" s="1"/>
  <c r="AB531" i="208"/>
  <c r="G21" i="260" s="1"/>
  <c r="AA531" i="208"/>
  <c r="G21" i="259" s="1"/>
  <c r="Z531" i="208"/>
  <c r="G21" i="258" s="1"/>
  <c r="Y531" i="208"/>
  <c r="G21" i="257" s="1"/>
  <c r="X531" i="208"/>
  <c r="G21" i="256" s="1"/>
  <c r="W531" i="208"/>
  <c r="G21" i="255" s="1"/>
  <c r="V531" i="208"/>
  <c r="G21" i="254" s="1"/>
  <c r="U531" i="208"/>
  <c r="G21" i="253" s="1"/>
  <c r="T531" i="208"/>
  <c r="G21" i="252" s="1"/>
  <c r="D531" i="208"/>
  <c r="G21" i="235" s="1"/>
  <c r="AG527" i="208"/>
  <c r="F21" i="265" s="1"/>
  <c r="AF527" i="208"/>
  <c r="F21" i="264" s="1"/>
  <c r="AE527" i="208"/>
  <c r="F21" i="263" s="1"/>
  <c r="AD527" i="208"/>
  <c r="F21" i="262" s="1"/>
  <c r="AC527" i="208"/>
  <c r="F21" i="261" s="1"/>
  <c r="AB527" i="208"/>
  <c r="F21" i="260" s="1"/>
  <c r="AA527" i="208"/>
  <c r="F21" i="259" s="1"/>
  <c r="Z527" i="208"/>
  <c r="F21" i="258" s="1"/>
  <c r="Y527" i="208"/>
  <c r="F21" i="257" s="1"/>
  <c r="X527" i="208"/>
  <c r="F21" i="256" s="1"/>
  <c r="W527" i="208"/>
  <c r="F21" i="255" s="1"/>
  <c r="V527" i="208"/>
  <c r="F21" i="254" s="1"/>
  <c r="U527" i="208"/>
  <c r="F21" i="253" s="1"/>
  <c r="T527" i="208"/>
  <c r="F21" i="252" s="1"/>
  <c r="D527" i="208"/>
  <c r="F21" i="235" s="1"/>
  <c r="AG523" i="208"/>
  <c r="E21" i="265" s="1"/>
  <c r="AF523" i="208"/>
  <c r="E21" i="264" s="1"/>
  <c r="AE523" i="208"/>
  <c r="E21" i="263" s="1"/>
  <c r="AD523" i="208"/>
  <c r="E21" i="262" s="1"/>
  <c r="AC523" i="208"/>
  <c r="E21" i="261" s="1"/>
  <c r="AB523" i="208"/>
  <c r="E21" i="260" s="1"/>
  <c r="AA523" i="208"/>
  <c r="E21" i="259" s="1"/>
  <c r="Z523" i="208"/>
  <c r="E21" i="258" s="1"/>
  <c r="Y523" i="208"/>
  <c r="E21" i="257" s="1"/>
  <c r="X523" i="208"/>
  <c r="E21" i="256" s="1"/>
  <c r="W523" i="208"/>
  <c r="E21" i="255" s="1"/>
  <c r="V523" i="208"/>
  <c r="E21" i="254" s="1"/>
  <c r="U523" i="208"/>
  <c r="E21" i="253" s="1"/>
  <c r="T523" i="208"/>
  <c r="E21" i="252" s="1"/>
  <c r="D523" i="208"/>
  <c r="E21" i="235" s="1"/>
  <c r="AG519" i="208"/>
  <c r="D21" i="265" s="1"/>
  <c r="AF519" i="208"/>
  <c r="D21" i="264" s="1"/>
  <c r="AE519" i="208"/>
  <c r="D21" i="263" s="1"/>
  <c r="AD519" i="208"/>
  <c r="D21" i="262" s="1"/>
  <c r="AC519" i="208"/>
  <c r="D21" i="261" s="1"/>
  <c r="AB519" i="208"/>
  <c r="D21" i="260" s="1"/>
  <c r="AA519" i="208"/>
  <c r="D21" i="259" s="1"/>
  <c r="Z519" i="208"/>
  <c r="D21" i="258" s="1"/>
  <c r="Y519" i="208"/>
  <c r="D21" i="257" s="1"/>
  <c r="X519" i="208"/>
  <c r="D21" i="256" s="1"/>
  <c r="W519" i="208"/>
  <c r="D21" i="255" s="1"/>
  <c r="V519" i="208"/>
  <c r="D21" i="254" s="1"/>
  <c r="U519" i="208"/>
  <c r="D21" i="253" s="1"/>
  <c r="T519" i="208"/>
  <c r="D21" i="252" s="1"/>
  <c r="D519" i="208"/>
  <c r="D21" i="235" s="1"/>
  <c r="AG512" i="208"/>
  <c r="H20" i="265" s="1"/>
  <c r="AF512" i="208"/>
  <c r="H20" i="264" s="1"/>
  <c r="AE512" i="208"/>
  <c r="H20" i="263" s="1"/>
  <c r="AD512" i="208"/>
  <c r="H20" i="262" s="1"/>
  <c r="AC512" i="208"/>
  <c r="H20" i="261" s="1"/>
  <c r="AB512" i="208"/>
  <c r="H20" i="260" s="1"/>
  <c r="AA512" i="208"/>
  <c r="H20" i="259" s="1"/>
  <c r="Z512" i="208"/>
  <c r="H20" i="258" s="1"/>
  <c r="Y512" i="208"/>
  <c r="H20" i="257" s="1"/>
  <c r="X512" i="208"/>
  <c r="H20" i="256" s="1"/>
  <c r="W512" i="208"/>
  <c r="H20" i="255" s="1"/>
  <c r="V512" i="208"/>
  <c r="H20" i="254" s="1"/>
  <c r="U512" i="208"/>
  <c r="H20" i="253" s="1"/>
  <c r="T512" i="208"/>
  <c r="H20" i="252" s="1"/>
  <c r="D512" i="208"/>
  <c r="H20" i="235" s="1"/>
  <c r="AG508" i="208"/>
  <c r="G20" i="265" s="1"/>
  <c r="AF508" i="208"/>
  <c r="G20" i="264" s="1"/>
  <c r="AE508" i="208"/>
  <c r="G20" i="263" s="1"/>
  <c r="AD508" i="208"/>
  <c r="G20" i="262" s="1"/>
  <c r="AC508" i="208"/>
  <c r="G20" i="261" s="1"/>
  <c r="AB508" i="208"/>
  <c r="G20" i="260" s="1"/>
  <c r="AA508" i="208"/>
  <c r="G20" i="259" s="1"/>
  <c r="Z508" i="208"/>
  <c r="G20" i="258" s="1"/>
  <c r="Y508" i="208"/>
  <c r="G20" i="257" s="1"/>
  <c r="X508" i="208"/>
  <c r="G20" i="256" s="1"/>
  <c r="W508" i="208"/>
  <c r="G20" i="255" s="1"/>
  <c r="V508" i="208"/>
  <c r="G20" i="254" s="1"/>
  <c r="U508" i="208"/>
  <c r="G20" i="253" s="1"/>
  <c r="T508" i="208"/>
  <c r="G20" i="252" s="1"/>
  <c r="D508" i="208"/>
  <c r="G20" i="235" s="1"/>
  <c r="AG504" i="208"/>
  <c r="F20" i="265" s="1"/>
  <c r="AF504" i="208"/>
  <c r="F20" i="264" s="1"/>
  <c r="AE504" i="208"/>
  <c r="F20" i="263" s="1"/>
  <c r="AD504" i="208"/>
  <c r="F20" i="262" s="1"/>
  <c r="AC504" i="208"/>
  <c r="F20" i="261" s="1"/>
  <c r="AB504" i="208"/>
  <c r="F20" i="260" s="1"/>
  <c r="AA504" i="208"/>
  <c r="F20" i="259" s="1"/>
  <c r="Z504" i="208"/>
  <c r="F20" i="258" s="1"/>
  <c r="Y504" i="208"/>
  <c r="F20" i="257" s="1"/>
  <c r="X504" i="208"/>
  <c r="F20" i="256" s="1"/>
  <c r="W504" i="208"/>
  <c r="F20" i="255" s="1"/>
  <c r="V504" i="208"/>
  <c r="F20" i="254" s="1"/>
  <c r="U504" i="208"/>
  <c r="F20" i="253" s="1"/>
  <c r="T504" i="208"/>
  <c r="F20" i="252" s="1"/>
  <c r="D504" i="208"/>
  <c r="F20" i="235" s="1"/>
  <c r="AG500" i="208"/>
  <c r="E20" i="265" s="1"/>
  <c r="AF500" i="208"/>
  <c r="E20" i="264" s="1"/>
  <c r="AE500" i="208"/>
  <c r="E20" i="263" s="1"/>
  <c r="AD500" i="208"/>
  <c r="E20" i="262" s="1"/>
  <c r="AC500" i="208"/>
  <c r="E20" i="261" s="1"/>
  <c r="AB500" i="208"/>
  <c r="E20" i="260" s="1"/>
  <c r="AA500" i="208"/>
  <c r="E20" i="259" s="1"/>
  <c r="Z500" i="208"/>
  <c r="E20" i="258" s="1"/>
  <c r="Y500" i="208"/>
  <c r="E20" i="257" s="1"/>
  <c r="X500" i="208"/>
  <c r="E20" i="256" s="1"/>
  <c r="W500" i="208"/>
  <c r="E20" i="255" s="1"/>
  <c r="V500" i="208"/>
  <c r="E20" i="254" s="1"/>
  <c r="U500" i="208"/>
  <c r="E20" i="253" s="1"/>
  <c r="T500" i="208"/>
  <c r="E20" i="252" s="1"/>
  <c r="D500" i="208"/>
  <c r="E20" i="235" s="1"/>
  <c r="AG496" i="208"/>
  <c r="D20" i="265" s="1"/>
  <c r="AF496" i="208"/>
  <c r="D20" i="264" s="1"/>
  <c r="AE496" i="208"/>
  <c r="D20" i="263" s="1"/>
  <c r="AD496" i="208"/>
  <c r="D20" i="262" s="1"/>
  <c r="AC496" i="208"/>
  <c r="D20" i="261" s="1"/>
  <c r="AB496" i="208"/>
  <c r="D20" i="260" s="1"/>
  <c r="AA496" i="208"/>
  <c r="D20" i="259" s="1"/>
  <c r="Z496" i="208"/>
  <c r="D20" i="258" s="1"/>
  <c r="Y496" i="208"/>
  <c r="D20" i="257" s="1"/>
  <c r="X496" i="208"/>
  <c r="D20" i="256" s="1"/>
  <c r="W496" i="208"/>
  <c r="D20" i="255" s="1"/>
  <c r="V496" i="208"/>
  <c r="D20" i="254" s="1"/>
  <c r="U496" i="208"/>
  <c r="D20" i="253" s="1"/>
  <c r="T496" i="208"/>
  <c r="D20" i="252" s="1"/>
  <c r="D496" i="208"/>
  <c r="D20" i="235" s="1"/>
  <c r="AG489" i="208"/>
  <c r="R36" i="265" s="1"/>
  <c r="AF489" i="208"/>
  <c r="R36" i="264" s="1"/>
  <c r="AE489" i="208"/>
  <c r="R36" i="263" s="1"/>
  <c r="AD489" i="208"/>
  <c r="R36" i="262" s="1"/>
  <c r="AC489" i="208"/>
  <c r="R36" i="261" s="1"/>
  <c r="AB489" i="208"/>
  <c r="R36" i="260" s="1"/>
  <c r="AA489" i="208"/>
  <c r="R36" i="259" s="1"/>
  <c r="Z489" i="208"/>
  <c r="R36" i="258" s="1"/>
  <c r="Y489" i="208"/>
  <c r="R36" i="257" s="1"/>
  <c r="X489" i="208"/>
  <c r="R36" i="256" s="1"/>
  <c r="W489" i="208"/>
  <c r="R36" i="255" s="1"/>
  <c r="V489" i="208"/>
  <c r="R36" i="254" s="1"/>
  <c r="U489" i="208"/>
  <c r="R36" i="253" s="1"/>
  <c r="T489" i="208"/>
  <c r="R36" i="252" s="1"/>
  <c r="D489" i="208"/>
  <c r="R36" i="235" s="1"/>
  <c r="AG485" i="208"/>
  <c r="P36" i="265" s="1"/>
  <c r="AF485" i="208"/>
  <c r="P36" i="264" s="1"/>
  <c r="AE485" i="208"/>
  <c r="P36" i="263" s="1"/>
  <c r="AD485" i="208"/>
  <c r="P36" i="262" s="1"/>
  <c r="AC485" i="208"/>
  <c r="P36" i="261" s="1"/>
  <c r="AB485" i="208"/>
  <c r="P36" i="260" s="1"/>
  <c r="AA485" i="208"/>
  <c r="P36" i="259" s="1"/>
  <c r="Z485" i="208"/>
  <c r="P36" i="258" s="1"/>
  <c r="Y485" i="208"/>
  <c r="P36" i="257" s="1"/>
  <c r="X485" i="208"/>
  <c r="P36" i="256" s="1"/>
  <c r="W485" i="208"/>
  <c r="P36" i="255" s="1"/>
  <c r="V485" i="208"/>
  <c r="P36" i="254" s="1"/>
  <c r="U485" i="208"/>
  <c r="P36" i="253" s="1"/>
  <c r="T485" i="208"/>
  <c r="P36" i="252" s="1"/>
  <c r="D485" i="208"/>
  <c r="P36" i="235" s="1"/>
  <c r="AG483" i="208"/>
  <c r="O36" i="265" s="1"/>
  <c r="AF483" i="208"/>
  <c r="O36" i="264" s="1"/>
  <c r="AE483" i="208"/>
  <c r="O36" i="263" s="1"/>
  <c r="AD483" i="208"/>
  <c r="O36" i="262" s="1"/>
  <c r="AC483" i="208"/>
  <c r="O36" i="261" s="1"/>
  <c r="AB483" i="208"/>
  <c r="O36" i="260" s="1"/>
  <c r="AA483" i="208"/>
  <c r="O36" i="259" s="1"/>
  <c r="Z483" i="208"/>
  <c r="O36" i="258" s="1"/>
  <c r="Y483" i="208"/>
  <c r="O36" i="257" s="1"/>
  <c r="X483" i="208"/>
  <c r="O36" i="256" s="1"/>
  <c r="W483" i="208"/>
  <c r="O36" i="255" s="1"/>
  <c r="V483" i="208"/>
  <c r="O36" i="254" s="1"/>
  <c r="U483" i="208"/>
  <c r="O36" i="253" s="1"/>
  <c r="T483" i="208"/>
  <c r="O36" i="252" s="1"/>
  <c r="D483" i="208"/>
  <c r="O36" i="235" s="1"/>
  <c r="AG481" i="208"/>
  <c r="N36" i="265" s="1"/>
  <c r="AF481" i="208"/>
  <c r="N36" i="264" s="1"/>
  <c r="AE481" i="208"/>
  <c r="N36" i="263" s="1"/>
  <c r="AD481" i="208"/>
  <c r="N36" i="262" s="1"/>
  <c r="AC481" i="208"/>
  <c r="N36" i="261" s="1"/>
  <c r="AB481" i="208"/>
  <c r="N36" i="260" s="1"/>
  <c r="AA481" i="208"/>
  <c r="N36" i="259" s="1"/>
  <c r="Z481" i="208"/>
  <c r="N36" i="258" s="1"/>
  <c r="Y481" i="208"/>
  <c r="N36" i="257" s="1"/>
  <c r="X481" i="208"/>
  <c r="N36" i="256" s="1"/>
  <c r="W481" i="208"/>
  <c r="N36" i="255" s="1"/>
  <c r="V481" i="208"/>
  <c r="N36" i="254" s="1"/>
  <c r="U481" i="208"/>
  <c r="N36" i="253" s="1"/>
  <c r="T481" i="208"/>
  <c r="N36" i="252" s="1"/>
  <c r="AG476" i="208"/>
  <c r="H19" i="265" s="1"/>
  <c r="AF476" i="208"/>
  <c r="H19" i="264" s="1"/>
  <c r="AE476" i="208"/>
  <c r="H19" i="263" s="1"/>
  <c r="AD476" i="208"/>
  <c r="H19" i="262" s="1"/>
  <c r="AC476" i="208"/>
  <c r="H19" i="261" s="1"/>
  <c r="AB476" i="208"/>
  <c r="H19" i="260" s="1"/>
  <c r="AA476" i="208"/>
  <c r="H19" i="259" s="1"/>
  <c r="Z476" i="208"/>
  <c r="H19" i="258" s="1"/>
  <c r="Y476" i="208"/>
  <c r="H19" i="257" s="1"/>
  <c r="X476" i="208"/>
  <c r="H19" i="256" s="1"/>
  <c r="W476" i="208"/>
  <c r="H19" i="255" s="1"/>
  <c r="V476" i="208"/>
  <c r="H19" i="254" s="1"/>
  <c r="U476" i="208"/>
  <c r="H19" i="253" s="1"/>
  <c r="T476" i="208"/>
  <c r="H19" i="252" s="1"/>
  <c r="D476" i="208"/>
  <c r="H19" i="235" s="1"/>
  <c r="AG472" i="208"/>
  <c r="G19" i="265" s="1"/>
  <c r="AF472" i="208"/>
  <c r="G19" i="264" s="1"/>
  <c r="AE472" i="208"/>
  <c r="G19" i="263" s="1"/>
  <c r="AD472" i="208"/>
  <c r="G19" i="262" s="1"/>
  <c r="AC472" i="208"/>
  <c r="G19" i="261" s="1"/>
  <c r="AB472" i="208"/>
  <c r="G19" i="260" s="1"/>
  <c r="AA472" i="208"/>
  <c r="G19" i="259" s="1"/>
  <c r="Z472" i="208"/>
  <c r="G19" i="258" s="1"/>
  <c r="Y472" i="208"/>
  <c r="G19" i="257" s="1"/>
  <c r="X472" i="208"/>
  <c r="G19" i="256" s="1"/>
  <c r="W472" i="208"/>
  <c r="G19" i="255" s="1"/>
  <c r="V472" i="208"/>
  <c r="G19" i="254" s="1"/>
  <c r="U472" i="208"/>
  <c r="G19" i="253" s="1"/>
  <c r="T472" i="208"/>
  <c r="G19" i="252" s="1"/>
  <c r="D472" i="208"/>
  <c r="G19" i="235" s="1"/>
  <c r="AG468" i="208"/>
  <c r="F19" i="265" s="1"/>
  <c r="AF468" i="208"/>
  <c r="F19" i="264" s="1"/>
  <c r="AE468" i="208"/>
  <c r="F19" i="263" s="1"/>
  <c r="AD468" i="208"/>
  <c r="F19" i="262" s="1"/>
  <c r="AC468" i="208"/>
  <c r="F19" i="261" s="1"/>
  <c r="AB468" i="208"/>
  <c r="F19" i="260" s="1"/>
  <c r="AA468" i="208"/>
  <c r="F19" i="259" s="1"/>
  <c r="Z468" i="208"/>
  <c r="F19" i="258" s="1"/>
  <c r="Y468" i="208"/>
  <c r="F19" i="257" s="1"/>
  <c r="X468" i="208"/>
  <c r="F19" i="256" s="1"/>
  <c r="W468" i="208"/>
  <c r="F19" i="255" s="1"/>
  <c r="V468" i="208"/>
  <c r="F19" i="254" s="1"/>
  <c r="U468" i="208"/>
  <c r="F19" i="253" s="1"/>
  <c r="T468" i="208"/>
  <c r="F19" i="252" s="1"/>
  <c r="D468" i="208"/>
  <c r="F19" i="235" s="1"/>
  <c r="AG464" i="208"/>
  <c r="E19" i="265" s="1"/>
  <c r="AF464" i="208"/>
  <c r="E19" i="264" s="1"/>
  <c r="AE464" i="208"/>
  <c r="E19" i="263" s="1"/>
  <c r="AD464" i="208"/>
  <c r="E19" i="262" s="1"/>
  <c r="AC464" i="208"/>
  <c r="E19" i="261" s="1"/>
  <c r="AB464" i="208"/>
  <c r="E19" i="260" s="1"/>
  <c r="AA464" i="208"/>
  <c r="E19" i="259" s="1"/>
  <c r="Z464" i="208"/>
  <c r="E19" i="258" s="1"/>
  <c r="Y464" i="208"/>
  <c r="E19" i="257" s="1"/>
  <c r="X464" i="208"/>
  <c r="E19" i="256" s="1"/>
  <c r="W464" i="208"/>
  <c r="E19" i="255" s="1"/>
  <c r="V464" i="208"/>
  <c r="E19" i="254" s="1"/>
  <c r="U464" i="208"/>
  <c r="E19" i="253" s="1"/>
  <c r="T464" i="208"/>
  <c r="E19" i="252" s="1"/>
  <c r="D464" i="208"/>
  <c r="E19" i="235" s="1"/>
  <c r="AG460" i="208"/>
  <c r="D19" i="265" s="1"/>
  <c r="AF460" i="208"/>
  <c r="D19" i="264" s="1"/>
  <c r="AE460" i="208"/>
  <c r="D19" i="263" s="1"/>
  <c r="AD460" i="208"/>
  <c r="D19" i="262" s="1"/>
  <c r="AC460" i="208"/>
  <c r="D19" i="261" s="1"/>
  <c r="AB460" i="208"/>
  <c r="D19" i="260" s="1"/>
  <c r="AA460" i="208"/>
  <c r="D19" i="259" s="1"/>
  <c r="Z460" i="208"/>
  <c r="D19" i="258" s="1"/>
  <c r="Y460" i="208"/>
  <c r="D19" i="257" s="1"/>
  <c r="X460" i="208"/>
  <c r="D19" i="256" s="1"/>
  <c r="W460" i="208"/>
  <c r="D19" i="255" s="1"/>
  <c r="V460" i="208"/>
  <c r="D19" i="254" s="1"/>
  <c r="U460" i="208"/>
  <c r="D19" i="253" s="1"/>
  <c r="T460" i="208"/>
  <c r="D19" i="252" s="1"/>
  <c r="D460" i="208"/>
  <c r="D19" i="235" s="1"/>
  <c r="AG407" i="208"/>
  <c r="H16" i="265" s="1"/>
  <c r="AF407" i="208"/>
  <c r="H16" i="264" s="1"/>
  <c r="AE407" i="208"/>
  <c r="H16" i="263" s="1"/>
  <c r="AD407" i="208"/>
  <c r="H16" i="262" s="1"/>
  <c r="AC407" i="208"/>
  <c r="H16" i="261" s="1"/>
  <c r="AB407" i="208"/>
  <c r="H16" i="260" s="1"/>
  <c r="AA407" i="208"/>
  <c r="H16" i="259" s="1"/>
  <c r="Z407" i="208"/>
  <c r="H16" i="258" s="1"/>
  <c r="Y407" i="208"/>
  <c r="H16" i="257" s="1"/>
  <c r="X407" i="208"/>
  <c r="H16" i="256" s="1"/>
  <c r="W407" i="208"/>
  <c r="H16" i="255" s="1"/>
  <c r="V407" i="208"/>
  <c r="H16" i="254" s="1"/>
  <c r="U407" i="208"/>
  <c r="H16" i="253" s="1"/>
  <c r="T407" i="208"/>
  <c r="H16" i="252" s="1"/>
  <c r="D407" i="208"/>
  <c r="H16" i="235" s="1"/>
  <c r="AG403" i="208"/>
  <c r="G16" i="265" s="1"/>
  <c r="AF403" i="208"/>
  <c r="G16" i="264" s="1"/>
  <c r="AE403" i="208"/>
  <c r="G16" i="263" s="1"/>
  <c r="AD403" i="208"/>
  <c r="G16" i="262" s="1"/>
  <c r="AC403" i="208"/>
  <c r="G16" i="261" s="1"/>
  <c r="AB403" i="208"/>
  <c r="G16" i="260" s="1"/>
  <c r="AA403" i="208"/>
  <c r="G16" i="259" s="1"/>
  <c r="Z403" i="208"/>
  <c r="G16" i="258" s="1"/>
  <c r="Y403" i="208"/>
  <c r="G16" i="257" s="1"/>
  <c r="X403" i="208"/>
  <c r="G16" i="256" s="1"/>
  <c r="W403" i="208"/>
  <c r="G16" i="255" s="1"/>
  <c r="V403" i="208"/>
  <c r="G16" i="254" s="1"/>
  <c r="U403" i="208"/>
  <c r="G16" i="253" s="1"/>
  <c r="T403" i="208"/>
  <c r="G16" i="252" s="1"/>
  <c r="D403" i="208"/>
  <c r="G16" i="235" s="1"/>
  <c r="AG399" i="208"/>
  <c r="F16" i="265" s="1"/>
  <c r="AF399" i="208"/>
  <c r="F16" i="264" s="1"/>
  <c r="AE399" i="208"/>
  <c r="F16" i="263" s="1"/>
  <c r="AD399" i="208"/>
  <c r="F16" i="262" s="1"/>
  <c r="AC399" i="208"/>
  <c r="F16" i="261" s="1"/>
  <c r="AB399" i="208"/>
  <c r="F16" i="260" s="1"/>
  <c r="AA399" i="208"/>
  <c r="F16" i="259" s="1"/>
  <c r="Z399" i="208"/>
  <c r="F16" i="258" s="1"/>
  <c r="Y399" i="208"/>
  <c r="F16" i="257" s="1"/>
  <c r="X399" i="208"/>
  <c r="F16" i="256" s="1"/>
  <c r="W399" i="208"/>
  <c r="F16" i="255" s="1"/>
  <c r="V399" i="208"/>
  <c r="F16" i="254" s="1"/>
  <c r="U399" i="208"/>
  <c r="F16" i="253" s="1"/>
  <c r="T399" i="208"/>
  <c r="F16" i="252" s="1"/>
  <c r="D399" i="208"/>
  <c r="F16" i="235" s="1"/>
  <c r="AG395" i="208"/>
  <c r="E16" i="265" s="1"/>
  <c r="AF395" i="208"/>
  <c r="E16" i="264" s="1"/>
  <c r="AE395" i="208"/>
  <c r="E16" i="263" s="1"/>
  <c r="AD395" i="208"/>
  <c r="E16" i="262" s="1"/>
  <c r="AC395" i="208"/>
  <c r="E16" i="261" s="1"/>
  <c r="AB395" i="208"/>
  <c r="E16" i="260" s="1"/>
  <c r="AA395" i="208"/>
  <c r="E16" i="259" s="1"/>
  <c r="Z395" i="208"/>
  <c r="E16" i="258" s="1"/>
  <c r="Y395" i="208"/>
  <c r="E16" i="257" s="1"/>
  <c r="X395" i="208"/>
  <c r="E16" i="256" s="1"/>
  <c r="W395" i="208"/>
  <c r="E16" i="255" s="1"/>
  <c r="V395" i="208"/>
  <c r="E16" i="254" s="1"/>
  <c r="U395" i="208"/>
  <c r="E16" i="253" s="1"/>
  <c r="T395" i="208"/>
  <c r="E16" i="252" s="1"/>
  <c r="D395" i="208"/>
  <c r="E16" i="235" s="1"/>
  <c r="AG391" i="208"/>
  <c r="D16" i="265" s="1"/>
  <c r="AF391" i="208"/>
  <c r="D16" i="264" s="1"/>
  <c r="AE391" i="208"/>
  <c r="D16" i="263" s="1"/>
  <c r="AD391" i="208"/>
  <c r="D16" i="262" s="1"/>
  <c r="AC391" i="208"/>
  <c r="D16" i="261" s="1"/>
  <c r="AB391" i="208"/>
  <c r="D16" i="260" s="1"/>
  <c r="AA391" i="208"/>
  <c r="D16" i="259" s="1"/>
  <c r="Z391" i="208"/>
  <c r="D16" i="258" s="1"/>
  <c r="Y391" i="208"/>
  <c r="D16" i="257" s="1"/>
  <c r="X391" i="208"/>
  <c r="D16" i="256" s="1"/>
  <c r="W391" i="208"/>
  <c r="D16" i="255" s="1"/>
  <c r="V391" i="208"/>
  <c r="D16" i="254" s="1"/>
  <c r="U391" i="208"/>
  <c r="D16" i="253" s="1"/>
  <c r="T391" i="208"/>
  <c r="D16" i="252" s="1"/>
  <c r="D391" i="208"/>
  <c r="D16" i="235" s="1"/>
  <c r="AG384" i="208"/>
  <c r="R34" i="265" s="1"/>
  <c r="AF384" i="208"/>
  <c r="R34" i="264" s="1"/>
  <c r="AE384" i="208"/>
  <c r="R34" i="263" s="1"/>
  <c r="AD384" i="208"/>
  <c r="R34" i="262" s="1"/>
  <c r="AC384" i="208"/>
  <c r="R34" i="261" s="1"/>
  <c r="AB384" i="208"/>
  <c r="R34" i="260" s="1"/>
  <c r="AA384" i="208"/>
  <c r="R34" i="259" s="1"/>
  <c r="Z384" i="208"/>
  <c r="R34" i="258" s="1"/>
  <c r="Y384" i="208"/>
  <c r="R34" i="257" s="1"/>
  <c r="X384" i="208"/>
  <c r="R34" i="256" s="1"/>
  <c r="W384" i="208"/>
  <c r="R34" i="255" s="1"/>
  <c r="V384" i="208"/>
  <c r="R34" i="254" s="1"/>
  <c r="U384" i="208"/>
  <c r="R34" i="253" s="1"/>
  <c r="T384" i="208"/>
  <c r="R34" i="252" s="1"/>
  <c r="D384" i="208"/>
  <c r="R34" i="235" s="1"/>
  <c r="AG380" i="208"/>
  <c r="Q34" i="265" s="1"/>
  <c r="AF380" i="208"/>
  <c r="Q34" i="264" s="1"/>
  <c r="AE380" i="208"/>
  <c r="Q34" i="263" s="1"/>
  <c r="AD380" i="208"/>
  <c r="Q34" i="262" s="1"/>
  <c r="AC380" i="208"/>
  <c r="Q34" i="261" s="1"/>
  <c r="AB380" i="208"/>
  <c r="Q34" i="260" s="1"/>
  <c r="AA380" i="208"/>
  <c r="Q34" i="259" s="1"/>
  <c r="Z380" i="208"/>
  <c r="Q34" i="258" s="1"/>
  <c r="Y380" i="208"/>
  <c r="Q34" i="257" s="1"/>
  <c r="X380" i="208"/>
  <c r="Q34" i="256" s="1"/>
  <c r="W380" i="208"/>
  <c r="Q34" i="255" s="1"/>
  <c r="V380" i="208"/>
  <c r="Q34" i="254" s="1"/>
  <c r="U380" i="208"/>
  <c r="Q34" i="253" s="1"/>
  <c r="T380" i="208"/>
  <c r="Q34" i="252" s="1"/>
  <c r="D380" i="208"/>
  <c r="Q34" i="235" s="1"/>
  <c r="AG376" i="208"/>
  <c r="P34" i="265" s="1"/>
  <c r="AF376" i="208"/>
  <c r="P34" i="264" s="1"/>
  <c r="AE376" i="208"/>
  <c r="P34" i="263" s="1"/>
  <c r="AD376" i="208"/>
  <c r="P34" i="262" s="1"/>
  <c r="AC376" i="208"/>
  <c r="P34" i="261" s="1"/>
  <c r="AB376" i="208"/>
  <c r="P34" i="260" s="1"/>
  <c r="AA376" i="208"/>
  <c r="P34" i="259" s="1"/>
  <c r="Z376" i="208"/>
  <c r="P34" i="258" s="1"/>
  <c r="Y376" i="208"/>
  <c r="P34" i="257" s="1"/>
  <c r="X376" i="208"/>
  <c r="P34" i="256" s="1"/>
  <c r="W376" i="208"/>
  <c r="P34" i="255" s="1"/>
  <c r="V376" i="208"/>
  <c r="P34" i="254" s="1"/>
  <c r="U376" i="208"/>
  <c r="P34" i="253" s="1"/>
  <c r="T376" i="208"/>
  <c r="P34" i="252" s="1"/>
  <c r="D376" i="208"/>
  <c r="P34" i="235" s="1"/>
  <c r="AG372" i="208"/>
  <c r="O34" i="265" s="1"/>
  <c r="AF372" i="208"/>
  <c r="O34" i="264" s="1"/>
  <c r="AE372" i="208"/>
  <c r="O34" i="263" s="1"/>
  <c r="AD372" i="208"/>
  <c r="O34" i="262" s="1"/>
  <c r="AC372" i="208"/>
  <c r="O34" i="261" s="1"/>
  <c r="AB372" i="208"/>
  <c r="O34" i="260" s="1"/>
  <c r="AA372" i="208"/>
  <c r="O34" i="259" s="1"/>
  <c r="Z372" i="208"/>
  <c r="O34" i="258" s="1"/>
  <c r="Y372" i="208"/>
  <c r="O34" i="257" s="1"/>
  <c r="X372" i="208"/>
  <c r="O34" i="256" s="1"/>
  <c r="W372" i="208"/>
  <c r="O34" i="255" s="1"/>
  <c r="V372" i="208"/>
  <c r="O34" i="254" s="1"/>
  <c r="U372" i="208"/>
  <c r="O34" i="253" s="1"/>
  <c r="T372" i="208"/>
  <c r="O34" i="252" s="1"/>
  <c r="D372" i="208"/>
  <c r="O34" i="235" s="1"/>
  <c r="AG368" i="208"/>
  <c r="N34" i="265" s="1"/>
  <c r="AF368" i="208"/>
  <c r="N34" i="264" s="1"/>
  <c r="AE368" i="208"/>
  <c r="N34" i="263" s="1"/>
  <c r="AD368" i="208"/>
  <c r="N34" i="262" s="1"/>
  <c r="AC368" i="208"/>
  <c r="N34" i="261" s="1"/>
  <c r="AB368" i="208"/>
  <c r="N34" i="260" s="1"/>
  <c r="AA368" i="208"/>
  <c r="N34" i="259" s="1"/>
  <c r="Z368" i="208"/>
  <c r="N34" i="258" s="1"/>
  <c r="Y368" i="208"/>
  <c r="N34" i="257" s="1"/>
  <c r="X368" i="208"/>
  <c r="N34" i="256" s="1"/>
  <c r="W368" i="208"/>
  <c r="N34" i="255" s="1"/>
  <c r="V368" i="208"/>
  <c r="N34" i="254" s="1"/>
  <c r="U368" i="208"/>
  <c r="N34" i="253" s="1"/>
  <c r="T368" i="208"/>
  <c r="N34" i="252" s="1"/>
  <c r="D368" i="208"/>
  <c r="N34" i="235" s="1"/>
  <c r="AG361" i="208"/>
  <c r="H15" i="265" s="1"/>
  <c r="AF361" i="208"/>
  <c r="H15" i="264" s="1"/>
  <c r="AE361" i="208"/>
  <c r="H15" i="263" s="1"/>
  <c r="AD361" i="208"/>
  <c r="H15" i="262" s="1"/>
  <c r="AC361" i="208"/>
  <c r="H15" i="261" s="1"/>
  <c r="AB361" i="208"/>
  <c r="H15" i="260" s="1"/>
  <c r="AA361" i="208"/>
  <c r="H15" i="259" s="1"/>
  <c r="Z361" i="208"/>
  <c r="H15" i="258" s="1"/>
  <c r="Y361" i="208"/>
  <c r="H15" i="257" s="1"/>
  <c r="X361" i="208"/>
  <c r="H15" i="256" s="1"/>
  <c r="W361" i="208"/>
  <c r="H15" i="255" s="1"/>
  <c r="V361" i="208"/>
  <c r="H15" i="254" s="1"/>
  <c r="U361" i="208"/>
  <c r="H15" i="253" s="1"/>
  <c r="T361" i="208"/>
  <c r="H15" i="252" s="1"/>
  <c r="D361" i="208"/>
  <c r="H15" i="235" s="1"/>
  <c r="AG357" i="208"/>
  <c r="G15" i="265" s="1"/>
  <c r="AF357" i="208"/>
  <c r="G15" i="264" s="1"/>
  <c r="AE357" i="208"/>
  <c r="G15" i="263" s="1"/>
  <c r="AD357" i="208"/>
  <c r="G15" i="262" s="1"/>
  <c r="AC357" i="208"/>
  <c r="G15" i="261" s="1"/>
  <c r="AB357" i="208"/>
  <c r="G15" i="260" s="1"/>
  <c r="AA357" i="208"/>
  <c r="G15" i="259" s="1"/>
  <c r="Z357" i="208"/>
  <c r="G15" i="258" s="1"/>
  <c r="Y357" i="208"/>
  <c r="G15" i="257" s="1"/>
  <c r="X357" i="208"/>
  <c r="G15" i="256" s="1"/>
  <c r="W357" i="208"/>
  <c r="G15" i="255" s="1"/>
  <c r="V357" i="208"/>
  <c r="G15" i="254" s="1"/>
  <c r="U357" i="208"/>
  <c r="G15" i="253" s="1"/>
  <c r="T357" i="208"/>
  <c r="G15" i="252" s="1"/>
  <c r="D357" i="208"/>
  <c r="G15" i="235" s="1"/>
  <c r="AG353" i="208"/>
  <c r="F15" i="265" s="1"/>
  <c r="AF353" i="208"/>
  <c r="F15" i="264" s="1"/>
  <c r="AE353" i="208"/>
  <c r="F15" i="263" s="1"/>
  <c r="AD353" i="208"/>
  <c r="F15" i="262" s="1"/>
  <c r="AC353" i="208"/>
  <c r="F15" i="261" s="1"/>
  <c r="AB353" i="208"/>
  <c r="F15" i="260" s="1"/>
  <c r="AA353" i="208"/>
  <c r="F15" i="259" s="1"/>
  <c r="Z353" i="208"/>
  <c r="F15" i="258" s="1"/>
  <c r="Y353" i="208"/>
  <c r="F15" i="257" s="1"/>
  <c r="X353" i="208"/>
  <c r="F15" i="256" s="1"/>
  <c r="W353" i="208"/>
  <c r="F15" i="255" s="1"/>
  <c r="V353" i="208"/>
  <c r="F15" i="254" s="1"/>
  <c r="U353" i="208"/>
  <c r="F15" i="253" s="1"/>
  <c r="T353" i="208"/>
  <c r="F15" i="252" s="1"/>
  <c r="D353" i="208"/>
  <c r="F15" i="235" s="1"/>
  <c r="AG349" i="208"/>
  <c r="E15" i="265" s="1"/>
  <c r="AF349" i="208"/>
  <c r="E15" i="264" s="1"/>
  <c r="AE349" i="208"/>
  <c r="E15" i="263" s="1"/>
  <c r="AD349" i="208"/>
  <c r="E15" i="262" s="1"/>
  <c r="AC349" i="208"/>
  <c r="E15" i="261" s="1"/>
  <c r="AB349" i="208"/>
  <c r="E15" i="260" s="1"/>
  <c r="AA349" i="208"/>
  <c r="E15" i="259" s="1"/>
  <c r="Z349" i="208"/>
  <c r="E15" i="258" s="1"/>
  <c r="Y349" i="208"/>
  <c r="E15" i="257" s="1"/>
  <c r="X349" i="208"/>
  <c r="E15" i="256" s="1"/>
  <c r="W349" i="208"/>
  <c r="E15" i="255" s="1"/>
  <c r="V349" i="208"/>
  <c r="E15" i="254" s="1"/>
  <c r="U349" i="208"/>
  <c r="E15" i="253" s="1"/>
  <c r="T349" i="208"/>
  <c r="E15" i="252" s="1"/>
  <c r="D349" i="208"/>
  <c r="E15" i="235" s="1"/>
  <c r="AG345" i="208"/>
  <c r="D15" i="265" s="1"/>
  <c r="AF345" i="208"/>
  <c r="D15" i="264" s="1"/>
  <c r="AE345" i="208"/>
  <c r="D15" i="263" s="1"/>
  <c r="AD345" i="208"/>
  <c r="D15" i="262" s="1"/>
  <c r="AC345" i="208"/>
  <c r="D15" i="261" s="1"/>
  <c r="AB345" i="208"/>
  <c r="D15" i="260" s="1"/>
  <c r="AA345" i="208"/>
  <c r="D15" i="259" s="1"/>
  <c r="Z345" i="208"/>
  <c r="D15" i="258" s="1"/>
  <c r="Y345" i="208"/>
  <c r="D15" i="257" s="1"/>
  <c r="X345" i="208"/>
  <c r="D15" i="256" s="1"/>
  <c r="W345" i="208"/>
  <c r="D15" i="255" s="1"/>
  <c r="V345" i="208"/>
  <c r="D15" i="254" s="1"/>
  <c r="U345" i="208"/>
  <c r="D15" i="253" s="1"/>
  <c r="T345" i="208"/>
  <c r="D15" i="252" s="1"/>
  <c r="D345" i="208"/>
  <c r="D15" i="235" s="1"/>
  <c r="AG338" i="208"/>
  <c r="H14" i="265" s="1"/>
  <c r="AF338" i="208"/>
  <c r="H14" i="264" s="1"/>
  <c r="AE338" i="208"/>
  <c r="H14" i="263" s="1"/>
  <c r="AD338" i="208"/>
  <c r="H14" i="262" s="1"/>
  <c r="AC338" i="208"/>
  <c r="H14" i="261" s="1"/>
  <c r="AB338" i="208"/>
  <c r="H14" i="260" s="1"/>
  <c r="AA338" i="208"/>
  <c r="H14" i="259" s="1"/>
  <c r="Z338" i="208"/>
  <c r="H14" i="258" s="1"/>
  <c r="Y338" i="208"/>
  <c r="H14" i="257" s="1"/>
  <c r="X338" i="208"/>
  <c r="H14" i="256" s="1"/>
  <c r="W338" i="208"/>
  <c r="H14" i="255" s="1"/>
  <c r="V338" i="208"/>
  <c r="H14" i="254" s="1"/>
  <c r="U338" i="208"/>
  <c r="H14" i="253" s="1"/>
  <c r="T338" i="208"/>
  <c r="H14" i="252" s="1"/>
  <c r="D338" i="208"/>
  <c r="H14" i="235" s="1"/>
  <c r="AG334" i="208"/>
  <c r="G14" i="265" s="1"/>
  <c r="AF334" i="208"/>
  <c r="G14" i="264" s="1"/>
  <c r="AE334" i="208"/>
  <c r="G14" i="263" s="1"/>
  <c r="AD334" i="208"/>
  <c r="G14" i="262" s="1"/>
  <c r="AC334" i="208"/>
  <c r="G14" i="261" s="1"/>
  <c r="AB334" i="208"/>
  <c r="G14" i="260" s="1"/>
  <c r="AA334" i="208"/>
  <c r="G14" i="259" s="1"/>
  <c r="Z334" i="208"/>
  <c r="G14" i="258" s="1"/>
  <c r="Y334" i="208"/>
  <c r="G14" i="257" s="1"/>
  <c r="X334" i="208"/>
  <c r="G14" i="256" s="1"/>
  <c r="W334" i="208"/>
  <c r="G14" i="255" s="1"/>
  <c r="V334" i="208"/>
  <c r="G14" i="254" s="1"/>
  <c r="U334" i="208"/>
  <c r="G14" i="253" s="1"/>
  <c r="T334" i="208"/>
  <c r="G14" i="252" s="1"/>
  <c r="D334" i="208"/>
  <c r="G14" i="235" s="1"/>
  <c r="AG330" i="208"/>
  <c r="F14" i="265" s="1"/>
  <c r="AF330" i="208"/>
  <c r="F14" i="264" s="1"/>
  <c r="AE330" i="208"/>
  <c r="F14" i="263" s="1"/>
  <c r="AD330" i="208"/>
  <c r="F14" i="262" s="1"/>
  <c r="AC330" i="208"/>
  <c r="F14" i="261" s="1"/>
  <c r="AB330" i="208"/>
  <c r="F14" i="260" s="1"/>
  <c r="AA330" i="208"/>
  <c r="F14" i="259" s="1"/>
  <c r="Z330" i="208"/>
  <c r="F14" i="258" s="1"/>
  <c r="Y330" i="208"/>
  <c r="F14" i="257" s="1"/>
  <c r="X330" i="208"/>
  <c r="F14" i="256" s="1"/>
  <c r="W330" i="208"/>
  <c r="F14" i="255" s="1"/>
  <c r="V330" i="208"/>
  <c r="F14" i="254" s="1"/>
  <c r="U330" i="208"/>
  <c r="F14" i="253" s="1"/>
  <c r="T330" i="208"/>
  <c r="F14" i="252" s="1"/>
  <c r="D330" i="208"/>
  <c r="F14" i="235" s="1"/>
  <c r="AG326" i="208"/>
  <c r="E14" i="265" s="1"/>
  <c r="AF326" i="208"/>
  <c r="E14" i="264" s="1"/>
  <c r="AE326" i="208"/>
  <c r="E14" i="263" s="1"/>
  <c r="AD326" i="208"/>
  <c r="E14" i="262" s="1"/>
  <c r="AC326" i="208"/>
  <c r="E14" i="261" s="1"/>
  <c r="AB326" i="208"/>
  <c r="E14" i="260" s="1"/>
  <c r="AA326" i="208"/>
  <c r="E14" i="259" s="1"/>
  <c r="Z326" i="208"/>
  <c r="E14" i="258" s="1"/>
  <c r="Y326" i="208"/>
  <c r="E14" i="257" s="1"/>
  <c r="X326" i="208"/>
  <c r="E14" i="256" s="1"/>
  <c r="W326" i="208"/>
  <c r="E14" i="255" s="1"/>
  <c r="V326" i="208"/>
  <c r="E14" i="254" s="1"/>
  <c r="U326" i="208"/>
  <c r="E14" i="253" s="1"/>
  <c r="T326" i="208"/>
  <c r="E14" i="252" s="1"/>
  <c r="D326" i="208"/>
  <c r="E14" i="235" s="1"/>
  <c r="AG322" i="208"/>
  <c r="D14" i="265" s="1"/>
  <c r="AF322" i="208"/>
  <c r="D14" i="264" s="1"/>
  <c r="AE322" i="208"/>
  <c r="D14" i="263" s="1"/>
  <c r="AD322" i="208"/>
  <c r="D14" i="262" s="1"/>
  <c r="AC322" i="208"/>
  <c r="D14" i="261" s="1"/>
  <c r="AB322" i="208"/>
  <c r="D14" i="260" s="1"/>
  <c r="AA322" i="208"/>
  <c r="D14" i="259" s="1"/>
  <c r="Z322" i="208"/>
  <c r="D14" i="258" s="1"/>
  <c r="Y322" i="208"/>
  <c r="D14" i="257" s="1"/>
  <c r="X322" i="208"/>
  <c r="D14" i="256" s="1"/>
  <c r="W322" i="208"/>
  <c r="D14" i="255" s="1"/>
  <c r="V322" i="208"/>
  <c r="D14" i="254" s="1"/>
  <c r="U322" i="208"/>
  <c r="D14" i="253" s="1"/>
  <c r="T322" i="208"/>
  <c r="D14" i="252" s="1"/>
  <c r="D322" i="208"/>
  <c r="D14" i="235" s="1"/>
  <c r="AG292" i="208"/>
  <c r="H12" i="265" s="1"/>
  <c r="AF292" i="208"/>
  <c r="H12" i="264" s="1"/>
  <c r="AE292" i="208"/>
  <c r="H12" i="263" s="1"/>
  <c r="AD292" i="208"/>
  <c r="H12" i="262" s="1"/>
  <c r="AC292" i="208"/>
  <c r="H12" i="261" s="1"/>
  <c r="AB292" i="208"/>
  <c r="H12" i="260" s="1"/>
  <c r="AA292" i="208"/>
  <c r="H12" i="259" s="1"/>
  <c r="Z292" i="208"/>
  <c r="H12" i="258" s="1"/>
  <c r="Y292" i="208"/>
  <c r="H12" i="257" s="1"/>
  <c r="X292" i="208"/>
  <c r="H12" i="256" s="1"/>
  <c r="W292" i="208"/>
  <c r="H12" i="255" s="1"/>
  <c r="V292" i="208"/>
  <c r="H12" i="254" s="1"/>
  <c r="U292" i="208"/>
  <c r="H12" i="253" s="1"/>
  <c r="T292" i="208"/>
  <c r="H12" i="252" s="1"/>
  <c r="D292" i="208"/>
  <c r="H12" i="235" s="1"/>
  <c r="AG288" i="208"/>
  <c r="G12" i="265" s="1"/>
  <c r="AF288" i="208"/>
  <c r="G12" i="264" s="1"/>
  <c r="AE288" i="208"/>
  <c r="G12" i="263" s="1"/>
  <c r="AD288" i="208"/>
  <c r="G12" i="262" s="1"/>
  <c r="AC288" i="208"/>
  <c r="G12" i="261" s="1"/>
  <c r="AB288" i="208"/>
  <c r="G12" i="260" s="1"/>
  <c r="AA288" i="208"/>
  <c r="G12" i="259" s="1"/>
  <c r="Z288" i="208"/>
  <c r="G12" i="258" s="1"/>
  <c r="Y288" i="208"/>
  <c r="G12" i="257" s="1"/>
  <c r="X288" i="208"/>
  <c r="G12" i="256" s="1"/>
  <c r="W288" i="208"/>
  <c r="G12" i="255" s="1"/>
  <c r="V288" i="208"/>
  <c r="G12" i="254" s="1"/>
  <c r="U288" i="208"/>
  <c r="G12" i="253" s="1"/>
  <c r="T288" i="208"/>
  <c r="G12" i="252" s="1"/>
  <c r="D288" i="208"/>
  <c r="G12" i="235" s="1"/>
  <c r="AG284" i="208"/>
  <c r="F12" i="265" s="1"/>
  <c r="AF284" i="208"/>
  <c r="F12" i="264" s="1"/>
  <c r="AE284" i="208"/>
  <c r="F12" i="263" s="1"/>
  <c r="AD284" i="208"/>
  <c r="F12" i="262" s="1"/>
  <c r="AC284" i="208"/>
  <c r="F12" i="261" s="1"/>
  <c r="AB284" i="208"/>
  <c r="F12" i="260" s="1"/>
  <c r="AA284" i="208"/>
  <c r="F12" i="259" s="1"/>
  <c r="Z284" i="208"/>
  <c r="F12" i="258" s="1"/>
  <c r="Y284" i="208"/>
  <c r="F12" i="257" s="1"/>
  <c r="X284" i="208"/>
  <c r="F12" i="256" s="1"/>
  <c r="W284" i="208"/>
  <c r="F12" i="255" s="1"/>
  <c r="V284" i="208"/>
  <c r="F12" i="254" s="1"/>
  <c r="U284" i="208"/>
  <c r="F12" i="253" s="1"/>
  <c r="T284" i="208"/>
  <c r="F12" i="252" s="1"/>
  <c r="D284" i="208"/>
  <c r="F12" i="235" s="1"/>
  <c r="AG280" i="208"/>
  <c r="E12" i="265" s="1"/>
  <c r="AF280" i="208"/>
  <c r="E12" i="264" s="1"/>
  <c r="AE280" i="208"/>
  <c r="E12" i="263" s="1"/>
  <c r="AD280" i="208"/>
  <c r="E12" i="262" s="1"/>
  <c r="AC280" i="208"/>
  <c r="E12" i="261" s="1"/>
  <c r="AB280" i="208"/>
  <c r="E12" i="260" s="1"/>
  <c r="AA280" i="208"/>
  <c r="E12" i="259" s="1"/>
  <c r="Z280" i="208"/>
  <c r="E12" i="258" s="1"/>
  <c r="Y280" i="208"/>
  <c r="E12" i="257" s="1"/>
  <c r="X280" i="208"/>
  <c r="E12" i="256" s="1"/>
  <c r="W280" i="208"/>
  <c r="E12" i="255" s="1"/>
  <c r="V280" i="208"/>
  <c r="E12" i="254" s="1"/>
  <c r="U280" i="208"/>
  <c r="E12" i="253" s="1"/>
  <c r="T280" i="208"/>
  <c r="E12" i="252" s="1"/>
  <c r="D280" i="208"/>
  <c r="E12" i="235" s="1"/>
  <c r="AG276" i="208"/>
  <c r="D12" i="265" s="1"/>
  <c r="AF276" i="208"/>
  <c r="D12" i="264" s="1"/>
  <c r="AE276" i="208"/>
  <c r="D12" i="263" s="1"/>
  <c r="AD276" i="208"/>
  <c r="D12" i="262" s="1"/>
  <c r="AC276" i="208"/>
  <c r="D12" i="261" s="1"/>
  <c r="AB276" i="208"/>
  <c r="D12" i="260" s="1"/>
  <c r="AA276" i="208"/>
  <c r="D12" i="259" s="1"/>
  <c r="Z276" i="208"/>
  <c r="D12" i="258" s="1"/>
  <c r="Y276" i="208"/>
  <c r="D12" i="257" s="1"/>
  <c r="X276" i="208"/>
  <c r="D12" i="256" s="1"/>
  <c r="W276" i="208"/>
  <c r="D12" i="255" s="1"/>
  <c r="V276" i="208"/>
  <c r="D12" i="254" s="1"/>
  <c r="U276" i="208"/>
  <c r="D12" i="253" s="1"/>
  <c r="T276" i="208"/>
  <c r="D12" i="252" s="1"/>
  <c r="D276" i="208"/>
  <c r="D12" i="235" s="1"/>
  <c r="AG269" i="208"/>
  <c r="H11" i="265" s="1"/>
  <c r="AF269" i="208"/>
  <c r="H11" i="264" s="1"/>
  <c r="AE269" i="208"/>
  <c r="H11" i="263" s="1"/>
  <c r="AD269" i="208"/>
  <c r="H11" i="262" s="1"/>
  <c r="AC269" i="208"/>
  <c r="H11" i="261" s="1"/>
  <c r="AB269" i="208"/>
  <c r="H11" i="260" s="1"/>
  <c r="AA269" i="208"/>
  <c r="H11" i="259" s="1"/>
  <c r="Z269" i="208"/>
  <c r="H11" i="258" s="1"/>
  <c r="Y269" i="208"/>
  <c r="H11" i="257" s="1"/>
  <c r="X269" i="208"/>
  <c r="H11" i="256" s="1"/>
  <c r="W269" i="208"/>
  <c r="H11" i="255" s="1"/>
  <c r="V269" i="208"/>
  <c r="H11" i="254" s="1"/>
  <c r="U269" i="208"/>
  <c r="H11" i="253" s="1"/>
  <c r="T269" i="208"/>
  <c r="H11" i="252" s="1"/>
  <c r="D269" i="208"/>
  <c r="H11" i="235" s="1"/>
  <c r="AG265" i="208"/>
  <c r="G11" i="265" s="1"/>
  <c r="AF265" i="208"/>
  <c r="G11" i="264" s="1"/>
  <c r="AE265" i="208"/>
  <c r="G11" i="263" s="1"/>
  <c r="AD265" i="208"/>
  <c r="G11" i="262" s="1"/>
  <c r="AC265" i="208"/>
  <c r="G11" i="261" s="1"/>
  <c r="AB265" i="208"/>
  <c r="G11" i="260" s="1"/>
  <c r="AA265" i="208"/>
  <c r="G11" i="259" s="1"/>
  <c r="Z265" i="208"/>
  <c r="G11" i="258" s="1"/>
  <c r="Y265" i="208"/>
  <c r="G11" i="257" s="1"/>
  <c r="X265" i="208"/>
  <c r="G11" i="256" s="1"/>
  <c r="W265" i="208"/>
  <c r="G11" i="255" s="1"/>
  <c r="V265" i="208"/>
  <c r="G11" i="254" s="1"/>
  <c r="U265" i="208"/>
  <c r="G11" i="253" s="1"/>
  <c r="T265" i="208"/>
  <c r="G11" i="252" s="1"/>
  <c r="D265" i="208"/>
  <c r="G11" i="235" s="1"/>
  <c r="AG261" i="208"/>
  <c r="F11" i="265" s="1"/>
  <c r="AF261" i="208"/>
  <c r="F11" i="264" s="1"/>
  <c r="AE261" i="208"/>
  <c r="F11" i="263" s="1"/>
  <c r="AD261" i="208"/>
  <c r="F11" i="262" s="1"/>
  <c r="AC261" i="208"/>
  <c r="F11" i="261" s="1"/>
  <c r="AB261" i="208"/>
  <c r="F11" i="260" s="1"/>
  <c r="AA261" i="208"/>
  <c r="F11" i="259" s="1"/>
  <c r="Z261" i="208"/>
  <c r="F11" i="258" s="1"/>
  <c r="Y261" i="208"/>
  <c r="F11" i="257" s="1"/>
  <c r="X261" i="208"/>
  <c r="F11" i="256" s="1"/>
  <c r="W261" i="208"/>
  <c r="F11" i="255" s="1"/>
  <c r="V261" i="208"/>
  <c r="F11" i="254" s="1"/>
  <c r="U261" i="208"/>
  <c r="F11" i="253" s="1"/>
  <c r="T261" i="208"/>
  <c r="F11" i="252" s="1"/>
  <c r="D261" i="208"/>
  <c r="F11" i="235" s="1"/>
  <c r="AG257" i="208"/>
  <c r="E11" i="265" s="1"/>
  <c r="AF257" i="208"/>
  <c r="E11" i="264" s="1"/>
  <c r="AE257" i="208"/>
  <c r="E11" i="263" s="1"/>
  <c r="AD257" i="208"/>
  <c r="E11" i="262" s="1"/>
  <c r="AC257" i="208"/>
  <c r="E11" i="261" s="1"/>
  <c r="AB257" i="208"/>
  <c r="E11" i="260" s="1"/>
  <c r="AA257" i="208"/>
  <c r="E11" i="259" s="1"/>
  <c r="Z257" i="208"/>
  <c r="E11" i="258" s="1"/>
  <c r="Y257" i="208"/>
  <c r="E11" i="257" s="1"/>
  <c r="X257" i="208"/>
  <c r="E11" i="256" s="1"/>
  <c r="W257" i="208"/>
  <c r="E11" i="255" s="1"/>
  <c r="V257" i="208"/>
  <c r="E11" i="254" s="1"/>
  <c r="U257" i="208"/>
  <c r="E11" i="253" s="1"/>
  <c r="T257" i="208"/>
  <c r="E11" i="252" s="1"/>
  <c r="D257" i="208"/>
  <c r="E11" i="235" s="1"/>
  <c r="AG253" i="208"/>
  <c r="D11" i="265" s="1"/>
  <c r="AF253" i="208"/>
  <c r="D11" i="264" s="1"/>
  <c r="AE253" i="208"/>
  <c r="D11" i="263" s="1"/>
  <c r="AD253" i="208"/>
  <c r="D11" i="262" s="1"/>
  <c r="AC253" i="208"/>
  <c r="D11" i="261" s="1"/>
  <c r="AB253" i="208"/>
  <c r="D11" i="260" s="1"/>
  <c r="AA253" i="208"/>
  <c r="D11" i="259" s="1"/>
  <c r="Z253" i="208"/>
  <c r="D11" i="258" s="1"/>
  <c r="Y253" i="208"/>
  <c r="D11" i="257" s="1"/>
  <c r="X253" i="208"/>
  <c r="D11" i="256" s="1"/>
  <c r="W253" i="208"/>
  <c r="D11" i="255" s="1"/>
  <c r="V253" i="208"/>
  <c r="D11" i="254" s="1"/>
  <c r="U253" i="208"/>
  <c r="D11" i="253" s="1"/>
  <c r="T253" i="208"/>
  <c r="D11" i="252" s="1"/>
  <c r="D253" i="208"/>
  <c r="D11" i="235" s="1"/>
  <c r="AG223" i="208"/>
  <c r="AF223" i="208"/>
  <c r="AE223" i="208"/>
  <c r="AD223" i="208"/>
  <c r="AC223" i="208"/>
  <c r="AB223" i="208"/>
  <c r="AA223" i="208"/>
  <c r="Z223" i="208"/>
  <c r="Y223" i="208"/>
  <c r="X223" i="208"/>
  <c r="W223" i="208"/>
  <c r="V223" i="208"/>
  <c r="U223" i="208"/>
  <c r="T223" i="208"/>
  <c r="D223" i="208"/>
  <c r="AG219" i="208"/>
  <c r="Q33" i="265" s="1"/>
  <c r="AF219" i="208"/>
  <c r="Q33" i="264" s="1"/>
  <c r="AE219" i="208"/>
  <c r="Q33" i="263" s="1"/>
  <c r="AD219" i="208"/>
  <c r="Q33" i="262" s="1"/>
  <c r="AC219" i="208"/>
  <c r="Q33" i="261" s="1"/>
  <c r="AB219" i="208"/>
  <c r="Q33" i="260" s="1"/>
  <c r="AA219" i="208"/>
  <c r="Q33" i="259" s="1"/>
  <c r="Z219" i="208"/>
  <c r="Q33" i="258" s="1"/>
  <c r="Y219" i="208"/>
  <c r="Q33" i="257" s="1"/>
  <c r="X219" i="208"/>
  <c r="Q33" i="256" s="1"/>
  <c r="W219" i="208"/>
  <c r="Q33" i="255" s="1"/>
  <c r="V219" i="208"/>
  <c r="Q33" i="254" s="1"/>
  <c r="U219" i="208"/>
  <c r="Q33" i="253" s="1"/>
  <c r="T219" i="208"/>
  <c r="Q33" i="252" s="1"/>
  <c r="D219" i="208"/>
  <c r="Q33" i="235" s="1"/>
  <c r="AG215" i="208"/>
  <c r="P33" i="265" s="1"/>
  <c r="AF215" i="208"/>
  <c r="P33" i="264" s="1"/>
  <c r="AE215" i="208"/>
  <c r="P33" i="263" s="1"/>
  <c r="AD215" i="208"/>
  <c r="P33" i="262" s="1"/>
  <c r="AC215" i="208"/>
  <c r="P33" i="261" s="1"/>
  <c r="AB215" i="208"/>
  <c r="P33" i="260" s="1"/>
  <c r="AA215" i="208"/>
  <c r="P33" i="259" s="1"/>
  <c r="Z215" i="208"/>
  <c r="P33" i="258" s="1"/>
  <c r="Y215" i="208"/>
  <c r="P33" i="257" s="1"/>
  <c r="X215" i="208"/>
  <c r="P33" i="256" s="1"/>
  <c r="W215" i="208"/>
  <c r="P33" i="255" s="1"/>
  <c r="V215" i="208"/>
  <c r="P33" i="254" s="1"/>
  <c r="U215" i="208"/>
  <c r="P33" i="253" s="1"/>
  <c r="T215" i="208"/>
  <c r="P33" i="252" s="1"/>
  <c r="D215" i="208"/>
  <c r="P33" i="235" s="1"/>
  <c r="AG211" i="208"/>
  <c r="O33" i="265" s="1"/>
  <c r="AF211" i="208"/>
  <c r="O33" i="264" s="1"/>
  <c r="AE211" i="208"/>
  <c r="O33" i="263" s="1"/>
  <c r="AD211" i="208"/>
  <c r="O33" i="262" s="1"/>
  <c r="AC211" i="208"/>
  <c r="O33" i="261" s="1"/>
  <c r="AB211" i="208"/>
  <c r="O33" i="260" s="1"/>
  <c r="AA211" i="208"/>
  <c r="O33" i="259" s="1"/>
  <c r="Z211" i="208"/>
  <c r="O33" i="258" s="1"/>
  <c r="Y211" i="208"/>
  <c r="O33" i="257" s="1"/>
  <c r="X211" i="208"/>
  <c r="O33" i="256" s="1"/>
  <c r="W211" i="208"/>
  <c r="O33" i="255" s="1"/>
  <c r="V211" i="208"/>
  <c r="O33" i="254" s="1"/>
  <c r="U211" i="208"/>
  <c r="O33" i="253" s="1"/>
  <c r="T211" i="208"/>
  <c r="O33" i="252" s="1"/>
  <c r="D211" i="208"/>
  <c r="O33" i="235" s="1"/>
  <c r="AG207" i="208"/>
  <c r="N33" i="265" s="1"/>
  <c r="AF207" i="208"/>
  <c r="N33" i="264" s="1"/>
  <c r="AE207" i="208"/>
  <c r="N33" i="263" s="1"/>
  <c r="AD207" i="208"/>
  <c r="N33" i="262" s="1"/>
  <c r="AC207" i="208"/>
  <c r="N33" i="261" s="1"/>
  <c r="AB207" i="208"/>
  <c r="N33" i="260" s="1"/>
  <c r="AA207" i="208"/>
  <c r="N33" i="259" s="1"/>
  <c r="Z207" i="208"/>
  <c r="N33" i="258" s="1"/>
  <c r="Y207" i="208"/>
  <c r="N33" i="257" s="1"/>
  <c r="X207" i="208"/>
  <c r="N33" i="256" s="1"/>
  <c r="W207" i="208"/>
  <c r="N33" i="255" s="1"/>
  <c r="V207" i="208"/>
  <c r="N33" i="254" s="1"/>
  <c r="U207" i="208"/>
  <c r="N33" i="253" s="1"/>
  <c r="T207" i="208"/>
  <c r="N33" i="252" s="1"/>
  <c r="D207" i="208"/>
  <c r="N33" i="235" s="1"/>
  <c r="AG200" i="208"/>
  <c r="AF200" i="208"/>
  <c r="AE200" i="208"/>
  <c r="AD200" i="208"/>
  <c r="AC200" i="208"/>
  <c r="AB200" i="208"/>
  <c r="AA200" i="208"/>
  <c r="Z200" i="208"/>
  <c r="Y200" i="208"/>
  <c r="X200" i="208"/>
  <c r="W200" i="208"/>
  <c r="V200" i="208"/>
  <c r="U200" i="208"/>
  <c r="T200" i="208"/>
  <c r="D200" i="208"/>
  <c r="AG196" i="208"/>
  <c r="G9" i="265" s="1"/>
  <c r="AF196" i="208"/>
  <c r="G9" i="264" s="1"/>
  <c r="AE196" i="208"/>
  <c r="G9" i="263" s="1"/>
  <c r="AD196" i="208"/>
  <c r="G9" i="262" s="1"/>
  <c r="AC196" i="208"/>
  <c r="G9" i="261" s="1"/>
  <c r="AB196" i="208"/>
  <c r="G9" i="260" s="1"/>
  <c r="AA196" i="208"/>
  <c r="G9" i="259" s="1"/>
  <c r="Z196" i="208"/>
  <c r="G9" i="258" s="1"/>
  <c r="Y196" i="208"/>
  <c r="G9" i="257" s="1"/>
  <c r="X196" i="208"/>
  <c r="G9" i="256" s="1"/>
  <c r="W196" i="208"/>
  <c r="G9" i="255" s="1"/>
  <c r="V196" i="208"/>
  <c r="G9" i="254" s="1"/>
  <c r="U196" i="208"/>
  <c r="G9" i="253" s="1"/>
  <c r="T196" i="208"/>
  <c r="G9" i="252" s="1"/>
  <c r="D196" i="208"/>
  <c r="G9" i="235" s="1"/>
  <c r="AG192" i="208"/>
  <c r="F9" i="265" s="1"/>
  <c r="AF192" i="208"/>
  <c r="F9" i="264" s="1"/>
  <c r="AE192" i="208"/>
  <c r="F9" i="263" s="1"/>
  <c r="AD192" i="208"/>
  <c r="F9" i="262" s="1"/>
  <c r="AC192" i="208"/>
  <c r="F9" i="261" s="1"/>
  <c r="AB192" i="208"/>
  <c r="F9" i="260" s="1"/>
  <c r="AA192" i="208"/>
  <c r="F9" i="259" s="1"/>
  <c r="Z192" i="208"/>
  <c r="F9" i="258" s="1"/>
  <c r="Y192" i="208"/>
  <c r="F9" i="257" s="1"/>
  <c r="X192" i="208"/>
  <c r="F9" i="256" s="1"/>
  <c r="W192" i="208"/>
  <c r="F9" i="255" s="1"/>
  <c r="V192" i="208"/>
  <c r="F9" i="254" s="1"/>
  <c r="U192" i="208"/>
  <c r="F9" i="253" s="1"/>
  <c r="T192" i="208"/>
  <c r="F9" i="252" s="1"/>
  <c r="D192" i="208"/>
  <c r="F9" i="235" s="1"/>
  <c r="AG188" i="208"/>
  <c r="E9" i="265" s="1"/>
  <c r="AF188" i="208"/>
  <c r="E9" i="264" s="1"/>
  <c r="AE188" i="208"/>
  <c r="E9" i="263" s="1"/>
  <c r="AD188" i="208"/>
  <c r="E9" i="262" s="1"/>
  <c r="AC188" i="208"/>
  <c r="E9" i="261" s="1"/>
  <c r="AB188" i="208"/>
  <c r="E9" i="260" s="1"/>
  <c r="AA188" i="208"/>
  <c r="E9" i="259" s="1"/>
  <c r="Z188" i="208"/>
  <c r="E9" i="258" s="1"/>
  <c r="Y188" i="208"/>
  <c r="E9" i="257" s="1"/>
  <c r="X188" i="208"/>
  <c r="E9" i="256" s="1"/>
  <c r="W188" i="208"/>
  <c r="E9" i="255" s="1"/>
  <c r="V188" i="208"/>
  <c r="E9" i="254" s="1"/>
  <c r="U188" i="208"/>
  <c r="E9" i="253" s="1"/>
  <c r="T188" i="208"/>
  <c r="E9" i="252" s="1"/>
  <c r="D188" i="208"/>
  <c r="E9" i="235" s="1"/>
  <c r="AG184" i="208"/>
  <c r="D9" i="265" s="1"/>
  <c r="AF184" i="208"/>
  <c r="D9" i="264" s="1"/>
  <c r="AE184" i="208"/>
  <c r="D9" i="263" s="1"/>
  <c r="AD184" i="208"/>
  <c r="D9" i="262" s="1"/>
  <c r="AC184" i="208"/>
  <c r="D9" i="261" s="1"/>
  <c r="AB184" i="208"/>
  <c r="D9" i="260" s="1"/>
  <c r="AA184" i="208"/>
  <c r="D9" i="259" s="1"/>
  <c r="Z184" i="208"/>
  <c r="D9" i="258" s="1"/>
  <c r="Y184" i="208"/>
  <c r="D9" i="257" s="1"/>
  <c r="X184" i="208"/>
  <c r="D9" i="256" s="1"/>
  <c r="W184" i="208"/>
  <c r="D9" i="255" s="1"/>
  <c r="V184" i="208"/>
  <c r="D9" i="254" s="1"/>
  <c r="U184" i="208"/>
  <c r="D9" i="253" s="1"/>
  <c r="T184" i="208"/>
  <c r="D9" i="252" s="1"/>
  <c r="D184" i="208"/>
  <c r="D9" i="235" s="1"/>
  <c r="AG453" i="208"/>
  <c r="H18" i="265" s="1"/>
  <c r="AF453" i="208"/>
  <c r="H18" i="264" s="1"/>
  <c r="AE453" i="208"/>
  <c r="H18" i="263" s="1"/>
  <c r="AD453" i="208"/>
  <c r="H18" i="262" s="1"/>
  <c r="AC453" i="208"/>
  <c r="H18" i="261" s="1"/>
  <c r="AB453" i="208"/>
  <c r="H18" i="260" s="1"/>
  <c r="AA453" i="208"/>
  <c r="H18" i="259" s="1"/>
  <c r="Z453" i="208"/>
  <c r="H18" i="258" s="1"/>
  <c r="Y453" i="208"/>
  <c r="H18" i="257" s="1"/>
  <c r="X453" i="208"/>
  <c r="H18" i="256" s="1"/>
  <c r="W453" i="208"/>
  <c r="H18" i="255" s="1"/>
  <c r="V453" i="208"/>
  <c r="H18" i="254" s="1"/>
  <c r="U453" i="208"/>
  <c r="H18" i="253" s="1"/>
  <c r="T453" i="208"/>
  <c r="H18" i="252" s="1"/>
  <c r="D453" i="208"/>
  <c r="H18" i="235" s="1"/>
  <c r="AG449" i="208"/>
  <c r="G18" i="265" s="1"/>
  <c r="AF449" i="208"/>
  <c r="G18" i="264" s="1"/>
  <c r="AE449" i="208"/>
  <c r="G18" i="263" s="1"/>
  <c r="AD449" i="208"/>
  <c r="G18" i="262" s="1"/>
  <c r="AC449" i="208"/>
  <c r="G18" i="261" s="1"/>
  <c r="AB449" i="208"/>
  <c r="G18" i="260" s="1"/>
  <c r="AA449" i="208"/>
  <c r="G18" i="259" s="1"/>
  <c r="Z449" i="208"/>
  <c r="G18" i="258" s="1"/>
  <c r="Y449" i="208"/>
  <c r="G18" i="257" s="1"/>
  <c r="X449" i="208"/>
  <c r="G18" i="256" s="1"/>
  <c r="W449" i="208"/>
  <c r="G18" i="255" s="1"/>
  <c r="V449" i="208"/>
  <c r="G18" i="254" s="1"/>
  <c r="U449" i="208"/>
  <c r="G18" i="253" s="1"/>
  <c r="T449" i="208"/>
  <c r="G18" i="252" s="1"/>
  <c r="D449" i="208"/>
  <c r="G18" i="235" s="1"/>
  <c r="AG445" i="208"/>
  <c r="F18" i="265" s="1"/>
  <c r="AF445" i="208"/>
  <c r="F18" i="264" s="1"/>
  <c r="AE445" i="208"/>
  <c r="F18" i="263" s="1"/>
  <c r="AD445" i="208"/>
  <c r="F18" i="262" s="1"/>
  <c r="AC445" i="208"/>
  <c r="F18" i="261" s="1"/>
  <c r="AB445" i="208"/>
  <c r="F18" i="260" s="1"/>
  <c r="AA445" i="208"/>
  <c r="F18" i="259" s="1"/>
  <c r="Z445" i="208"/>
  <c r="F18" i="258" s="1"/>
  <c r="Y445" i="208"/>
  <c r="F18" i="257" s="1"/>
  <c r="X445" i="208"/>
  <c r="F18" i="256" s="1"/>
  <c r="W445" i="208"/>
  <c r="F18" i="255" s="1"/>
  <c r="V445" i="208"/>
  <c r="F18" i="254" s="1"/>
  <c r="U445" i="208"/>
  <c r="F18" i="253" s="1"/>
  <c r="T445" i="208"/>
  <c r="F18" i="252" s="1"/>
  <c r="D445" i="208"/>
  <c r="F18" i="235" s="1"/>
  <c r="AG441" i="208"/>
  <c r="E18" i="265" s="1"/>
  <c r="AF441" i="208"/>
  <c r="E18" i="264" s="1"/>
  <c r="AE441" i="208"/>
  <c r="E18" i="263" s="1"/>
  <c r="AD441" i="208"/>
  <c r="E18" i="262" s="1"/>
  <c r="AC441" i="208"/>
  <c r="E18" i="261" s="1"/>
  <c r="AB441" i="208"/>
  <c r="E18" i="260" s="1"/>
  <c r="AA441" i="208"/>
  <c r="E18" i="259" s="1"/>
  <c r="Z441" i="208"/>
  <c r="E18" i="258" s="1"/>
  <c r="Y441" i="208"/>
  <c r="E18" i="257" s="1"/>
  <c r="X441" i="208"/>
  <c r="E18" i="256" s="1"/>
  <c r="W441" i="208"/>
  <c r="E18" i="255" s="1"/>
  <c r="V441" i="208"/>
  <c r="E18" i="254" s="1"/>
  <c r="U441" i="208"/>
  <c r="E18" i="253" s="1"/>
  <c r="T441" i="208"/>
  <c r="E18" i="252" s="1"/>
  <c r="D441" i="208"/>
  <c r="E18" i="235" s="1"/>
  <c r="AG437" i="208"/>
  <c r="D18" i="265" s="1"/>
  <c r="AF437" i="208"/>
  <c r="D18" i="264" s="1"/>
  <c r="AE437" i="208"/>
  <c r="D18" i="263" s="1"/>
  <c r="AD437" i="208"/>
  <c r="D18" i="262" s="1"/>
  <c r="AC437" i="208"/>
  <c r="D18" i="261" s="1"/>
  <c r="AB437" i="208"/>
  <c r="D18" i="260" s="1"/>
  <c r="AA437" i="208"/>
  <c r="D18" i="259" s="1"/>
  <c r="Z437" i="208"/>
  <c r="D18" i="258" s="1"/>
  <c r="Y437" i="208"/>
  <c r="D18" i="257" s="1"/>
  <c r="X437" i="208"/>
  <c r="D18" i="256" s="1"/>
  <c r="W437" i="208"/>
  <c r="D18" i="255" s="1"/>
  <c r="V437" i="208"/>
  <c r="D18" i="254" s="1"/>
  <c r="U437" i="208"/>
  <c r="D18" i="253" s="1"/>
  <c r="T437" i="208"/>
  <c r="D18" i="252" s="1"/>
  <c r="D437" i="208"/>
  <c r="D18" i="235" s="1"/>
  <c r="AG430" i="208"/>
  <c r="H17" i="265" s="1"/>
  <c r="AF430" i="208"/>
  <c r="H17" i="264" s="1"/>
  <c r="AE430" i="208"/>
  <c r="H17" i="263" s="1"/>
  <c r="AD430" i="208"/>
  <c r="H17" i="262" s="1"/>
  <c r="AC430" i="208"/>
  <c r="H17" i="261" s="1"/>
  <c r="AB430" i="208"/>
  <c r="H17" i="260" s="1"/>
  <c r="AA430" i="208"/>
  <c r="H17" i="259" s="1"/>
  <c r="Z430" i="208"/>
  <c r="H17" i="258" s="1"/>
  <c r="Y430" i="208"/>
  <c r="H17" i="257" s="1"/>
  <c r="X430" i="208"/>
  <c r="H17" i="256" s="1"/>
  <c r="W430" i="208"/>
  <c r="H17" i="255" s="1"/>
  <c r="V430" i="208"/>
  <c r="H17" i="254" s="1"/>
  <c r="U430" i="208"/>
  <c r="H17" i="253" s="1"/>
  <c r="T430" i="208"/>
  <c r="H17" i="252" s="1"/>
  <c r="D430" i="208"/>
  <c r="H17" i="235" s="1"/>
  <c r="AG426" i="208"/>
  <c r="G17" i="265" s="1"/>
  <c r="AF426" i="208"/>
  <c r="G17" i="264" s="1"/>
  <c r="AE426" i="208"/>
  <c r="G17" i="263" s="1"/>
  <c r="AD426" i="208"/>
  <c r="G17" i="262" s="1"/>
  <c r="AC426" i="208"/>
  <c r="G17" i="261" s="1"/>
  <c r="AB426" i="208"/>
  <c r="G17" i="260" s="1"/>
  <c r="AA426" i="208"/>
  <c r="G17" i="259" s="1"/>
  <c r="Z426" i="208"/>
  <c r="G17" i="258" s="1"/>
  <c r="Y426" i="208"/>
  <c r="G17" i="257" s="1"/>
  <c r="X426" i="208"/>
  <c r="G17" i="256" s="1"/>
  <c r="W426" i="208"/>
  <c r="G17" i="255" s="1"/>
  <c r="V426" i="208"/>
  <c r="G17" i="254" s="1"/>
  <c r="U426" i="208"/>
  <c r="G17" i="253" s="1"/>
  <c r="T426" i="208"/>
  <c r="G17" i="252" s="1"/>
  <c r="D426" i="208"/>
  <c r="G17" i="235" s="1"/>
  <c r="AG422" i="208"/>
  <c r="F17" i="265" s="1"/>
  <c r="AF422" i="208"/>
  <c r="F17" i="264" s="1"/>
  <c r="AE422" i="208"/>
  <c r="F17" i="263" s="1"/>
  <c r="AD422" i="208"/>
  <c r="F17" i="262" s="1"/>
  <c r="AC422" i="208"/>
  <c r="F17" i="261" s="1"/>
  <c r="AB422" i="208"/>
  <c r="F17" i="260" s="1"/>
  <c r="AA422" i="208"/>
  <c r="F17" i="259" s="1"/>
  <c r="Z422" i="208"/>
  <c r="F17" i="258" s="1"/>
  <c r="Y422" i="208"/>
  <c r="F17" i="257" s="1"/>
  <c r="X422" i="208"/>
  <c r="F17" i="256" s="1"/>
  <c r="W422" i="208"/>
  <c r="F17" i="255" s="1"/>
  <c r="V422" i="208"/>
  <c r="F17" i="254" s="1"/>
  <c r="U422" i="208"/>
  <c r="F17" i="253" s="1"/>
  <c r="T422" i="208"/>
  <c r="F17" i="252" s="1"/>
  <c r="D422" i="208"/>
  <c r="F17" i="235" s="1"/>
  <c r="AG418" i="208"/>
  <c r="E17" i="265" s="1"/>
  <c r="AF418" i="208"/>
  <c r="E17" i="264" s="1"/>
  <c r="AE418" i="208"/>
  <c r="E17" i="263" s="1"/>
  <c r="AD418" i="208"/>
  <c r="E17" i="262" s="1"/>
  <c r="AC418" i="208"/>
  <c r="E17" i="261" s="1"/>
  <c r="AB418" i="208"/>
  <c r="E17" i="260" s="1"/>
  <c r="AA418" i="208"/>
  <c r="E17" i="259" s="1"/>
  <c r="Z418" i="208"/>
  <c r="E17" i="258" s="1"/>
  <c r="Y418" i="208"/>
  <c r="E17" i="257" s="1"/>
  <c r="X418" i="208"/>
  <c r="E17" i="256" s="1"/>
  <c r="W418" i="208"/>
  <c r="E17" i="255" s="1"/>
  <c r="V418" i="208"/>
  <c r="E17" i="254" s="1"/>
  <c r="U418" i="208"/>
  <c r="E17" i="253" s="1"/>
  <c r="T418" i="208"/>
  <c r="E17" i="252" s="1"/>
  <c r="D418" i="208"/>
  <c r="E17" i="235" s="1"/>
  <c r="AG414" i="208"/>
  <c r="D17" i="265" s="1"/>
  <c r="AF414" i="208"/>
  <c r="D17" i="264" s="1"/>
  <c r="AE414" i="208"/>
  <c r="D17" i="263" s="1"/>
  <c r="AD414" i="208"/>
  <c r="D17" i="262" s="1"/>
  <c r="AC414" i="208"/>
  <c r="D17" i="261" s="1"/>
  <c r="AB414" i="208"/>
  <c r="D17" i="260" s="1"/>
  <c r="AA414" i="208"/>
  <c r="D17" i="259" s="1"/>
  <c r="Z414" i="208"/>
  <c r="D17" i="258" s="1"/>
  <c r="Y414" i="208"/>
  <c r="D17" i="257" s="1"/>
  <c r="X414" i="208"/>
  <c r="D17" i="256" s="1"/>
  <c r="W414" i="208"/>
  <c r="D17" i="255" s="1"/>
  <c r="V414" i="208"/>
  <c r="D17" i="254" s="1"/>
  <c r="U414" i="208"/>
  <c r="D17" i="253" s="1"/>
  <c r="T414" i="208"/>
  <c r="D17" i="252" s="1"/>
  <c r="D414" i="208"/>
  <c r="D17" i="235" s="1"/>
  <c r="AG118" i="208"/>
  <c r="R32" i="265" s="1"/>
  <c r="AF118" i="208"/>
  <c r="R32" i="264" s="1"/>
  <c r="AE118" i="208"/>
  <c r="R32" i="263" s="1"/>
  <c r="AD118" i="208"/>
  <c r="R32" i="262" s="1"/>
  <c r="AC118" i="208"/>
  <c r="R32" i="261" s="1"/>
  <c r="AB118" i="208"/>
  <c r="R32" i="260" s="1"/>
  <c r="AA118" i="208"/>
  <c r="R32" i="259" s="1"/>
  <c r="Z118" i="208"/>
  <c r="R32" i="258" s="1"/>
  <c r="Y118" i="208"/>
  <c r="R32" i="257" s="1"/>
  <c r="X118" i="208"/>
  <c r="R32" i="256" s="1"/>
  <c r="W118" i="208"/>
  <c r="R32" i="255" s="1"/>
  <c r="V118" i="208"/>
  <c r="R32" i="254" s="1"/>
  <c r="U118" i="208"/>
  <c r="R32" i="253" s="1"/>
  <c r="T118" i="208"/>
  <c r="R32" i="252" s="1"/>
  <c r="D118" i="208"/>
  <c r="R32" i="235" s="1"/>
  <c r="AG114" i="208"/>
  <c r="Q32" i="265" s="1"/>
  <c r="AF114" i="208"/>
  <c r="Q32" i="264" s="1"/>
  <c r="AE114" i="208"/>
  <c r="Q32" i="263" s="1"/>
  <c r="AD114" i="208"/>
  <c r="Q32" i="262" s="1"/>
  <c r="AC114" i="208"/>
  <c r="Q32" i="261" s="1"/>
  <c r="AB114" i="208"/>
  <c r="Q32" i="260" s="1"/>
  <c r="AA114" i="208"/>
  <c r="Q32" i="259" s="1"/>
  <c r="Z114" i="208"/>
  <c r="Q32" i="258" s="1"/>
  <c r="Y114" i="208"/>
  <c r="Q32" i="257" s="1"/>
  <c r="X114" i="208"/>
  <c r="Q32" i="256" s="1"/>
  <c r="W114" i="208"/>
  <c r="Q32" i="255" s="1"/>
  <c r="V114" i="208"/>
  <c r="Q32" i="254" s="1"/>
  <c r="U114" i="208"/>
  <c r="Q32" i="253" s="1"/>
  <c r="T114" i="208"/>
  <c r="Q32" i="252" s="1"/>
  <c r="D114" i="208"/>
  <c r="Q32" i="235" s="1"/>
  <c r="AG110" i="208"/>
  <c r="P32" i="265" s="1"/>
  <c r="AF110" i="208"/>
  <c r="P32" i="264" s="1"/>
  <c r="AE110" i="208"/>
  <c r="P32" i="263" s="1"/>
  <c r="AD110" i="208"/>
  <c r="P32" i="262" s="1"/>
  <c r="AC110" i="208"/>
  <c r="P32" i="261" s="1"/>
  <c r="AB110" i="208"/>
  <c r="P32" i="260" s="1"/>
  <c r="AA110" i="208"/>
  <c r="P32" i="259" s="1"/>
  <c r="Z110" i="208"/>
  <c r="P32" i="258" s="1"/>
  <c r="Y110" i="208"/>
  <c r="P32" i="257" s="1"/>
  <c r="X110" i="208"/>
  <c r="P32" i="256" s="1"/>
  <c r="W110" i="208"/>
  <c r="P32" i="255" s="1"/>
  <c r="V110" i="208"/>
  <c r="P32" i="254" s="1"/>
  <c r="U110" i="208"/>
  <c r="P32" i="253" s="1"/>
  <c r="T110" i="208"/>
  <c r="P32" i="252" s="1"/>
  <c r="D110" i="208"/>
  <c r="P32" i="235" s="1"/>
  <c r="AG106" i="208"/>
  <c r="O32" i="265" s="1"/>
  <c r="AF106" i="208"/>
  <c r="O32" i="264" s="1"/>
  <c r="AE106" i="208"/>
  <c r="O32" i="263" s="1"/>
  <c r="AD106" i="208"/>
  <c r="O32" i="262" s="1"/>
  <c r="AC106" i="208"/>
  <c r="O32" i="261" s="1"/>
  <c r="AB106" i="208"/>
  <c r="O32" i="260" s="1"/>
  <c r="AA106" i="208"/>
  <c r="O32" i="259" s="1"/>
  <c r="Z106" i="208"/>
  <c r="O32" i="258" s="1"/>
  <c r="Y106" i="208"/>
  <c r="O32" i="257" s="1"/>
  <c r="X106" i="208"/>
  <c r="O32" i="256" s="1"/>
  <c r="W106" i="208"/>
  <c r="O32" i="255" s="1"/>
  <c r="V106" i="208"/>
  <c r="O32" i="254" s="1"/>
  <c r="U106" i="208"/>
  <c r="O32" i="253" s="1"/>
  <c r="T106" i="208"/>
  <c r="O32" i="252" s="1"/>
  <c r="D106" i="208"/>
  <c r="O32" i="235" s="1"/>
  <c r="AG102" i="208"/>
  <c r="N32" i="265" s="1"/>
  <c r="AF102" i="208"/>
  <c r="N32" i="264" s="1"/>
  <c r="AE102" i="208"/>
  <c r="N32" i="263" s="1"/>
  <c r="AD102" i="208"/>
  <c r="N32" i="262" s="1"/>
  <c r="AC102" i="208"/>
  <c r="N32" i="261" s="1"/>
  <c r="AB102" i="208"/>
  <c r="N32" i="260" s="1"/>
  <c r="AA102" i="208"/>
  <c r="N32" i="259" s="1"/>
  <c r="Z102" i="208"/>
  <c r="N32" i="258" s="1"/>
  <c r="Y102" i="208"/>
  <c r="N32" i="257" s="1"/>
  <c r="X102" i="208"/>
  <c r="N32" i="256" s="1"/>
  <c r="W102" i="208"/>
  <c r="N32" i="255" s="1"/>
  <c r="V102" i="208"/>
  <c r="N32" i="254" s="1"/>
  <c r="U102" i="208"/>
  <c r="N32" i="253" s="1"/>
  <c r="T102" i="208"/>
  <c r="N32" i="252" s="1"/>
  <c r="D102" i="208"/>
  <c r="N32" i="235" s="1"/>
  <c r="AG95" i="208"/>
  <c r="H7" i="265" s="1"/>
  <c r="AF95" i="208"/>
  <c r="H7" i="264" s="1"/>
  <c r="AE95" i="208"/>
  <c r="H7" i="263" s="1"/>
  <c r="AD95" i="208"/>
  <c r="H7" i="262" s="1"/>
  <c r="AC95" i="208"/>
  <c r="H7" i="261" s="1"/>
  <c r="AB95" i="208"/>
  <c r="H7" i="260" s="1"/>
  <c r="AA95" i="208"/>
  <c r="H7" i="259" s="1"/>
  <c r="Z95" i="208"/>
  <c r="H7" i="258" s="1"/>
  <c r="Y95" i="208"/>
  <c r="H7" i="257" s="1"/>
  <c r="X95" i="208"/>
  <c r="H7" i="256" s="1"/>
  <c r="W95" i="208"/>
  <c r="H7" i="255" s="1"/>
  <c r="V95" i="208"/>
  <c r="H7" i="254" s="1"/>
  <c r="U95" i="208"/>
  <c r="H7" i="253" s="1"/>
  <c r="T95" i="208"/>
  <c r="H7" i="252" s="1"/>
  <c r="D95" i="208"/>
  <c r="H7" i="235" s="1"/>
  <c r="AG91" i="208"/>
  <c r="G7" i="265" s="1"/>
  <c r="AF91" i="208"/>
  <c r="G7" i="264" s="1"/>
  <c r="AE91" i="208"/>
  <c r="G7" i="263" s="1"/>
  <c r="AD91" i="208"/>
  <c r="G7" i="262" s="1"/>
  <c r="AC91" i="208"/>
  <c r="G7" i="261" s="1"/>
  <c r="AB91" i="208"/>
  <c r="G7" i="260" s="1"/>
  <c r="AA91" i="208"/>
  <c r="G7" i="259" s="1"/>
  <c r="Z91" i="208"/>
  <c r="G7" i="258" s="1"/>
  <c r="Y91" i="208"/>
  <c r="G7" i="257" s="1"/>
  <c r="X91" i="208"/>
  <c r="G7" i="256" s="1"/>
  <c r="W91" i="208"/>
  <c r="G7" i="255" s="1"/>
  <c r="V91" i="208"/>
  <c r="G7" i="254" s="1"/>
  <c r="U91" i="208"/>
  <c r="G7" i="253" s="1"/>
  <c r="T91" i="208"/>
  <c r="G7" i="252" s="1"/>
  <c r="D91" i="208"/>
  <c r="G7" i="235" s="1"/>
  <c r="AG87" i="208"/>
  <c r="F7" i="265" s="1"/>
  <c r="AF87" i="208"/>
  <c r="F7" i="264" s="1"/>
  <c r="AE87" i="208"/>
  <c r="F7" i="263" s="1"/>
  <c r="AD87" i="208"/>
  <c r="F7" i="262" s="1"/>
  <c r="AC87" i="208"/>
  <c r="F7" i="261" s="1"/>
  <c r="AB87" i="208"/>
  <c r="F7" i="260" s="1"/>
  <c r="AA87" i="208"/>
  <c r="F7" i="259" s="1"/>
  <c r="Z87" i="208"/>
  <c r="F7" i="258" s="1"/>
  <c r="Y87" i="208"/>
  <c r="F7" i="257" s="1"/>
  <c r="X87" i="208"/>
  <c r="F7" i="256" s="1"/>
  <c r="W87" i="208"/>
  <c r="F7" i="255" s="1"/>
  <c r="V87" i="208"/>
  <c r="F7" i="254" s="1"/>
  <c r="U87" i="208"/>
  <c r="F7" i="253" s="1"/>
  <c r="T87" i="208"/>
  <c r="F7" i="252" s="1"/>
  <c r="D87" i="208"/>
  <c r="F7" i="235" s="1"/>
  <c r="AG83" i="208"/>
  <c r="E7" i="265" s="1"/>
  <c r="AF83" i="208"/>
  <c r="E7" i="264" s="1"/>
  <c r="AE83" i="208"/>
  <c r="E7" i="263" s="1"/>
  <c r="AD83" i="208"/>
  <c r="E7" i="262" s="1"/>
  <c r="AC83" i="208"/>
  <c r="E7" i="261" s="1"/>
  <c r="AB83" i="208"/>
  <c r="E7" i="260" s="1"/>
  <c r="AA83" i="208"/>
  <c r="E7" i="259" s="1"/>
  <c r="Z83" i="208"/>
  <c r="E7" i="258" s="1"/>
  <c r="Y83" i="208"/>
  <c r="E7" i="257" s="1"/>
  <c r="X83" i="208"/>
  <c r="E7" i="256" s="1"/>
  <c r="W83" i="208"/>
  <c r="E7" i="255" s="1"/>
  <c r="V83" i="208"/>
  <c r="E7" i="254" s="1"/>
  <c r="U83" i="208"/>
  <c r="E7" i="253" s="1"/>
  <c r="T83" i="208"/>
  <c r="E7" i="252" s="1"/>
  <c r="D83" i="208"/>
  <c r="E7" i="235" s="1"/>
  <c r="AG79" i="208"/>
  <c r="D7" i="265" s="1"/>
  <c r="AF79" i="208"/>
  <c r="D7" i="264" s="1"/>
  <c r="AE79" i="208"/>
  <c r="D7" i="263" s="1"/>
  <c r="AD79" i="208"/>
  <c r="D7" i="262" s="1"/>
  <c r="AC79" i="208"/>
  <c r="D7" i="261" s="1"/>
  <c r="AB79" i="208"/>
  <c r="D7" i="260" s="1"/>
  <c r="AA79" i="208"/>
  <c r="D7" i="259" s="1"/>
  <c r="Z79" i="208"/>
  <c r="D7" i="258" s="1"/>
  <c r="Y79" i="208"/>
  <c r="D7" i="257" s="1"/>
  <c r="X79" i="208"/>
  <c r="D7" i="256" s="1"/>
  <c r="W79" i="208"/>
  <c r="D7" i="255" s="1"/>
  <c r="V79" i="208"/>
  <c r="D7" i="254" s="1"/>
  <c r="U79" i="208"/>
  <c r="D7" i="253" s="1"/>
  <c r="T79" i="208"/>
  <c r="D7" i="252" s="1"/>
  <c r="D79" i="208"/>
  <c r="D7" i="235" s="1"/>
  <c r="AG72" i="208"/>
  <c r="H6" i="265" s="1"/>
  <c r="AF72" i="208"/>
  <c r="H6" i="264" s="1"/>
  <c r="AE72" i="208"/>
  <c r="H6" i="263" s="1"/>
  <c r="AD72" i="208"/>
  <c r="H6" i="262" s="1"/>
  <c r="AC72" i="208"/>
  <c r="H6" i="261" s="1"/>
  <c r="AB72" i="208"/>
  <c r="H6" i="260" s="1"/>
  <c r="AA72" i="208"/>
  <c r="H6" i="259" s="1"/>
  <c r="Z72" i="208"/>
  <c r="H6" i="258" s="1"/>
  <c r="Y72" i="208"/>
  <c r="H6" i="257" s="1"/>
  <c r="X72" i="208"/>
  <c r="H6" i="256" s="1"/>
  <c r="W72" i="208"/>
  <c r="H6" i="255" s="1"/>
  <c r="V72" i="208"/>
  <c r="H6" i="254" s="1"/>
  <c r="U72" i="208"/>
  <c r="H6" i="253" s="1"/>
  <c r="T72" i="208"/>
  <c r="H6" i="252" s="1"/>
  <c r="D72" i="208"/>
  <c r="H6" i="235" s="1"/>
  <c r="AG68" i="208"/>
  <c r="G6" i="265" s="1"/>
  <c r="AF68" i="208"/>
  <c r="G6" i="264" s="1"/>
  <c r="AE68" i="208"/>
  <c r="G6" i="263" s="1"/>
  <c r="AD68" i="208"/>
  <c r="G6" i="262" s="1"/>
  <c r="AC68" i="208"/>
  <c r="G6" i="261" s="1"/>
  <c r="AB68" i="208"/>
  <c r="G6" i="260" s="1"/>
  <c r="AA68" i="208"/>
  <c r="G6" i="259" s="1"/>
  <c r="Z68" i="208"/>
  <c r="G6" i="258" s="1"/>
  <c r="Y68" i="208"/>
  <c r="G6" i="257" s="1"/>
  <c r="X68" i="208"/>
  <c r="G6" i="256" s="1"/>
  <c r="W68" i="208"/>
  <c r="G6" i="255" s="1"/>
  <c r="V68" i="208"/>
  <c r="G6" i="254" s="1"/>
  <c r="U68" i="208"/>
  <c r="G6" i="253" s="1"/>
  <c r="T68" i="208"/>
  <c r="G6" i="252" s="1"/>
  <c r="D68" i="208"/>
  <c r="G6" i="235" s="1"/>
  <c r="AG64" i="208"/>
  <c r="F6" i="265" s="1"/>
  <c r="AF64" i="208"/>
  <c r="F6" i="264" s="1"/>
  <c r="AE64" i="208"/>
  <c r="F6" i="263" s="1"/>
  <c r="AD64" i="208"/>
  <c r="F6" i="262" s="1"/>
  <c r="AC64" i="208"/>
  <c r="F6" i="261" s="1"/>
  <c r="AB64" i="208"/>
  <c r="F6" i="260" s="1"/>
  <c r="AA64" i="208"/>
  <c r="F6" i="259" s="1"/>
  <c r="Z64" i="208"/>
  <c r="F6" i="258" s="1"/>
  <c r="Y64" i="208"/>
  <c r="F6" i="257" s="1"/>
  <c r="X64" i="208"/>
  <c r="F6" i="256" s="1"/>
  <c r="W64" i="208"/>
  <c r="F6" i="255" s="1"/>
  <c r="V64" i="208"/>
  <c r="F6" i="254" s="1"/>
  <c r="U64" i="208"/>
  <c r="F6" i="253" s="1"/>
  <c r="T64" i="208"/>
  <c r="F6" i="252" s="1"/>
  <c r="D64" i="208"/>
  <c r="F6" i="235" s="1"/>
  <c r="AG60" i="208"/>
  <c r="E6" i="265" s="1"/>
  <c r="AF60" i="208"/>
  <c r="E6" i="264" s="1"/>
  <c r="AE60" i="208"/>
  <c r="E6" i="263" s="1"/>
  <c r="AD60" i="208"/>
  <c r="E6" i="262" s="1"/>
  <c r="AC60" i="208"/>
  <c r="E6" i="261" s="1"/>
  <c r="AB60" i="208"/>
  <c r="E6" i="260" s="1"/>
  <c r="AA60" i="208"/>
  <c r="E6" i="259" s="1"/>
  <c r="Z60" i="208"/>
  <c r="E6" i="258" s="1"/>
  <c r="Y60" i="208"/>
  <c r="E6" i="257" s="1"/>
  <c r="X60" i="208"/>
  <c r="E6" i="256" s="1"/>
  <c r="W60" i="208"/>
  <c r="E6" i="255" s="1"/>
  <c r="V60" i="208"/>
  <c r="E6" i="254" s="1"/>
  <c r="U60" i="208"/>
  <c r="E6" i="253" s="1"/>
  <c r="T60" i="208"/>
  <c r="E6" i="252" s="1"/>
  <c r="D60" i="208"/>
  <c r="E6" i="235" s="1"/>
  <c r="AG56" i="208"/>
  <c r="D6" i="265" s="1"/>
  <c r="AF56" i="208"/>
  <c r="D6" i="264" s="1"/>
  <c r="AE56" i="208"/>
  <c r="D6" i="263" s="1"/>
  <c r="AD56" i="208"/>
  <c r="D6" i="262" s="1"/>
  <c r="AC56" i="208"/>
  <c r="D6" i="261" s="1"/>
  <c r="AB56" i="208"/>
  <c r="D6" i="260" s="1"/>
  <c r="AA56" i="208"/>
  <c r="D6" i="259" s="1"/>
  <c r="Z56" i="208"/>
  <c r="D6" i="258" s="1"/>
  <c r="Y56" i="208"/>
  <c r="D6" i="257" s="1"/>
  <c r="X56" i="208"/>
  <c r="D6" i="256" s="1"/>
  <c r="W56" i="208"/>
  <c r="D6" i="255" s="1"/>
  <c r="V56" i="208"/>
  <c r="D6" i="254" s="1"/>
  <c r="U56" i="208"/>
  <c r="D6" i="253" s="1"/>
  <c r="T56" i="208"/>
  <c r="D6" i="252" s="1"/>
  <c r="D56" i="208"/>
  <c r="D6" i="235" s="1"/>
  <c r="AG49" i="208"/>
  <c r="H5" i="265" s="1"/>
  <c r="AF49" i="208"/>
  <c r="H5" i="264" s="1"/>
  <c r="AE49" i="208"/>
  <c r="H5" i="263" s="1"/>
  <c r="AD49" i="208"/>
  <c r="H5" i="262" s="1"/>
  <c r="AC49" i="208"/>
  <c r="H5" i="261" s="1"/>
  <c r="AB49" i="208"/>
  <c r="H5" i="260" s="1"/>
  <c r="AA49" i="208"/>
  <c r="H5" i="259" s="1"/>
  <c r="Z49" i="208"/>
  <c r="H5" i="258" s="1"/>
  <c r="Y49" i="208"/>
  <c r="H5" i="257" s="1"/>
  <c r="X49" i="208"/>
  <c r="H5" i="256" s="1"/>
  <c r="W49" i="208"/>
  <c r="H5" i="255" s="1"/>
  <c r="V49" i="208"/>
  <c r="H5" i="254" s="1"/>
  <c r="U49" i="208"/>
  <c r="H5" i="253" s="1"/>
  <c r="T49" i="208"/>
  <c r="H5" i="252" s="1"/>
  <c r="D49" i="208"/>
  <c r="H5" i="235" s="1"/>
  <c r="AG45" i="208"/>
  <c r="G5" i="265" s="1"/>
  <c r="AF45" i="208"/>
  <c r="G5" i="264" s="1"/>
  <c r="AE45" i="208"/>
  <c r="G5" i="263" s="1"/>
  <c r="AD45" i="208"/>
  <c r="G5" i="262" s="1"/>
  <c r="AC45" i="208"/>
  <c r="G5" i="261" s="1"/>
  <c r="AB45" i="208"/>
  <c r="G5" i="260" s="1"/>
  <c r="AA45" i="208"/>
  <c r="G5" i="259" s="1"/>
  <c r="Z45" i="208"/>
  <c r="G5" i="258" s="1"/>
  <c r="Y45" i="208"/>
  <c r="G5" i="257" s="1"/>
  <c r="X45" i="208"/>
  <c r="G5" i="256" s="1"/>
  <c r="W45" i="208"/>
  <c r="G5" i="255" s="1"/>
  <c r="V45" i="208"/>
  <c r="G5" i="254" s="1"/>
  <c r="U45" i="208"/>
  <c r="G5" i="253" s="1"/>
  <c r="T45" i="208"/>
  <c r="G5" i="252" s="1"/>
  <c r="D45" i="208"/>
  <c r="G5" i="235" s="1"/>
  <c r="AG41" i="208"/>
  <c r="F5" i="265" s="1"/>
  <c r="AF41" i="208"/>
  <c r="F5" i="264" s="1"/>
  <c r="AE41" i="208"/>
  <c r="F5" i="263" s="1"/>
  <c r="AD41" i="208"/>
  <c r="F5" i="262" s="1"/>
  <c r="AC41" i="208"/>
  <c r="F5" i="261" s="1"/>
  <c r="AB41" i="208"/>
  <c r="F5" i="260" s="1"/>
  <c r="AA41" i="208"/>
  <c r="F5" i="259" s="1"/>
  <c r="Z41" i="208"/>
  <c r="F5" i="258" s="1"/>
  <c r="Y41" i="208"/>
  <c r="F5" i="257" s="1"/>
  <c r="X41" i="208"/>
  <c r="F5" i="256" s="1"/>
  <c r="W41" i="208"/>
  <c r="F5" i="255" s="1"/>
  <c r="V41" i="208"/>
  <c r="F5" i="254" s="1"/>
  <c r="U41" i="208"/>
  <c r="F5" i="253" s="1"/>
  <c r="T41" i="208"/>
  <c r="F5" i="252" s="1"/>
  <c r="D41" i="208"/>
  <c r="F5" i="235" s="1"/>
  <c r="AG37" i="208"/>
  <c r="E5" i="265" s="1"/>
  <c r="AF37" i="208"/>
  <c r="E5" i="264" s="1"/>
  <c r="AE37" i="208"/>
  <c r="E5" i="263" s="1"/>
  <c r="AD37" i="208"/>
  <c r="E5" i="262" s="1"/>
  <c r="AC37" i="208"/>
  <c r="E5" i="261" s="1"/>
  <c r="AB37" i="208"/>
  <c r="E5" i="260" s="1"/>
  <c r="AA37" i="208"/>
  <c r="E5" i="259" s="1"/>
  <c r="Z37" i="208"/>
  <c r="E5" i="258" s="1"/>
  <c r="Y37" i="208"/>
  <c r="E5" i="257" s="1"/>
  <c r="X37" i="208"/>
  <c r="E5" i="256" s="1"/>
  <c r="W37" i="208"/>
  <c r="E5" i="255" s="1"/>
  <c r="V37" i="208"/>
  <c r="E5" i="254" s="1"/>
  <c r="U37" i="208"/>
  <c r="E5" i="253" s="1"/>
  <c r="T37" i="208"/>
  <c r="E5" i="252" s="1"/>
  <c r="D37" i="208"/>
  <c r="E5" i="235" s="1"/>
  <c r="AG33" i="208"/>
  <c r="D5" i="265" s="1"/>
  <c r="AF33" i="208"/>
  <c r="D5" i="264" s="1"/>
  <c r="AE33" i="208"/>
  <c r="D5" i="263" s="1"/>
  <c r="AD33" i="208"/>
  <c r="D5" i="262" s="1"/>
  <c r="AC33" i="208"/>
  <c r="D5" i="261" s="1"/>
  <c r="AB33" i="208"/>
  <c r="D5" i="260" s="1"/>
  <c r="AA33" i="208"/>
  <c r="D5" i="259" s="1"/>
  <c r="Z33" i="208"/>
  <c r="D5" i="258" s="1"/>
  <c r="Y33" i="208"/>
  <c r="D5" i="257" s="1"/>
  <c r="X33" i="208"/>
  <c r="D5" i="256" s="1"/>
  <c r="W33" i="208"/>
  <c r="D5" i="255" s="1"/>
  <c r="V33" i="208"/>
  <c r="D5" i="254" s="1"/>
  <c r="U33" i="208"/>
  <c r="D5" i="253" s="1"/>
  <c r="T33" i="208"/>
  <c r="D5" i="252" s="1"/>
  <c r="D33" i="208"/>
  <c r="D5" i="235" s="1"/>
  <c r="AG26" i="208"/>
  <c r="H4" i="265" s="1"/>
  <c r="AF26" i="208"/>
  <c r="H4" i="264" s="1"/>
  <c r="AE26" i="208"/>
  <c r="H4" i="263" s="1"/>
  <c r="AD26" i="208"/>
  <c r="H4" i="262" s="1"/>
  <c r="AC26" i="208"/>
  <c r="H4" i="261" s="1"/>
  <c r="AB26" i="208"/>
  <c r="H4" i="260" s="1"/>
  <c r="AA26" i="208"/>
  <c r="H4" i="259" s="1"/>
  <c r="Z26" i="208"/>
  <c r="H4" i="258" s="1"/>
  <c r="Y26" i="208"/>
  <c r="H4" i="257" s="1"/>
  <c r="X26" i="208"/>
  <c r="H4" i="256" s="1"/>
  <c r="W26" i="208"/>
  <c r="H4" i="255" s="1"/>
  <c r="V26" i="208"/>
  <c r="H4" i="254" s="1"/>
  <c r="U26" i="208"/>
  <c r="H4" i="253" s="1"/>
  <c r="T26" i="208"/>
  <c r="H4" i="252" s="1"/>
  <c r="D26" i="208"/>
  <c r="H4" i="235" s="1"/>
  <c r="AG22" i="208"/>
  <c r="G4" i="265" s="1"/>
  <c r="AF22" i="208"/>
  <c r="G4" i="264" s="1"/>
  <c r="AE22" i="208"/>
  <c r="G4" i="263" s="1"/>
  <c r="AD22" i="208"/>
  <c r="G4" i="262" s="1"/>
  <c r="AC22" i="208"/>
  <c r="G4" i="261" s="1"/>
  <c r="AB22" i="208"/>
  <c r="G4" i="260" s="1"/>
  <c r="AA22" i="208"/>
  <c r="G4" i="259" s="1"/>
  <c r="Z22" i="208"/>
  <c r="G4" i="258" s="1"/>
  <c r="Y22" i="208"/>
  <c r="G4" i="257" s="1"/>
  <c r="X22" i="208"/>
  <c r="G4" i="256" s="1"/>
  <c r="W22" i="208"/>
  <c r="G4" i="255" s="1"/>
  <c r="V22" i="208"/>
  <c r="G4" i="254" s="1"/>
  <c r="U22" i="208"/>
  <c r="G4" i="253" s="1"/>
  <c r="T22" i="208"/>
  <c r="G4" i="252" s="1"/>
  <c r="D22" i="208"/>
  <c r="G4" i="235" s="1"/>
  <c r="AG18" i="208"/>
  <c r="F4" i="265" s="1"/>
  <c r="AF18" i="208"/>
  <c r="F4" i="264" s="1"/>
  <c r="AE18" i="208"/>
  <c r="F4" i="263" s="1"/>
  <c r="AD18" i="208"/>
  <c r="F4" i="262" s="1"/>
  <c r="AC18" i="208"/>
  <c r="F4" i="261" s="1"/>
  <c r="AB18" i="208"/>
  <c r="F4" i="260" s="1"/>
  <c r="AA18" i="208"/>
  <c r="F4" i="259" s="1"/>
  <c r="Z18" i="208"/>
  <c r="F4" i="258" s="1"/>
  <c r="Y18" i="208"/>
  <c r="F4" i="257" s="1"/>
  <c r="X18" i="208"/>
  <c r="F4" i="256" s="1"/>
  <c r="W18" i="208"/>
  <c r="F4" i="255" s="1"/>
  <c r="V18" i="208"/>
  <c r="F4" i="254" s="1"/>
  <c r="U18" i="208"/>
  <c r="F4" i="253" s="1"/>
  <c r="T18" i="208"/>
  <c r="F4" i="252" s="1"/>
  <c r="D18" i="208"/>
  <c r="F4" i="235" s="1"/>
  <c r="AG14" i="208"/>
  <c r="E4" i="265" s="1"/>
  <c r="AF14" i="208"/>
  <c r="E4" i="264" s="1"/>
  <c r="AE14" i="208"/>
  <c r="E4" i="263" s="1"/>
  <c r="AD14" i="208"/>
  <c r="E4" i="262" s="1"/>
  <c r="AC14" i="208"/>
  <c r="E4" i="261" s="1"/>
  <c r="AB14" i="208"/>
  <c r="E4" i="260" s="1"/>
  <c r="AA14" i="208"/>
  <c r="E4" i="259" s="1"/>
  <c r="Z14" i="208"/>
  <c r="E4" i="258" s="1"/>
  <c r="Y14" i="208"/>
  <c r="E4" i="257" s="1"/>
  <c r="X14" i="208"/>
  <c r="E4" i="256" s="1"/>
  <c r="W14" i="208"/>
  <c r="E4" i="255" s="1"/>
  <c r="V14" i="208"/>
  <c r="E4" i="254" s="1"/>
  <c r="U14" i="208"/>
  <c r="E4" i="253" s="1"/>
  <c r="T14" i="208"/>
  <c r="E4" i="252" s="1"/>
  <c r="D14" i="208"/>
  <c r="E4" i="235" s="1"/>
  <c r="AG10" i="208"/>
  <c r="D4" i="265" s="1"/>
  <c r="AF10" i="208"/>
  <c r="D4" i="264" s="1"/>
  <c r="AE10" i="208"/>
  <c r="D4" i="263" s="1"/>
  <c r="AD10" i="208"/>
  <c r="D4" i="262" s="1"/>
  <c r="AC10" i="208"/>
  <c r="D4" i="261" s="1"/>
  <c r="AB10" i="208"/>
  <c r="D4" i="260" s="1"/>
  <c r="AA10" i="208"/>
  <c r="D4" i="259" s="1"/>
  <c r="Z10" i="208"/>
  <c r="D4" i="258" s="1"/>
  <c r="Y10" i="208"/>
  <c r="D4" i="257" s="1"/>
  <c r="X10" i="208"/>
  <c r="D4" i="256" s="1"/>
  <c r="W10" i="208"/>
  <c r="D4" i="255" s="1"/>
  <c r="V10" i="208"/>
  <c r="D4" i="254" s="1"/>
  <c r="U10" i="208"/>
  <c r="D4" i="253" s="1"/>
  <c r="T10" i="208"/>
  <c r="D4" i="252" s="1"/>
  <c r="D10" i="208"/>
  <c r="D4" i="235" s="1"/>
  <c r="Z50" i="208" l="1"/>
  <c r="AT4" i="210" s="1"/>
  <c r="I5" i="258" s="1"/>
  <c r="AC454" i="208"/>
  <c r="AZ22" i="210" s="1"/>
  <c r="I18" i="261" s="1"/>
  <c r="Z201" i="208"/>
  <c r="Z270" i="208"/>
  <c r="AT14" i="210" s="1"/>
  <c r="I11" i="258" s="1"/>
  <c r="T339" i="208"/>
  <c r="AH17" i="210" s="1"/>
  <c r="I14" i="252" s="1"/>
  <c r="Z385" i="208"/>
  <c r="AT19" i="210" s="1"/>
  <c r="S34" i="258" s="1"/>
  <c r="X513" i="208"/>
  <c r="AP25" i="210" s="1"/>
  <c r="I20" i="256" s="1"/>
  <c r="AD559" i="208"/>
  <c r="AD100" i="229" s="1"/>
  <c r="X651" i="208"/>
  <c r="AP31" i="210" s="1"/>
  <c r="I24" i="256" s="1"/>
  <c r="AD743" i="208"/>
  <c r="BB35" i="210" s="1"/>
  <c r="I29" i="262" s="1"/>
  <c r="D763" i="208"/>
  <c r="X27" i="208"/>
  <c r="AP3" i="210" s="1"/>
  <c r="I4" i="256" s="1"/>
  <c r="U50" i="208"/>
  <c r="AJ4" i="210" s="1"/>
  <c r="I5" i="253" s="1"/>
  <c r="AA50" i="208"/>
  <c r="AV4" i="210" s="1"/>
  <c r="I5" i="259" s="1"/>
  <c r="AG50" i="208"/>
  <c r="BH4" i="210" s="1"/>
  <c r="I5" i="265" s="1"/>
  <c r="X73" i="208"/>
  <c r="AP5" i="210" s="1"/>
  <c r="I6" i="256" s="1"/>
  <c r="AD73" i="208"/>
  <c r="BB5" i="210" s="1"/>
  <c r="I6" i="262" s="1"/>
  <c r="U96" i="208"/>
  <c r="AJ6" i="210" s="1"/>
  <c r="I7" i="253" s="1"/>
  <c r="AA96" i="208"/>
  <c r="AV6" i="210" s="1"/>
  <c r="I7" i="259" s="1"/>
  <c r="AG96" i="208"/>
  <c r="BH6" i="210" s="1"/>
  <c r="I7" i="265" s="1"/>
  <c r="X119" i="208"/>
  <c r="AP7" i="210" s="1"/>
  <c r="S32" i="256" s="1"/>
  <c r="AD119" i="208"/>
  <c r="BB7" i="210" s="1"/>
  <c r="S32" i="262" s="1"/>
  <c r="U431" i="208"/>
  <c r="AJ21" i="210" s="1"/>
  <c r="I17" i="253" s="1"/>
  <c r="AA431" i="208"/>
  <c r="AV21" i="210" s="1"/>
  <c r="I17" i="259" s="1"/>
  <c r="AG431" i="208"/>
  <c r="BH21" i="210" s="1"/>
  <c r="I17" i="265" s="1"/>
  <c r="X454" i="208"/>
  <c r="AP22" i="210" s="1"/>
  <c r="I18" i="256" s="1"/>
  <c r="AD454" i="208"/>
  <c r="BB22" i="210" s="1"/>
  <c r="I18" i="262" s="1"/>
  <c r="U201" i="208"/>
  <c r="AA201" i="208"/>
  <c r="AG201" i="208"/>
  <c r="X224" i="208"/>
  <c r="AP12" i="210" s="1"/>
  <c r="S33" i="256" s="1"/>
  <c r="AD224" i="208"/>
  <c r="BB12" i="210" s="1"/>
  <c r="S33" i="262" s="1"/>
  <c r="U270" i="208"/>
  <c r="AJ14" i="210" s="1"/>
  <c r="I11" i="253" s="1"/>
  <c r="AA270" i="208"/>
  <c r="AV14" i="210" s="1"/>
  <c r="I11" i="259" s="1"/>
  <c r="AG270" i="208"/>
  <c r="BH14" i="210" s="1"/>
  <c r="I11" i="265" s="1"/>
  <c r="X293" i="208"/>
  <c r="AP15" i="210" s="1"/>
  <c r="I12" i="256" s="1"/>
  <c r="AD293" i="208"/>
  <c r="BB15" i="210" s="1"/>
  <c r="I12" i="262" s="1"/>
  <c r="U339" i="208"/>
  <c r="AJ17" i="210" s="1"/>
  <c r="I14" i="253" s="1"/>
  <c r="AA339" i="208"/>
  <c r="AV17" i="210" s="1"/>
  <c r="I14" i="259" s="1"/>
  <c r="AG339" i="208"/>
  <c r="BH17" i="210" s="1"/>
  <c r="I14" i="265" s="1"/>
  <c r="X362" i="208"/>
  <c r="AP18" i="210" s="1"/>
  <c r="I15" i="256" s="1"/>
  <c r="AD362" i="208"/>
  <c r="BB18" i="210" s="1"/>
  <c r="I15" i="262" s="1"/>
  <c r="U385" i="208"/>
  <c r="AJ19" i="210" s="1"/>
  <c r="S34" i="253" s="1"/>
  <c r="AA385" i="208"/>
  <c r="AV19" i="210" s="1"/>
  <c r="S34" i="259" s="1"/>
  <c r="AG385" i="208"/>
  <c r="BH19" i="210" s="1"/>
  <c r="S34" i="265" s="1"/>
  <c r="X408" i="208"/>
  <c r="AP20" i="210" s="1"/>
  <c r="I16" i="256" s="1"/>
  <c r="AD408" i="208"/>
  <c r="BB20" i="210" s="1"/>
  <c r="I16" i="262" s="1"/>
  <c r="U477" i="208"/>
  <c r="AJ23" i="210" s="1"/>
  <c r="I19" i="253" s="1"/>
  <c r="AA477" i="208"/>
  <c r="AV23" i="210" s="1"/>
  <c r="I19" i="259" s="1"/>
  <c r="AG477" i="208"/>
  <c r="BH23" i="210" s="1"/>
  <c r="I19" i="265" s="1"/>
  <c r="Y490" i="208"/>
  <c r="AE490" i="208"/>
  <c r="AC27" i="208"/>
  <c r="AZ3" i="210" s="1"/>
  <c r="I4" i="261" s="1"/>
  <c r="AC73" i="208"/>
  <c r="AZ5" i="210" s="1"/>
  <c r="I6" i="261" s="1"/>
  <c r="AF431" i="208"/>
  <c r="BF21" i="210" s="1"/>
  <c r="I17" i="264" s="1"/>
  <c r="T201" i="208"/>
  <c r="T270" i="208"/>
  <c r="AH14" i="210" s="1"/>
  <c r="I11" i="252" s="1"/>
  <c r="Z339" i="208"/>
  <c r="AT17" i="210" s="1"/>
  <c r="I14" i="258" s="1"/>
  <c r="AC362" i="208"/>
  <c r="AZ18" i="210" s="1"/>
  <c r="I15" i="261" s="1"/>
  <c r="AC408" i="208"/>
  <c r="AZ20" i="210" s="1"/>
  <c r="I16" i="261" s="1"/>
  <c r="AD513" i="208"/>
  <c r="BB25" i="210" s="1"/>
  <c r="I20" i="262" s="1"/>
  <c r="X559" i="208"/>
  <c r="X100" i="229" s="1"/>
  <c r="X605" i="208"/>
  <c r="AA628" i="208"/>
  <c r="AV30" i="210" s="1"/>
  <c r="I23" i="259" s="1"/>
  <c r="AA674" i="208"/>
  <c r="AV32" i="210" s="1"/>
  <c r="I25" i="259" s="1"/>
  <c r="AD27" i="208"/>
  <c r="BB3" i="210" s="1"/>
  <c r="I4" i="262" s="1"/>
  <c r="Y27" i="208"/>
  <c r="AR3" i="210" s="1"/>
  <c r="I4" i="257" s="1"/>
  <c r="AE27" i="208"/>
  <c r="BD3" i="210" s="1"/>
  <c r="I4" i="263" s="1"/>
  <c r="V50" i="208"/>
  <c r="AL4" i="210" s="1"/>
  <c r="I5" i="254" s="1"/>
  <c r="AB50" i="208"/>
  <c r="AX4" i="210" s="1"/>
  <c r="I5" i="260" s="1"/>
  <c r="Y73" i="208"/>
  <c r="AR5" i="210" s="1"/>
  <c r="I6" i="257" s="1"/>
  <c r="AE73" i="208"/>
  <c r="BD5" i="210" s="1"/>
  <c r="I6" i="263" s="1"/>
  <c r="V96" i="208"/>
  <c r="AL6" i="210" s="1"/>
  <c r="I7" i="254" s="1"/>
  <c r="AB96" i="208"/>
  <c r="AX6" i="210" s="1"/>
  <c r="I7" i="260" s="1"/>
  <c r="Y119" i="208"/>
  <c r="AR7" i="210" s="1"/>
  <c r="S32" i="257" s="1"/>
  <c r="AE119" i="208"/>
  <c r="BD7" i="210" s="1"/>
  <c r="S32" i="263" s="1"/>
  <c r="V431" i="208"/>
  <c r="AL21" i="210" s="1"/>
  <c r="I17" i="254" s="1"/>
  <c r="AB431" i="208"/>
  <c r="AX21" i="210" s="1"/>
  <c r="I17" i="260" s="1"/>
  <c r="D454" i="208"/>
  <c r="Y454" i="208"/>
  <c r="AR22" i="210" s="1"/>
  <c r="I18" i="257" s="1"/>
  <c r="AE454" i="208"/>
  <c r="BD22" i="210" s="1"/>
  <c r="I18" i="263" s="1"/>
  <c r="V201" i="208"/>
  <c r="AB201" i="208"/>
  <c r="D224" i="208"/>
  <c r="Y224" i="208"/>
  <c r="AR12" i="210" s="1"/>
  <c r="S33" i="257" s="1"/>
  <c r="AE224" i="208"/>
  <c r="BD12" i="210" s="1"/>
  <c r="S33" i="263" s="1"/>
  <c r="V270" i="208"/>
  <c r="AL14" i="210" s="1"/>
  <c r="I11" i="254" s="1"/>
  <c r="AB270" i="208"/>
  <c r="AX14" i="210" s="1"/>
  <c r="I11" i="260" s="1"/>
  <c r="D293" i="208"/>
  <c r="Y293" i="208"/>
  <c r="AR15" i="210" s="1"/>
  <c r="I12" i="257" s="1"/>
  <c r="AE293" i="208"/>
  <c r="BD15" i="210" s="1"/>
  <c r="I12" i="263" s="1"/>
  <c r="V339" i="208"/>
  <c r="AL17" i="210" s="1"/>
  <c r="I14" i="254" s="1"/>
  <c r="AB339" i="208"/>
  <c r="AX17" i="210" s="1"/>
  <c r="I14" i="260" s="1"/>
  <c r="D362" i="208"/>
  <c r="Y362" i="208"/>
  <c r="AR18" i="210" s="1"/>
  <c r="I15" i="257" s="1"/>
  <c r="AE362" i="208"/>
  <c r="BD18" i="210" s="1"/>
  <c r="I15" i="263" s="1"/>
  <c r="V385" i="208"/>
  <c r="AL19" i="210" s="1"/>
  <c r="S34" i="254" s="1"/>
  <c r="AB385" i="208"/>
  <c r="AX19" i="210" s="1"/>
  <c r="S34" i="260" s="1"/>
  <c r="D408" i="208"/>
  <c r="Y408" i="208"/>
  <c r="AR20" i="210" s="1"/>
  <c r="I16" i="257" s="1"/>
  <c r="AE408" i="208"/>
  <c r="BD20" i="210" s="1"/>
  <c r="I16" i="263" s="1"/>
  <c r="V477" i="208"/>
  <c r="AL23" i="210" s="1"/>
  <c r="I19" i="254" s="1"/>
  <c r="AB477" i="208"/>
  <c r="AX23" i="210" s="1"/>
  <c r="I19" i="260" s="1"/>
  <c r="X832" i="208"/>
  <c r="U855" i="208"/>
  <c r="AJ41" i="210" s="1"/>
  <c r="I33" i="253" s="1"/>
  <c r="AA855" i="208"/>
  <c r="AV41" i="210" s="1"/>
  <c r="I33" i="259" s="1"/>
  <c r="AG855" i="208"/>
  <c r="BH41" i="210" s="1"/>
  <c r="I33" i="265" s="1"/>
  <c r="T50" i="208"/>
  <c r="AH4" i="210" s="1"/>
  <c r="I5" i="252" s="1"/>
  <c r="T96" i="208"/>
  <c r="AH6" i="210" s="1"/>
  <c r="I7" i="252" s="1"/>
  <c r="W119" i="208"/>
  <c r="AN7" i="210" s="1"/>
  <c r="S32" i="255" s="1"/>
  <c r="T431" i="208"/>
  <c r="AH21" i="210" s="1"/>
  <c r="I17" i="252" s="1"/>
  <c r="AF201" i="208"/>
  <c r="AC293" i="208"/>
  <c r="AZ15" i="210" s="1"/>
  <c r="I12" i="261" s="1"/>
  <c r="T385" i="208"/>
  <c r="AH19" i="210" s="1"/>
  <c r="S34" i="252" s="1"/>
  <c r="T477" i="208"/>
  <c r="AH23" i="210" s="1"/>
  <c r="I19" i="252" s="1"/>
  <c r="U536" i="208"/>
  <c r="AJ26" i="210" s="1"/>
  <c r="I21" i="253" s="1"/>
  <c r="U582" i="208"/>
  <c r="AJ28" i="210" s="1"/>
  <c r="I22" i="253" s="1"/>
  <c r="AG628" i="208"/>
  <c r="BH30" i="210" s="1"/>
  <c r="I23" i="265" s="1"/>
  <c r="AG674" i="208"/>
  <c r="BH32" i="210" s="1"/>
  <c r="I25" i="265" s="1"/>
  <c r="Y832" i="208"/>
  <c r="AE832" i="208"/>
  <c r="W27" i="208"/>
  <c r="AN3" i="210" s="1"/>
  <c r="I4" i="255" s="1"/>
  <c r="W73" i="208"/>
  <c r="AN5" i="210" s="1"/>
  <c r="I6" i="255" s="1"/>
  <c r="AF96" i="208"/>
  <c r="BF6" i="210" s="1"/>
  <c r="I7" i="264" s="1"/>
  <c r="W224" i="208"/>
  <c r="AN12" i="210" s="1"/>
  <c r="S33" i="255" s="1"/>
  <c r="W293" i="208"/>
  <c r="AN15" i="210" s="1"/>
  <c r="I12" i="255" s="1"/>
  <c r="W362" i="208"/>
  <c r="AN18" i="210" s="1"/>
  <c r="I15" i="255" s="1"/>
  <c r="W408" i="208"/>
  <c r="AN20" i="210" s="1"/>
  <c r="I16" i="255" s="1"/>
  <c r="AF477" i="208"/>
  <c r="BF23" i="210" s="1"/>
  <c r="I19" i="264" s="1"/>
  <c r="AA536" i="208"/>
  <c r="AV26" i="210" s="1"/>
  <c r="I21" i="259" s="1"/>
  <c r="AA582" i="208"/>
  <c r="AV28" i="210" s="1"/>
  <c r="I22" i="259" s="1"/>
  <c r="AD605" i="208"/>
  <c r="AD651" i="208"/>
  <c r="BB31" i="210" s="1"/>
  <c r="I24" i="262" s="1"/>
  <c r="X743" i="208"/>
  <c r="AP35" i="210" s="1"/>
  <c r="I29" i="256" s="1"/>
  <c r="V513" i="208"/>
  <c r="AL25" i="210" s="1"/>
  <c r="I20" i="254" s="1"/>
  <c r="AB513" i="208"/>
  <c r="AX25" i="210" s="1"/>
  <c r="I20" i="260" s="1"/>
  <c r="D536" i="208"/>
  <c r="Y536" i="208"/>
  <c r="AR26" i="210" s="1"/>
  <c r="I21" i="257" s="1"/>
  <c r="AE536" i="208"/>
  <c r="BD26" i="210" s="1"/>
  <c r="I21" i="263" s="1"/>
  <c r="V559" i="208"/>
  <c r="V100" i="229" s="1"/>
  <c r="AB559" i="208"/>
  <c r="AB100" i="229" s="1"/>
  <c r="D582" i="208"/>
  <c r="Y582" i="208"/>
  <c r="AR28" i="210" s="1"/>
  <c r="I22" i="257" s="1"/>
  <c r="AE582" i="208"/>
  <c r="BD28" i="210" s="1"/>
  <c r="I22" i="263" s="1"/>
  <c r="V605" i="208"/>
  <c r="AB605" i="208"/>
  <c r="D628" i="208"/>
  <c r="Y628" i="208"/>
  <c r="AR30" i="210" s="1"/>
  <c r="I23" i="257" s="1"/>
  <c r="AE628" i="208"/>
  <c r="BD30" i="210" s="1"/>
  <c r="I23" i="263" s="1"/>
  <c r="V651" i="208"/>
  <c r="AL31" i="210" s="1"/>
  <c r="I24" i="254" s="1"/>
  <c r="AB651" i="208"/>
  <c r="AX31" i="210" s="1"/>
  <c r="I24" i="260" s="1"/>
  <c r="D674" i="208"/>
  <c r="Y674" i="208"/>
  <c r="AR32" i="210" s="1"/>
  <c r="I25" i="257" s="1"/>
  <c r="AE674" i="208"/>
  <c r="BD32" i="210" s="1"/>
  <c r="I25" i="263" s="1"/>
  <c r="V743" i="208"/>
  <c r="AL35" i="210" s="1"/>
  <c r="I29" i="254" s="1"/>
  <c r="AB743" i="208"/>
  <c r="AX35" i="210" s="1"/>
  <c r="I29" i="260" s="1"/>
  <c r="T832" i="208"/>
  <c r="Z832" i="208"/>
  <c r="AF832" i="208"/>
  <c r="W855" i="208"/>
  <c r="AN41" i="210" s="1"/>
  <c r="I33" i="255" s="1"/>
  <c r="AC855" i="208"/>
  <c r="AZ41" i="210" s="1"/>
  <c r="I33" i="261" s="1"/>
  <c r="AF50" i="208"/>
  <c r="BF4" i="210" s="1"/>
  <c r="I5" i="264" s="1"/>
  <c r="Z96" i="208"/>
  <c r="AT6" i="210" s="1"/>
  <c r="I7" i="258" s="1"/>
  <c r="AC119" i="208"/>
  <c r="AZ7" i="210" s="1"/>
  <c r="S32" i="261" s="1"/>
  <c r="Z431" i="208"/>
  <c r="AT21" i="210" s="1"/>
  <c r="I17" i="258" s="1"/>
  <c r="AC224" i="208"/>
  <c r="AZ12" i="210" s="1"/>
  <c r="S33" i="261" s="1"/>
  <c r="AF270" i="208"/>
  <c r="BF14" i="210" s="1"/>
  <c r="I11" i="264" s="1"/>
  <c r="AF339" i="208"/>
  <c r="BF17" i="210" s="1"/>
  <c r="I14" i="264" s="1"/>
  <c r="AF385" i="208"/>
  <c r="BF19" i="210" s="1"/>
  <c r="S34" i="264" s="1"/>
  <c r="Z477" i="208"/>
  <c r="AT23" i="210" s="1"/>
  <c r="I19" i="258" s="1"/>
  <c r="AG536" i="208"/>
  <c r="BH26" i="210" s="1"/>
  <c r="I21" i="265" s="1"/>
  <c r="AG582" i="208"/>
  <c r="BH28" i="210" s="1"/>
  <c r="I22" i="265" s="1"/>
  <c r="U628" i="208"/>
  <c r="AJ30" i="210" s="1"/>
  <c r="I23" i="253" s="1"/>
  <c r="U674" i="208"/>
  <c r="AJ32" i="210" s="1"/>
  <c r="I25" i="253" s="1"/>
  <c r="W513" i="208"/>
  <c r="AN25" i="210" s="1"/>
  <c r="I20" i="255" s="1"/>
  <c r="AC513" i="208"/>
  <c r="AZ25" i="210" s="1"/>
  <c r="I20" i="261" s="1"/>
  <c r="T536" i="208"/>
  <c r="AH26" i="210" s="1"/>
  <c r="I21" i="252" s="1"/>
  <c r="Z536" i="208"/>
  <c r="AT26" i="210" s="1"/>
  <c r="I21" i="258" s="1"/>
  <c r="AF536" i="208"/>
  <c r="BF26" i="210" s="1"/>
  <c r="I21" i="264" s="1"/>
  <c r="W559" i="208"/>
  <c r="W100" i="229" s="1"/>
  <c r="AC559" i="208"/>
  <c r="AC100" i="229" s="1"/>
  <c r="T582" i="208"/>
  <c r="AH28" i="210" s="1"/>
  <c r="I22" i="252" s="1"/>
  <c r="Z582" i="208"/>
  <c r="AT28" i="210" s="1"/>
  <c r="I22" i="258" s="1"/>
  <c r="AF582" i="208"/>
  <c r="BF28" i="210" s="1"/>
  <c r="I22" i="264" s="1"/>
  <c r="W605" i="208"/>
  <c r="T628" i="208"/>
  <c r="AH30" i="210" s="1"/>
  <c r="I23" i="252" s="1"/>
  <c r="Z628" i="208"/>
  <c r="AT30" i="210" s="1"/>
  <c r="I23" i="258" s="1"/>
  <c r="AF628" i="208"/>
  <c r="BF30" i="210" s="1"/>
  <c r="I23" i="264" s="1"/>
  <c r="W651" i="208"/>
  <c r="AN31" i="210" s="1"/>
  <c r="I24" i="255" s="1"/>
  <c r="AC651" i="208"/>
  <c r="AZ31" i="210" s="1"/>
  <c r="I24" i="261" s="1"/>
  <c r="T674" i="208"/>
  <c r="AH32" i="210" s="1"/>
  <c r="I25" i="252" s="1"/>
  <c r="Z674" i="208"/>
  <c r="AT32" i="210" s="1"/>
  <c r="I25" i="258" s="1"/>
  <c r="AF674" i="208"/>
  <c r="BF32" i="210" s="1"/>
  <c r="I25" i="264" s="1"/>
  <c r="W743" i="208"/>
  <c r="AN35" i="210" s="1"/>
  <c r="I29" i="255" s="1"/>
  <c r="AC743" i="208"/>
  <c r="AZ35" i="210" s="1"/>
  <c r="I29" i="261" s="1"/>
  <c r="U763" i="208"/>
  <c r="AA763" i="208"/>
  <c r="AG763" i="208"/>
  <c r="U832" i="208"/>
  <c r="AA832" i="208"/>
  <c r="AG832" i="208"/>
  <c r="X855" i="208"/>
  <c r="AP41" i="210" s="1"/>
  <c r="I33" i="256" s="1"/>
  <c r="AD855" i="208"/>
  <c r="BB41" i="210" s="1"/>
  <c r="I33" i="262" s="1"/>
  <c r="D832" i="208"/>
  <c r="V27" i="208"/>
  <c r="AL3" i="210" s="1"/>
  <c r="I4" i="254" s="1"/>
  <c r="AB27" i="208"/>
  <c r="AX3" i="210" s="1"/>
  <c r="I4" i="260" s="1"/>
  <c r="X490" i="208"/>
  <c r="AD490" i="208"/>
  <c r="T763" i="208"/>
  <c r="Z763" i="208"/>
  <c r="AF763" i="208"/>
  <c r="V855" i="208"/>
  <c r="AL41" i="210" s="1"/>
  <c r="I33" i="254" s="1"/>
  <c r="AB855" i="208"/>
  <c r="AX41" i="210" s="1"/>
  <c r="I33" i="260" s="1"/>
  <c r="D878" i="208"/>
  <c r="D73" i="208"/>
  <c r="D119" i="208"/>
  <c r="U27" i="208"/>
  <c r="AJ3" i="210" s="1"/>
  <c r="I4" i="253" s="1"/>
  <c r="AA27" i="208"/>
  <c r="AV3" i="210" s="1"/>
  <c r="I4" i="259" s="1"/>
  <c r="AG27" i="208"/>
  <c r="BH3" i="210" s="1"/>
  <c r="I4" i="265" s="1"/>
  <c r="X50" i="208"/>
  <c r="AP4" i="210" s="1"/>
  <c r="I5" i="256" s="1"/>
  <c r="AD50" i="208"/>
  <c r="BB4" i="210" s="1"/>
  <c r="I5" i="262" s="1"/>
  <c r="U73" i="208"/>
  <c r="AJ5" i="210" s="1"/>
  <c r="I6" i="253" s="1"/>
  <c r="AA73" i="208"/>
  <c r="AV5" i="210" s="1"/>
  <c r="I6" i="259" s="1"/>
  <c r="AG73" i="208"/>
  <c r="BH5" i="210" s="1"/>
  <c r="I6" i="265" s="1"/>
  <c r="X96" i="208"/>
  <c r="AP6" i="210" s="1"/>
  <c r="I7" i="256" s="1"/>
  <c r="AD96" i="208"/>
  <c r="BB6" i="210" s="1"/>
  <c r="I7" i="262" s="1"/>
  <c r="U119" i="208"/>
  <c r="AJ7" i="210" s="1"/>
  <c r="S32" i="253" s="1"/>
  <c r="AA119" i="208"/>
  <c r="AV7" i="210" s="1"/>
  <c r="S32" i="259" s="1"/>
  <c r="AG119" i="208"/>
  <c r="BH7" i="210" s="1"/>
  <c r="S32" i="265" s="1"/>
  <c r="X431" i="208"/>
  <c r="AP21" i="210" s="1"/>
  <c r="I17" i="256" s="1"/>
  <c r="AD431" i="208"/>
  <c r="BB21" i="210" s="1"/>
  <c r="I17" i="262" s="1"/>
  <c r="U454" i="208"/>
  <c r="AJ22" i="210" s="1"/>
  <c r="I18" i="253" s="1"/>
  <c r="AA454" i="208"/>
  <c r="AV22" i="210" s="1"/>
  <c r="I18" i="259" s="1"/>
  <c r="AG454" i="208"/>
  <c r="BH22" i="210" s="1"/>
  <c r="I18" i="265" s="1"/>
  <c r="X201" i="208"/>
  <c r="AD201" i="208"/>
  <c r="U224" i="208"/>
  <c r="AJ12" i="210" s="1"/>
  <c r="S33" i="253" s="1"/>
  <c r="AA224" i="208"/>
  <c r="AV12" i="210" s="1"/>
  <c r="S33" i="259" s="1"/>
  <c r="AG224" i="208"/>
  <c r="BH12" i="210" s="1"/>
  <c r="S33" i="265" s="1"/>
  <c r="X270" i="208"/>
  <c r="AP14" i="210" s="1"/>
  <c r="I11" i="256" s="1"/>
  <c r="AD270" i="208"/>
  <c r="BB14" i="210" s="1"/>
  <c r="I11" i="262" s="1"/>
  <c r="U293" i="208"/>
  <c r="AJ15" i="210" s="1"/>
  <c r="I12" i="253" s="1"/>
  <c r="AA293" i="208"/>
  <c r="AV15" i="210" s="1"/>
  <c r="I12" i="259" s="1"/>
  <c r="AG293" i="208"/>
  <c r="BH15" i="210" s="1"/>
  <c r="I12" i="265" s="1"/>
  <c r="W454" i="208"/>
  <c r="AN22" i="210" s="1"/>
  <c r="I18" i="255" s="1"/>
  <c r="AC605" i="208"/>
  <c r="Y878" i="208"/>
  <c r="AR42" i="210" s="1"/>
  <c r="I34" i="257" s="1"/>
  <c r="AE878" i="208"/>
  <c r="BD42" i="210" s="1"/>
  <c r="I34" i="263" s="1"/>
  <c r="T27" i="208"/>
  <c r="AH3" i="210" s="1"/>
  <c r="I4" i="252" s="1"/>
  <c r="Z27" i="208"/>
  <c r="AT3" i="210" s="1"/>
  <c r="I4" i="258" s="1"/>
  <c r="AF27" i="208"/>
  <c r="BF3" i="210" s="1"/>
  <c r="I4" i="264" s="1"/>
  <c r="W50" i="208"/>
  <c r="AN4" i="210" s="1"/>
  <c r="I5" i="255" s="1"/>
  <c r="AC50" i="208"/>
  <c r="AZ4" i="210" s="1"/>
  <c r="I5" i="261" s="1"/>
  <c r="T73" i="208"/>
  <c r="AH5" i="210" s="1"/>
  <c r="I6" i="252" s="1"/>
  <c r="Z73" i="208"/>
  <c r="AT5" i="210" s="1"/>
  <c r="I6" i="258" s="1"/>
  <c r="AF73" i="208"/>
  <c r="BF5" i="210" s="1"/>
  <c r="I6" i="264" s="1"/>
  <c r="W96" i="208"/>
  <c r="AN6" i="210" s="1"/>
  <c r="I7" i="255" s="1"/>
  <c r="AC96" i="208"/>
  <c r="AZ6" i="210" s="1"/>
  <c r="I7" i="261" s="1"/>
  <c r="T119" i="208"/>
  <c r="AH7" i="210" s="1"/>
  <c r="S32" i="252" s="1"/>
  <c r="Z119" i="208"/>
  <c r="AT7" i="210" s="1"/>
  <c r="S32" i="258" s="1"/>
  <c r="AF119" i="208"/>
  <c r="BF7" i="210" s="1"/>
  <c r="S32" i="264" s="1"/>
  <c r="W431" i="208"/>
  <c r="AN21" i="210" s="1"/>
  <c r="I17" i="255" s="1"/>
  <c r="AC431" i="208"/>
  <c r="AZ21" i="210" s="1"/>
  <c r="I17" i="261" s="1"/>
  <c r="T454" i="208"/>
  <c r="AH22" i="210" s="1"/>
  <c r="I18" i="252" s="1"/>
  <c r="Z454" i="208"/>
  <c r="AT22" i="210" s="1"/>
  <c r="I18" i="258" s="1"/>
  <c r="AF454" i="208"/>
  <c r="BF22" i="210" s="1"/>
  <c r="I18" i="264" s="1"/>
  <c r="W201" i="208"/>
  <c r="AC201" i="208"/>
  <c r="T224" i="208"/>
  <c r="AH12" i="210" s="1"/>
  <c r="S33" i="252" s="1"/>
  <c r="Z224" i="208"/>
  <c r="AT12" i="210" s="1"/>
  <c r="S33" i="258" s="1"/>
  <c r="AF224" i="208"/>
  <c r="BF12" i="210" s="1"/>
  <c r="S33" i="264" s="1"/>
  <c r="AD832" i="208"/>
  <c r="X878" i="208"/>
  <c r="AP42" i="210" s="1"/>
  <c r="I34" i="256" s="1"/>
  <c r="AD878" i="208"/>
  <c r="BB42" i="210" s="1"/>
  <c r="I34" i="262" s="1"/>
  <c r="T490" i="208"/>
  <c r="Z490" i="208"/>
  <c r="AF490" i="208"/>
  <c r="V763" i="208"/>
  <c r="AB763" i="208"/>
  <c r="T878" i="208"/>
  <c r="AH42" i="210" s="1"/>
  <c r="I34" i="252" s="1"/>
  <c r="Z878" i="208"/>
  <c r="AT42" i="210" s="1"/>
  <c r="I34" i="258" s="1"/>
  <c r="AF878" i="208"/>
  <c r="BF42" i="210" s="1"/>
  <c r="I34" i="264" s="1"/>
  <c r="W270" i="208"/>
  <c r="AN14" i="210" s="1"/>
  <c r="I11" i="255" s="1"/>
  <c r="AC270" i="208"/>
  <c r="AZ14" i="210" s="1"/>
  <c r="I11" i="261" s="1"/>
  <c r="T293" i="208"/>
  <c r="AH15" i="210" s="1"/>
  <c r="I12" i="252" s="1"/>
  <c r="Z293" i="208"/>
  <c r="AT15" i="210" s="1"/>
  <c r="I12" i="258" s="1"/>
  <c r="AF293" i="208"/>
  <c r="BF15" i="210" s="1"/>
  <c r="I12" i="264" s="1"/>
  <c r="W339" i="208"/>
  <c r="AN17" i="210" s="1"/>
  <c r="I14" i="255" s="1"/>
  <c r="AC339" i="208"/>
  <c r="AZ17" i="210" s="1"/>
  <c r="I14" i="261" s="1"/>
  <c r="T362" i="208"/>
  <c r="AH18" i="210" s="1"/>
  <c r="I15" i="252" s="1"/>
  <c r="Z362" i="208"/>
  <c r="AT18" i="210" s="1"/>
  <c r="I15" i="258" s="1"/>
  <c r="AF362" i="208"/>
  <c r="BF18" i="210" s="1"/>
  <c r="I15" i="264" s="1"/>
  <c r="W385" i="208"/>
  <c r="AN19" i="210" s="1"/>
  <c r="S34" i="255" s="1"/>
  <c r="AC385" i="208"/>
  <c r="AZ19" i="210" s="1"/>
  <c r="S34" i="261" s="1"/>
  <c r="T408" i="208"/>
  <c r="AH20" i="210" s="1"/>
  <c r="I16" i="252" s="1"/>
  <c r="Z408" i="208"/>
  <c r="AT20" i="210" s="1"/>
  <c r="I16" i="258" s="1"/>
  <c r="AF408" i="208"/>
  <c r="BF20" i="210" s="1"/>
  <c r="I16" i="264" s="1"/>
  <c r="W477" i="208"/>
  <c r="AN23" i="210" s="1"/>
  <c r="I19" i="255" s="1"/>
  <c r="AC477" i="208"/>
  <c r="AZ23" i="210" s="1"/>
  <c r="I19" i="261" s="1"/>
  <c r="U490" i="208"/>
  <c r="AA490" i="208"/>
  <c r="AG490" i="208"/>
  <c r="Y513" i="208"/>
  <c r="AR25" i="210" s="1"/>
  <c r="I20" i="257" s="1"/>
  <c r="AE513" i="208"/>
  <c r="BD25" i="210" s="1"/>
  <c r="I20" i="263" s="1"/>
  <c r="V536" i="208"/>
  <c r="AL26" i="210" s="1"/>
  <c r="I21" i="254" s="1"/>
  <c r="AB536" i="208"/>
  <c r="AX26" i="210" s="1"/>
  <c r="I21" i="260" s="1"/>
  <c r="D559" i="208"/>
  <c r="D100" i="229" s="1"/>
  <c r="Y559" i="208"/>
  <c r="Y100" i="229" s="1"/>
  <c r="AE559" i="208"/>
  <c r="AE100" i="229" s="1"/>
  <c r="V582" i="208"/>
  <c r="AL28" i="210" s="1"/>
  <c r="I22" i="254" s="1"/>
  <c r="AB582" i="208"/>
  <c r="AX28" i="210" s="1"/>
  <c r="I22" i="260" s="1"/>
  <c r="D605" i="208"/>
  <c r="Y605" i="208"/>
  <c r="AE605" i="208"/>
  <c r="V628" i="208"/>
  <c r="AL30" i="210" s="1"/>
  <c r="I23" i="254" s="1"/>
  <c r="AB628" i="208"/>
  <c r="AX30" i="210" s="1"/>
  <c r="I23" i="260" s="1"/>
  <c r="D651" i="208"/>
  <c r="Y651" i="208"/>
  <c r="AR31" i="210" s="1"/>
  <c r="I24" i="257" s="1"/>
  <c r="AE651" i="208"/>
  <c r="BD31" i="210" s="1"/>
  <c r="I24" i="263" s="1"/>
  <c r="V674" i="208"/>
  <c r="AL32" i="210" s="1"/>
  <c r="I25" i="254" s="1"/>
  <c r="AB674" i="208"/>
  <c r="AX32" i="210" s="1"/>
  <c r="I25" i="260" s="1"/>
  <c r="D743" i="208"/>
  <c r="Y743" i="208"/>
  <c r="AR35" i="210" s="1"/>
  <c r="I29" i="257" s="1"/>
  <c r="AE743" i="208"/>
  <c r="BD35" i="210" s="1"/>
  <c r="I29" i="263" s="1"/>
  <c r="W763" i="208"/>
  <c r="AC763" i="208"/>
  <c r="U878" i="208"/>
  <c r="AJ42" i="210" s="1"/>
  <c r="I34" i="253" s="1"/>
  <c r="AA878" i="208"/>
  <c r="AV42" i="210" s="1"/>
  <c r="I34" i="259" s="1"/>
  <c r="AG878" i="208"/>
  <c r="BH42" i="210" s="1"/>
  <c r="I34" i="265" s="1"/>
  <c r="X339" i="208"/>
  <c r="AP17" i="210" s="1"/>
  <c r="I14" i="256" s="1"/>
  <c r="U362" i="208"/>
  <c r="AJ18" i="210" s="1"/>
  <c r="I15" i="253" s="1"/>
  <c r="AG362" i="208"/>
  <c r="BH18" i="210" s="1"/>
  <c r="I15" i="265" s="1"/>
  <c r="X385" i="208"/>
  <c r="AP19" i="210" s="1"/>
  <c r="S34" i="256" s="1"/>
  <c r="AA408" i="208"/>
  <c r="AV20" i="210" s="1"/>
  <c r="I16" i="259" s="1"/>
  <c r="AD477" i="208"/>
  <c r="BB23" i="210" s="1"/>
  <c r="I19" i="262" s="1"/>
  <c r="AB490" i="208"/>
  <c r="D490" i="208"/>
  <c r="T513" i="208"/>
  <c r="AH25" i="210" s="1"/>
  <c r="I20" i="252" s="1"/>
  <c r="Z513" i="208"/>
  <c r="AT25" i="210" s="1"/>
  <c r="I20" i="258" s="1"/>
  <c r="AF513" i="208"/>
  <c r="BF25" i="210" s="1"/>
  <c r="I20" i="264" s="1"/>
  <c r="W536" i="208"/>
  <c r="AN26" i="210" s="1"/>
  <c r="I21" i="255" s="1"/>
  <c r="AC536" i="208"/>
  <c r="AZ26" i="210" s="1"/>
  <c r="I21" i="261" s="1"/>
  <c r="T559" i="208"/>
  <c r="T100" i="229" s="1"/>
  <c r="Z559" i="208"/>
  <c r="Z100" i="229" s="1"/>
  <c r="AF559" i="208"/>
  <c r="AF100" i="229" s="1"/>
  <c r="W582" i="208"/>
  <c r="AN28" i="210" s="1"/>
  <c r="I22" i="255" s="1"/>
  <c r="AC582" i="208"/>
  <c r="AZ28" i="210" s="1"/>
  <c r="I22" i="261" s="1"/>
  <c r="T605" i="208"/>
  <c r="Z605" i="208"/>
  <c r="AF605" i="208"/>
  <c r="W628" i="208"/>
  <c r="AN30" i="210" s="1"/>
  <c r="I23" i="255" s="1"/>
  <c r="AC628" i="208"/>
  <c r="AZ30" i="210" s="1"/>
  <c r="I23" i="261" s="1"/>
  <c r="T651" i="208"/>
  <c r="AH31" i="210" s="1"/>
  <c r="I24" i="252" s="1"/>
  <c r="Z651" i="208"/>
  <c r="AT31" i="210" s="1"/>
  <c r="I24" i="258" s="1"/>
  <c r="AF651" i="208"/>
  <c r="BF31" i="210" s="1"/>
  <c r="I24" i="264" s="1"/>
  <c r="W674" i="208"/>
  <c r="AN32" i="210" s="1"/>
  <c r="I25" i="255" s="1"/>
  <c r="AC674" i="208"/>
  <c r="AZ32" i="210" s="1"/>
  <c r="I25" i="261" s="1"/>
  <c r="T743" i="208"/>
  <c r="AH35" i="210" s="1"/>
  <c r="I29" i="252" s="1"/>
  <c r="Z743" i="208"/>
  <c r="AT35" i="210" s="1"/>
  <c r="I29" i="258" s="1"/>
  <c r="AF743" i="208"/>
  <c r="BF35" i="210" s="1"/>
  <c r="I29" i="264" s="1"/>
  <c r="X763" i="208"/>
  <c r="AD763" i="208"/>
  <c r="V832" i="208"/>
  <c r="AB832" i="208"/>
  <c r="D855" i="208"/>
  <c r="Y855" i="208"/>
  <c r="AR41" i="210" s="1"/>
  <c r="I33" i="257" s="1"/>
  <c r="AE855" i="208"/>
  <c r="BD41" i="210" s="1"/>
  <c r="I33" i="263" s="1"/>
  <c r="V878" i="208"/>
  <c r="AL42" i="210" s="1"/>
  <c r="I34" i="254" s="1"/>
  <c r="AB878" i="208"/>
  <c r="AX42" i="210" s="1"/>
  <c r="I34" i="260" s="1"/>
  <c r="AD339" i="208"/>
  <c r="BB17" i="210" s="1"/>
  <c r="I14" i="262" s="1"/>
  <c r="AA362" i="208"/>
  <c r="AV18" i="210" s="1"/>
  <c r="I15" i="259" s="1"/>
  <c r="AD385" i="208"/>
  <c r="BB19" i="210" s="1"/>
  <c r="S34" i="262" s="1"/>
  <c r="U408" i="208"/>
  <c r="AJ20" i="210" s="1"/>
  <c r="I16" i="253" s="1"/>
  <c r="AG408" i="208"/>
  <c r="BH20" i="210" s="1"/>
  <c r="I16" i="265" s="1"/>
  <c r="X477" i="208"/>
  <c r="AP23" i="210" s="1"/>
  <c r="I19" i="256" s="1"/>
  <c r="V490" i="208"/>
  <c r="D50" i="208"/>
  <c r="Y50" i="208"/>
  <c r="AR4" i="210" s="1"/>
  <c r="I5" i="257" s="1"/>
  <c r="AE50" i="208"/>
  <c r="BD4" i="210" s="1"/>
  <c r="I5" i="263" s="1"/>
  <c r="V73" i="208"/>
  <c r="AL5" i="210" s="1"/>
  <c r="I6" i="254" s="1"/>
  <c r="AB73" i="208"/>
  <c r="AX5" i="210" s="1"/>
  <c r="I6" i="260" s="1"/>
  <c r="D96" i="208"/>
  <c r="Y96" i="208"/>
  <c r="AR6" i="210" s="1"/>
  <c r="I7" i="257" s="1"/>
  <c r="AE96" i="208"/>
  <c r="BD6" i="210" s="1"/>
  <c r="I7" i="263" s="1"/>
  <c r="V119" i="208"/>
  <c r="AL7" i="210" s="1"/>
  <c r="S32" i="254" s="1"/>
  <c r="AB119" i="208"/>
  <c r="AX7" i="210" s="1"/>
  <c r="S32" i="260" s="1"/>
  <c r="D431" i="208"/>
  <c r="Y431" i="208"/>
  <c r="AR21" i="210" s="1"/>
  <c r="I17" i="257" s="1"/>
  <c r="AE431" i="208"/>
  <c r="BD21" i="210" s="1"/>
  <c r="I17" i="263" s="1"/>
  <c r="V454" i="208"/>
  <c r="AL22" i="210" s="1"/>
  <c r="I18" i="254" s="1"/>
  <c r="AB454" i="208"/>
  <c r="AX22" i="210" s="1"/>
  <c r="I18" i="260" s="1"/>
  <c r="D201" i="208"/>
  <c r="Y201" i="208"/>
  <c r="AE201" i="208"/>
  <c r="V224" i="208"/>
  <c r="AL12" i="210" s="1"/>
  <c r="S33" i="254" s="1"/>
  <c r="AB224" i="208"/>
  <c r="AX12" i="210" s="1"/>
  <c r="S33" i="260" s="1"/>
  <c r="D270" i="208"/>
  <c r="Y270" i="208"/>
  <c r="AR14" i="210" s="1"/>
  <c r="I11" i="257" s="1"/>
  <c r="AE270" i="208"/>
  <c r="BD14" i="210" s="1"/>
  <c r="I11" i="263" s="1"/>
  <c r="V293" i="208"/>
  <c r="AL15" i="210" s="1"/>
  <c r="I12" i="254" s="1"/>
  <c r="AB293" i="208"/>
  <c r="AX15" i="210" s="1"/>
  <c r="I12" i="260" s="1"/>
  <c r="D339" i="208"/>
  <c r="Y339" i="208"/>
  <c r="AR17" i="210" s="1"/>
  <c r="I14" i="257" s="1"/>
  <c r="AE339" i="208"/>
  <c r="BD17" i="210" s="1"/>
  <c r="I14" i="263" s="1"/>
  <c r="V362" i="208"/>
  <c r="AL18" i="210" s="1"/>
  <c r="I15" i="254" s="1"/>
  <c r="AB362" i="208"/>
  <c r="AX18" i="210" s="1"/>
  <c r="I15" i="260" s="1"/>
  <c r="D385" i="208"/>
  <c r="Y385" i="208"/>
  <c r="AR19" i="210" s="1"/>
  <c r="S34" i="257" s="1"/>
  <c r="AE385" i="208"/>
  <c r="BD19" i="210" s="1"/>
  <c r="S34" i="263" s="1"/>
  <c r="V408" i="208"/>
  <c r="AL20" i="210" s="1"/>
  <c r="I16" i="254" s="1"/>
  <c r="AB408" i="208"/>
  <c r="AX20" i="210" s="1"/>
  <c r="I16" i="260" s="1"/>
  <c r="D477" i="208"/>
  <c r="Y477" i="208"/>
  <c r="AR23" i="210" s="1"/>
  <c r="I19" i="257" s="1"/>
  <c r="AE477" i="208"/>
  <c r="BD23" i="210" s="1"/>
  <c r="I19" i="263" s="1"/>
  <c r="W490" i="208"/>
  <c r="AC490" i="208"/>
  <c r="U513" i="208"/>
  <c r="AJ25" i="210" s="1"/>
  <c r="I20" i="253" s="1"/>
  <c r="AA513" i="208"/>
  <c r="AV25" i="210" s="1"/>
  <c r="I20" i="259" s="1"/>
  <c r="AG513" i="208"/>
  <c r="BH25" i="210" s="1"/>
  <c r="I20" i="265" s="1"/>
  <c r="X536" i="208"/>
  <c r="AP26" i="210" s="1"/>
  <c r="I21" i="256" s="1"/>
  <c r="AD536" i="208"/>
  <c r="BB26" i="210" s="1"/>
  <c r="I21" i="262" s="1"/>
  <c r="U559" i="208"/>
  <c r="U100" i="229" s="1"/>
  <c r="AA559" i="208"/>
  <c r="AA100" i="229" s="1"/>
  <c r="AG559" i="208"/>
  <c r="AG100" i="229" s="1"/>
  <c r="X582" i="208"/>
  <c r="AP28" i="210" s="1"/>
  <c r="I22" i="256" s="1"/>
  <c r="AD582" i="208"/>
  <c r="BB28" i="210" s="1"/>
  <c r="I22" i="262" s="1"/>
  <c r="U605" i="208"/>
  <c r="AA605" i="208"/>
  <c r="AG605" i="208"/>
  <c r="X628" i="208"/>
  <c r="AP30" i="210" s="1"/>
  <c r="I23" i="256" s="1"/>
  <c r="AD628" i="208"/>
  <c r="BB30" i="210" s="1"/>
  <c r="I23" i="262" s="1"/>
  <c r="U651" i="208"/>
  <c r="AJ31" i="210" s="1"/>
  <c r="I24" i="253" s="1"/>
  <c r="AA651" i="208"/>
  <c r="AV31" i="210" s="1"/>
  <c r="I24" i="259" s="1"/>
  <c r="AG651" i="208"/>
  <c r="BH31" i="210" s="1"/>
  <c r="I24" i="265" s="1"/>
  <c r="X674" i="208"/>
  <c r="AP32" i="210" s="1"/>
  <c r="I25" i="256" s="1"/>
  <c r="AD674" i="208"/>
  <c r="BB32" i="210" s="1"/>
  <c r="I25" i="262" s="1"/>
  <c r="U743" i="208"/>
  <c r="AJ35" i="210" s="1"/>
  <c r="I29" i="253" s="1"/>
  <c r="AA743" i="208"/>
  <c r="AV35" i="210" s="1"/>
  <c r="I29" i="259" s="1"/>
  <c r="AG743" i="208"/>
  <c r="BH35" i="210" s="1"/>
  <c r="I29" i="265" s="1"/>
  <c r="Y763" i="208"/>
  <c r="AE763" i="208"/>
  <c r="W832" i="208"/>
  <c r="AC832" i="208"/>
  <c r="T855" i="208"/>
  <c r="AH41" i="210" s="1"/>
  <c r="I33" i="252" s="1"/>
  <c r="Z855" i="208"/>
  <c r="AT41" i="210" s="1"/>
  <c r="I33" i="258" s="1"/>
  <c r="AF855" i="208"/>
  <c r="BF41" i="210" s="1"/>
  <c r="I33" i="264" s="1"/>
  <c r="W878" i="208"/>
  <c r="AN42" i="210" s="1"/>
  <c r="I34" i="255" s="1"/>
  <c r="AC878" i="208"/>
  <c r="AZ42" i="210" s="1"/>
  <c r="I34" i="261" s="1"/>
  <c r="D513" i="208"/>
  <c r="D27" i="208"/>
  <c r="AX40" i="210" l="1"/>
  <c r="S18" i="260" s="1"/>
  <c r="AB102" i="229"/>
  <c r="BB40" i="210"/>
  <c r="S18" i="262" s="1"/>
  <c r="AD102" i="229"/>
  <c r="AV40" i="210"/>
  <c r="S18" i="259" s="1"/>
  <c r="AA102" i="229"/>
  <c r="AR40" i="210"/>
  <c r="S18" i="257" s="1"/>
  <c r="Y102" i="229"/>
  <c r="AP40" i="210"/>
  <c r="S18" i="256" s="1"/>
  <c r="X102" i="229"/>
  <c r="AZ40" i="210"/>
  <c r="S18" i="261" s="1"/>
  <c r="AC102" i="229"/>
  <c r="AC103" i="229" s="1"/>
  <c r="AC105" i="229" s="1"/>
  <c r="AL40" i="210"/>
  <c r="S18" i="254" s="1"/>
  <c r="V102" i="229"/>
  <c r="AJ40" i="210"/>
  <c r="S18" i="253" s="1"/>
  <c r="U102" i="229"/>
  <c r="BF40" i="210"/>
  <c r="S18" i="264" s="1"/>
  <c r="AF102" i="229"/>
  <c r="AN40" i="210"/>
  <c r="S18" i="255" s="1"/>
  <c r="W102" i="229"/>
  <c r="AT40" i="210"/>
  <c r="S18" i="258" s="1"/>
  <c r="Z102" i="229"/>
  <c r="BH40" i="210"/>
  <c r="S18" i="265" s="1"/>
  <c r="AG102" i="229"/>
  <c r="AG103" i="229" s="1"/>
  <c r="AG105" i="229" s="1"/>
  <c r="AH40" i="210"/>
  <c r="S18" i="252" s="1"/>
  <c r="T102" i="229"/>
  <c r="BD40" i="210"/>
  <c r="S18" i="263" s="1"/>
  <c r="AE102" i="229"/>
  <c r="AV29" i="210"/>
  <c r="S19" i="259" s="1"/>
  <c r="AA101" i="229"/>
  <c r="AA103" i="229" s="1"/>
  <c r="AA105" i="229" s="1"/>
  <c r="AH29" i="210"/>
  <c r="S19" i="252" s="1"/>
  <c r="T101" i="229"/>
  <c r="BB29" i="210"/>
  <c r="S19" i="262" s="1"/>
  <c r="AD101" i="229"/>
  <c r="AD103" i="229" s="1"/>
  <c r="AD105" i="229" s="1"/>
  <c r="AN29" i="210"/>
  <c r="S19" i="255" s="1"/>
  <c r="W101" i="229"/>
  <c r="W103" i="229" s="1"/>
  <c r="W105" i="229" s="1"/>
  <c r="AZ29" i="210"/>
  <c r="S19" i="261" s="1"/>
  <c r="AC101" i="229"/>
  <c r="BH29" i="210"/>
  <c r="S19" i="265" s="1"/>
  <c r="AG101" i="229"/>
  <c r="AP29" i="210"/>
  <c r="S19" i="256" s="1"/>
  <c r="X101" i="229"/>
  <c r="X103" i="229" s="1"/>
  <c r="X105" i="229" s="1"/>
  <c r="BF29" i="210"/>
  <c r="S19" i="264" s="1"/>
  <c r="AF101" i="229"/>
  <c r="BD29" i="210"/>
  <c r="S19" i="263" s="1"/>
  <c r="AE101" i="229"/>
  <c r="AE103" i="229" s="1"/>
  <c r="AE105" i="229" s="1"/>
  <c r="AX29" i="210"/>
  <c r="S19" i="260" s="1"/>
  <c r="AB101" i="229"/>
  <c r="AB103" i="229" s="1"/>
  <c r="AB105" i="229" s="1"/>
  <c r="AJ29" i="210"/>
  <c r="S19" i="253" s="1"/>
  <c r="U101" i="229"/>
  <c r="U103" i="229" s="1"/>
  <c r="U105" i="229" s="1"/>
  <c r="AT29" i="210"/>
  <c r="S19" i="258" s="1"/>
  <c r="Z101" i="229"/>
  <c r="Z103" i="229" s="1"/>
  <c r="Z105" i="229" s="1"/>
  <c r="T103" i="229"/>
  <c r="T105" i="229" s="1"/>
  <c r="AR29" i="210"/>
  <c r="S19" i="257" s="1"/>
  <c r="Y101" i="229"/>
  <c r="Y103" i="229" s="1"/>
  <c r="Y105" i="229" s="1"/>
  <c r="AL29" i="210"/>
  <c r="S19" i="254" s="1"/>
  <c r="V101" i="229"/>
  <c r="V103" i="229" s="1"/>
  <c r="V105" i="229" s="1"/>
  <c r="AZ24" i="210"/>
  <c r="S36" i="261" s="1"/>
  <c r="AL24" i="210"/>
  <c r="S36" i="254" s="1"/>
  <c r="AX24" i="210"/>
  <c r="S36" i="260" s="1"/>
  <c r="BF11" i="210"/>
  <c r="I9" i="264" s="1"/>
  <c r="AH11" i="210"/>
  <c r="I9" i="252" s="1"/>
  <c r="BB27" i="210"/>
  <c r="S17" i="262" s="1"/>
  <c r="AV27" i="210"/>
  <c r="S17" i="259" s="1"/>
  <c r="AN24" i="210"/>
  <c r="S36" i="255" s="1"/>
  <c r="AH27" i="210"/>
  <c r="S17" i="252" s="1"/>
  <c r="AX37" i="210"/>
  <c r="S37" i="260" s="1"/>
  <c r="AP24" i="210"/>
  <c r="S36" i="256" s="1"/>
  <c r="AP27" i="210"/>
  <c r="S17" i="256" s="1"/>
  <c r="AN37" i="210"/>
  <c r="S37" i="255" s="1"/>
  <c r="BD27" i="210"/>
  <c r="S17" i="263" s="1"/>
  <c r="AV24" i="210"/>
  <c r="S36" i="259" s="1"/>
  <c r="BF24" i="210"/>
  <c r="S36" i="264" s="1"/>
  <c r="AV37" i="210"/>
  <c r="S37" i="259" s="1"/>
  <c r="AZ27" i="210"/>
  <c r="S17" i="261" s="1"/>
  <c r="AX27" i="210"/>
  <c r="S17" i="260" s="1"/>
  <c r="AV11" i="210"/>
  <c r="I9" i="259" s="1"/>
  <c r="BH24" i="210"/>
  <c r="S36" i="265" s="1"/>
  <c r="BH37" i="210"/>
  <c r="S37" i="265" s="1"/>
  <c r="BH11" i="210"/>
  <c r="I9" i="265" s="1"/>
  <c r="AR27" i="210"/>
  <c r="S17" i="257" s="1"/>
  <c r="AJ24" i="210"/>
  <c r="S36" i="253" s="1"/>
  <c r="AT24" i="210"/>
  <c r="S36" i="258" s="1"/>
  <c r="AZ11" i="210"/>
  <c r="I9" i="261" s="1"/>
  <c r="BB11" i="210"/>
  <c r="I9" i="262" s="1"/>
  <c r="AJ37" i="210"/>
  <c r="S37" i="253" s="1"/>
  <c r="AN27" i="210"/>
  <c r="S17" i="255" s="1"/>
  <c r="AL27" i="210"/>
  <c r="S17" i="254" s="1"/>
  <c r="BD24" i="210"/>
  <c r="S36" i="263" s="1"/>
  <c r="AJ11" i="210"/>
  <c r="I9" i="253" s="1"/>
  <c r="BH27" i="210"/>
  <c r="S17" i="265" s="1"/>
  <c r="AJ27" i="210"/>
  <c r="S17" i="253" s="1"/>
  <c r="AZ37" i="210"/>
  <c r="S37" i="261" s="1"/>
  <c r="AH24" i="210"/>
  <c r="S36" i="252" s="1"/>
  <c r="AN11" i="210"/>
  <c r="I9" i="255" s="1"/>
  <c r="AP11" i="210"/>
  <c r="I9" i="256" s="1"/>
  <c r="BF37" i="210"/>
  <c r="S37" i="264" s="1"/>
  <c r="AX11" i="210"/>
  <c r="I9" i="260" s="1"/>
  <c r="AR24" i="210"/>
  <c r="S36" i="257" s="1"/>
  <c r="AT11" i="210"/>
  <c r="I9" i="258" s="1"/>
  <c r="BB24" i="210"/>
  <c r="S36" i="262" s="1"/>
  <c r="AL37" i="210"/>
  <c r="S37" i="254" s="1"/>
  <c r="BD11" i="210"/>
  <c r="I9" i="263" s="1"/>
  <c r="BB37" i="210"/>
  <c r="S37" i="262" s="1"/>
  <c r="AT37" i="210"/>
  <c r="S37" i="258" s="1"/>
  <c r="AL11" i="210"/>
  <c r="I9" i="254" s="1"/>
  <c r="AR37" i="210"/>
  <c r="S37" i="257" s="1"/>
  <c r="AT27" i="210"/>
  <c r="S17" i="258" s="1"/>
  <c r="BD37" i="210"/>
  <c r="S37" i="263" s="1"/>
  <c r="AR11" i="210"/>
  <c r="I9" i="257" s="1"/>
  <c r="AP37" i="210"/>
  <c r="S37" i="256" s="1"/>
  <c r="BF27" i="210"/>
  <c r="S17" i="264" s="1"/>
  <c r="AH37" i="210"/>
  <c r="S37" i="252" s="1"/>
  <c r="B24" i="210"/>
  <c r="R85" i="229"/>
  <c r="R86" i="229" s="1"/>
  <c r="Q85" i="229"/>
  <c r="Q86" i="229" s="1"/>
  <c r="P85" i="229"/>
  <c r="P86" i="229" s="1"/>
  <c r="O85" i="229"/>
  <c r="O86" i="229" s="1"/>
  <c r="N85" i="229"/>
  <c r="N86" i="229" s="1"/>
  <c r="M85" i="229"/>
  <c r="M86" i="229" s="1"/>
  <c r="L85" i="229"/>
  <c r="L86" i="229" s="1"/>
  <c r="K85" i="229"/>
  <c r="K86" i="229" s="1"/>
  <c r="J85" i="229"/>
  <c r="J86" i="229" s="1"/>
  <c r="I85" i="229"/>
  <c r="I86" i="229" s="1"/>
  <c r="H85" i="229"/>
  <c r="H86" i="229" s="1"/>
  <c r="G85" i="229"/>
  <c r="G86" i="229" s="1"/>
  <c r="F85" i="229"/>
  <c r="F86" i="229" s="1"/>
  <c r="E85" i="229"/>
  <c r="E86" i="229" s="1"/>
  <c r="D85" i="229"/>
  <c r="R82" i="229"/>
  <c r="R83" i="229" s="1"/>
  <c r="Q82" i="229"/>
  <c r="Q83" i="229" s="1"/>
  <c r="P82" i="229"/>
  <c r="P83" i="229" s="1"/>
  <c r="O82" i="229"/>
  <c r="O83" i="229" s="1"/>
  <c r="N82" i="229"/>
  <c r="N83" i="229" s="1"/>
  <c r="M82" i="229"/>
  <c r="M83" i="229" s="1"/>
  <c r="L82" i="229"/>
  <c r="L83" i="229" s="1"/>
  <c r="K82" i="229"/>
  <c r="K83" i="229" s="1"/>
  <c r="J82" i="229"/>
  <c r="J83" i="229" s="1"/>
  <c r="I82" i="229"/>
  <c r="I83" i="229" s="1"/>
  <c r="H82" i="229"/>
  <c r="H83" i="229" s="1"/>
  <c r="G82" i="229"/>
  <c r="G83" i="229" s="1"/>
  <c r="F82" i="229"/>
  <c r="F83" i="229" s="1"/>
  <c r="E82" i="229"/>
  <c r="E83" i="229" s="1"/>
  <c r="D82" i="229"/>
  <c r="D83" i="229" s="1"/>
  <c r="R79" i="229"/>
  <c r="R80" i="229" s="1"/>
  <c r="Q79" i="229"/>
  <c r="Q80" i="229" s="1"/>
  <c r="P79" i="229"/>
  <c r="P80" i="229" s="1"/>
  <c r="O79" i="229"/>
  <c r="O80" i="229" s="1"/>
  <c r="N79" i="229"/>
  <c r="N80" i="229" s="1"/>
  <c r="M79" i="229"/>
  <c r="M80" i="229" s="1"/>
  <c r="L79" i="229"/>
  <c r="L80" i="229" s="1"/>
  <c r="K79" i="229"/>
  <c r="K80" i="229" s="1"/>
  <c r="J79" i="229"/>
  <c r="J80" i="229" s="1"/>
  <c r="I79" i="229"/>
  <c r="I80" i="229" s="1"/>
  <c r="H79" i="229"/>
  <c r="H80" i="229" s="1"/>
  <c r="G79" i="229"/>
  <c r="G80" i="229" s="1"/>
  <c r="F79" i="229"/>
  <c r="F80" i="229" s="1"/>
  <c r="E79" i="229"/>
  <c r="E80" i="229" s="1"/>
  <c r="D79" i="229"/>
  <c r="R61" i="229"/>
  <c r="R62" i="229" s="1"/>
  <c r="Q61" i="229"/>
  <c r="Q62" i="229" s="1"/>
  <c r="P61" i="229"/>
  <c r="P62" i="229" s="1"/>
  <c r="O61" i="229"/>
  <c r="O62" i="229" s="1"/>
  <c r="N61" i="229"/>
  <c r="N62" i="229" s="1"/>
  <c r="M61" i="229"/>
  <c r="M62" i="229" s="1"/>
  <c r="L61" i="229"/>
  <c r="L62" i="229" s="1"/>
  <c r="K61" i="229"/>
  <c r="K62" i="229" s="1"/>
  <c r="J61" i="229"/>
  <c r="J62" i="229" s="1"/>
  <c r="I61" i="229"/>
  <c r="I62" i="229" s="1"/>
  <c r="H61" i="229"/>
  <c r="H62" i="229" s="1"/>
  <c r="G61" i="229"/>
  <c r="G62" i="229" s="1"/>
  <c r="F61" i="229"/>
  <c r="F62" i="229" s="1"/>
  <c r="E61" i="229"/>
  <c r="E62" i="229" s="1"/>
  <c r="D61" i="229"/>
  <c r="D62" i="229" s="1"/>
  <c r="R55" i="229"/>
  <c r="R56" i="229" s="1"/>
  <c r="Q55" i="229"/>
  <c r="Q56" i="229" s="1"/>
  <c r="P55" i="229"/>
  <c r="P56" i="229" s="1"/>
  <c r="O55" i="229"/>
  <c r="O56" i="229" s="1"/>
  <c r="N55" i="229"/>
  <c r="N56" i="229" s="1"/>
  <c r="M55" i="229"/>
  <c r="M56" i="229" s="1"/>
  <c r="L55" i="229"/>
  <c r="L56" i="229" s="1"/>
  <c r="K55" i="229"/>
  <c r="K56" i="229" s="1"/>
  <c r="J55" i="229"/>
  <c r="J56" i="229" s="1"/>
  <c r="I55" i="229"/>
  <c r="I56" i="229" s="1"/>
  <c r="H55" i="229"/>
  <c r="H56" i="229" s="1"/>
  <c r="G55" i="229"/>
  <c r="G56" i="229" s="1"/>
  <c r="F55" i="229"/>
  <c r="F56" i="229" s="1"/>
  <c r="E55" i="229"/>
  <c r="E56" i="229" s="1"/>
  <c r="D55" i="229"/>
  <c r="D56" i="229" s="1"/>
  <c r="R48" i="229"/>
  <c r="R49" i="229" s="1"/>
  <c r="Q48" i="229"/>
  <c r="Q49" i="229" s="1"/>
  <c r="P48" i="229"/>
  <c r="P49" i="229" s="1"/>
  <c r="O48" i="229"/>
  <c r="O49" i="229" s="1"/>
  <c r="N48" i="229"/>
  <c r="N49" i="229" s="1"/>
  <c r="M48" i="229"/>
  <c r="M49" i="229" s="1"/>
  <c r="L48" i="229"/>
  <c r="L49" i="229" s="1"/>
  <c r="K48" i="229"/>
  <c r="K49" i="229" s="1"/>
  <c r="J48" i="229"/>
  <c r="J49" i="229" s="1"/>
  <c r="I48" i="229"/>
  <c r="I49" i="229" s="1"/>
  <c r="H48" i="229"/>
  <c r="H49" i="229" s="1"/>
  <c r="G48" i="229"/>
  <c r="G49" i="229" s="1"/>
  <c r="F48" i="229"/>
  <c r="F49" i="229" s="1"/>
  <c r="E48" i="229"/>
  <c r="E49" i="229" s="1"/>
  <c r="D48" i="229"/>
  <c r="D49" i="229" s="1"/>
  <c r="R30" i="229"/>
  <c r="R31" i="229" s="1"/>
  <c r="Q30" i="229"/>
  <c r="Q31" i="229" s="1"/>
  <c r="P30" i="229"/>
  <c r="P31" i="229" s="1"/>
  <c r="O30" i="229"/>
  <c r="O31" i="229" s="1"/>
  <c r="N30" i="229"/>
  <c r="N31" i="229" s="1"/>
  <c r="M30" i="229"/>
  <c r="M31" i="229" s="1"/>
  <c r="L30" i="229"/>
  <c r="L31" i="229" s="1"/>
  <c r="K30" i="229"/>
  <c r="K31" i="229" s="1"/>
  <c r="J30" i="229"/>
  <c r="J31" i="229" s="1"/>
  <c r="I30" i="229"/>
  <c r="I31" i="229" s="1"/>
  <c r="H30" i="229"/>
  <c r="H31" i="229" s="1"/>
  <c r="G30" i="229"/>
  <c r="G31" i="229" s="1"/>
  <c r="F30" i="229"/>
  <c r="F31" i="229" s="1"/>
  <c r="E30" i="229"/>
  <c r="E31" i="229" s="1"/>
  <c r="D30" i="229"/>
  <c r="D31" i="229" s="1"/>
  <c r="R27" i="229"/>
  <c r="R28" i="229" s="1"/>
  <c r="Q27" i="229"/>
  <c r="Q28" i="229" s="1"/>
  <c r="P27" i="229"/>
  <c r="P28" i="229" s="1"/>
  <c r="O27" i="229"/>
  <c r="O28" i="229" s="1"/>
  <c r="N27" i="229"/>
  <c r="N28" i="229" s="1"/>
  <c r="M27" i="229"/>
  <c r="M28" i="229" s="1"/>
  <c r="L27" i="229"/>
  <c r="L28" i="229" s="1"/>
  <c r="K27" i="229"/>
  <c r="K28" i="229" s="1"/>
  <c r="J27" i="229"/>
  <c r="J28" i="229" s="1"/>
  <c r="I27" i="229"/>
  <c r="I28" i="229" s="1"/>
  <c r="H27" i="229"/>
  <c r="H28" i="229" s="1"/>
  <c r="G27" i="229"/>
  <c r="G28" i="229" s="1"/>
  <c r="F27" i="229"/>
  <c r="F28" i="229" s="1"/>
  <c r="E27" i="229"/>
  <c r="E28" i="229" s="1"/>
  <c r="D27" i="229"/>
  <c r="D28" i="229" s="1"/>
  <c r="R17" i="229"/>
  <c r="R18" i="229" s="1"/>
  <c r="Q17" i="229"/>
  <c r="Q18" i="229" s="1"/>
  <c r="P17" i="229"/>
  <c r="P18" i="229" s="1"/>
  <c r="O17" i="229"/>
  <c r="O18" i="229" s="1"/>
  <c r="N17" i="229"/>
  <c r="N18" i="229" s="1"/>
  <c r="M17" i="229"/>
  <c r="M18" i="229" s="1"/>
  <c r="L17" i="229"/>
  <c r="L18" i="229" s="1"/>
  <c r="K17" i="229"/>
  <c r="K18" i="229" s="1"/>
  <c r="J17" i="229"/>
  <c r="J18" i="229" s="1"/>
  <c r="I17" i="229"/>
  <c r="I18" i="229" s="1"/>
  <c r="H17" i="229"/>
  <c r="H18" i="229" s="1"/>
  <c r="G17" i="229"/>
  <c r="G18" i="229" s="1"/>
  <c r="F17" i="229"/>
  <c r="F18" i="229" s="1"/>
  <c r="E17" i="229"/>
  <c r="E18" i="229" s="1"/>
  <c r="D17" i="229"/>
  <c r="D18" i="229" s="1"/>
  <c r="AB99" i="229" l="1"/>
  <c r="AX72" i="210"/>
  <c r="S20" i="260" s="1"/>
  <c r="X99" i="229"/>
  <c r="AP72" i="210"/>
  <c r="S20" i="256" s="1"/>
  <c r="W99" i="229"/>
  <c r="AN72" i="210"/>
  <c r="S20" i="255" s="1"/>
  <c r="AA99" i="229"/>
  <c r="AA65" i="76" s="1"/>
  <c r="AA68" i="76" s="1"/>
  <c r="AV111" i="210" s="1"/>
  <c r="I58" i="259" s="1"/>
  <c r="AV72" i="210"/>
  <c r="S20" i="259" s="1"/>
  <c r="AG99" i="229"/>
  <c r="BH72" i="210"/>
  <c r="S20" i="265" s="1"/>
  <c r="AC99" i="229"/>
  <c r="AZ72" i="210"/>
  <c r="S20" i="261" s="1"/>
  <c r="T99" i="229"/>
  <c r="T70" i="76" s="1"/>
  <c r="T72" i="76" s="1"/>
  <c r="AH112" i="210" s="1"/>
  <c r="I59" i="252" s="1"/>
  <c r="AH72" i="210"/>
  <c r="S20" i="252" s="1"/>
  <c r="Z99" i="229"/>
  <c r="AT72" i="210"/>
  <c r="S20" i="258" s="1"/>
  <c r="AE99" i="229"/>
  <c r="BD72" i="210"/>
  <c r="S20" i="263" s="1"/>
  <c r="AD99" i="229"/>
  <c r="AD70" i="76" s="1"/>
  <c r="AD72" i="76" s="1"/>
  <c r="BB112" i="210" s="1"/>
  <c r="I59" i="262" s="1"/>
  <c r="BB72" i="210"/>
  <c r="S20" i="262" s="1"/>
  <c r="V99" i="229"/>
  <c r="AL72" i="210"/>
  <c r="S20" i="254" s="1"/>
  <c r="U99" i="229"/>
  <c r="AJ72" i="210"/>
  <c r="S20" i="253" s="1"/>
  <c r="Y99" i="229"/>
  <c r="AR72" i="210"/>
  <c r="S20" i="257" s="1"/>
  <c r="AG65" i="76"/>
  <c r="AG68" i="76" s="1"/>
  <c r="BH111" i="210" s="1"/>
  <c r="I58" i="265" s="1"/>
  <c r="AG70" i="76"/>
  <c r="AC70" i="76"/>
  <c r="AC72" i="76" s="1"/>
  <c r="AZ112" i="210" s="1"/>
  <c r="I59" i="261" s="1"/>
  <c r="AC65" i="76"/>
  <c r="AC68" i="76" s="1"/>
  <c r="AZ111" i="210" s="1"/>
  <c r="I58" i="261" s="1"/>
  <c r="AA70" i="76"/>
  <c r="AA72" i="76" s="1"/>
  <c r="AV112" i="210" s="1"/>
  <c r="I59" i="259" s="1"/>
  <c r="X65" i="76"/>
  <c r="X68" i="76" s="1"/>
  <c r="AP111" i="210" s="1"/>
  <c r="I58" i="256" s="1"/>
  <c r="X70" i="76"/>
  <c r="X72" i="76" s="1"/>
  <c r="AP112" i="210" s="1"/>
  <c r="I59" i="256" s="1"/>
  <c r="AD65" i="76"/>
  <c r="AD68" i="76" s="1"/>
  <c r="BB111" i="210" s="1"/>
  <c r="I58" i="262" s="1"/>
  <c r="AB70" i="76"/>
  <c r="AB72" i="76" s="1"/>
  <c r="AX112" i="210" s="1"/>
  <c r="I59" i="260" s="1"/>
  <c r="AB65" i="76"/>
  <c r="AB68" i="76" s="1"/>
  <c r="AX111" i="210" s="1"/>
  <c r="I58" i="260" s="1"/>
  <c r="AE65" i="76"/>
  <c r="AE68" i="76" s="1"/>
  <c r="BD111" i="210" s="1"/>
  <c r="I58" i="263" s="1"/>
  <c r="AE70" i="76"/>
  <c r="AE72" i="76" s="1"/>
  <c r="BD112" i="210" s="1"/>
  <c r="I59" i="263" s="1"/>
  <c r="V65" i="76"/>
  <c r="V68" i="76" s="1"/>
  <c r="AL111" i="210" s="1"/>
  <c r="I58" i="254" s="1"/>
  <c r="V70" i="76"/>
  <c r="V72" i="76" s="1"/>
  <c r="AL112" i="210" s="1"/>
  <c r="I59" i="254" s="1"/>
  <c r="W65" i="76"/>
  <c r="W68" i="76" s="1"/>
  <c r="AN111" i="210" s="1"/>
  <c r="I58" i="255" s="1"/>
  <c r="W70" i="76"/>
  <c r="W72" i="76" s="1"/>
  <c r="AN112" i="210" s="1"/>
  <c r="I59" i="255" s="1"/>
  <c r="U65" i="76"/>
  <c r="U68" i="76" s="1"/>
  <c r="AJ111" i="210" s="1"/>
  <c r="I58" i="253" s="1"/>
  <c r="U70" i="76"/>
  <c r="U72" i="76" s="1"/>
  <c r="AJ112" i="210" s="1"/>
  <c r="I59" i="253" s="1"/>
  <c r="Z70" i="76"/>
  <c r="Z72" i="76" s="1"/>
  <c r="AT112" i="210" s="1"/>
  <c r="I59" i="258" s="1"/>
  <c r="Z65" i="76"/>
  <c r="Z68" i="76" s="1"/>
  <c r="AT111" i="210" s="1"/>
  <c r="I58" i="258" s="1"/>
  <c r="Y65" i="76"/>
  <c r="Y68" i="76" s="1"/>
  <c r="AR111" i="210" s="1"/>
  <c r="I58" i="257" s="1"/>
  <c r="Y70" i="76"/>
  <c r="Y72" i="76" s="1"/>
  <c r="AR112" i="210" s="1"/>
  <c r="I59" i="257" s="1"/>
  <c r="T55" i="76"/>
  <c r="AH108" i="210" s="1"/>
  <c r="I55" i="252" s="1"/>
  <c r="AD55" i="76"/>
  <c r="BB108" i="210" s="1"/>
  <c r="I55" i="262" s="1"/>
  <c r="AC55" i="76"/>
  <c r="AZ108" i="210" s="1"/>
  <c r="I55" i="261" s="1"/>
  <c r="AG72" i="76"/>
  <c r="BH112" i="210" s="1"/>
  <c r="I59" i="265" s="1"/>
  <c r="AG55" i="76"/>
  <c r="BH108" i="210" s="1"/>
  <c r="I55" i="265" s="1"/>
  <c r="AA55" i="76"/>
  <c r="AV108" i="210" s="1"/>
  <c r="I55" i="259" s="1"/>
  <c r="AF103" i="229"/>
  <c r="AF105" i="229" s="1"/>
  <c r="W55" i="76"/>
  <c r="AN108" i="210" s="1"/>
  <c r="I55" i="255" s="1"/>
  <c r="N40" i="229"/>
  <c r="R40" i="229"/>
  <c r="E74" i="229"/>
  <c r="I74" i="229"/>
  <c r="Q74" i="229"/>
  <c r="Q98" i="229" s="1"/>
  <c r="F40" i="229"/>
  <c r="G40" i="229"/>
  <c r="O40" i="229"/>
  <c r="J74" i="229"/>
  <c r="J98" i="229" s="1"/>
  <c r="R74" i="229"/>
  <c r="X55" i="76"/>
  <c r="AP108" i="210" s="1"/>
  <c r="I55" i="256" s="1"/>
  <c r="V55" i="76"/>
  <c r="AL108" i="210" s="1"/>
  <c r="I55" i="254" s="1"/>
  <c r="AB55" i="76"/>
  <c r="AX108" i="210" s="1"/>
  <c r="I55" i="260" s="1"/>
  <c r="Z55" i="76"/>
  <c r="AT108" i="210" s="1"/>
  <c r="I55" i="258" s="1"/>
  <c r="U55" i="76"/>
  <c r="AJ108" i="210" s="1"/>
  <c r="I55" i="253" s="1"/>
  <c r="AE55" i="76"/>
  <c r="BD108" i="210" s="1"/>
  <c r="I55" i="263" s="1"/>
  <c r="Y55" i="76"/>
  <c r="AR108" i="210" s="1"/>
  <c r="I55" i="257" s="1"/>
  <c r="K74" i="229"/>
  <c r="K98" i="229" s="1"/>
  <c r="I40" i="229"/>
  <c r="Q40" i="229"/>
  <c r="L74" i="229"/>
  <c r="L98" i="229" s="1"/>
  <c r="L40" i="229"/>
  <c r="O74" i="229"/>
  <c r="O98" i="229" s="1"/>
  <c r="D39" i="236"/>
  <c r="F39" i="236" s="1"/>
  <c r="E40" i="229"/>
  <c r="M40" i="229"/>
  <c r="H74" i="229"/>
  <c r="H98" i="229" s="1"/>
  <c r="P74" i="229"/>
  <c r="P98" i="229" s="1"/>
  <c r="K40" i="229"/>
  <c r="F74" i="229"/>
  <c r="F98" i="229" s="1"/>
  <c r="N74" i="229"/>
  <c r="N98" i="229" s="1"/>
  <c r="H40" i="229"/>
  <c r="S36" i="235"/>
  <c r="J40" i="229"/>
  <c r="P40" i="229"/>
  <c r="G74" i="229"/>
  <c r="G98" i="229" s="1"/>
  <c r="M74" i="229"/>
  <c r="M98" i="229" s="1"/>
  <c r="D40" i="229"/>
  <c r="D74" i="229"/>
  <c r="E98" i="229"/>
  <c r="R98" i="229"/>
  <c r="I98" i="229"/>
  <c r="D86" i="229"/>
  <c r="D80" i="229"/>
  <c r="A29" i="210"/>
  <c r="A28" i="210"/>
  <c r="T65" i="76" l="1"/>
  <c r="T68" i="76" s="1"/>
  <c r="AH111" i="210" s="1"/>
  <c r="I58" i="252" s="1"/>
  <c r="AF99" i="229"/>
  <c r="AF55" i="76" s="1"/>
  <c r="BF108" i="210" s="1"/>
  <c r="I55" i="264" s="1"/>
  <c r="BF72" i="210"/>
  <c r="S20" i="264" s="1"/>
  <c r="K16" i="253"/>
  <c r="U20" i="253"/>
  <c r="U20" i="263"/>
  <c r="K16" i="263"/>
  <c r="U20" i="261"/>
  <c r="K16" i="261"/>
  <c r="K16" i="255"/>
  <c r="U20" i="255"/>
  <c r="K16" i="254"/>
  <c r="U20" i="254"/>
  <c r="K16" i="258"/>
  <c r="U20" i="258"/>
  <c r="K16" i="265"/>
  <c r="U20" i="265"/>
  <c r="K16" i="256"/>
  <c r="U20" i="256"/>
  <c r="K16" i="257"/>
  <c r="U20" i="257"/>
  <c r="U20" i="262"/>
  <c r="K16" i="262"/>
  <c r="K16" i="252"/>
  <c r="U20" i="252"/>
  <c r="K16" i="259"/>
  <c r="U20" i="259"/>
  <c r="K16" i="260"/>
  <c r="U20" i="260"/>
  <c r="AF65" i="76"/>
  <c r="AF68" i="76" s="1"/>
  <c r="BF111" i="210" s="1"/>
  <c r="I58" i="264" s="1"/>
  <c r="AF70" i="76"/>
  <c r="AF72" i="76" s="1"/>
  <c r="BF112" i="210" s="1"/>
  <c r="I59" i="264" s="1"/>
  <c r="D98" i="229"/>
  <c r="C101" i="229"/>
  <c r="C102" i="229"/>
  <c r="AD181" i="210"/>
  <c r="X53" i="250" s="1"/>
  <c r="AB181" i="210"/>
  <c r="X53" i="249" s="1"/>
  <c r="Z181" i="210"/>
  <c r="X53" i="248" s="1"/>
  <c r="X181" i="210"/>
  <c r="X53" i="247" s="1"/>
  <c r="V181" i="210"/>
  <c r="X53" i="246" s="1"/>
  <c r="T181" i="210"/>
  <c r="X53" i="245" s="1"/>
  <c r="R181" i="210"/>
  <c r="X53" i="244" s="1"/>
  <c r="P181" i="210"/>
  <c r="X53" i="243" s="1"/>
  <c r="N181" i="210"/>
  <c r="X53" i="242" s="1"/>
  <c r="L181" i="210"/>
  <c r="X53" i="241" s="1"/>
  <c r="J181" i="210"/>
  <c r="X53" i="240" s="1"/>
  <c r="H181" i="210"/>
  <c r="X53" i="239" s="1"/>
  <c r="F181" i="210"/>
  <c r="X53" i="238" s="1"/>
  <c r="D181" i="210"/>
  <c r="X53" i="237" s="1"/>
  <c r="B181" i="210"/>
  <c r="AD180" i="210"/>
  <c r="X52" i="250" s="1"/>
  <c r="AB180" i="210"/>
  <c r="X52" i="249" s="1"/>
  <c r="Z180" i="210"/>
  <c r="X52" i="248" s="1"/>
  <c r="X180" i="210"/>
  <c r="X52" i="247" s="1"/>
  <c r="V180" i="210"/>
  <c r="X52" i="246" s="1"/>
  <c r="T180" i="210"/>
  <c r="X52" i="245" s="1"/>
  <c r="R180" i="210"/>
  <c r="X52" i="244" s="1"/>
  <c r="P180" i="210"/>
  <c r="X52" i="243" s="1"/>
  <c r="N180" i="210"/>
  <c r="X52" i="242" s="1"/>
  <c r="L180" i="210"/>
  <c r="X52" i="241" s="1"/>
  <c r="J180" i="210"/>
  <c r="X52" i="240" s="1"/>
  <c r="H180" i="210"/>
  <c r="X52" i="239" s="1"/>
  <c r="F180" i="210"/>
  <c r="X52" i="238" s="1"/>
  <c r="D180" i="210"/>
  <c r="X52" i="237" s="1"/>
  <c r="B180" i="210"/>
  <c r="AD179" i="210"/>
  <c r="X51" i="250" s="1"/>
  <c r="AB179" i="210"/>
  <c r="X51" i="249" s="1"/>
  <c r="Z179" i="210"/>
  <c r="X51" i="248" s="1"/>
  <c r="X179" i="210"/>
  <c r="X51" i="247" s="1"/>
  <c r="V179" i="210"/>
  <c r="X51" i="246" s="1"/>
  <c r="T179" i="210"/>
  <c r="X51" i="245" s="1"/>
  <c r="R179" i="210"/>
  <c r="X51" i="244" s="1"/>
  <c r="P179" i="210"/>
  <c r="X51" i="243" s="1"/>
  <c r="N179" i="210"/>
  <c r="X51" i="242" s="1"/>
  <c r="L179" i="210"/>
  <c r="X51" i="241" s="1"/>
  <c r="J179" i="210"/>
  <c r="X51" i="240" s="1"/>
  <c r="H179" i="210"/>
  <c r="X51" i="239" s="1"/>
  <c r="F179" i="210"/>
  <c r="X51" i="238" s="1"/>
  <c r="D179" i="210"/>
  <c r="X51" i="237" s="1"/>
  <c r="B179" i="210"/>
  <c r="AD178" i="210"/>
  <c r="X50" i="250" s="1"/>
  <c r="AB178" i="210"/>
  <c r="X50" i="249" s="1"/>
  <c r="Z178" i="210"/>
  <c r="X50" i="248" s="1"/>
  <c r="X178" i="210"/>
  <c r="X50" i="247" s="1"/>
  <c r="V178" i="210"/>
  <c r="X50" i="246" s="1"/>
  <c r="T178" i="210"/>
  <c r="X50" i="245" s="1"/>
  <c r="R178" i="210"/>
  <c r="X50" i="244" s="1"/>
  <c r="P178" i="210"/>
  <c r="X50" i="243" s="1"/>
  <c r="N178" i="210"/>
  <c r="X50" i="242" s="1"/>
  <c r="L178" i="210"/>
  <c r="X50" i="241" s="1"/>
  <c r="J178" i="210"/>
  <c r="X50" i="240" s="1"/>
  <c r="H178" i="210"/>
  <c r="X50" i="239" s="1"/>
  <c r="F178" i="210"/>
  <c r="X50" i="238" s="1"/>
  <c r="D178" i="210"/>
  <c r="X50" i="237" s="1"/>
  <c r="B178" i="210"/>
  <c r="AD177" i="210"/>
  <c r="X49" i="250" s="1"/>
  <c r="AB177" i="210"/>
  <c r="X49" i="249" s="1"/>
  <c r="Z177" i="210"/>
  <c r="X49" i="248" s="1"/>
  <c r="X177" i="210"/>
  <c r="X49" i="247" s="1"/>
  <c r="V177" i="210"/>
  <c r="X49" i="246" s="1"/>
  <c r="T177" i="210"/>
  <c r="X49" i="245" s="1"/>
  <c r="R177" i="210"/>
  <c r="X49" i="244" s="1"/>
  <c r="P177" i="210"/>
  <c r="X49" i="243" s="1"/>
  <c r="N177" i="210"/>
  <c r="X49" i="242" s="1"/>
  <c r="L177" i="210"/>
  <c r="X49" i="241" s="1"/>
  <c r="J177" i="210"/>
  <c r="X49" i="240" s="1"/>
  <c r="H177" i="210"/>
  <c r="X49" i="239" s="1"/>
  <c r="F177" i="210"/>
  <c r="X49" i="238" s="1"/>
  <c r="D177" i="210"/>
  <c r="X49" i="237" s="1"/>
  <c r="B177" i="210"/>
  <c r="AD176" i="210"/>
  <c r="X48" i="250" s="1"/>
  <c r="AB176" i="210"/>
  <c r="X48" i="249" s="1"/>
  <c r="Z176" i="210"/>
  <c r="X48" i="248" s="1"/>
  <c r="X176" i="210"/>
  <c r="X48" i="247" s="1"/>
  <c r="V176" i="210"/>
  <c r="X48" i="246" s="1"/>
  <c r="T176" i="210"/>
  <c r="X48" i="245" s="1"/>
  <c r="R176" i="210"/>
  <c r="X48" i="244" s="1"/>
  <c r="P176" i="210"/>
  <c r="X48" i="243" s="1"/>
  <c r="N176" i="210"/>
  <c r="X48" i="242" s="1"/>
  <c r="L176" i="210"/>
  <c r="X48" i="241" s="1"/>
  <c r="J176" i="210"/>
  <c r="X48" i="240" s="1"/>
  <c r="H176" i="210"/>
  <c r="X48" i="239" s="1"/>
  <c r="F176" i="210"/>
  <c r="X48" i="238" s="1"/>
  <c r="D176" i="210"/>
  <c r="X48" i="237" s="1"/>
  <c r="B176" i="210"/>
  <c r="AD175" i="210"/>
  <c r="X47" i="250" s="1"/>
  <c r="AB175" i="210"/>
  <c r="X47" i="249" s="1"/>
  <c r="Z175" i="210"/>
  <c r="X47" i="248" s="1"/>
  <c r="X175" i="210"/>
  <c r="X47" i="247" s="1"/>
  <c r="V175" i="210"/>
  <c r="X47" i="246" s="1"/>
  <c r="T175" i="210"/>
  <c r="X47" i="245" s="1"/>
  <c r="R175" i="210"/>
  <c r="X47" i="244" s="1"/>
  <c r="P175" i="210"/>
  <c r="X47" i="243" s="1"/>
  <c r="N175" i="210"/>
  <c r="X47" i="242" s="1"/>
  <c r="L175" i="210"/>
  <c r="X47" i="241" s="1"/>
  <c r="J175" i="210"/>
  <c r="X47" i="240" s="1"/>
  <c r="H175" i="210"/>
  <c r="X47" i="239" s="1"/>
  <c r="F175" i="210"/>
  <c r="X47" i="238" s="1"/>
  <c r="D175" i="210"/>
  <c r="X47" i="237" s="1"/>
  <c r="B175" i="210"/>
  <c r="AD174" i="210"/>
  <c r="X46" i="250" s="1"/>
  <c r="AB174" i="210"/>
  <c r="X46" i="249" s="1"/>
  <c r="Z174" i="210"/>
  <c r="X46" i="248" s="1"/>
  <c r="X174" i="210"/>
  <c r="X46" i="247" s="1"/>
  <c r="V174" i="210"/>
  <c r="X46" i="246" s="1"/>
  <c r="T174" i="210"/>
  <c r="X46" i="245" s="1"/>
  <c r="R174" i="210"/>
  <c r="X46" i="244" s="1"/>
  <c r="P174" i="210"/>
  <c r="X46" i="243" s="1"/>
  <c r="N174" i="210"/>
  <c r="X46" i="242" s="1"/>
  <c r="L174" i="210"/>
  <c r="X46" i="241" s="1"/>
  <c r="J174" i="210"/>
  <c r="X46" i="240" s="1"/>
  <c r="H174" i="210"/>
  <c r="X46" i="239" s="1"/>
  <c r="F174" i="210"/>
  <c r="X46" i="238" s="1"/>
  <c r="D174" i="210"/>
  <c r="X46" i="237" s="1"/>
  <c r="B174" i="210"/>
  <c r="AD173" i="210"/>
  <c r="X45" i="250" s="1"/>
  <c r="AB173" i="210"/>
  <c r="X45" i="249" s="1"/>
  <c r="Z173" i="210"/>
  <c r="X45" i="248" s="1"/>
  <c r="X173" i="210"/>
  <c r="X45" i="247" s="1"/>
  <c r="V173" i="210"/>
  <c r="X45" i="246" s="1"/>
  <c r="T173" i="210"/>
  <c r="X45" i="245" s="1"/>
  <c r="R173" i="210"/>
  <c r="X45" i="244" s="1"/>
  <c r="P173" i="210"/>
  <c r="X45" i="243" s="1"/>
  <c r="N173" i="210"/>
  <c r="X45" i="242" s="1"/>
  <c r="L173" i="210"/>
  <c r="X45" i="241" s="1"/>
  <c r="J173" i="210"/>
  <c r="X45" i="240" s="1"/>
  <c r="H173" i="210"/>
  <c r="X45" i="239" s="1"/>
  <c r="F173" i="210"/>
  <c r="X45" i="238" s="1"/>
  <c r="D173" i="210"/>
  <c r="X45" i="237" s="1"/>
  <c r="B173" i="210"/>
  <c r="AD172" i="210"/>
  <c r="X44" i="250" s="1"/>
  <c r="AB172" i="210"/>
  <c r="X44" i="249" s="1"/>
  <c r="Z172" i="210"/>
  <c r="X44" i="248" s="1"/>
  <c r="X172" i="210"/>
  <c r="X44" i="247" s="1"/>
  <c r="V172" i="210"/>
  <c r="X44" i="246" s="1"/>
  <c r="T172" i="210"/>
  <c r="X44" i="245" s="1"/>
  <c r="R172" i="210"/>
  <c r="X44" i="244" s="1"/>
  <c r="P172" i="210"/>
  <c r="X44" i="243" s="1"/>
  <c r="N172" i="210"/>
  <c r="X44" i="242" s="1"/>
  <c r="L172" i="210"/>
  <c r="X44" i="241" s="1"/>
  <c r="J172" i="210"/>
  <c r="X44" i="240" s="1"/>
  <c r="H172" i="210"/>
  <c r="X44" i="239" s="1"/>
  <c r="F172" i="210"/>
  <c r="X44" i="238" s="1"/>
  <c r="D172" i="210"/>
  <c r="X44" i="237" s="1"/>
  <c r="B172" i="210"/>
  <c r="AD171" i="210"/>
  <c r="X43" i="250" s="1"/>
  <c r="AB171" i="210"/>
  <c r="X43" i="249" s="1"/>
  <c r="Z171" i="210"/>
  <c r="X43" i="248" s="1"/>
  <c r="X171" i="210"/>
  <c r="X43" i="247" s="1"/>
  <c r="V171" i="210"/>
  <c r="X43" i="246" s="1"/>
  <c r="T171" i="210"/>
  <c r="X43" i="245" s="1"/>
  <c r="R171" i="210"/>
  <c r="X43" i="244" s="1"/>
  <c r="P171" i="210"/>
  <c r="X43" i="243" s="1"/>
  <c r="N171" i="210"/>
  <c r="X43" i="242" s="1"/>
  <c r="L171" i="210"/>
  <c r="X43" i="241" s="1"/>
  <c r="J171" i="210"/>
  <c r="X43" i="240" s="1"/>
  <c r="H171" i="210"/>
  <c r="X43" i="239" s="1"/>
  <c r="F171" i="210"/>
  <c r="X43" i="238" s="1"/>
  <c r="D171" i="210"/>
  <c r="X43" i="237" s="1"/>
  <c r="B171" i="210"/>
  <c r="AD170" i="210"/>
  <c r="X42" i="250" s="1"/>
  <c r="AB170" i="210"/>
  <c r="X42" i="249" s="1"/>
  <c r="Z170" i="210"/>
  <c r="X42" i="248" s="1"/>
  <c r="X170" i="210"/>
  <c r="X42" i="247" s="1"/>
  <c r="V170" i="210"/>
  <c r="X42" i="246" s="1"/>
  <c r="T170" i="210"/>
  <c r="X42" i="245" s="1"/>
  <c r="R170" i="210"/>
  <c r="X42" i="244" s="1"/>
  <c r="P170" i="210"/>
  <c r="X42" i="243" s="1"/>
  <c r="N170" i="210"/>
  <c r="X42" i="242" s="1"/>
  <c r="L170" i="210"/>
  <c r="X42" i="241" s="1"/>
  <c r="J170" i="210"/>
  <c r="X42" i="240" s="1"/>
  <c r="H170" i="210"/>
  <c r="X42" i="239" s="1"/>
  <c r="F170" i="210"/>
  <c r="X42" i="238" s="1"/>
  <c r="D170" i="210"/>
  <c r="X42" i="237" s="1"/>
  <c r="B170" i="210"/>
  <c r="AD169" i="210"/>
  <c r="X41" i="250" s="1"/>
  <c r="AB169" i="210"/>
  <c r="X41" i="249" s="1"/>
  <c r="Z169" i="210"/>
  <c r="X41" i="248" s="1"/>
  <c r="X169" i="210"/>
  <c r="X41" i="247" s="1"/>
  <c r="V169" i="210"/>
  <c r="X41" i="246" s="1"/>
  <c r="T169" i="210"/>
  <c r="X41" i="245" s="1"/>
  <c r="R169" i="210"/>
  <c r="X41" i="244" s="1"/>
  <c r="P169" i="210"/>
  <c r="X41" i="243" s="1"/>
  <c r="N169" i="210"/>
  <c r="X41" i="242" s="1"/>
  <c r="L169" i="210"/>
  <c r="X41" i="241" s="1"/>
  <c r="J169" i="210"/>
  <c r="X41" i="240" s="1"/>
  <c r="H169" i="210"/>
  <c r="X41" i="239" s="1"/>
  <c r="F169" i="210"/>
  <c r="X41" i="238" s="1"/>
  <c r="D169" i="210"/>
  <c r="X41" i="237" s="1"/>
  <c r="B169" i="210"/>
  <c r="AD168" i="210"/>
  <c r="X40" i="250" s="1"/>
  <c r="AB168" i="210"/>
  <c r="X40" i="249" s="1"/>
  <c r="Z168" i="210"/>
  <c r="X40" i="248" s="1"/>
  <c r="X168" i="210"/>
  <c r="X40" i="247" s="1"/>
  <c r="V168" i="210"/>
  <c r="X40" i="246" s="1"/>
  <c r="T168" i="210"/>
  <c r="X40" i="245" s="1"/>
  <c r="R168" i="210"/>
  <c r="X40" i="244" s="1"/>
  <c r="P168" i="210"/>
  <c r="X40" i="243" s="1"/>
  <c r="N168" i="210"/>
  <c r="X40" i="242" s="1"/>
  <c r="L168" i="210"/>
  <c r="X40" i="241" s="1"/>
  <c r="J168" i="210"/>
  <c r="X40" i="240" s="1"/>
  <c r="H168" i="210"/>
  <c r="X40" i="239" s="1"/>
  <c r="F168" i="210"/>
  <c r="X40" i="238" s="1"/>
  <c r="D168" i="210"/>
  <c r="X40" i="237" s="1"/>
  <c r="B168" i="210"/>
  <c r="AD167" i="210"/>
  <c r="X39" i="250" s="1"/>
  <c r="AB167" i="210"/>
  <c r="X39" i="249" s="1"/>
  <c r="Z167" i="210"/>
  <c r="X39" i="248" s="1"/>
  <c r="X167" i="210"/>
  <c r="X39" i="247" s="1"/>
  <c r="V167" i="210"/>
  <c r="X39" i="246" s="1"/>
  <c r="T167" i="210"/>
  <c r="X39" i="245" s="1"/>
  <c r="R167" i="210"/>
  <c r="X39" i="244" s="1"/>
  <c r="P167" i="210"/>
  <c r="X39" i="243" s="1"/>
  <c r="N167" i="210"/>
  <c r="X39" i="242" s="1"/>
  <c r="L167" i="210"/>
  <c r="X39" i="241" s="1"/>
  <c r="J167" i="210"/>
  <c r="X39" i="240" s="1"/>
  <c r="H167" i="210"/>
  <c r="X39" i="239" s="1"/>
  <c r="F167" i="210"/>
  <c r="X39" i="238" s="1"/>
  <c r="D167" i="210"/>
  <c r="X39" i="237" s="1"/>
  <c r="B167" i="210"/>
  <c r="AD166" i="210"/>
  <c r="X38" i="250" s="1"/>
  <c r="AB166" i="210"/>
  <c r="X38" i="249" s="1"/>
  <c r="Z166" i="210"/>
  <c r="X38" i="248" s="1"/>
  <c r="X166" i="210"/>
  <c r="X38" i="247" s="1"/>
  <c r="V166" i="210"/>
  <c r="X38" i="246" s="1"/>
  <c r="T166" i="210"/>
  <c r="X38" i="245" s="1"/>
  <c r="R166" i="210"/>
  <c r="X38" i="244" s="1"/>
  <c r="P166" i="210"/>
  <c r="X38" i="243" s="1"/>
  <c r="N166" i="210"/>
  <c r="X38" i="242" s="1"/>
  <c r="L166" i="210"/>
  <c r="X38" i="241" s="1"/>
  <c r="J166" i="210"/>
  <c r="X38" i="240" s="1"/>
  <c r="H166" i="210"/>
  <c r="X38" i="239" s="1"/>
  <c r="F166" i="210"/>
  <c r="X38" i="238" s="1"/>
  <c r="D166" i="210"/>
  <c r="X38" i="237" s="1"/>
  <c r="B166" i="210"/>
  <c r="AD165" i="210"/>
  <c r="X37" i="250" s="1"/>
  <c r="AB165" i="210"/>
  <c r="X37" i="249" s="1"/>
  <c r="Z165" i="210"/>
  <c r="X37" i="248" s="1"/>
  <c r="X165" i="210"/>
  <c r="X37" i="247" s="1"/>
  <c r="V165" i="210"/>
  <c r="X37" i="246" s="1"/>
  <c r="T165" i="210"/>
  <c r="X37" i="245" s="1"/>
  <c r="R165" i="210"/>
  <c r="X37" i="244" s="1"/>
  <c r="P165" i="210"/>
  <c r="X37" i="243" s="1"/>
  <c r="N165" i="210"/>
  <c r="X37" i="242" s="1"/>
  <c r="L165" i="210"/>
  <c r="X37" i="241" s="1"/>
  <c r="J165" i="210"/>
  <c r="X37" i="240" s="1"/>
  <c r="H165" i="210"/>
  <c r="X37" i="239" s="1"/>
  <c r="F165" i="210"/>
  <c r="X37" i="238" s="1"/>
  <c r="D165" i="210"/>
  <c r="X37" i="237" s="1"/>
  <c r="B165" i="210"/>
  <c r="AD164" i="210"/>
  <c r="X36" i="250" s="1"/>
  <c r="AB164" i="210"/>
  <c r="X36" i="249" s="1"/>
  <c r="Z164" i="210"/>
  <c r="X36" i="248" s="1"/>
  <c r="X164" i="210"/>
  <c r="X36" i="247" s="1"/>
  <c r="V164" i="210"/>
  <c r="X36" i="246" s="1"/>
  <c r="T164" i="210"/>
  <c r="X36" i="245" s="1"/>
  <c r="R164" i="210"/>
  <c r="X36" i="244" s="1"/>
  <c r="P164" i="210"/>
  <c r="X36" i="243" s="1"/>
  <c r="N164" i="210"/>
  <c r="X36" i="242" s="1"/>
  <c r="L164" i="210"/>
  <c r="X36" i="241" s="1"/>
  <c r="J164" i="210"/>
  <c r="X36" i="240" s="1"/>
  <c r="H164" i="210"/>
  <c r="X36" i="239" s="1"/>
  <c r="F164" i="210"/>
  <c r="X36" i="238" s="1"/>
  <c r="D164" i="210"/>
  <c r="X36" i="237" s="1"/>
  <c r="B164" i="210"/>
  <c r="AD163" i="210"/>
  <c r="X35" i="250" s="1"/>
  <c r="AB163" i="210"/>
  <c r="X35" i="249" s="1"/>
  <c r="Z163" i="210"/>
  <c r="X35" i="248" s="1"/>
  <c r="X163" i="210"/>
  <c r="X35" i="247" s="1"/>
  <c r="V163" i="210"/>
  <c r="X35" i="246" s="1"/>
  <c r="T163" i="210"/>
  <c r="X35" i="245" s="1"/>
  <c r="R163" i="210"/>
  <c r="X35" i="244" s="1"/>
  <c r="P163" i="210"/>
  <c r="X35" i="243" s="1"/>
  <c r="N163" i="210"/>
  <c r="X35" i="242" s="1"/>
  <c r="L163" i="210"/>
  <c r="X35" i="241" s="1"/>
  <c r="J163" i="210"/>
  <c r="X35" i="240" s="1"/>
  <c r="H163" i="210"/>
  <c r="X35" i="239" s="1"/>
  <c r="F163" i="210"/>
  <c r="X35" i="238" s="1"/>
  <c r="D163" i="210"/>
  <c r="X35" i="237" s="1"/>
  <c r="B163" i="210"/>
  <c r="AD162" i="210"/>
  <c r="X34" i="250" s="1"/>
  <c r="AB162" i="210"/>
  <c r="X34" i="249" s="1"/>
  <c r="Z162" i="210"/>
  <c r="X34" i="248" s="1"/>
  <c r="X162" i="210"/>
  <c r="X34" i="247" s="1"/>
  <c r="V162" i="210"/>
  <c r="X34" i="246" s="1"/>
  <c r="T162" i="210"/>
  <c r="X34" i="245" s="1"/>
  <c r="R162" i="210"/>
  <c r="X34" i="244" s="1"/>
  <c r="P162" i="210"/>
  <c r="X34" i="243" s="1"/>
  <c r="N162" i="210"/>
  <c r="X34" i="242" s="1"/>
  <c r="L162" i="210"/>
  <c r="X34" i="241" s="1"/>
  <c r="J162" i="210"/>
  <c r="X34" i="240" s="1"/>
  <c r="H162" i="210"/>
  <c r="X34" i="239" s="1"/>
  <c r="F162" i="210"/>
  <c r="X34" i="238" s="1"/>
  <c r="D162" i="210"/>
  <c r="X34" i="237" s="1"/>
  <c r="B162" i="210"/>
  <c r="AD161" i="210"/>
  <c r="X33" i="250" s="1"/>
  <c r="AB161" i="210"/>
  <c r="X33" i="249" s="1"/>
  <c r="Z161" i="210"/>
  <c r="X33" i="248" s="1"/>
  <c r="X161" i="210"/>
  <c r="X33" i="247" s="1"/>
  <c r="V161" i="210"/>
  <c r="X33" i="246" s="1"/>
  <c r="T161" i="210"/>
  <c r="X33" i="245" s="1"/>
  <c r="R161" i="210"/>
  <c r="X33" i="244" s="1"/>
  <c r="P161" i="210"/>
  <c r="X33" i="243" s="1"/>
  <c r="N161" i="210"/>
  <c r="X33" i="242" s="1"/>
  <c r="L161" i="210"/>
  <c r="X33" i="241" s="1"/>
  <c r="J161" i="210"/>
  <c r="X33" i="240" s="1"/>
  <c r="H161" i="210"/>
  <c r="X33" i="239" s="1"/>
  <c r="F161" i="210"/>
  <c r="X33" i="238" s="1"/>
  <c r="D161" i="210"/>
  <c r="X33" i="237" s="1"/>
  <c r="B161" i="210"/>
  <c r="AD160" i="210"/>
  <c r="X32" i="250" s="1"/>
  <c r="AB160" i="210"/>
  <c r="X32" i="249" s="1"/>
  <c r="Z160" i="210"/>
  <c r="X32" i="248" s="1"/>
  <c r="X160" i="210"/>
  <c r="X32" i="247" s="1"/>
  <c r="V160" i="210"/>
  <c r="X32" i="246" s="1"/>
  <c r="T160" i="210"/>
  <c r="X32" i="245" s="1"/>
  <c r="R160" i="210"/>
  <c r="X32" i="244" s="1"/>
  <c r="P160" i="210"/>
  <c r="X32" i="243" s="1"/>
  <c r="N160" i="210"/>
  <c r="X32" i="242" s="1"/>
  <c r="L160" i="210"/>
  <c r="X32" i="241" s="1"/>
  <c r="J160" i="210"/>
  <c r="X32" i="240" s="1"/>
  <c r="H160" i="210"/>
  <c r="X32" i="239" s="1"/>
  <c r="F160" i="210"/>
  <c r="X32" i="238" s="1"/>
  <c r="D160" i="210"/>
  <c r="X32" i="237" s="1"/>
  <c r="B160" i="210"/>
  <c r="AD159" i="210"/>
  <c r="X31" i="250" s="1"/>
  <c r="AB159" i="210"/>
  <c r="X31" i="249" s="1"/>
  <c r="Z159" i="210"/>
  <c r="X31" i="248" s="1"/>
  <c r="X159" i="210"/>
  <c r="X31" i="247" s="1"/>
  <c r="V159" i="210"/>
  <c r="X31" i="246" s="1"/>
  <c r="T159" i="210"/>
  <c r="X31" i="245" s="1"/>
  <c r="R159" i="210"/>
  <c r="X31" i="244" s="1"/>
  <c r="P159" i="210"/>
  <c r="X31" i="243" s="1"/>
  <c r="N159" i="210"/>
  <c r="X31" i="242" s="1"/>
  <c r="L159" i="210"/>
  <c r="X31" i="241" s="1"/>
  <c r="J159" i="210"/>
  <c r="X31" i="240" s="1"/>
  <c r="H159" i="210"/>
  <c r="X31" i="239" s="1"/>
  <c r="F159" i="210"/>
  <c r="X31" i="238" s="1"/>
  <c r="D159" i="210"/>
  <c r="X31" i="237" s="1"/>
  <c r="B159" i="210"/>
  <c r="AD158" i="210"/>
  <c r="X30" i="250" s="1"/>
  <c r="AB158" i="210"/>
  <c r="X30" i="249" s="1"/>
  <c r="Z158" i="210"/>
  <c r="X30" i="248" s="1"/>
  <c r="X158" i="210"/>
  <c r="X30" i="247" s="1"/>
  <c r="V158" i="210"/>
  <c r="X30" i="246" s="1"/>
  <c r="T158" i="210"/>
  <c r="X30" i="245" s="1"/>
  <c r="R158" i="210"/>
  <c r="X30" i="244" s="1"/>
  <c r="P158" i="210"/>
  <c r="X30" i="243" s="1"/>
  <c r="N158" i="210"/>
  <c r="X30" i="242" s="1"/>
  <c r="L158" i="210"/>
  <c r="X30" i="241" s="1"/>
  <c r="J158" i="210"/>
  <c r="X30" i="240" s="1"/>
  <c r="H158" i="210"/>
  <c r="X30" i="239" s="1"/>
  <c r="F158" i="210"/>
  <c r="X30" i="238" s="1"/>
  <c r="D158" i="210"/>
  <c r="X30" i="237" s="1"/>
  <c r="B158" i="210"/>
  <c r="AD157" i="210"/>
  <c r="X29" i="250" s="1"/>
  <c r="AB157" i="210"/>
  <c r="X29" i="249" s="1"/>
  <c r="Z157" i="210"/>
  <c r="X29" i="248" s="1"/>
  <c r="X157" i="210"/>
  <c r="X29" i="247" s="1"/>
  <c r="V157" i="210"/>
  <c r="X29" i="246" s="1"/>
  <c r="T157" i="210"/>
  <c r="X29" i="245" s="1"/>
  <c r="R157" i="210"/>
  <c r="X29" i="244" s="1"/>
  <c r="P157" i="210"/>
  <c r="X29" i="243" s="1"/>
  <c r="N157" i="210"/>
  <c r="X29" i="242" s="1"/>
  <c r="L157" i="210"/>
  <c r="X29" i="241" s="1"/>
  <c r="J157" i="210"/>
  <c r="X29" i="240" s="1"/>
  <c r="H157" i="210"/>
  <c r="X29" i="239" s="1"/>
  <c r="F157" i="210"/>
  <c r="X29" i="238" s="1"/>
  <c r="D157" i="210"/>
  <c r="X29" i="237" s="1"/>
  <c r="B157" i="210"/>
  <c r="AD156" i="210"/>
  <c r="X28" i="250" s="1"/>
  <c r="AB156" i="210"/>
  <c r="X28" i="249" s="1"/>
  <c r="Z156" i="210"/>
  <c r="X28" i="248" s="1"/>
  <c r="X156" i="210"/>
  <c r="X28" i="247" s="1"/>
  <c r="V156" i="210"/>
  <c r="X28" i="246" s="1"/>
  <c r="T156" i="210"/>
  <c r="X28" i="245" s="1"/>
  <c r="R156" i="210"/>
  <c r="X28" i="244" s="1"/>
  <c r="P156" i="210"/>
  <c r="X28" i="243" s="1"/>
  <c r="N156" i="210"/>
  <c r="X28" i="242" s="1"/>
  <c r="L156" i="210"/>
  <c r="X28" i="241" s="1"/>
  <c r="J156" i="210"/>
  <c r="X28" i="240" s="1"/>
  <c r="H156" i="210"/>
  <c r="X28" i="239" s="1"/>
  <c r="F156" i="210"/>
  <c r="X28" i="238" s="1"/>
  <c r="D156" i="210"/>
  <c r="X28" i="237" s="1"/>
  <c r="B156" i="210"/>
  <c r="AD155" i="210"/>
  <c r="X27" i="250" s="1"/>
  <c r="AB155" i="210"/>
  <c r="X27" i="249" s="1"/>
  <c r="Z155" i="210"/>
  <c r="X27" i="248" s="1"/>
  <c r="X155" i="210"/>
  <c r="X27" i="247" s="1"/>
  <c r="V155" i="210"/>
  <c r="X27" i="246" s="1"/>
  <c r="T155" i="210"/>
  <c r="X27" i="245" s="1"/>
  <c r="R155" i="210"/>
  <c r="X27" i="244" s="1"/>
  <c r="P155" i="210"/>
  <c r="X27" i="243" s="1"/>
  <c r="N155" i="210"/>
  <c r="X27" i="242" s="1"/>
  <c r="L155" i="210"/>
  <c r="X27" i="241" s="1"/>
  <c r="J155" i="210"/>
  <c r="X27" i="240" s="1"/>
  <c r="H155" i="210"/>
  <c r="X27" i="239" s="1"/>
  <c r="F155" i="210"/>
  <c r="X27" i="238" s="1"/>
  <c r="D155" i="210"/>
  <c r="X27" i="237" s="1"/>
  <c r="B155" i="210"/>
  <c r="AD154" i="210"/>
  <c r="X26" i="250" s="1"/>
  <c r="AB154" i="210"/>
  <c r="X26" i="249" s="1"/>
  <c r="Z154" i="210"/>
  <c r="X26" i="248" s="1"/>
  <c r="X154" i="210"/>
  <c r="X26" i="247" s="1"/>
  <c r="V154" i="210"/>
  <c r="X26" i="246" s="1"/>
  <c r="T154" i="210"/>
  <c r="X26" i="245" s="1"/>
  <c r="R154" i="210"/>
  <c r="X26" i="244" s="1"/>
  <c r="P154" i="210"/>
  <c r="X26" i="243" s="1"/>
  <c r="N154" i="210"/>
  <c r="X26" i="242" s="1"/>
  <c r="L154" i="210"/>
  <c r="X26" i="241" s="1"/>
  <c r="J154" i="210"/>
  <c r="X26" i="240" s="1"/>
  <c r="H154" i="210"/>
  <c r="X26" i="239" s="1"/>
  <c r="F154" i="210"/>
  <c r="X26" i="238" s="1"/>
  <c r="D154" i="210"/>
  <c r="X26" i="237" s="1"/>
  <c r="B154" i="210"/>
  <c r="AD153" i="210"/>
  <c r="X25" i="250" s="1"/>
  <c r="AB153" i="210"/>
  <c r="X25" i="249" s="1"/>
  <c r="Z153" i="210"/>
  <c r="X25" i="248" s="1"/>
  <c r="X153" i="210"/>
  <c r="X25" i="247" s="1"/>
  <c r="V153" i="210"/>
  <c r="X25" i="246" s="1"/>
  <c r="T153" i="210"/>
  <c r="X25" i="245" s="1"/>
  <c r="R153" i="210"/>
  <c r="X25" i="244" s="1"/>
  <c r="P153" i="210"/>
  <c r="X25" i="243" s="1"/>
  <c r="N153" i="210"/>
  <c r="X25" i="242" s="1"/>
  <c r="L153" i="210"/>
  <c r="X25" i="241" s="1"/>
  <c r="J153" i="210"/>
  <c r="X25" i="240" s="1"/>
  <c r="H153" i="210"/>
  <c r="X25" i="239" s="1"/>
  <c r="F153" i="210"/>
  <c r="X25" i="238" s="1"/>
  <c r="D153" i="210"/>
  <c r="X25" i="237" s="1"/>
  <c r="B153" i="210"/>
  <c r="AD152" i="210"/>
  <c r="X24" i="250" s="1"/>
  <c r="AB152" i="210"/>
  <c r="X24" i="249" s="1"/>
  <c r="Z152" i="210"/>
  <c r="X24" i="248" s="1"/>
  <c r="X152" i="210"/>
  <c r="X24" i="247" s="1"/>
  <c r="V152" i="210"/>
  <c r="X24" i="246" s="1"/>
  <c r="T152" i="210"/>
  <c r="X24" i="245" s="1"/>
  <c r="R152" i="210"/>
  <c r="X24" i="244" s="1"/>
  <c r="P152" i="210"/>
  <c r="X24" i="243" s="1"/>
  <c r="N152" i="210"/>
  <c r="X24" i="242" s="1"/>
  <c r="L152" i="210"/>
  <c r="X24" i="241" s="1"/>
  <c r="J152" i="210"/>
  <c r="X24" i="240" s="1"/>
  <c r="H152" i="210"/>
  <c r="X24" i="239" s="1"/>
  <c r="F152" i="210"/>
  <c r="X24" i="238" s="1"/>
  <c r="D152" i="210"/>
  <c r="X24" i="237" s="1"/>
  <c r="B152" i="210"/>
  <c r="AD151" i="210"/>
  <c r="X23" i="250" s="1"/>
  <c r="AB151" i="210"/>
  <c r="X23" i="249" s="1"/>
  <c r="Z151" i="210"/>
  <c r="X23" i="248" s="1"/>
  <c r="X151" i="210"/>
  <c r="X23" i="247" s="1"/>
  <c r="V151" i="210"/>
  <c r="X23" i="246" s="1"/>
  <c r="T151" i="210"/>
  <c r="X23" i="245" s="1"/>
  <c r="R151" i="210"/>
  <c r="X23" i="244" s="1"/>
  <c r="P151" i="210"/>
  <c r="X23" i="243" s="1"/>
  <c r="N151" i="210"/>
  <c r="X23" i="242" s="1"/>
  <c r="L151" i="210"/>
  <c r="X23" i="241" s="1"/>
  <c r="J151" i="210"/>
  <c r="X23" i="240" s="1"/>
  <c r="H151" i="210"/>
  <c r="X23" i="239" s="1"/>
  <c r="F151" i="210"/>
  <c r="X23" i="238" s="1"/>
  <c r="D151" i="210"/>
  <c r="X23" i="237" s="1"/>
  <c r="B151" i="210"/>
  <c r="AD150" i="210"/>
  <c r="X22" i="250" s="1"/>
  <c r="AB150" i="210"/>
  <c r="X22" i="249" s="1"/>
  <c r="Z150" i="210"/>
  <c r="X22" i="248" s="1"/>
  <c r="X150" i="210"/>
  <c r="X22" i="247" s="1"/>
  <c r="V150" i="210"/>
  <c r="X22" i="246" s="1"/>
  <c r="T150" i="210"/>
  <c r="X22" i="245" s="1"/>
  <c r="R150" i="210"/>
  <c r="X22" i="244" s="1"/>
  <c r="P150" i="210"/>
  <c r="X22" i="243" s="1"/>
  <c r="N150" i="210"/>
  <c r="X22" i="242" s="1"/>
  <c r="L150" i="210"/>
  <c r="X22" i="241" s="1"/>
  <c r="J150" i="210"/>
  <c r="X22" i="240" s="1"/>
  <c r="H150" i="210"/>
  <c r="X22" i="239" s="1"/>
  <c r="F150" i="210"/>
  <c r="X22" i="238" s="1"/>
  <c r="D150" i="210"/>
  <c r="X22" i="237" s="1"/>
  <c r="B150" i="210"/>
  <c r="AD149" i="210"/>
  <c r="X21" i="250" s="1"/>
  <c r="AB149" i="210"/>
  <c r="X21" i="249" s="1"/>
  <c r="Z149" i="210"/>
  <c r="X21" i="248" s="1"/>
  <c r="X149" i="210"/>
  <c r="X21" i="247" s="1"/>
  <c r="V149" i="210"/>
  <c r="X21" i="246" s="1"/>
  <c r="T149" i="210"/>
  <c r="X21" i="245" s="1"/>
  <c r="R149" i="210"/>
  <c r="X21" i="244" s="1"/>
  <c r="P149" i="210"/>
  <c r="X21" i="243" s="1"/>
  <c r="N149" i="210"/>
  <c r="X21" i="242" s="1"/>
  <c r="L149" i="210"/>
  <c r="X21" i="241" s="1"/>
  <c r="J149" i="210"/>
  <c r="X21" i="240" s="1"/>
  <c r="H149" i="210"/>
  <c r="X21" i="239" s="1"/>
  <c r="F149" i="210"/>
  <c r="X21" i="238" s="1"/>
  <c r="D149" i="210"/>
  <c r="X21" i="237" s="1"/>
  <c r="B149" i="210"/>
  <c r="AD148" i="210"/>
  <c r="X20" i="250" s="1"/>
  <c r="AB148" i="210"/>
  <c r="X20" i="249" s="1"/>
  <c r="Z148" i="210"/>
  <c r="X20" i="248" s="1"/>
  <c r="X148" i="210"/>
  <c r="X20" i="247" s="1"/>
  <c r="V148" i="210"/>
  <c r="X20" i="246" s="1"/>
  <c r="T148" i="210"/>
  <c r="X20" i="245" s="1"/>
  <c r="R148" i="210"/>
  <c r="X20" i="244" s="1"/>
  <c r="P148" i="210"/>
  <c r="X20" i="243" s="1"/>
  <c r="N148" i="210"/>
  <c r="X20" i="242" s="1"/>
  <c r="L148" i="210"/>
  <c r="X20" i="241" s="1"/>
  <c r="J148" i="210"/>
  <c r="X20" i="240" s="1"/>
  <c r="H148" i="210"/>
  <c r="X20" i="239" s="1"/>
  <c r="F148" i="210"/>
  <c r="X20" i="238" s="1"/>
  <c r="D148" i="210"/>
  <c r="X20" i="237" s="1"/>
  <c r="B148" i="210"/>
  <c r="AD147" i="210"/>
  <c r="X19" i="250" s="1"/>
  <c r="AB147" i="210"/>
  <c r="X19" i="249" s="1"/>
  <c r="Z147" i="210"/>
  <c r="X19" i="248" s="1"/>
  <c r="X147" i="210"/>
  <c r="X19" i="247" s="1"/>
  <c r="V147" i="210"/>
  <c r="X19" i="246" s="1"/>
  <c r="T147" i="210"/>
  <c r="X19" i="245" s="1"/>
  <c r="R147" i="210"/>
  <c r="X19" i="244" s="1"/>
  <c r="P147" i="210"/>
  <c r="X19" i="243" s="1"/>
  <c r="N147" i="210"/>
  <c r="X19" i="242" s="1"/>
  <c r="L147" i="210"/>
  <c r="X19" i="241" s="1"/>
  <c r="J147" i="210"/>
  <c r="X19" i="240" s="1"/>
  <c r="H147" i="210"/>
  <c r="X19" i="239" s="1"/>
  <c r="F147" i="210"/>
  <c r="X19" i="238" s="1"/>
  <c r="D147" i="210"/>
  <c r="X19" i="237" s="1"/>
  <c r="B147" i="210"/>
  <c r="AD146" i="210"/>
  <c r="X18" i="250" s="1"/>
  <c r="AB146" i="210"/>
  <c r="X18" i="249" s="1"/>
  <c r="Z146" i="210"/>
  <c r="X18" i="248" s="1"/>
  <c r="X146" i="210"/>
  <c r="X18" i="247" s="1"/>
  <c r="V146" i="210"/>
  <c r="X18" i="246" s="1"/>
  <c r="T146" i="210"/>
  <c r="X18" i="245" s="1"/>
  <c r="R146" i="210"/>
  <c r="X18" i="244" s="1"/>
  <c r="P146" i="210"/>
  <c r="X18" i="243" s="1"/>
  <c r="N146" i="210"/>
  <c r="X18" i="242" s="1"/>
  <c r="L146" i="210"/>
  <c r="X18" i="241" s="1"/>
  <c r="J146" i="210"/>
  <c r="X18" i="240" s="1"/>
  <c r="H146" i="210"/>
  <c r="X18" i="239" s="1"/>
  <c r="F146" i="210"/>
  <c r="X18" i="238" s="1"/>
  <c r="D146" i="210"/>
  <c r="X18" i="237" s="1"/>
  <c r="B146" i="210"/>
  <c r="AD145" i="210"/>
  <c r="X17" i="250" s="1"/>
  <c r="AB145" i="210"/>
  <c r="X17" i="249" s="1"/>
  <c r="Z145" i="210"/>
  <c r="X17" i="248" s="1"/>
  <c r="X145" i="210"/>
  <c r="X17" i="247" s="1"/>
  <c r="V145" i="210"/>
  <c r="X17" i="246" s="1"/>
  <c r="T145" i="210"/>
  <c r="X17" i="245" s="1"/>
  <c r="R145" i="210"/>
  <c r="X17" i="244" s="1"/>
  <c r="P145" i="210"/>
  <c r="X17" i="243" s="1"/>
  <c r="N145" i="210"/>
  <c r="X17" i="242" s="1"/>
  <c r="L145" i="210"/>
  <c r="X17" i="241" s="1"/>
  <c r="J145" i="210"/>
  <c r="X17" i="240" s="1"/>
  <c r="H145" i="210"/>
  <c r="X17" i="239" s="1"/>
  <c r="F145" i="210"/>
  <c r="X17" i="238" s="1"/>
  <c r="D145" i="210"/>
  <c r="X17" i="237" s="1"/>
  <c r="B145" i="210"/>
  <c r="AD144" i="210"/>
  <c r="X16" i="250" s="1"/>
  <c r="AB144" i="210"/>
  <c r="X16" i="249" s="1"/>
  <c r="Z144" i="210"/>
  <c r="X16" i="248" s="1"/>
  <c r="X144" i="210"/>
  <c r="X16" i="247" s="1"/>
  <c r="V144" i="210"/>
  <c r="X16" i="246" s="1"/>
  <c r="T144" i="210"/>
  <c r="X16" i="245" s="1"/>
  <c r="R144" i="210"/>
  <c r="X16" i="244" s="1"/>
  <c r="P144" i="210"/>
  <c r="X16" i="243" s="1"/>
  <c r="N144" i="210"/>
  <c r="X16" i="242" s="1"/>
  <c r="L144" i="210"/>
  <c r="X16" i="241" s="1"/>
  <c r="J144" i="210"/>
  <c r="X16" i="240" s="1"/>
  <c r="H144" i="210"/>
  <c r="X16" i="239" s="1"/>
  <c r="F144" i="210"/>
  <c r="X16" i="238" s="1"/>
  <c r="D144" i="210"/>
  <c r="X16" i="237" s="1"/>
  <c r="B144" i="210"/>
  <c r="AD143" i="210"/>
  <c r="X15" i="250" s="1"/>
  <c r="AB143" i="210"/>
  <c r="X15" i="249" s="1"/>
  <c r="Z143" i="210"/>
  <c r="X15" i="248" s="1"/>
  <c r="X143" i="210"/>
  <c r="X15" i="247" s="1"/>
  <c r="V143" i="210"/>
  <c r="X15" i="246" s="1"/>
  <c r="T143" i="210"/>
  <c r="X15" i="245" s="1"/>
  <c r="R143" i="210"/>
  <c r="X15" i="244" s="1"/>
  <c r="P143" i="210"/>
  <c r="X15" i="243" s="1"/>
  <c r="N143" i="210"/>
  <c r="X15" i="242" s="1"/>
  <c r="L143" i="210"/>
  <c r="X15" i="241" s="1"/>
  <c r="J143" i="210"/>
  <c r="X15" i="240" s="1"/>
  <c r="H143" i="210"/>
  <c r="X15" i="239" s="1"/>
  <c r="F143" i="210"/>
  <c r="X15" i="238" s="1"/>
  <c r="D143" i="210"/>
  <c r="X15" i="237" s="1"/>
  <c r="B143" i="210"/>
  <c r="AD142" i="210"/>
  <c r="X14" i="250" s="1"/>
  <c r="AB142" i="210"/>
  <c r="X14" i="249" s="1"/>
  <c r="Z142" i="210"/>
  <c r="X14" i="248" s="1"/>
  <c r="X142" i="210"/>
  <c r="X14" i="247" s="1"/>
  <c r="V142" i="210"/>
  <c r="X14" i="246" s="1"/>
  <c r="T142" i="210"/>
  <c r="X14" i="245" s="1"/>
  <c r="R142" i="210"/>
  <c r="X14" i="244" s="1"/>
  <c r="P142" i="210"/>
  <c r="X14" i="243" s="1"/>
  <c r="N142" i="210"/>
  <c r="X14" i="242" s="1"/>
  <c r="L142" i="210"/>
  <c r="X14" i="241" s="1"/>
  <c r="J142" i="210"/>
  <c r="X14" i="240" s="1"/>
  <c r="H142" i="210"/>
  <c r="X14" i="239" s="1"/>
  <c r="F142" i="210"/>
  <c r="X14" i="238" s="1"/>
  <c r="D142" i="210"/>
  <c r="X14" i="237" s="1"/>
  <c r="B142" i="210"/>
  <c r="AD141" i="210"/>
  <c r="X13" i="250" s="1"/>
  <c r="AB141" i="210"/>
  <c r="X13" i="249" s="1"/>
  <c r="Z141" i="210"/>
  <c r="X13" i="248" s="1"/>
  <c r="X141" i="210"/>
  <c r="X13" i="247" s="1"/>
  <c r="V141" i="210"/>
  <c r="X13" i="246" s="1"/>
  <c r="T141" i="210"/>
  <c r="X13" i="245" s="1"/>
  <c r="R141" i="210"/>
  <c r="X13" i="244" s="1"/>
  <c r="P141" i="210"/>
  <c r="X13" i="243" s="1"/>
  <c r="N141" i="210"/>
  <c r="X13" i="242" s="1"/>
  <c r="L141" i="210"/>
  <c r="X13" i="241" s="1"/>
  <c r="J141" i="210"/>
  <c r="X13" i="240" s="1"/>
  <c r="H141" i="210"/>
  <c r="X13" i="239" s="1"/>
  <c r="F141" i="210"/>
  <c r="X13" i="238" s="1"/>
  <c r="D141" i="210"/>
  <c r="X13" i="237" s="1"/>
  <c r="B141" i="210"/>
  <c r="AD140" i="210"/>
  <c r="X12" i="250" s="1"/>
  <c r="AB140" i="210"/>
  <c r="X12" i="249" s="1"/>
  <c r="Z140" i="210"/>
  <c r="X12" i="248" s="1"/>
  <c r="X140" i="210"/>
  <c r="X12" i="247" s="1"/>
  <c r="V140" i="210"/>
  <c r="X12" i="246" s="1"/>
  <c r="T140" i="210"/>
  <c r="X12" i="245" s="1"/>
  <c r="R140" i="210"/>
  <c r="X12" i="244" s="1"/>
  <c r="P140" i="210"/>
  <c r="X12" i="243" s="1"/>
  <c r="N140" i="210"/>
  <c r="X12" i="242" s="1"/>
  <c r="L140" i="210"/>
  <c r="X12" i="241" s="1"/>
  <c r="J140" i="210"/>
  <c r="X12" i="240" s="1"/>
  <c r="H140" i="210"/>
  <c r="X12" i="239" s="1"/>
  <c r="F140" i="210"/>
  <c r="X12" i="238" s="1"/>
  <c r="D140" i="210"/>
  <c r="X12" i="237" s="1"/>
  <c r="B140" i="210"/>
  <c r="AD139" i="210"/>
  <c r="X11" i="250" s="1"/>
  <c r="AB139" i="210"/>
  <c r="X11" i="249" s="1"/>
  <c r="Z139" i="210"/>
  <c r="X11" i="248" s="1"/>
  <c r="X139" i="210"/>
  <c r="X11" i="247" s="1"/>
  <c r="V139" i="210"/>
  <c r="X11" i="246" s="1"/>
  <c r="T139" i="210"/>
  <c r="X11" i="245" s="1"/>
  <c r="R139" i="210"/>
  <c r="X11" i="244" s="1"/>
  <c r="P139" i="210"/>
  <c r="X11" i="243" s="1"/>
  <c r="N139" i="210"/>
  <c r="X11" i="242" s="1"/>
  <c r="L139" i="210"/>
  <c r="X11" i="241" s="1"/>
  <c r="J139" i="210"/>
  <c r="X11" i="240" s="1"/>
  <c r="H139" i="210"/>
  <c r="X11" i="239" s="1"/>
  <c r="F139" i="210"/>
  <c r="X11" i="238" s="1"/>
  <c r="D139" i="210"/>
  <c r="X11" i="237" s="1"/>
  <c r="B139" i="210"/>
  <c r="AD138" i="210"/>
  <c r="X10" i="250" s="1"/>
  <c r="AB138" i="210"/>
  <c r="X10" i="249" s="1"/>
  <c r="Z138" i="210"/>
  <c r="X10" i="248" s="1"/>
  <c r="X138" i="210"/>
  <c r="X10" i="247" s="1"/>
  <c r="V138" i="210"/>
  <c r="X10" i="246" s="1"/>
  <c r="T138" i="210"/>
  <c r="X10" i="245" s="1"/>
  <c r="R138" i="210"/>
  <c r="X10" i="244" s="1"/>
  <c r="P138" i="210"/>
  <c r="X10" i="243" s="1"/>
  <c r="N138" i="210"/>
  <c r="X10" i="242" s="1"/>
  <c r="L138" i="210"/>
  <c r="X10" i="241" s="1"/>
  <c r="J138" i="210"/>
  <c r="X10" i="240" s="1"/>
  <c r="H138" i="210"/>
  <c r="X10" i="239" s="1"/>
  <c r="F138" i="210"/>
  <c r="X10" i="238" s="1"/>
  <c r="D138" i="210"/>
  <c r="X10" i="237" s="1"/>
  <c r="B138" i="210"/>
  <c r="AD137" i="210"/>
  <c r="X9" i="250" s="1"/>
  <c r="AB137" i="210"/>
  <c r="X9" i="249" s="1"/>
  <c r="Z137" i="210"/>
  <c r="X9" i="248" s="1"/>
  <c r="X137" i="210"/>
  <c r="X9" i="247" s="1"/>
  <c r="V137" i="210"/>
  <c r="X9" i="246" s="1"/>
  <c r="T137" i="210"/>
  <c r="X9" i="245" s="1"/>
  <c r="R137" i="210"/>
  <c r="X9" i="244" s="1"/>
  <c r="P137" i="210"/>
  <c r="X9" i="243" s="1"/>
  <c r="N137" i="210"/>
  <c r="X9" i="242" s="1"/>
  <c r="L137" i="210"/>
  <c r="X9" i="241" s="1"/>
  <c r="J137" i="210"/>
  <c r="X9" i="240" s="1"/>
  <c r="H137" i="210"/>
  <c r="X9" i="239" s="1"/>
  <c r="F137" i="210"/>
  <c r="X9" i="238" s="1"/>
  <c r="D137" i="210"/>
  <c r="X9" i="237" s="1"/>
  <c r="B137" i="210"/>
  <c r="AD136" i="210"/>
  <c r="X8" i="250" s="1"/>
  <c r="AB136" i="210"/>
  <c r="X8" i="249" s="1"/>
  <c r="Z136" i="210"/>
  <c r="X8" i="248" s="1"/>
  <c r="X136" i="210"/>
  <c r="X8" i="247" s="1"/>
  <c r="V136" i="210"/>
  <c r="X8" i="246" s="1"/>
  <c r="T136" i="210"/>
  <c r="X8" i="245" s="1"/>
  <c r="R136" i="210"/>
  <c r="X8" i="244" s="1"/>
  <c r="P136" i="210"/>
  <c r="X8" i="243" s="1"/>
  <c r="N136" i="210"/>
  <c r="X8" i="242" s="1"/>
  <c r="L136" i="210"/>
  <c r="X8" i="241" s="1"/>
  <c r="J136" i="210"/>
  <c r="X8" i="240" s="1"/>
  <c r="H136" i="210"/>
  <c r="X8" i="239" s="1"/>
  <c r="F136" i="210"/>
  <c r="X8" i="238" s="1"/>
  <c r="D136" i="210"/>
  <c r="X8" i="237" s="1"/>
  <c r="B136" i="210"/>
  <c r="AD135" i="210"/>
  <c r="X7" i="250" s="1"/>
  <c r="AB135" i="210"/>
  <c r="X7" i="249" s="1"/>
  <c r="Z135" i="210"/>
  <c r="X7" i="248" s="1"/>
  <c r="X135" i="210"/>
  <c r="X7" i="247" s="1"/>
  <c r="V135" i="210"/>
  <c r="X7" i="246" s="1"/>
  <c r="T135" i="210"/>
  <c r="X7" i="245" s="1"/>
  <c r="R135" i="210"/>
  <c r="X7" i="244" s="1"/>
  <c r="P135" i="210"/>
  <c r="X7" i="243" s="1"/>
  <c r="N135" i="210"/>
  <c r="X7" i="242" s="1"/>
  <c r="L135" i="210"/>
  <c r="X7" i="241" s="1"/>
  <c r="J135" i="210"/>
  <c r="X7" i="240" s="1"/>
  <c r="H135" i="210"/>
  <c r="X7" i="239" s="1"/>
  <c r="F135" i="210"/>
  <c r="X7" i="238" s="1"/>
  <c r="D135" i="210"/>
  <c r="X7" i="237" s="1"/>
  <c r="B135" i="210"/>
  <c r="AD134" i="210"/>
  <c r="X6" i="250" s="1"/>
  <c r="AB134" i="210"/>
  <c r="X6" i="249" s="1"/>
  <c r="Z134" i="210"/>
  <c r="X6" i="248" s="1"/>
  <c r="X134" i="210"/>
  <c r="X6" i="247" s="1"/>
  <c r="V134" i="210"/>
  <c r="X6" i="246" s="1"/>
  <c r="T134" i="210"/>
  <c r="X6" i="245" s="1"/>
  <c r="R134" i="210"/>
  <c r="X6" i="244" s="1"/>
  <c r="P134" i="210"/>
  <c r="X6" i="243" s="1"/>
  <c r="N134" i="210"/>
  <c r="X6" i="242" s="1"/>
  <c r="L134" i="210"/>
  <c r="X6" i="241" s="1"/>
  <c r="J134" i="210"/>
  <c r="X6" i="240" s="1"/>
  <c r="H134" i="210"/>
  <c r="X6" i="239" s="1"/>
  <c r="F134" i="210"/>
  <c r="X6" i="238" s="1"/>
  <c r="D134" i="210"/>
  <c r="X6" i="237" s="1"/>
  <c r="B134" i="210"/>
  <c r="AD133" i="210"/>
  <c r="X5" i="250" s="1"/>
  <c r="AB133" i="210"/>
  <c r="X5" i="249" s="1"/>
  <c r="Z133" i="210"/>
  <c r="X5" i="248" s="1"/>
  <c r="X133" i="210"/>
  <c r="X5" i="247" s="1"/>
  <c r="V133" i="210"/>
  <c r="X5" i="246" s="1"/>
  <c r="T133" i="210"/>
  <c r="X5" i="245" s="1"/>
  <c r="R133" i="210"/>
  <c r="X5" i="244" s="1"/>
  <c r="P133" i="210"/>
  <c r="X5" i="243" s="1"/>
  <c r="N133" i="210"/>
  <c r="X5" i="242" s="1"/>
  <c r="L133" i="210"/>
  <c r="X5" i="241" s="1"/>
  <c r="J133" i="210"/>
  <c r="X5" i="240" s="1"/>
  <c r="H133" i="210"/>
  <c r="X5" i="239" s="1"/>
  <c r="F133" i="210"/>
  <c r="X5" i="238" s="1"/>
  <c r="D133" i="210"/>
  <c r="X5" i="237" s="1"/>
  <c r="B133" i="210"/>
  <c r="AD132" i="210"/>
  <c r="X4" i="250" s="1"/>
  <c r="AB132" i="210"/>
  <c r="X4" i="249" s="1"/>
  <c r="Z132" i="210"/>
  <c r="X4" i="248" s="1"/>
  <c r="X132" i="210"/>
  <c r="X4" i="247" s="1"/>
  <c r="V132" i="210"/>
  <c r="X4" i="246" s="1"/>
  <c r="T132" i="210"/>
  <c r="X4" i="245" s="1"/>
  <c r="R132" i="210"/>
  <c r="X4" i="244" s="1"/>
  <c r="P132" i="210"/>
  <c r="X4" i="243" s="1"/>
  <c r="N132" i="210"/>
  <c r="X4" i="242" s="1"/>
  <c r="L132" i="210"/>
  <c r="X4" i="241" s="1"/>
  <c r="J132" i="210"/>
  <c r="X4" i="240" s="1"/>
  <c r="H132" i="210"/>
  <c r="X4" i="239" s="1"/>
  <c r="F132" i="210"/>
  <c r="X4" i="238" s="1"/>
  <c r="D132" i="210"/>
  <c r="X4" i="237" s="1"/>
  <c r="B132" i="210"/>
  <c r="AD128" i="210"/>
  <c r="I70" i="250" s="1"/>
  <c r="AB128" i="210"/>
  <c r="I70" i="249" s="1"/>
  <c r="Z128" i="210"/>
  <c r="I70" i="248" s="1"/>
  <c r="X128" i="210"/>
  <c r="I70" i="247" s="1"/>
  <c r="V128" i="210"/>
  <c r="I70" i="246" s="1"/>
  <c r="T128" i="210"/>
  <c r="I70" i="245" s="1"/>
  <c r="R128" i="210"/>
  <c r="I70" i="244" s="1"/>
  <c r="P128" i="210"/>
  <c r="I70" i="243" s="1"/>
  <c r="N128" i="210"/>
  <c r="I70" i="242" s="1"/>
  <c r="L128" i="210"/>
  <c r="I70" i="241" s="1"/>
  <c r="J128" i="210"/>
  <c r="I70" i="240" s="1"/>
  <c r="H128" i="210"/>
  <c r="I70" i="239" s="1"/>
  <c r="F128" i="210"/>
  <c r="I70" i="238" s="1"/>
  <c r="D128" i="210"/>
  <c r="I70" i="237" s="1"/>
  <c r="B128" i="210"/>
  <c r="AD127" i="210"/>
  <c r="I69" i="250" s="1"/>
  <c r="AB127" i="210"/>
  <c r="I69" i="249" s="1"/>
  <c r="Z127" i="210"/>
  <c r="I69" i="248" s="1"/>
  <c r="X127" i="210"/>
  <c r="I69" i="247" s="1"/>
  <c r="V127" i="210"/>
  <c r="I69" i="246" s="1"/>
  <c r="T127" i="210"/>
  <c r="I69" i="245" s="1"/>
  <c r="R127" i="210"/>
  <c r="I69" i="244" s="1"/>
  <c r="P127" i="210"/>
  <c r="I69" i="243" s="1"/>
  <c r="N127" i="210"/>
  <c r="I69" i="242" s="1"/>
  <c r="L127" i="210"/>
  <c r="I69" i="241" s="1"/>
  <c r="J127" i="210"/>
  <c r="I69" i="240" s="1"/>
  <c r="H127" i="210"/>
  <c r="I69" i="239" s="1"/>
  <c r="F127" i="210"/>
  <c r="I69" i="238" s="1"/>
  <c r="D127" i="210"/>
  <c r="I69" i="237" s="1"/>
  <c r="B127" i="210"/>
  <c r="AD126" i="210"/>
  <c r="I68" i="250" s="1"/>
  <c r="AB126" i="210"/>
  <c r="I68" i="249" s="1"/>
  <c r="Z126" i="210"/>
  <c r="I68" i="248" s="1"/>
  <c r="X126" i="210"/>
  <c r="I68" i="247" s="1"/>
  <c r="V126" i="210"/>
  <c r="I68" i="246" s="1"/>
  <c r="T126" i="210"/>
  <c r="I68" i="245" s="1"/>
  <c r="R126" i="210"/>
  <c r="I68" i="244" s="1"/>
  <c r="P126" i="210"/>
  <c r="I68" i="243" s="1"/>
  <c r="N126" i="210"/>
  <c r="I68" i="242" s="1"/>
  <c r="L126" i="210"/>
  <c r="I68" i="241" s="1"/>
  <c r="J126" i="210"/>
  <c r="I68" i="240" s="1"/>
  <c r="H126" i="210"/>
  <c r="I68" i="239" s="1"/>
  <c r="F126" i="210"/>
  <c r="I68" i="238" s="1"/>
  <c r="D126" i="210"/>
  <c r="I68" i="237" s="1"/>
  <c r="B126" i="210"/>
  <c r="AD125" i="210"/>
  <c r="I67" i="250" s="1"/>
  <c r="AB125" i="210"/>
  <c r="I67" i="249" s="1"/>
  <c r="Z125" i="210"/>
  <c r="I67" i="248" s="1"/>
  <c r="X125" i="210"/>
  <c r="I67" i="247" s="1"/>
  <c r="V125" i="210"/>
  <c r="I67" i="246" s="1"/>
  <c r="T125" i="210"/>
  <c r="I67" i="245" s="1"/>
  <c r="R125" i="210"/>
  <c r="I67" i="244" s="1"/>
  <c r="P125" i="210"/>
  <c r="I67" i="243" s="1"/>
  <c r="N125" i="210"/>
  <c r="I67" i="242" s="1"/>
  <c r="L125" i="210"/>
  <c r="I67" i="241" s="1"/>
  <c r="J125" i="210"/>
  <c r="I67" i="240" s="1"/>
  <c r="H125" i="210"/>
  <c r="I67" i="239" s="1"/>
  <c r="F125" i="210"/>
  <c r="I67" i="238" s="1"/>
  <c r="D125" i="210"/>
  <c r="I67" i="237" s="1"/>
  <c r="B125" i="210"/>
  <c r="AD124" i="210"/>
  <c r="I66" i="250" s="1"/>
  <c r="AB124" i="210"/>
  <c r="I66" i="249" s="1"/>
  <c r="Z124" i="210"/>
  <c r="I66" i="248" s="1"/>
  <c r="X124" i="210"/>
  <c r="I66" i="247" s="1"/>
  <c r="V124" i="210"/>
  <c r="I66" i="246" s="1"/>
  <c r="T124" i="210"/>
  <c r="I66" i="245" s="1"/>
  <c r="R124" i="210"/>
  <c r="I66" i="244" s="1"/>
  <c r="P124" i="210"/>
  <c r="I66" i="243" s="1"/>
  <c r="N124" i="210"/>
  <c r="I66" i="242" s="1"/>
  <c r="L124" i="210"/>
  <c r="I66" i="241" s="1"/>
  <c r="J124" i="210"/>
  <c r="I66" i="240" s="1"/>
  <c r="H124" i="210"/>
  <c r="I66" i="239" s="1"/>
  <c r="F124" i="210"/>
  <c r="I66" i="238" s="1"/>
  <c r="D124" i="210"/>
  <c r="I66" i="237" s="1"/>
  <c r="B124" i="210"/>
  <c r="AD123" i="210"/>
  <c r="I65" i="250" s="1"/>
  <c r="AB123" i="210"/>
  <c r="I65" i="249" s="1"/>
  <c r="Z123" i="210"/>
  <c r="I65" i="248" s="1"/>
  <c r="X123" i="210"/>
  <c r="I65" i="247" s="1"/>
  <c r="V123" i="210"/>
  <c r="I65" i="246" s="1"/>
  <c r="T123" i="210"/>
  <c r="I65" i="245" s="1"/>
  <c r="R123" i="210"/>
  <c r="I65" i="244" s="1"/>
  <c r="P123" i="210"/>
  <c r="I65" i="243" s="1"/>
  <c r="N123" i="210"/>
  <c r="I65" i="242" s="1"/>
  <c r="L123" i="210"/>
  <c r="I65" i="241" s="1"/>
  <c r="J123" i="210"/>
  <c r="I65" i="240" s="1"/>
  <c r="H123" i="210"/>
  <c r="I65" i="239" s="1"/>
  <c r="F123" i="210"/>
  <c r="I65" i="238" s="1"/>
  <c r="D123" i="210"/>
  <c r="I65" i="237" s="1"/>
  <c r="B123" i="210"/>
  <c r="AD122" i="210"/>
  <c r="I64" i="250" s="1"/>
  <c r="AB122" i="210"/>
  <c r="I64" i="249" s="1"/>
  <c r="Z122" i="210"/>
  <c r="I64" i="248" s="1"/>
  <c r="X122" i="210"/>
  <c r="I64" i="247" s="1"/>
  <c r="V122" i="210"/>
  <c r="I64" i="246" s="1"/>
  <c r="T122" i="210"/>
  <c r="I64" i="245" s="1"/>
  <c r="R122" i="210"/>
  <c r="I64" i="244" s="1"/>
  <c r="P122" i="210"/>
  <c r="I64" i="243" s="1"/>
  <c r="N122" i="210"/>
  <c r="I64" i="242" s="1"/>
  <c r="L122" i="210"/>
  <c r="I64" i="241" s="1"/>
  <c r="J122" i="210"/>
  <c r="I64" i="240" s="1"/>
  <c r="H122" i="210"/>
  <c r="I64" i="239" s="1"/>
  <c r="F122" i="210"/>
  <c r="I64" i="238" s="1"/>
  <c r="D122" i="210"/>
  <c r="I64" i="237" s="1"/>
  <c r="B122" i="210"/>
  <c r="AD121" i="210"/>
  <c r="AB121" i="210"/>
  <c r="Z121" i="210"/>
  <c r="X121" i="210"/>
  <c r="V121" i="210"/>
  <c r="T121" i="210"/>
  <c r="R121" i="210"/>
  <c r="P121" i="210"/>
  <c r="N121" i="210"/>
  <c r="L121" i="210"/>
  <c r="J121" i="210"/>
  <c r="H121" i="210"/>
  <c r="F121" i="210"/>
  <c r="D121" i="210"/>
  <c r="B121" i="210"/>
  <c r="AD120" i="210"/>
  <c r="AB120" i="210"/>
  <c r="Z120" i="210"/>
  <c r="X120" i="210"/>
  <c r="V120" i="210"/>
  <c r="T120" i="210"/>
  <c r="R120" i="210"/>
  <c r="P120" i="210"/>
  <c r="N120" i="210"/>
  <c r="L120" i="210"/>
  <c r="J120" i="210"/>
  <c r="H120" i="210"/>
  <c r="F120" i="210"/>
  <c r="D120" i="210"/>
  <c r="B120" i="210"/>
  <c r="AD110" i="210"/>
  <c r="I57" i="250" s="1"/>
  <c r="AB110" i="210"/>
  <c r="I57" i="249" s="1"/>
  <c r="Z110" i="210"/>
  <c r="I57" i="248" s="1"/>
  <c r="X110" i="210"/>
  <c r="I57" i="247" s="1"/>
  <c r="V110" i="210"/>
  <c r="I57" i="246" s="1"/>
  <c r="T110" i="210"/>
  <c r="I57" i="245" s="1"/>
  <c r="R110" i="210"/>
  <c r="I57" i="244" s="1"/>
  <c r="P110" i="210"/>
  <c r="I57" i="243" s="1"/>
  <c r="N110" i="210"/>
  <c r="I57" i="242" s="1"/>
  <c r="L110" i="210"/>
  <c r="I57" i="241" s="1"/>
  <c r="H110" i="210"/>
  <c r="I57" i="239" s="1"/>
  <c r="F110" i="210"/>
  <c r="I57" i="238" s="1"/>
  <c r="D110" i="210"/>
  <c r="I57" i="237" s="1"/>
  <c r="B110" i="210"/>
  <c r="F55" i="252" l="1"/>
  <c r="G55" i="252"/>
  <c r="H55" i="252"/>
  <c r="G55" i="256"/>
  <c r="H55" i="256"/>
  <c r="F55" i="256"/>
  <c r="F55" i="254"/>
  <c r="H55" i="254"/>
  <c r="G55" i="254"/>
  <c r="F55" i="263"/>
  <c r="H55" i="263"/>
  <c r="G55" i="263"/>
  <c r="H55" i="260"/>
  <c r="G55" i="260"/>
  <c r="F55" i="260"/>
  <c r="H55" i="265"/>
  <c r="F55" i="265"/>
  <c r="G55" i="265"/>
  <c r="G55" i="255"/>
  <c r="F55" i="255"/>
  <c r="H55" i="255"/>
  <c r="F55" i="253"/>
  <c r="H55" i="253"/>
  <c r="G55" i="253"/>
  <c r="G55" i="262"/>
  <c r="F55" i="262"/>
  <c r="H55" i="262"/>
  <c r="F55" i="259"/>
  <c r="H55" i="259"/>
  <c r="G55" i="259"/>
  <c r="H55" i="257"/>
  <c r="G55" i="257"/>
  <c r="F55" i="257"/>
  <c r="G55" i="258"/>
  <c r="H55" i="258"/>
  <c r="F55" i="258"/>
  <c r="K16" i="264"/>
  <c r="U20" i="264"/>
  <c r="H55" i="261"/>
  <c r="G55" i="261"/>
  <c r="F55" i="261"/>
  <c r="X5" i="235"/>
  <c r="P5" i="236"/>
  <c r="R5" i="236" s="1"/>
  <c r="X9" i="235"/>
  <c r="P9" i="236"/>
  <c r="R9" i="236" s="1"/>
  <c r="X13" i="235"/>
  <c r="P13" i="236"/>
  <c r="R13" i="236" s="1"/>
  <c r="X17" i="235"/>
  <c r="P17" i="236"/>
  <c r="R17" i="236" s="1"/>
  <c r="X21" i="235"/>
  <c r="P21" i="236"/>
  <c r="R21" i="236" s="1"/>
  <c r="X25" i="235"/>
  <c r="P25" i="236"/>
  <c r="R25" i="236" s="1"/>
  <c r="X29" i="235"/>
  <c r="P29" i="236"/>
  <c r="R29" i="236" s="1"/>
  <c r="X33" i="235"/>
  <c r="P33" i="236"/>
  <c r="R33" i="236" s="1"/>
  <c r="X37" i="235"/>
  <c r="P37" i="236"/>
  <c r="R37" i="236" s="1"/>
  <c r="X41" i="235"/>
  <c r="P41" i="236"/>
  <c r="R41" i="236" s="1"/>
  <c r="X45" i="235"/>
  <c r="P45" i="236"/>
  <c r="R45" i="236" s="1"/>
  <c r="X49" i="235"/>
  <c r="P49" i="236"/>
  <c r="R49" i="236" s="1"/>
  <c r="X53" i="235"/>
  <c r="P53" i="236"/>
  <c r="R53" i="236" s="1"/>
  <c r="X4" i="235"/>
  <c r="P4" i="236"/>
  <c r="R4" i="236" s="1"/>
  <c r="X8" i="235"/>
  <c r="P8" i="236"/>
  <c r="R8" i="236" s="1"/>
  <c r="X12" i="235"/>
  <c r="P12" i="236"/>
  <c r="R12" i="236" s="1"/>
  <c r="X16" i="235"/>
  <c r="P16" i="236"/>
  <c r="R16" i="236" s="1"/>
  <c r="X20" i="235"/>
  <c r="P20" i="236"/>
  <c r="R20" i="236" s="1"/>
  <c r="X24" i="235"/>
  <c r="P24" i="236"/>
  <c r="R24" i="236" s="1"/>
  <c r="X28" i="235"/>
  <c r="P28" i="236"/>
  <c r="R28" i="236" s="1"/>
  <c r="X32" i="235"/>
  <c r="P32" i="236"/>
  <c r="R32" i="236" s="1"/>
  <c r="X36" i="235"/>
  <c r="P36" i="236"/>
  <c r="R36" i="236" s="1"/>
  <c r="X40" i="235"/>
  <c r="P40" i="236"/>
  <c r="R40" i="236" s="1"/>
  <c r="X44" i="235"/>
  <c r="P44" i="236"/>
  <c r="R44" i="236" s="1"/>
  <c r="X48" i="235"/>
  <c r="P48" i="236"/>
  <c r="R48" i="236" s="1"/>
  <c r="X52" i="235"/>
  <c r="P52" i="236"/>
  <c r="R52" i="236" s="1"/>
  <c r="X7" i="235"/>
  <c r="P7" i="236"/>
  <c r="R7" i="236" s="1"/>
  <c r="X11" i="235"/>
  <c r="P11" i="236"/>
  <c r="R11" i="236" s="1"/>
  <c r="X15" i="235"/>
  <c r="P15" i="236"/>
  <c r="R15" i="236" s="1"/>
  <c r="X19" i="235"/>
  <c r="P19" i="236"/>
  <c r="R19" i="236" s="1"/>
  <c r="X23" i="235"/>
  <c r="P23" i="236"/>
  <c r="R23" i="236" s="1"/>
  <c r="X27" i="235"/>
  <c r="P27" i="236"/>
  <c r="R27" i="236" s="1"/>
  <c r="X31" i="235"/>
  <c r="P31" i="236"/>
  <c r="R31" i="236" s="1"/>
  <c r="X35" i="235"/>
  <c r="P35" i="236"/>
  <c r="R35" i="236" s="1"/>
  <c r="X39" i="235"/>
  <c r="P39" i="236"/>
  <c r="R39" i="236" s="1"/>
  <c r="X43" i="235"/>
  <c r="P43" i="236"/>
  <c r="R43" i="236" s="1"/>
  <c r="X47" i="235"/>
  <c r="P47" i="236"/>
  <c r="R47" i="236" s="1"/>
  <c r="X51" i="235"/>
  <c r="P51" i="236"/>
  <c r="R51" i="236" s="1"/>
  <c r="X6" i="235"/>
  <c r="P6" i="236"/>
  <c r="R6" i="236" s="1"/>
  <c r="X10" i="235"/>
  <c r="P10" i="236"/>
  <c r="R10" i="236" s="1"/>
  <c r="X14" i="235"/>
  <c r="P14" i="236"/>
  <c r="R14" i="236" s="1"/>
  <c r="X18" i="235"/>
  <c r="P18" i="236"/>
  <c r="R18" i="236" s="1"/>
  <c r="X22" i="235"/>
  <c r="P22" i="236"/>
  <c r="R22" i="236" s="1"/>
  <c r="X26" i="235"/>
  <c r="P26" i="236"/>
  <c r="R26" i="236" s="1"/>
  <c r="X30" i="235"/>
  <c r="P30" i="236"/>
  <c r="R30" i="236" s="1"/>
  <c r="X34" i="235"/>
  <c r="P34" i="236"/>
  <c r="R34" i="236" s="1"/>
  <c r="X38" i="235"/>
  <c r="P38" i="236"/>
  <c r="R38" i="236" s="1"/>
  <c r="X42" i="235"/>
  <c r="P42" i="236"/>
  <c r="R42" i="236" s="1"/>
  <c r="X46" i="235"/>
  <c r="P46" i="236"/>
  <c r="R46" i="236" s="1"/>
  <c r="X50" i="235"/>
  <c r="P50" i="236"/>
  <c r="R50" i="236" s="1"/>
  <c r="J24" i="236"/>
  <c r="L24" i="236" s="1"/>
  <c r="J26" i="236"/>
  <c r="L26" i="236" s="1"/>
  <c r="J28" i="236"/>
  <c r="L28" i="236" s="1"/>
  <c r="D63" i="236"/>
  <c r="F63" i="236" s="1"/>
  <c r="J22" i="236"/>
  <c r="L22" i="236" s="1"/>
  <c r="J21" i="236"/>
  <c r="L21" i="236" s="1"/>
  <c r="J23" i="236"/>
  <c r="L23" i="236" s="1"/>
  <c r="J25" i="236"/>
  <c r="L25" i="236" s="1"/>
  <c r="J27" i="236"/>
  <c r="L27" i="236" s="1"/>
  <c r="J29" i="236"/>
  <c r="L29" i="236" s="1"/>
  <c r="I63" i="235"/>
  <c r="I67" i="235"/>
  <c r="I69" i="235"/>
  <c r="I64" i="235"/>
  <c r="I66" i="235"/>
  <c r="I68" i="235"/>
  <c r="I70" i="235"/>
  <c r="I65" i="235"/>
  <c r="I57" i="235"/>
  <c r="B29" i="210"/>
  <c r="J13" i="236" s="1"/>
  <c r="L13" i="236" s="1"/>
  <c r="D101" i="229"/>
  <c r="A126" i="210"/>
  <c r="A127" i="210"/>
  <c r="A128" i="210"/>
  <c r="AD107" i="210"/>
  <c r="I54" i="250" s="1"/>
  <c r="AB107" i="210"/>
  <c r="I54" i="249" s="1"/>
  <c r="Z107" i="210"/>
  <c r="I54" i="248" s="1"/>
  <c r="X107" i="210"/>
  <c r="I54" i="247" s="1"/>
  <c r="V107" i="210"/>
  <c r="I54" i="246" s="1"/>
  <c r="T107" i="210"/>
  <c r="I54" i="245" s="1"/>
  <c r="R107" i="210"/>
  <c r="I54" i="244" s="1"/>
  <c r="P107" i="210"/>
  <c r="I54" i="243" s="1"/>
  <c r="N107" i="210"/>
  <c r="I54" i="242" s="1"/>
  <c r="L107" i="210"/>
  <c r="I54" i="241" s="1"/>
  <c r="J107" i="210"/>
  <c r="I54" i="240" s="1"/>
  <c r="H107" i="210"/>
  <c r="I54" i="239" s="1"/>
  <c r="F107" i="210"/>
  <c r="I54" i="238" s="1"/>
  <c r="D107" i="210"/>
  <c r="I54" i="237" s="1"/>
  <c r="H55" i="264" l="1"/>
  <c r="F55" i="264"/>
  <c r="G55" i="264"/>
  <c r="S19" i="235"/>
  <c r="B28" i="210"/>
  <c r="D22" i="236" s="1"/>
  <c r="F22" i="236" s="1"/>
  <c r="A4" i="210"/>
  <c r="I22" i="235" l="1"/>
  <c r="B4" i="210" l="1"/>
  <c r="C1" i="232"/>
  <c r="C2" i="232"/>
  <c r="C1" i="213"/>
  <c r="C2" i="213"/>
  <c r="C2" i="208"/>
  <c r="C1" i="208"/>
  <c r="I5" i="235" l="1"/>
  <c r="D5" i="236"/>
  <c r="F5" i="236" s="1"/>
  <c r="R129" i="210"/>
  <c r="I60" i="244" s="1"/>
  <c r="A108" i="210"/>
  <c r="P129" i="210" l="1"/>
  <c r="I60" i="243" s="1"/>
  <c r="N129" i="210"/>
  <c r="I60" i="242" s="1"/>
  <c r="L129" i="210"/>
  <c r="I60" i="241" s="1"/>
  <c r="J129" i="210"/>
  <c r="I60" i="240" s="1"/>
  <c r="F129" i="210"/>
  <c r="I60" i="238" s="1"/>
  <c r="T129" i="210"/>
  <c r="I60" i="245" s="1"/>
  <c r="V129" i="210"/>
  <c r="I60" i="246" s="1"/>
  <c r="X129" i="210"/>
  <c r="I60" i="247" s="1"/>
  <c r="Z129" i="210"/>
  <c r="I60" i="248" s="1"/>
  <c r="AB129" i="210"/>
  <c r="I60" i="249" s="1"/>
  <c r="AD129" i="210"/>
  <c r="I60" i="250" s="1"/>
  <c r="A121" i="210" l="1"/>
  <c r="A122" i="210"/>
  <c r="A123" i="210"/>
  <c r="A124" i="210"/>
  <c r="A125" i="210"/>
  <c r="A120" i="210"/>
  <c r="D59" i="76"/>
  <c r="A111" i="210"/>
  <c r="A110" i="210"/>
  <c r="A109" i="210"/>
  <c r="A70" i="210"/>
  <c r="A69" i="210"/>
  <c r="A68" i="210"/>
  <c r="A67" i="210"/>
  <c r="A66" i="210"/>
  <c r="A65" i="210"/>
  <c r="A64" i="210"/>
  <c r="A63" i="210"/>
  <c r="A62" i="210"/>
  <c r="A61" i="210"/>
  <c r="A60" i="210"/>
  <c r="A59" i="210"/>
  <c r="A58" i="210"/>
  <c r="A57" i="210"/>
  <c r="A56" i="210"/>
  <c r="A24" i="210"/>
  <c r="A12" i="210"/>
  <c r="P130" i="210"/>
  <c r="S46" i="243" s="1"/>
  <c r="H129" i="210"/>
  <c r="I60" i="239" s="1"/>
  <c r="D129" i="210"/>
  <c r="I60" i="237" s="1"/>
  <c r="B129" i="210"/>
  <c r="C2" i="230"/>
  <c r="C1" i="230"/>
  <c r="C2" i="229"/>
  <c r="C1" i="229"/>
  <c r="AE66" i="207"/>
  <c r="AD66" i="207"/>
  <c r="AC66" i="207"/>
  <c r="AB66" i="207"/>
  <c r="AA66" i="207"/>
  <c r="Z66" i="207"/>
  <c r="Y66" i="207"/>
  <c r="X66" i="207"/>
  <c r="W66" i="207"/>
  <c r="V66" i="207"/>
  <c r="U66" i="207"/>
  <c r="T66" i="207"/>
  <c r="S66" i="207"/>
  <c r="R66" i="207"/>
  <c r="B66" i="207"/>
  <c r="AF65" i="207"/>
  <c r="AF64" i="207"/>
  <c r="AF63" i="207"/>
  <c r="AF62" i="207"/>
  <c r="AF61" i="207"/>
  <c r="AF60" i="207"/>
  <c r="AF59" i="207"/>
  <c r="AF58" i="207"/>
  <c r="AF57" i="207"/>
  <c r="AF56" i="207"/>
  <c r="AF55" i="207"/>
  <c r="AF54" i="207"/>
  <c r="AF53" i="207"/>
  <c r="AF52" i="207"/>
  <c r="AF51" i="207"/>
  <c r="AF50" i="207"/>
  <c r="AF49" i="207"/>
  <c r="AF48" i="207"/>
  <c r="AF47" i="207"/>
  <c r="AF46" i="207"/>
  <c r="D66" i="236" l="1"/>
  <c r="F66" i="236" s="1"/>
  <c r="I53" i="235"/>
  <c r="I60" i="235"/>
  <c r="AF66" i="207"/>
  <c r="AD130" i="210"/>
  <c r="S46" i="250" s="1"/>
  <c r="V130" i="210"/>
  <c r="S46" i="246" s="1"/>
  <c r="AB130" i="210"/>
  <c r="S46" i="249" s="1"/>
  <c r="T130" i="210"/>
  <c r="S46" i="245" s="1"/>
  <c r="L130" i="210"/>
  <c r="S46" i="241" s="1"/>
  <c r="D130" i="210"/>
  <c r="S46" i="237" s="1"/>
  <c r="H130" i="210"/>
  <c r="S46" i="239" s="1"/>
  <c r="F130" i="210"/>
  <c r="S46" i="238" s="1"/>
  <c r="X130" i="210"/>
  <c r="S46" i="247" s="1"/>
  <c r="Z130" i="210"/>
  <c r="S46" i="248" s="1"/>
  <c r="R130" i="210"/>
  <c r="S46" i="244" s="1"/>
  <c r="J130" i="210"/>
  <c r="S46" i="240" s="1"/>
  <c r="N130" i="210"/>
  <c r="S46" i="242" s="1"/>
  <c r="B130" i="210"/>
  <c r="Z57" i="210"/>
  <c r="S5" i="248" s="1"/>
  <c r="D58" i="210"/>
  <c r="S6" i="237" s="1"/>
  <c r="H58" i="210"/>
  <c r="S6" i="239" s="1"/>
  <c r="L58" i="210"/>
  <c r="S6" i="241" s="1"/>
  <c r="P58" i="210"/>
  <c r="S6" i="243" s="1"/>
  <c r="T58" i="210"/>
  <c r="S6" i="245" s="1"/>
  <c r="X58" i="210"/>
  <c r="S6" i="247" s="1"/>
  <c r="AB58" i="210"/>
  <c r="S6" i="249" s="1"/>
  <c r="F59" i="210"/>
  <c r="S7" i="238" s="1"/>
  <c r="J59" i="210"/>
  <c r="S7" i="240" s="1"/>
  <c r="N59" i="210"/>
  <c r="S7" i="242" s="1"/>
  <c r="R59" i="210"/>
  <c r="S7" i="244" s="1"/>
  <c r="V59" i="210"/>
  <c r="S7" i="246" s="1"/>
  <c r="Z59" i="210"/>
  <c r="S7" i="248" s="1"/>
  <c r="AD59" i="210"/>
  <c r="S7" i="250" s="1"/>
  <c r="D63" i="210"/>
  <c r="S10" i="237" s="1"/>
  <c r="H63" i="210"/>
  <c r="S10" i="239" s="1"/>
  <c r="L63" i="210"/>
  <c r="S10" i="241" s="1"/>
  <c r="P63" i="210"/>
  <c r="S10" i="243" s="1"/>
  <c r="T63" i="210"/>
  <c r="S10" i="245" s="1"/>
  <c r="X63" i="210"/>
  <c r="S10" i="247" s="1"/>
  <c r="AB63" i="210"/>
  <c r="S10" i="249" s="1"/>
  <c r="F64" i="210"/>
  <c r="S11" i="238" s="1"/>
  <c r="J64" i="210"/>
  <c r="S11" i="240" s="1"/>
  <c r="N64" i="210"/>
  <c r="S11" i="242" s="1"/>
  <c r="R64" i="210"/>
  <c r="S11" i="244" s="1"/>
  <c r="V64" i="210"/>
  <c r="S11" i="246" s="1"/>
  <c r="Z64" i="210"/>
  <c r="S11" i="248" s="1"/>
  <c r="AD64" i="210"/>
  <c r="S11" i="250" s="1"/>
  <c r="D65" i="210"/>
  <c r="S8" i="237" s="1"/>
  <c r="H65" i="210"/>
  <c r="S8" i="239" s="1"/>
  <c r="L65" i="210"/>
  <c r="S8" i="241" s="1"/>
  <c r="P65" i="210"/>
  <c r="S8" i="243" s="1"/>
  <c r="T65" i="210"/>
  <c r="S8" i="245" s="1"/>
  <c r="X65" i="210"/>
  <c r="S8" i="247" s="1"/>
  <c r="AB65" i="210"/>
  <c r="S8" i="249" s="1"/>
  <c r="J67" i="210"/>
  <c r="S13" i="240" s="1"/>
  <c r="R67" i="210"/>
  <c r="S13" i="244" s="1"/>
  <c r="Z67" i="210"/>
  <c r="S13" i="248" s="1"/>
  <c r="D68" i="210"/>
  <c r="S14" i="237" s="1"/>
  <c r="H68" i="210"/>
  <c r="S14" i="239" s="1"/>
  <c r="L68" i="210"/>
  <c r="S14" i="241" s="1"/>
  <c r="P68" i="210"/>
  <c r="S14" i="243" s="1"/>
  <c r="T68" i="210"/>
  <c r="S14" i="245" s="1"/>
  <c r="X68" i="210"/>
  <c r="S14" i="247" s="1"/>
  <c r="AB68" i="210"/>
  <c r="S14" i="249" s="1"/>
  <c r="F69" i="210"/>
  <c r="S15" i="238" s="1"/>
  <c r="J69" i="210"/>
  <c r="S15" i="240" s="1"/>
  <c r="N69" i="210"/>
  <c r="S15" i="242" s="1"/>
  <c r="R69" i="210"/>
  <c r="S15" i="244" s="1"/>
  <c r="V69" i="210"/>
  <c r="S15" i="246" s="1"/>
  <c r="Z69" i="210"/>
  <c r="S15" i="248" s="1"/>
  <c r="AD69" i="210"/>
  <c r="S15" i="250" s="1"/>
  <c r="D70" i="210"/>
  <c r="S12" i="237" s="1"/>
  <c r="H70" i="210"/>
  <c r="S12" i="239" s="1"/>
  <c r="L70" i="210"/>
  <c r="S12" i="241" s="1"/>
  <c r="P70" i="210"/>
  <c r="S12" i="243" s="1"/>
  <c r="T70" i="210"/>
  <c r="S12" i="245" s="1"/>
  <c r="X70" i="210"/>
  <c r="S12" i="247" s="1"/>
  <c r="AB70" i="210"/>
  <c r="S12" i="249" s="1"/>
  <c r="J57" i="210"/>
  <c r="S5" i="240" s="1"/>
  <c r="R57" i="210"/>
  <c r="S5" i="244" s="1"/>
  <c r="D57" i="210"/>
  <c r="S5" i="237" s="1"/>
  <c r="H57" i="210"/>
  <c r="S5" i="239" s="1"/>
  <c r="L57" i="210"/>
  <c r="S5" i="241" s="1"/>
  <c r="P57" i="210"/>
  <c r="S5" i="243" s="1"/>
  <c r="T57" i="210"/>
  <c r="S5" i="245" s="1"/>
  <c r="X57" i="210"/>
  <c r="S5" i="247" s="1"/>
  <c r="AB57" i="210"/>
  <c r="S5" i="249" s="1"/>
  <c r="F58" i="210"/>
  <c r="S6" i="238" s="1"/>
  <c r="J58" i="210"/>
  <c r="S6" i="240" s="1"/>
  <c r="N58" i="210"/>
  <c r="S6" i="242" s="1"/>
  <c r="R58" i="210"/>
  <c r="S6" i="244" s="1"/>
  <c r="V58" i="210"/>
  <c r="S6" i="246" s="1"/>
  <c r="Z58" i="210"/>
  <c r="S6" i="248" s="1"/>
  <c r="AD58" i="210"/>
  <c r="S6" i="250" s="1"/>
  <c r="D59" i="210"/>
  <c r="S7" i="237" s="1"/>
  <c r="H59" i="210"/>
  <c r="S7" i="239" s="1"/>
  <c r="L59" i="210"/>
  <c r="S7" i="241" s="1"/>
  <c r="P59" i="210"/>
  <c r="S7" i="243" s="1"/>
  <c r="T59" i="210"/>
  <c r="S7" i="245" s="1"/>
  <c r="X59" i="210"/>
  <c r="S7" i="247" s="1"/>
  <c r="AB59" i="210"/>
  <c r="S7" i="249" s="1"/>
  <c r="B63" i="210"/>
  <c r="F63" i="210"/>
  <c r="S10" i="238" s="1"/>
  <c r="J63" i="210"/>
  <c r="S10" i="240" s="1"/>
  <c r="N63" i="210"/>
  <c r="S10" i="242" s="1"/>
  <c r="R63" i="210"/>
  <c r="S10" i="244" s="1"/>
  <c r="V63" i="210"/>
  <c r="S10" i="246" s="1"/>
  <c r="Z63" i="210"/>
  <c r="S10" i="248" s="1"/>
  <c r="AD63" i="210"/>
  <c r="S10" i="250" s="1"/>
  <c r="D64" i="210"/>
  <c r="S11" i="237" s="1"/>
  <c r="H64" i="210"/>
  <c r="S11" i="239" s="1"/>
  <c r="L64" i="210"/>
  <c r="S11" i="241" s="1"/>
  <c r="P64" i="210"/>
  <c r="S11" i="243" s="1"/>
  <c r="T64" i="210"/>
  <c r="S11" i="245" s="1"/>
  <c r="X64" i="210"/>
  <c r="S11" i="247" s="1"/>
  <c r="AB64" i="210"/>
  <c r="S11" i="249" s="1"/>
  <c r="B65" i="210"/>
  <c r="F65" i="210"/>
  <c r="S8" i="238" s="1"/>
  <c r="J65" i="210"/>
  <c r="S8" i="240" s="1"/>
  <c r="N65" i="210"/>
  <c r="S8" i="242" s="1"/>
  <c r="R65" i="210"/>
  <c r="S8" i="244" s="1"/>
  <c r="V65" i="210"/>
  <c r="S8" i="246" s="1"/>
  <c r="Z65" i="210"/>
  <c r="S8" i="248" s="1"/>
  <c r="AD65" i="210"/>
  <c r="S8" i="250" s="1"/>
  <c r="D67" i="210"/>
  <c r="S13" i="237" s="1"/>
  <c r="H67" i="210"/>
  <c r="S13" i="239" s="1"/>
  <c r="L67" i="210"/>
  <c r="S13" i="241" s="1"/>
  <c r="P67" i="210"/>
  <c r="S13" i="243" s="1"/>
  <c r="T67" i="210"/>
  <c r="S13" i="245" s="1"/>
  <c r="X67" i="210"/>
  <c r="S13" i="247" s="1"/>
  <c r="AB67" i="210"/>
  <c r="S13" i="249" s="1"/>
  <c r="F68" i="210"/>
  <c r="S14" i="238" s="1"/>
  <c r="J68" i="210"/>
  <c r="S14" i="240" s="1"/>
  <c r="N68" i="210"/>
  <c r="S14" i="242" s="1"/>
  <c r="R68" i="210"/>
  <c r="S14" i="244" s="1"/>
  <c r="V68" i="210"/>
  <c r="S14" i="246" s="1"/>
  <c r="Z68" i="210"/>
  <c r="S14" i="248" s="1"/>
  <c r="AD68" i="210"/>
  <c r="S14" i="250" s="1"/>
  <c r="D69" i="210"/>
  <c r="S15" i="237" s="1"/>
  <c r="H69" i="210"/>
  <c r="S15" i="239" s="1"/>
  <c r="L69" i="210"/>
  <c r="S15" i="241" s="1"/>
  <c r="P69" i="210"/>
  <c r="S15" i="243" s="1"/>
  <c r="T69" i="210"/>
  <c r="S15" i="245" s="1"/>
  <c r="X69" i="210"/>
  <c r="S15" i="247" s="1"/>
  <c r="AB69" i="210"/>
  <c r="S15" i="249" s="1"/>
  <c r="F70" i="210"/>
  <c r="S12" i="238" s="1"/>
  <c r="J70" i="210"/>
  <c r="S12" i="240" s="1"/>
  <c r="N70" i="210"/>
  <c r="S12" i="242" s="1"/>
  <c r="R70" i="210"/>
  <c r="S12" i="244" s="1"/>
  <c r="V70" i="210"/>
  <c r="S12" i="246" s="1"/>
  <c r="Z70" i="210"/>
  <c r="S12" i="248" s="1"/>
  <c r="AD70" i="210"/>
  <c r="S12" i="250" s="1"/>
  <c r="F60" i="210"/>
  <c r="S4" i="238" s="1"/>
  <c r="J60" i="210"/>
  <c r="S4" i="240" s="1"/>
  <c r="N60" i="210"/>
  <c r="S4" i="242" s="1"/>
  <c r="R60" i="210"/>
  <c r="S4" i="244" s="1"/>
  <c r="V60" i="210"/>
  <c r="S4" i="246" s="1"/>
  <c r="Z60" i="210"/>
  <c r="S4" i="248" s="1"/>
  <c r="AD60" i="210"/>
  <c r="S4" i="250" s="1"/>
  <c r="D62" i="210"/>
  <c r="S9" i="237" s="1"/>
  <c r="H62" i="210"/>
  <c r="S9" i="239" s="1"/>
  <c r="L62" i="210"/>
  <c r="S9" i="241" s="1"/>
  <c r="P62" i="210"/>
  <c r="S9" i="243" s="1"/>
  <c r="T62" i="210"/>
  <c r="S9" i="245" s="1"/>
  <c r="X62" i="210"/>
  <c r="S9" i="247" s="1"/>
  <c r="AB62" i="210"/>
  <c r="S9" i="249" s="1"/>
  <c r="B60" i="210"/>
  <c r="F57" i="210"/>
  <c r="S5" i="238" s="1"/>
  <c r="N57" i="210"/>
  <c r="S5" i="242" s="1"/>
  <c r="V57" i="210"/>
  <c r="S5" i="246" s="1"/>
  <c r="AD57" i="210"/>
  <c r="S5" i="250" s="1"/>
  <c r="D60" i="210"/>
  <c r="S4" i="237" s="1"/>
  <c r="H60" i="210"/>
  <c r="S4" i="239" s="1"/>
  <c r="L60" i="210"/>
  <c r="S4" i="241" s="1"/>
  <c r="P60" i="210"/>
  <c r="S4" i="243" s="1"/>
  <c r="T60" i="210"/>
  <c r="S4" i="245" s="1"/>
  <c r="X60" i="210"/>
  <c r="S4" i="247" s="1"/>
  <c r="AB60" i="210"/>
  <c r="S4" i="249" s="1"/>
  <c r="B62" i="210"/>
  <c r="F62" i="210"/>
  <c r="S9" i="238" s="1"/>
  <c r="J62" i="210"/>
  <c r="S9" i="240" s="1"/>
  <c r="N62" i="210"/>
  <c r="S9" i="242" s="1"/>
  <c r="R62" i="210"/>
  <c r="S9" i="244" s="1"/>
  <c r="V62" i="210"/>
  <c r="S9" i="246" s="1"/>
  <c r="Z62" i="210"/>
  <c r="S9" i="248" s="1"/>
  <c r="AD62" i="210"/>
  <c r="S9" i="250" s="1"/>
  <c r="F67" i="210"/>
  <c r="S13" i="238" s="1"/>
  <c r="N67" i="210"/>
  <c r="S13" i="242" s="1"/>
  <c r="V67" i="210"/>
  <c r="S13" i="246" s="1"/>
  <c r="AD67" i="210"/>
  <c r="S13" i="250" s="1"/>
  <c r="B58" i="210"/>
  <c r="B59" i="210"/>
  <c r="S7" i="235" s="1"/>
  <c r="B64" i="210"/>
  <c r="S11" i="235" s="1"/>
  <c r="B67" i="210"/>
  <c r="B68" i="210"/>
  <c r="B69" i="210"/>
  <c r="S15" i="235" s="1"/>
  <c r="B57" i="210"/>
  <c r="U11" i="237" l="1"/>
  <c r="K12" i="237"/>
  <c r="U11" i="250"/>
  <c r="K8" i="250"/>
  <c r="U7" i="238"/>
  <c r="K4" i="238"/>
  <c r="K12" i="247"/>
  <c r="U15" i="247"/>
  <c r="K4" i="239"/>
  <c r="U7" i="239"/>
  <c r="U15" i="237"/>
  <c r="K8" i="237"/>
  <c r="K8" i="238"/>
  <c r="U11" i="238"/>
  <c r="U11" i="241"/>
  <c r="K8" i="241"/>
  <c r="U15" i="239"/>
  <c r="K12" i="239"/>
  <c r="U7" i="243"/>
  <c r="K4" i="243"/>
  <c r="U11" i="248"/>
  <c r="K8" i="248"/>
  <c r="U7" i="241"/>
  <c r="K4" i="241"/>
  <c r="K8" i="246"/>
  <c r="U11" i="246"/>
  <c r="K8" i="249"/>
  <c r="U11" i="249"/>
  <c r="U15" i="246"/>
  <c r="K12" i="246"/>
  <c r="U11" i="244"/>
  <c r="K8" i="244"/>
  <c r="U7" i="250"/>
  <c r="K4" i="250"/>
  <c r="K8" i="247"/>
  <c r="U11" i="247"/>
  <c r="U15" i="245"/>
  <c r="K12" i="245"/>
  <c r="K4" i="249"/>
  <c r="U7" i="249"/>
  <c r="K4" i="237"/>
  <c r="U15" i="248"/>
  <c r="K12" i="248"/>
  <c r="U15" i="249"/>
  <c r="K12" i="249"/>
  <c r="K8" i="242"/>
  <c r="U11" i="242"/>
  <c r="U7" i="246"/>
  <c r="K4" i="246"/>
  <c r="U11" i="245"/>
  <c r="K8" i="245"/>
  <c r="U15" i="243"/>
  <c r="K12" i="243"/>
  <c r="U7" i="247"/>
  <c r="K4" i="247"/>
  <c r="U7" i="244"/>
  <c r="K4" i="244"/>
  <c r="U15" i="244"/>
  <c r="K12" i="244"/>
  <c r="U7" i="237"/>
  <c r="K8" i="239"/>
  <c r="U11" i="239"/>
  <c r="U15" i="250"/>
  <c r="K12" i="250"/>
  <c r="U15" i="242"/>
  <c r="K12" i="242"/>
  <c r="U15" i="238"/>
  <c r="K12" i="238"/>
  <c r="K8" i="240"/>
  <c r="U11" i="240"/>
  <c r="U7" i="242"/>
  <c r="K4" i="242"/>
  <c r="K8" i="243"/>
  <c r="U11" i="243"/>
  <c r="U15" i="241"/>
  <c r="K12" i="241"/>
  <c r="U7" i="245"/>
  <c r="K4" i="245"/>
  <c r="U7" i="240"/>
  <c r="K4" i="240"/>
  <c r="U15" i="240"/>
  <c r="K12" i="240"/>
  <c r="U7" i="248"/>
  <c r="K4" i="248"/>
  <c r="J4" i="236"/>
  <c r="L4" i="236" s="1"/>
  <c r="D75" i="236"/>
  <c r="F75" i="236" s="1"/>
  <c r="J6" i="236"/>
  <c r="L6" i="236" s="1"/>
  <c r="J5" i="236"/>
  <c r="L5" i="236" s="1"/>
  <c r="J8" i="236"/>
  <c r="L8" i="236" s="1"/>
  <c r="J7" i="236"/>
  <c r="L7" i="236" s="1"/>
  <c r="S8" i="235"/>
  <c r="S14" i="235"/>
  <c r="S13" i="235"/>
  <c r="S9" i="235"/>
  <c r="S10" i="235"/>
  <c r="S46" i="235"/>
  <c r="S4" i="235"/>
  <c r="S6" i="235"/>
  <c r="S5" i="235"/>
  <c r="B12" i="210"/>
  <c r="D36" i="236" s="1"/>
  <c r="F36" i="236" s="1"/>
  <c r="AN25" i="72"/>
  <c r="AM25" i="72"/>
  <c r="AL25" i="72"/>
  <c r="AK25" i="72"/>
  <c r="AJ25" i="72"/>
  <c r="AI25" i="72"/>
  <c r="AH25" i="72"/>
  <c r="AG25" i="72"/>
  <c r="AF25" i="72"/>
  <c r="AE25" i="72"/>
  <c r="AD25" i="72"/>
  <c r="AC25" i="72"/>
  <c r="AB25" i="72"/>
  <c r="AA25" i="72"/>
  <c r="Z25" i="72"/>
  <c r="Y25" i="72"/>
  <c r="X25" i="72"/>
  <c r="W25" i="72"/>
  <c r="V25" i="72"/>
  <c r="U25" i="72"/>
  <c r="T25" i="72"/>
  <c r="D25" i="72"/>
  <c r="G4" i="236" l="1"/>
  <c r="G8" i="236"/>
  <c r="S33" i="235"/>
  <c r="K4" i="235"/>
  <c r="U7" i="235"/>
  <c r="K12" i="235"/>
  <c r="U15" i="235"/>
  <c r="K8" i="235"/>
  <c r="U11" i="235"/>
  <c r="A89" i="210"/>
  <c r="A88" i="210"/>
  <c r="A87" i="210"/>
  <c r="A86" i="210"/>
  <c r="A85" i="210"/>
  <c r="A84" i="210"/>
  <c r="AB89" i="210"/>
  <c r="S53" i="249" s="1"/>
  <c r="X89" i="210"/>
  <c r="S53" i="247" s="1"/>
  <c r="T89" i="210"/>
  <c r="S53" i="245" s="1"/>
  <c r="P89" i="210"/>
  <c r="S53" i="243" s="1"/>
  <c r="L89" i="210"/>
  <c r="S53" i="241" s="1"/>
  <c r="H89" i="210"/>
  <c r="S53" i="239" s="1"/>
  <c r="D89" i="210"/>
  <c r="S53" i="237" s="1"/>
  <c r="AD87" i="210"/>
  <c r="S51" i="250" s="1"/>
  <c r="Z87" i="210"/>
  <c r="S51" i="248" s="1"/>
  <c r="V87" i="210"/>
  <c r="S51" i="246" s="1"/>
  <c r="AB87" i="210"/>
  <c r="S51" i="249" s="1"/>
  <c r="X87" i="210"/>
  <c r="S51" i="247" s="1"/>
  <c r="T87" i="210"/>
  <c r="S51" i="245" s="1"/>
  <c r="P87" i="210"/>
  <c r="S51" i="243" s="1"/>
  <c r="L87" i="210"/>
  <c r="S51" i="241" s="1"/>
  <c r="H87" i="210"/>
  <c r="S51" i="239" s="1"/>
  <c r="D87" i="210"/>
  <c r="S51" i="237" s="1"/>
  <c r="AB86" i="210"/>
  <c r="S50" i="249" s="1"/>
  <c r="X86" i="210"/>
  <c r="S50" i="247" s="1"/>
  <c r="T86" i="210"/>
  <c r="S50" i="245" s="1"/>
  <c r="P86" i="210"/>
  <c r="S50" i="243" s="1"/>
  <c r="L86" i="210"/>
  <c r="S50" i="241" s="1"/>
  <c r="H86" i="210"/>
  <c r="S50" i="239" s="1"/>
  <c r="D86" i="210"/>
  <c r="S50" i="237" s="1"/>
  <c r="D85" i="210" l="1"/>
  <c r="S49" i="237" s="1"/>
  <c r="H85" i="210"/>
  <c r="S49" i="239" s="1"/>
  <c r="L85" i="210"/>
  <c r="S49" i="241" s="1"/>
  <c r="P85" i="210"/>
  <c r="S49" i="243" s="1"/>
  <c r="T85" i="210"/>
  <c r="S49" i="245" s="1"/>
  <c r="X85" i="210"/>
  <c r="S49" i="247" s="1"/>
  <c r="AB85" i="210"/>
  <c r="S49" i="249" s="1"/>
  <c r="F85" i="210"/>
  <c r="S49" i="238" s="1"/>
  <c r="J85" i="210"/>
  <c r="S49" i="240" s="1"/>
  <c r="N85" i="210"/>
  <c r="S49" i="242" s="1"/>
  <c r="R85" i="210"/>
  <c r="S49" i="244" s="1"/>
  <c r="V85" i="210"/>
  <c r="S49" i="246" s="1"/>
  <c r="Z85" i="210"/>
  <c r="S49" i="248" s="1"/>
  <c r="AD85" i="210"/>
  <c r="S49" i="250" s="1"/>
  <c r="F87" i="210"/>
  <c r="S51" i="238" s="1"/>
  <c r="J87" i="210"/>
  <c r="S51" i="240" s="1"/>
  <c r="N87" i="210"/>
  <c r="S51" i="242" s="1"/>
  <c r="R87" i="210"/>
  <c r="S51" i="244" s="1"/>
  <c r="F89" i="210"/>
  <c r="S53" i="238" s="1"/>
  <c r="J89" i="210"/>
  <c r="S53" i="240" s="1"/>
  <c r="N89" i="210"/>
  <c r="S53" i="242" s="1"/>
  <c r="R89" i="210"/>
  <c r="S53" i="244" s="1"/>
  <c r="V89" i="210"/>
  <c r="S53" i="246" s="1"/>
  <c r="Z89" i="210"/>
  <c r="S53" i="248" s="1"/>
  <c r="AD89" i="210"/>
  <c r="S53" i="250" s="1"/>
  <c r="F86" i="210"/>
  <c r="S50" i="238" s="1"/>
  <c r="J86" i="210"/>
  <c r="S50" i="240" s="1"/>
  <c r="N86" i="210"/>
  <c r="S50" i="242" s="1"/>
  <c r="R86" i="210"/>
  <c r="S50" i="244" s="1"/>
  <c r="V86" i="210"/>
  <c r="S50" i="246" s="1"/>
  <c r="Z86" i="210"/>
  <c r="S50" i="248" s="1"/>
  <c r="AD86" i="210"/>
  <c r="S50" i="250" s="1"/>
  <c r="D88" i="210"/>
  <c r="S52" i="237" s="1"/>
  <c r="H88" i="210"/>
  <c r="S52" i="239" s="1"/>
  <c r="L88" i="210"/>
  <c r="S52" i="241" s="1"/>
  <c r="P88" i="210"/>
  <c r="S52" i="243" s="1"/>
  <c r="T88" i="210"/>
  <c r="S52" i="245" s="1"/>
  <c r="X88" i="210"/>
  <c r="S52" i="247" s="1"/>
  <c r="AB88" i="210"/>
  <c r="S52" i="249" s="1"/>
  <c r="F88" i="210"/>
  <c r="S52" i="238" s="1"/>
  <c r="J88" i="210"/>
  <c r="S52" i="240" s="1"/>
  <c r="N88" i="210"/>
  <c r="S52" i="242" s="1"/>
  <c r="R88" i="210"/>
  <c r="S52" i="244" s="1"/>
  <c r="V88" i="210"/>
  <c r="S52" i="246" s="1"/>
  <c r="Z88" i="210"/>
  <c r="S52" i="248" s="1"/>
  <c r="AD88" i="210"/>
  <c r="S52" i="250" s="1"/>
  <c r="B88" i="210" l="1"/>
  <c r="J35" i="236" s="1"/>
  <c r="L35" i="236" s="1"/>
  <c r="B86" i="210"/>
  <c r="J33" i="236" s="1"/>
  <c r="L33" i="236" s="1"/>
  <c r="B85" i="210"/>
  <c r="J32" i="236" s="1"/>
  <c r="L32" i="236" s="1"/>
  <c r="B89" i="210"/>
  <c r="B87" i="210"/>
  <c r="J34" i="236" s="1"/>
  <c r="L34" i="236" s="1"/>
  <c r="A181" i="210"/>
  <c r="A180" i="210"/>
  <c r="A179" i="210"/>
  <c r="A178" i="210"/>
  <c r="A177" i="210"/>
  <c r="A176" i="210"/>
  <c r="A175" i="210"/>
  <c r="A174" i="210"/>
  <c r="A173" i="210"/>
  <c r="A172" i="210"/>
  <c r="A171" i="210"/>
  <c r="A170" i="210"/>
  <c r="A169" i="210"/>
  <c r="A168" i="210"/>
  <c r="A167" i="210"/>
  <c r="A166" i="210"/>
  <c r="A165" i="210"/>
  <c r="A164" i="210"/>
  <c r="A163" i="210"/>
  <c r="A162" i="210"/>
  <c r="A161" i="210"/>
  <c r="A160" i="210"/>
  <c r="A159" i="210"/>
  <c r="A158" i="210"/>
  <c r="A157" i="210"/>
  <c r="A156" i="210"/>
  <c r="A155" i="210"/>
  <c r="A154" i="210"/>
  <c r="A153" i="210"/>
  <c r="A152" i="210"/>
  <c r="A151" i="210"/>
  <c r="A150" i="210"/>
  <c r="A149" i="210"/>
  <c r="A148" i="210"/>
  <c r="A147" i="210"/>
  <c r="A146" i="210"/>
  <c r="A145" i="210"/>
  <c r="A144" i="210"/>
  <c r="A143" i="210"/>
  <c r="A142" i="210"/>
  <c r="A141" i="210"/>
  <c r="A140" i="210"/>
  <c r="A139" i="210"/>
  <c r="A138" i="210"/>
  <c r="A137" i="210"/>
  <c r="A136" i="210"/>
  <c r="A135" i="210"/>
  <c r="A134" i="210"/>
  <c r="A133" i="210"/>
  <c r="A132" i="210"/>
  <c r="A107" i="210"/>
  <c r="A112" i="210"/>
  <c r="A37" i="210"/>
  <c r="A9" i="210"/>
  <c r="A19" i="210"/>
  <c r="A7" i="210"/>
  <c r="A41" i="210"/>
  <c r="A22" i="210"/>
  <c r="A21" i="210"/>
  <c r="A26" i="210"/>
  <c r="A20" i="210"/>
  <c r="A23" i="210"/>
  <c r="A11" i="210"/>
  <c r="A25" i="210"/>
  <c r="A17" i="210"/>
  <c r="A18" i="210"/>
  <c r="A3" i="210"/>
  <c r="A27" i="210"/>
  <c r="A5" i="210"/>
  <c r="A40" i="210"/>
  <c r="A35" i="210"/>
  <c r="A42" i="210"/>
  <c r="A6" i="210"/>
  <c r="A32" i="210"/>
  <c r="A31" i="210"/>
  <c r="A30" i="210"/>
  <c r="A15" i="210"/>
  <c r="A14" i="210"/>
  <c r="S53" i="235" l="1"/>
  <c r="J36" i="236"/>
  <c r="L36" i="236" s="1"/>
  <c r="S51" i="235"/>
  <c r="S49" i="235"/>
  <c r="S50" i="235"/>
  <c r="S52" i="235"/>
  <c r="B107" i="210" l="1"/>
  <c r="D60" i="236" s="1"/>
  <c r="F60" i="236" s="1"/>
  <c r="I71" i="235" l="1"/>
  <c r="I51" i="235"/>
  <c r="I72" i="235"/>
  <c r="I52" i="235"/>
  <c r="I54" i="235"/>
  <c r="B9" i="210" l="1"/>
  <c r="D38" i="236" s="1"/>
  <c r="F38" i="236" s="1"/>
  <c r="D102" i="229"/>
  <c r="B7" i="210"/>
  <c r="D35" i="236" s="1"/>
  <c r="F35" i="236" s="1"/>
  <c r="AE44" i="207"/>
  <c r="AD44" i="207"/>
  <c r="AC44" i="207"/>
  <c r="AB44" i="207"/>
  <c r="AA44" i="207"/>
  <c r="Z44" i="207"/>
  <c r="Y44" i="207"/>
  <c r="X44" i="207"/>
  <c r="W44" i="207"/>
  <c r="V44" i="207"/>
  <c r="U44" i="207"/>
  <c r="T44" i="207"/>
  <c r="S44" i="207"/>
  <c r="R44" i="207"/>
  <c r="B44" i="207"/>
  <c r="AF43" i="207"/>
  <c r="AF42" i="207"/>
  <c r="AF41" i="207"/>
  <c r="AF40" i="207"/>
  <c r="AF39" i="207"/>
  <c r="AF38" i="207"/>
  <c r="AF37" i="207"/>
  <c r="AF36" i="207"/>
  <c r="AF35" i="207"/>
  <c r="AF34" i="207"/>
  <c r="AF33" i="207"/>
  <c r="AF32" i="207"/>
  <c r="AF31" i="207"/>
  <c r="AF30" i="207"/>
  <c r="AF29" i="207"/>
  <c r="AF28" i="207"/>
  <c r="AF27" i="207"/>
  <c r="AF26" i="207"/>
  <c r="AF25" i="207"/>
  <c r="AF24" i="207"/>
  <c r="AE22" i="207"/>
  <c r="AD22" i="207"/>
  <c r="AC22" i="207"/>
  <c r="AB22" i="207"/>
  <c r="AA22" i="207"/>
  <c r="Z22" i="207"/>
  <c r="Y22" i="207"/>
  <c r="X22" i="207"/>
  <c r="W22" i="207"/>
  <c r="V22" i="207"/>
  <c r="U22" i="207"/>
  <c r="T22" i="207"/>
  <c r="S22" i="207"/>
  <c r="R22" i="207"/>
  <c r="B22" i="207"/>
  <c r="AF21" i="207"/>
  <c r="AF20" i="207"/>
  <c r="AF19" i="207"/>
  <c r="AF18" i="207"/>
  <c r="AF17" i="207"/>
  <c r="AF16" i="207"/>
  <c r="AF15" i="207"/>
  <c r="AF14" i="207"/>
  <c r="AF13" i="207"/>
  <c r="AF12" i="207"/>
  <c r="AF11" i="207"/>
  <c r="AF10" i="207"/>
  <c r="AF9" i="207"/>
  <c r="AF8" i="207"/>
  <c r="AF7" i="207"/>
  <c r="AF6" i="207"/>
  <c r="AF5" i="207"/>
  <c r="AF4" i="207"/>
  <c r="AF3" i="207"/>
  <c r="AF2" i="207"/>
  <c r="S32" i="235" l="1"/>
  <c r="S35" i="235"/>
  <c r="AF44" i="207"/>
  <c r="D103" i="229"/>
  <c r="D105" i="229" s="1"/>
  <c r="B72" i="210" s="1"/>
  <c r="B30" i="210"/>
  <c r="D23" i="236" s="1"/>
  <c r="F23" i="236" s="1"/>
  <c r="B31" i="210"/>
  <c r="D24" i="236" s="1"/>
  <c r="F24" i="236" s="1"/>
  <c r="B21" i="210"/>
  <c r="D17" i="236" s="1"/>
  <c r="F17" i="236" s="1"/>
  <c r="B41" i="210"/>
  <c r="B22" i="210"/>
  <c r="D18" i="236" s="1"/>
  <c r="F18" i="236" s="1"/>
  <c r="B26" i="210"/>
  <c r="B18" i="210"/>
  <c r="D15" i="236" s="1"/>
  <c r="F15" i="236" s="1"/>
  <c r="B42" i="210"/>
  <c r="D32" i="236" s="1"/>
  <c r="F32" i="236" s="1"/>
  <c r="B32" i="210"/>
  <c r="D25" i="236" s="1"/>
  <c r="F25" i="236" s="1"/>
  <c r="B5" i="210"/>
  <c r="B35" i="210"/>
  <c r="D28" i="236" s="1"/>
  <c r="F28" i="236" s="1"/>
  <c r="B37" i="210"/>
  <c r="D40" i="236" s="1"/>
  <c r="F40" i="236" s="1"/>
  <c r="B15" i="210"/>
  <c r="D12" i="236" s="1"/>
  <c r="F12" i="236" s="1"/>
  <c r="B23" i="210"/>
  <c r="D19" i="236" s="1"/>
  <c r="F19" i="236" s="1"/>
  <c r="B25" i="210"/>
  <c r="D20" i="236" s="1"/>
  <c r="F20" i="236" s="1"/>
  <c r="B3" i="210"/>
  <c r="B40" i="210"/>
  <c r="J12" i="236" s="1"/>
  <c r="L12" i="236" s="1"/>
  <c r="B27" i="210"/>
  <c r="J11" i="236" s="1"/>
  <c r="L11" i="236" s="1"/>
  <c r="B20" i="210"/>
  <c r="D16" i="236" s="1"/>
  <c r="F16" i="236" s="1"/>
  <c r="B11" i="210"/>
  <c r="D9" i="236" s="1"/>
  <c r="F9" i="236" s="1"/>
  <c r="B17" i="210"/>
  <c r="D14" i="236" s="1"/>
  <c r="F14" i="236" s="1"/>
  <c r="B6" i="210"/>
  <c r="B19" i="210"/>
  <c r="D37" i="236" s="1"/>
  <c r="F37" i="236" s="1"/>
  <c r="B14" i="210"/>
  <c r="D11" i="236" s="1"/>
  <c r="F11" i="236" s="1"/>
  <c r="AF22" i="207"/>
  <c r="S20" i="235" l="1"/>
  <c r="I4" i="235"/>
  <c r="D4" i="236"/>
  <c r="F4" i="236" s="1"/>
  <c r="D31" i="236"/>
  <c r="F31" i="236" s="1"/>
  <c r="I7" i="235"/>
  <c r="D7" i="236"/>
  <c r="F7" i="236" s="1"/>
  <c r="I6" i="235"/>
  <c r="D6" i="236"/>
  <c r="F6" i="236" s="1"/>
  <c r="D21" i="236"/>
  <c r="F21" i="236" s="1"/>
  <c r="I29" i="235"/>
  <c r="I17" i="235"/>
  <c r="I19" i="235"/>
  <c r="I34" i="235"/>
  <c r="I24" i="235"/>
  <c r="S34" i="235"/>
  <c r="I18" i="235"/>
  <c r="I20" i="235"/>
  <c r="I9" i="235"/>
  <c r="I12" i="235"/>
  <c r="I15" i="235"/>
  <c r="I23" i="235"/>
  <c r="S18" i="235"/>
  <c r="I33" i="235"/>
  <c r="I14" i="235"/>
  <c r="I25" i="235"/>
  <c r="I16" i="235"/>
  <c r="I11" i="235"/>
  <c r="S17" i="235"/>
  <c r="S37" i="235"/>
  <c r="I21" i="235"/>
  <c r="H103" i="229"/>
  <c r="H105" i="229" s="1"/>
  <c r="J72" i="210" s="1"/>
  <c r="S20" i="240" s="1"/>
  <c r="M103" i="229"/>
  <c r="M105" i="229" s="1"/>
  <c r="T72" i="210" s="1"/>
  <c r="S20" i="245" s="1"/>
  <c r="G103" i="229"/>
  <c r="G105" i="229" s="1"/>
  <c r="H72" i="210" s="1"/>
  <c r="S20" i="239" s="1"/>
  <c r="O103" i="229"/>
  <c r="O105" i="229" s="1"/>
  <c r="X72" i="210" s="1"/>
  <c r="S20" i="247" s="1"/>
  <c r="F103" i="229"/>
  <c r="F105" i="229" s="1"/>
  <c r="F72" i="210" s="1"/>
  <c r="S20" i="238" s="1"/>
  <c r="N103" i="229"/>
  <c r="N105" i="229" s="1"/>
  <c r="V72" i="210" s="1"/>
  <c r="S20" i="246" s="1"/>
  <c r="P103" i="229"/>
  <c r="P105" i="229" s="1"/>
  <c r="Z72" i="210" s="1"/>
  <c r="S20" i="248" s="1"/>
  <c r="D99" i="229"/>
  <c r="I103" i="229"/>
  <c r="I105" i="229" s="1"/>
  <c r="L72" i="210" s="1"/>
  <c r="S20" i="241" s="1"/>
  <c r="L103" i="229"/>
  <c r="L105" i="229" s="1"/>
  <c r="R72" i="210" s="1"/>
  <c r="S20" i="244" s="1"/>
  <c r="Q103" i="229"/>
  <c r="Q105" i="229" s="1"/>
  <c r="AB72" i="210" s="1"/>
  <c r="S20" i="249" s="1"/>
  <c r="K103" i="229"/>
  <c r="K105" i="229" s="1"/>
  <c r="P72" i="210" s="1"/>
  <c r="S20" i="243" s="1"/>
  <c r="J103" i="229"/>
  <c r="J105" i="229" s="1"/>
  <c r="N72" i="210" s="1"/>
  <c r="S20" i="242" s="1"/>
  <c r="R103" i="229"/>
  <c r="R105" i="229" s="1"/>
  <c r="AD72" i="210" s="1"/>
  <c r="S20" i="250" s="1"/>
  <c r="E103" i="229"/>
  <c r="E105" i="229" s="1"/>
  <c r="D72" i="210" s="1"/>
  <c r="S20" i="237" s="1"/>
  <c r="AG18" i="72"/>
  <c r="AF18" i="72"/>
  <c r="AE18" i="72"/>
  <c r="AD18" i="72"/>
  <c r="AC18" i="72"/>
  <c r="AB18" i="72"/>
  <c r="AG11" i="72"/>
  <c r="AF11" i="72"/>
  <c r="AE11" i="72"/>
  <c r="AD11" i="72"/>
  <c r="AC11" i="72"/>
  <c r="AB11" i="72"/>
  <c r="AN18" i="72"/>
  <c r="AM18" i="72"/>
  <c r="AL18" i="72"/>
  <c r="AK18" i="72"/>
  <c r="AJ18" i="72"/>
  <c r="AI18" i="72"/>
  <c r="AH18" i="72"/>
  <c r="AI11" i="72"/>
  <c r="AJ11" i="72"/>
  <c r="AK11" i="72"/>
  <c r="AL11" i="72"/>
  <c r="AM11" i="72"/>
  <c r="AN11" i="72"/>
  <c r="AH11" i="72"/>
  <c r="AA18" i="72"/>
  <c r="Z18" i="72"/>
  <c r="Y18" i="72"/>
  <c r="X18" i="72"/>
  <c r="W18" i="72"/>
  <c r="V18" i="72"/>
  <c r="U18" i="72"/>
  <c r="T18" i="72"/>
  <c r="D18" i="72"/>
  <c r="T11" i="72"/>
  <c r="U11" i="72"/>
  <c r="V11" i="72"/>
  <c r="W11" i="72"/>
  <c r="X11" i="72"/>
  <c r="Y11" i="72"/>
  <c r="Z11" i="72"/>
  <c r="AA11" i="72"/>
  <c r="D11" i="72"/>
  <c r="C1" i="177"/>
  <c r="C2" i="177"/>
  <c r="C2" i="76"/>
  <c r="C1" i="76"/>
  <c r="C2" i="72"/>
  <c r="C1" i="72"/>
  <c r="K16" i="244" l="1"/>
  <c r="U20" i="244"/>
  <c r="K16" i="247"/>
  <c r="U20" i="247"/>
  <c r="U20" i="241"/>
  <c r="K16" i="241"/>
  <c r="K16" i="239"/>
  <c r="U20" i="239"/>
  <c r="U20" i="250"/>
  <c r="K16" i="250"/>
  <c r="U20" i="245"/>
  <c r="K16" i="245"/>
  <c r="K16" i="237"/>
  <c r="U20" i="237"/>
  <c r="K16" i="248"/>
  <c r="U20" i="248"/>
  <c r="U20" i="240"/>
  <c r="K16" i="240"/>
  <c r="U20" i="243"/>
  <c r="K16" i="243"/>
  <c r="U20" i="246"/>
  <c r="K16" i="246"/>
  <c r="J14" i="236"/>
  <c r="L14" i="236" s="1"/>
  <c r="K16" i="242"/>
  <c r="U20" i="242"/>
  <c r="K16" i="249"/>
  <c r="U20" i="249"/>
  <c r="K16" i="238"/>
  <c r="U20" i="238"/>
  <c r="U20" i="235"/>
  <c r="K16" i="235"/>
  <c r="K99" i="229"/>
  <c r="P99" i="229"/>
  <c r="N99" i="229"/>
  <c r="F99" i="229"/>
  <c r="O99" i="229"/>
  <c r="G99" i="229"/>
  <c r="M99" i="229"/>
  <c r="H99" i="229"/>
  <c r="R99" i="229"/>
  <c r="L99" i="229"/>
  <c r="E99" i="229"/>
  <c r="J99" i="229"/>
  <c r="Q99" i="229"/>
  <c r="I99" i="229"/>
  <c r="H55" i="240" l="1"/>
  <c r="G55" i="240"/>
  <c r="F55" i="240"/>
  <c r="G55" i="245"/>
  <c r="F55" i="245"/>
  <c r="H55" i="245"/>
  <c r="H55" i="241"/>
  <c r="G55" i="241"/>
  <c r="F55" i="241"/>
  <c r="G55" i="248"/>
  <c r="F55" i="248"/>
  <c r="H55" i="248"/>
  <c r="H55" i="247"/>
  <c r="F55" i="247"/>
  <c r="G55" i="247"/>
  <c r="M20" i="236"/>
  <c r="G55" i="249"/>
  <c r="F55" i="249"/>
  <c r="H55" i="249"/>
  <c r="F55" i="246"/>
  <c r="H55" i="246"/>
  <c r="G55" i="246"/>
  <c r="F55" i="250"/>
  <c r="G55" i="250"/>
  <c r="H55" i="250"/>
  <c r="G55" i="238"/>
  <c r="F55" i="238"/>
  <c r="H55" i="238"/>
  <c r="G16" i="236"/>
  <c r="F55" i="237"/>
  <c r="H55" i="237"/>
  <c r="G55" i="237"/>
  <c r="H55" i="239"/>
  <c r="G55" i="239"/>
  <c r="F55" i="239"/>
  <c r="F55" i="244"/>
  <c r="G55" i="244"/>
  <c r="H55" i="244"/>
  <c r="F55" i="242"/>
  <c r="G55" i="242"/>
  <c r="H55" i="242"/>
  <c r="H55" i="243"/>
  <c r="G55" i="243"/>
  <c r="F55" i="243"/>
  <c r="I65" i="76"/>
  <c r="I68" i="76" s="1"/>
  <c r="L111" i="210" s="1"/>
  <c r="I58" i="241" s="1"/>
  <c r="I70" i="76"/>
  <c r="Q65" i="76"/>
  <c r="Q68" i="76" s="1"/>
  <c r="AB111" i="210" s="1"/>
  <c r="I58" i="249" s="1"/>
  <c r="Q70" i="76"/>
  <c r="Q72" i="76" s="1"/>
  <c r="AB112" i="210" s="1"/>
  <c r="I59" i="249" s="1"/>
  <c r="J65" i="76"/>
  <c r="J68" i="76" s="1"/>
  <c r="N111" i="210" s="1"/>
  <c r="I58" i="242" s="1"/>
  <c r="J70" i="76"/>
  <c r="J72" i="76" s="1"/>
  <c r="N112" i="210" s="1"/>
  <c r="I59" i="242" s="1"/>
  <c r="G65" i="76"/>
  <c r="G68" i="76" s="1"/>
  <c r="H111" i="210" s="1"/>
  <c r="I58" i="239" s="1"/>
  <c r="G70" i="76"/>
  <c r="H65" i="76"/>
  <c r="H68" i="76" s="1"/>
  <c r="J111" i="210" s="1"/>
  <c r="I58" i="240" s="1"/>
  <c r="H70" i="76"/>
  <c r="H72" i="76" s="1"/>
  <c r="J112" i="210" s="1"/>
  <c r="I59" i="240" s="1"/>
  <c r="K65" i="76"/>
  <c r="K68" i="76" s="1"/>
  <c r="P111" i="210" s="1"/>
  <c r="I58" i="243" s="1"/>
  <c r="K70" i="76"/>
  <c r="K72" i="76" s="1"/>
  <c r="P112" i="210" s="1"/>
  <c r="I59" i="243" s="1"/>
  <c r="P65" i="76"/>
  <c r="P68" i="76" s="1"/>
  <c r="Z111" i="210" s="1"/>
  <c r="I58" i="248" s="1"/>
  <c r="P70" i="76"/>
  <c r="M70" i="76"/>
  <c r="M65" i="76"/>
  <c r="M68" i="76" s="1"/>
  <c r="T111" i="210" s="1"/>
  <c r="I58" i="245" s="1"/>
  <c r="E65" i="76"/>
  <c r="E68" i="76" s="1"/>
  <c r="D111" i="210" s="1"/>
  <c r="I58" i="237" s="1"/>
  <c r="E70" i="76"/>
  <c r="E72" i="76" s="1"/>
  <c r="D112" i="210" s="1"/>
  <c r="I59" i="237" s="1"/>
  <c r="O65" i="76"/>
  <c r="O68" i="76" s="1"/>
  <c r="X111" i="210" s="1"/>
  <c r="I58" i="247" s="1"/>
  <c r="O70" i="76"/>
  <c r="O72" i="76" s="1"/>
  <c r="X112" i="210" s="1"/>
  <c r="I59" i="247" s="1"/>
  <c r="L65" i="76"/>
  <c r="L68" i="76" s="1"/>
  <c r="R111" i="210" s="1"/>
  <c r="I58" i="244" s="1"/>
  <c r="L70" i="76"/>
  <c r="L72" i="76" s="1"/>
  <c r="R112" i="210" s="1"/>
  <c r="I59" i="244" s="1"/>
  <c r="F65" i="76"/>
  <c r="F68" i="76" s="1"/>
  <c r="F111" i="210" s="1"/>
  <c r="I58" i="238" s="1"/>
  <c r="F70" i="76"/>
  <c r="F72" i="76" s="1"/>
  <c r="F112" i="210" s="1"/>
  <c r="I59" i="238" s="1"/>
  <c r="R65" i="76"/>
  <c r="R68" i="76" s="1"/>
  <c r="AD111" i="210" s="1"/>
  <c r="I58" i="250" s="1"/>
  <c r="R70" i="76"/>
  <c r="R72" i="76" s="1"/>
  <c r="AD112" i="210" s="1"/>
  <c r="I59" i="250" s="1"/>
  <c r="N65" i="76"/>
  <c r="N68" i="76" s="1"/>
  <c r="V111" i="210" s="1"/>
  <c r="I58" i="246" s="1"/>
  <c r="N70" i="76"/>
  <c r="N72" i="76" s="1"/>
  <c r="V112" i="210" s="1"/>
  <c r="I59" i="246" s="1"/>
  <c r="F55" i="76"/>
  <c r="F108" i="210" s="1"/>
  <c r="I55" i="238" s="1"/>
  <c r="J55" i="76"/>
  <c r="N108" i="210" s="1"/>
  <c r="I55" i="242" s="1"/>
  <c r="N55" i="76"/>
  <c r="V108" i="210" s="1"/>
  <c r="I55" i="246" s="1"/>
  <c r="O55" i="76"/>
  <c r="X108" i="210" s="1"/>
  <c r="I55" i="247" s="1"/>
  <c r="G55" i="76"/>
  <c r="H108" i="210" s="1"/>
  <c r="I55" i="239" s="1"/>
  <c r="G72" i="76"/>
  <c r="H112" i="210" s="1"/>
  <c r="I59" i="239" s="1"/>
  <c r="E55" i="76"/>
  <c r="D108" i="210" s="1"/>
  <c r="I55" i="237" s="1"/>
  <c r="L55" i="76"/>
  <c r="R108" i="210" s="1"/>
  <c r="I55" i="244" s="1"/>
  <c r="R55" i="76"/>
  <c r="AD108" i="210" s="1"/>
  <c r="I55" i="250" s="1"/>
  <c r="I55" i="76"/>
  <c r="L108" i="210" s="1"/>
  <c r="I55" i="241" s="1"/>
  <c r="I72" i="76"/>
  <c r="L112" i="210" s="1"/>
  <c r="I59" i="241" s="1"/>
  <c r="H55" i="76"/>
  <c r="J108" i="210" s="1"/>
  <c r="I55" i="240" s="1"/>
  <c r="P55" i="76"/>
  <c r="Z108" i="210" s="1"/>
  <c r="I55" i="248" s="1"/>
  <c r="P72" i="76"/>
  <c r="Z112" i="210" s="1"/>
  <c r="I59" i="248" s="1"/>
  <c r="Q55" i="76"/>
  <c r="AB108" i="210" s="1"/>
  <c r="I55" i="249" s="1"/>
  <c r="M55" i="76"/>
  <c r="T108" i="210" s="1"/>
  <c r="I55" i="245" s="1"/>
  <c r="M72" i="76"/>
  <c r="T112" i="210" s="1"/>
  <c r="I59" i="245" s="1"/>
  <c r="K55" i="76"/>
  <c r="P108" i="210" s="1"/>
  <c r="I55" i="243" s="1"/>
  <c r="D97" i="229"/>
  <c r="D87" i="229" l="1"/>
  <c r="B70" i="210"/>
  <c r="S12" i="235" l="1"/>
  <c r="J9" i="236"/>
  <c r="G12" i="236" l="1"/>
  <c r="L9" i="236"/>
  <c r="S22" i="235" l="1"/>
  <c r="J16" i="236"/>
  <c r="D119" i="229"/>
  <c r="D55" i="76" l="1"/>
  <c r="B108" i="210" s="1"/>
  <c r="D70" i="76"/>
  <c r="D72" i="76" s="1"/>
  <c r="B112" i="210" s="1"/>
  <c r="D65" i="76"/>
  <c r="D68" i="76" s="1"/>
  <c r="B111" i="210" s="1"/>
  <c r="M23" i="236"/>
  <c r="G21" i="236"/>
  <c r="L16" i="236"/>
  <c r="K21" i="235"/>
  <c r="U22" i="235"/>
  <c r="F55" i="235" l="1"/>
  <c r="G55" i="235"/>
  <c r="H55" i="235"/>
  <c r="I58" i="235"/>
  <c r="D64" i="236"/>
  <c r="F64" i="236" s="1"/>
  <c r="I59" i="235"/>
  <c r="D65" i="236"/>
  <c r="F65" i="236" s="1"/>
  <c r="D61" i="236"/>
  <c r="F61" i="236" s="1"/>
  <c r="I55" i="2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Audra</author>
    <author>Audra Edmunds</author>
  </authors>
  <commentList>
    <comment ref="C6" authorId="0" shapeId="0" xr:uid="{00000000-0006-0000-0500-000001000000}">
      <text>
        <r>
          <rPr>
            <b/>
            <sz val="9"/>
            <color indexed="81"/>
            <rFont val="Tahoma"/>
            <family val="2"/>
          </rPr>
          <t>Explore the connection between humans and animals.</t>
        </r>
        <r>
          <rPr>
            <sz val="9"/>
            <color indexed="81"/>
            <rFont val="Tahoma"/>
            <family val="2"/>
          </rPr>
          <t xml:space="preserve"> The lives of humans and other animals have been linked for thousands of years-and the connection keeps getting stronger!</t>
        </r>
      </text>
    </comment>
    <comment ref="C7" authorId="0" shapeId="0" xr:uid="{00000000-0006-0000-0500-000002000000}">
      <text>
        <r>
          <rPr>
            <b/>
            <sz val="9"/>
            <color indexed="81"/>
            <rFont val="Tahoma"/>
            <family val="2"/>
          </rPr>
          <t>Find out how views of animals have changed over the centuries.</t>
        </r>
        <r>
          <rPr>
            <sz val="9"/>
            <color indexed="81"/>
            <rFont val="Tahoma"/>
            <family val="2"/>
          </rPr>
          <t xml:space="preserve"> People used to think animals had no feelings, and they didn't always let cats and dogs sleep on their beds! Find 10 examples of how and why the human-animal connection has changed over time, then share what you've learned with friends, classmates, or a group of younger girls.</t>
        </r>
      </text>
    </comment>
    <comment ref="C8" authorId="0" shapeId="0" xr:uid="{00000000-0006-0000-0500-000003000000}">
      <text>
        <r>
          <rPr>
            <b/>
            <sz val="9"/>
            <color indexed="81"/>
            <rFont val="Tahoma"/>
            <family val="2"/>
          </rPr>
          <t>Watch a documentary series on the human-animal connection.</t>
        </r>
        <r>
          <rPr>
            <sz val="9"/>
            <color indexed="81"/>
            <rFont val="Tahoma"/>
            <family val="2"/>
          </rPr>
          <t xml:space="preserve"> Then host a screening party about it. Come up with five topics or questions to discuss. For instance: How are certain animals, such as dogs and cows, viewed and treated in different parts of the world? Why?</t>
        </r>
      </text>
    </comment>
    <comment ref="C9" authorId="0" shapeId="0" xr:uid="{00000000-0006-0000-0500-000004000000}">
      <text>
        <r>
          <rPr>
            <b/>
            <sz val="9"/>
            <color indexed="81"/>
            <rFont val="Tahoma"/>
            <family val="2"/>
          </rPr>
          <t>Show how animals helped at key points in history.</t>
        </r>
        <r>
          <rPr>
            <sz val="9"/>
            <color indexed="81"/>
            <rFont val="Tahoma"/>
            <family val="2"/>
          </rPr>
          <t xml:space="preserve"> Where would humans be if we hadn't began to use oxen to plow fields? What would have happened in 1776 if Paul Rever hadn't been able to ride his horse? Pinpoint five moments when animals took a role in human history, then share one-or all-in a skit or video show for friends and family.</t>
        </r>
      </text>
    </comment>
    <comment ref="C10" authorId="0" shapeId="0" xr:uid="{00000000-0006-0000-0500-000005000000}">
      <text>
        <r>
          <rPr>
            <b/>
            <sz val="9"/>
            <color indexed="81"/>
            <rFont val="Tahoma"/>
            <family val="2"/>
          </rPr>
          <t>Find out how animals help keep people safe.</t>
        </r>
        <r>
          <rPr>
            <sz val="9"/>
            <color indexed="81"/>
            <rFont val="Tahoma"/>
            <family val="2"/>
          </rPr>
          <t xml:space="preserve"> If you're ever in danger, an animal may truly be your best friend. Fire departments still use canine units to find fire victims. Police work with dogs (and sometimes pigs and ferrets) to detect drugs, bombs, and unexploded mines. And in disasters such as earthquakes, tornadoes, floods, or explosions, animals often help find survivors.</t>
        </r>
      </text>
    </comment>
    <comment ref="C11" authorId="0" shapeId="0" xr:uid="{00000000-0006-0000-0500-000006000000}">
      <text>
        <r>
          <rPr>
            <b/>
            <sz val="9"/>
            <color indexed="81"/>
            <rFont val="Tahoma"/>
            <family val="2"/>
          </rPr>
          <t>Check out a safety team that uses animals.</t>
        </r>
        <r>
          <rPr>
            <sz val="9"/>
            <color indexed="81"/>
            <rFont val="Tahoma"/>
            <family val="2"/>
          </rPr>
          <t xml:space="preserve"> You might visit a fire department, police department, or search-and-rescue team. How do the animals help them? What special skills do people need to work with these animals?</t>
        </r>
      </text>
    </comment>
    <comment ref="C12" authorId="0" shapeId="0" xr:uid="{00000000-0006-0000-0500-000007000000}">
      <text>
        <r>
          <rPr>
            <b/>
            <sz val="9"/>
            <color indexed="81"/>
            <rFont val="Tahoma"/>
            <family val="2"/>
          </rPr>
          <t>Talk to a trainer.</t>
        </r>
        <r>
          <rPr>
            <sz val="9"/>
            <color indexed="81"/>
            <rFont val="Tahoma"/>
            <family val="2"/>
          </rPr>
          <t xml:space="preserve"> Find someone who trains animals to work with firefighters, police officers, or search-and-rescue teams. Which animals are best for this kind of work? How are they trained? What kind of educational background would you need for this career?</t>
        </r>
      </text>
    </comment>
    <comment ref="C13" authorId="0" shapeId="0" xr:uid="{00000000-0006-0000-0500-000008000000}">
      <text>
        <r>
          <rPr>
            <b/>
            <sz val="9"/>
            <color indexed="81"/>
            <rFont val="Tahoma"/>
            <family val="2"/>
          </rPr>
          <t>Read stories about animal heroes.</t>
        </r>
        <r>
          <rPr>
            <sz val="9"/>
            <color indexed="81"/>
            <rFont val="Tahoma"/>
            <family val="2"/>
          </rPr>
          <t xml:space="preserve"> Even animals that haven't been trained to save people often rise to the occasion. Cats have alerted sleeping families to house fires. Dogs have carried out of collapsing buildings. Find five animal-hero stories and share them with others.
FOR MORE FUN: Find out if there are any animal heroes in your own community.</t>
        </r>
      </text>
    </comment>
    <comment ref="C14" authorId="0" shapeId="0" xr:uid="{00000000-0006-0000-0500-000009000000}">
      <text>
        <r>
          <rPr>
            <b/>
            <sz val="9"/>
            <color indexed="81"/>
            <rFont val="Tahoma"/>
            <family val="2"/>
          </rPr>
          <t>Know how animals help people emotionally.</t>
        </r>
        <r>
          <rPr>
            <sz val="9"/>
            <color indexed="81"/>
            <rFont val="Tahoma"/>
            <family val="2"/>
          </rPr>
          <t xml:space="preserve"> Studies show that just being around an animal can reduce stress, lower blood pressure, and make people feel happier. Find out more about the mood-boosting effect of animals!</t>
        </r>
      </text>
    </comment>
    <comment ref="C15" authorId="0" shapeId="0" xr:uid="{00000000-0006-0000-0500-00000A000000}">
      <text>
        <r>
          <rPr>
            <b/>
            <sz val="9"/>
            <color indexed="81"/>
            <rFont val="Tahoma"/>
            <family val="2"/>
          </rPr>
          <t>Talk to a vet or psychologist.</t>
        </r>
        <r>
          <rPr>
            <sz val="9"/>
            <color indexed="81"/>
            <rFont val="Tahoma"/>
            <family val="2"/>
          </rPr>
          <t xml:space="preserve"> Find out how caring for a pet affects people's emotional and mental health, and read some of the research being done in this area. How are the studies created? How can someone put the findings to use in her own life?</t>
        </r>
      </text>
    </comment>
    <comment ref="C16" authorId="0" shapeId="0" xr:uid="{00000000-0006-0000-0500-00000B000000}">
      <text>
        <r>
          <rPr>
            <b/>
            <sz val="9"/>
            <color indexed="81"/>
            <rFont val="Tahoma"/>
            <family val="2"/>
          </rPr>
          <t>Visit an organization that uses animals to help people emotionally.</t>
        </r>
        <r>
          <rPr>
            <sz val="9"/>
            <color indexed="81"/>
            <rFont val="Tahoma"/>
            <family val="2"/>
          </rPr>
          <t xml:space="preserve"> For example, special horse-riding programs help people with autism or post-traumatic stress disorder. Other organizations take pets to senior centers, rehab facilities, or hospitals. Find out about the studies that were used to create these programs, how the animals are trained, and what volunteers have to know before working with the animals.</t>
        </r>
      </text>
    </comment>
    <comment ref="C17" authorId="0" shapeId="0" xr:uid="{00000000-0006-0000-0500-00000C000000}">
      <text>
        <r>
          <rPr>
            <b/>
            <sz val="9"/>
            <color indexed="81"/>
            <rFont val="Tahoma"/>
            <family val="2"/>
          </rPr>
          <t>Interview at least five pet owners.</t>
        </r>
        <r>
          <rPr>
            <sz val="9"/>
            <color indexed="81"/>
            <rFont val="Tahoma"/>
            <family val="2"/>
          </rPr>
          <t xml:space="preserve"> Ask how their pet helps them feel better, and capture their stories in writing, audio, or video. If you want to share their stories on a blog or in a short film, get their permission first.</t>
        </r>
      </text>
    </comment>
    <comment ref="C18" authorId="0" shapeId="0" xr:uid="{00000000-0006-0000-0500-00000D000000}">
      <text>
        <r>
          <rPr>
            <b/>
            <sz val="9"/>
            <color indexed="81"/>
            <rFont val="Tahoma"/>
            <family val="2"/>
          </rPr>
          <t>Check out how animals help people with disabilities.</t>
        </r>
        <r>
          <rPr>
            <sz val="9"/>
            <color indexed="81"/>
            <rFont val="Tahoma"/>
            <family val="2"/>
          </rPr>
          <t xml:space="preserve"> Most people know about Seeing Eye dogs, which are trained to help people who are visually impaired live independent lives. Many other animals, including monkeys, parrots, and miniature horses, help people with physical disabilities.</t>
        </r>
      </text>
    </comment>
    <comment ref="C19" authorId="0" shapeId="0" xr:uid="{00000000-0006-0000-0500-00000E000000}">
      <text>
        <r>
          <rPr>
            <b/>
            <sz val="9"/>
            <color indexed="81"/>
            <rFont val="Tahoma"/>
            <family val="2"/>
          </rPr>
          <t>Talk to someone who trains assistance animals.</t>
        </r>
        <r>
          <rPr>
            <sz val="9"/>
            <color indexed="81"/>
            <rFont val="Tahoma"/>
            <family val="2"/>
          </rPr>
          <t xml:space="preserve"> It could be animals that help people with disabilities or health conditions like visual or hearing impairment, epilepsy, or paralysis. What's involved in training the animal? Why is their animal particularly suited to helping people in a certain way? What kind of preparation is needed to go into this type of career?</t>
        </r>
      </text>
    </comment>
    <comment ref="C20" authorId="0" shapeId="0" xr:uid="{00000000-0006-0000-0500-00000F000000}">
      <text>
        <r>
          <rPr>
            <b/>
            <sz val="9"/>
            <color indexed="81"/>
            <rFont val="Tahoma"/>
            <family val="2"/>
          </rPr>
          <t>Speak to someone who has an assistance animal.</t>
        </r>
        <r>
          <rPr>
            <sz val="9"/>
            <color indexed="81"/>
            <rFont val="Tahoma"/>
            <family val="2"/>
          </rPr>
          <t xml:space="preserve"> How has it changed their life? How easy or difficult was it to learn how to work with the animal? If you can, meet the animal, too!
FOR MORE FUN: Take video or audio of your interview and share it with other Girl Scouts.</t>
        </r>
      </text>
    </comment>
    <comment ref="C21" authorId="0" shapeId="0" xr:uid="{00000000-0006-0000-0500-000010000000}">
      <text>
        <r>
          <rPr>
            <b/>
            <sz val="9"/>
            <color indexed="81"/>
            <rFont val="Tahoma"/>
            <family val="2"/>
          </rPr>
          <t>Research the pros and cons of training assistance animals.</t>
        </r>
        <r>
          <rPr>
            <sz val="9"/>
            <color indexed="81"/>
            <rFont val="Tahoma"/>
            <family val="2"/>
          </rPr>
          <t xml:space="preserve"> As more kinds of animals are being trained to help humans, some people are questioning how and why the animals are selected. Look into different sides of this issue, and share your opinion in writing or artwork.</t>
        </r>
      </text>
    </comment>
    <comment ref="C22" authorId="0" shapeId="0" xr:uid="{00000000-0006-0000-0500-000011000000}">
      <text>
        <r>
          <rPr>
            <b/>
            <sz val="9"/>
            <color indexed="81"/>
            <rFont val="Tahoma"/>
            <family val="2"/>
          </rPr>
          <t>Look at how animals might help us in the future.</t>
        </r>
        <r>
          <rPr>
            <sz val="9"/>
            <color indexed="81"/>
            <rFont val="Tahoma"/>
            <family val="2"/>
          </rPr>
          <t xml:space="preserve"> Scientists continue to work with animals, hoping to find new ways to use their special skills.</t>
        </r>
      </text>
    </comment>
    <comment ref="C23" authorId="0" shapeId="0" xr:uid="{00000000-0006-0000-0500-000012000000}">
      <text>
        <r>
          <rPr>
            <b/>
            <sz val="9"/>
            <color indexed="81"/>
            <rFont val="Tahoma"/>
            <family val="2"/>
          </rPr>
          <t>Get a sense of different animals' unique skills and abilities.</t>
        </r>
        <r>
          <rPr>
            <sz val="9"/>
            <color indexed="81"/>
            <rFont val="Tahoma"/>
            <family val="2"/>
          </rPr>
          <t xml:space="preserve"> Rats have an excellent sense of smell. Pigeons posses phenomenal eyesight. Goldfish are experts at detecting water pollution. Research the senses and abilities of five animals, and create a chart comparing them with humans. Can you think of a way to someday train an animal to use those skills to help people?</t>
        </r>
      </text>
    </comment>
    <comment ref="C24" authorId="0" shapeId="0" xr:uid="{00000000-0006-0000-0500-000013000000}">
      <text>
        <r>
          <rPr>
            <b/>
            <sz val="9"/>
            <color indexed="81"/>
            <rFont val="Tahoma"/>
            <family val="2"/>
          </rPr>
          <t>Talk to an animal expert at a zoo or university.</t>
        </r>
        <r>
          <rPr>
            <sz val="9"/>
            <color indexed="81"/>
            <rFont val="Tahoma"/>
            <family val="2"/>
          </rPr>
          <t xml:space="preserve"> Ask about how researchers are finding new and different ways animals may help humans in the future. For example, bees are being trained to find land mines, rats are being taught to detect tuberculosis, and whales are being tagged to help collect data from the ocean. Find at least three more examples.</t>
        </r>
      </text>
    </comment>
    <comment ref="C25" authorId="0" shapeId="0" xr:uid="{00000000-0006-0000-0500-000014000000}">
      <text>
        <r>
          <rPr>
            <b/>
            <sz val="9"/>
            <color indexed="81"/>
            <rFont val="Tahoma"/>
            <family val="2"/>
          </rPr>
          <t>Practice being a scientist.</t>
        </r>
        <r>
          <rPr>
            <sz val="9"/>
            <color indexed="81"/>
            <rFont val="Tahoma"/>
            <family val="2"/>
          </rPr>
          <t xml:space="preserve"> Conduct your own observation of an animal's behavior. Whether you're watching a raccoon in the backyard or your own pet, train your eye to notice details about the animal-how it moves, eats, and sleeps; how it reacts to humans; when it seems tired or energetic. Keep a log book of your observations for a week.
FOR MORE FUN: Ask an animal expert or scientist to review your work and talk to you about how a researcher could use your observatioins to set up an experiment with that animal.</t>
        </r>
      </text>
    </comment>
    <comment ref="C29" authorId="0" shapeId="0" xr:uid="{00000000-0006-0000-0500-000015000000}">
      <text>
        <r>
          <rPr>
            <b/>
            <sz val="9"/>
            <color indexed="81"/>
            <rFont val="Tahoma"/>
            <family val="2"/>
          </rPr>
          <t xml:space="preserve">Get to know your archery equipment. </t>
        </r>
        <r>
          <rPr>
            <sz val="9"/>
            <color indexed="81"/>
            <rFont val="Tahoma"/>
            <family val="2"/>
          </rPr>
          <t xml:space="preserve">Proper equipment leads to a better performance. Find out what gear you need and how to get it properly fitted.
Here are four things you need to know about archery equipment:
</t>
        </r>
        <r>
          <rPr>
            <sz val="9"/>
            <color indexed="81"/>
            <rFont val="Wingdings"/>
            <charset val="2"/>
          </rPr>
          <t></t>
        </r>
        <r>
          <rPr>
            <b/>
            <sz val="9"/>
            <color indexed="81"/>
            <rFont val="Tahoma"/>
            <family val="2"/>
          </rPr>
          <t>Parts and types of bows.</t>
        </r>
        <r>
          <rPr>
            <sz val="9"/>
            <color indexed="81"/>
            <rFont val="Tahoma"/>
            <family val="2"/>
          </rPr>
          <t xml:space="preserve"> What's the difference between a long bow, compound bow, and recurve bow? Do you need a left or right-handed bow? What size bow will you need?
</t>
        </r>
        <r>
          <rPr>
            <sz val="9"/>
            <color indexed="81"/>
            <rFont val="Wingdings"/>
            <charset val="2"/>
          </rPr>
          <t></t>
        </r>
        <r>
          <rPr>
            <b/>
            <sz val="9"/>
            <color indexed="81"/>
            <rFont val="Tahoma"/>
            <family val="2"/>
          </rPr>
          <t>Parts and types of arrows</t>
        </r>
        <r>
          <rPr>
            <sz val="9"/>
            <color indexed="81"/>
            <rFont val="Tahoma"/>
            <family val="2"/>
          </rPr>
          <t xml:space="preserve">. What are different types of arrows, and what are they used for? What's the proper arrow length for you?
</t>
        </r>
        <r>
          <rPr>
            <sz val="9"/>
            <color indexed="81"/>
            <rFont val="Wingdings"/>
            <charset val="2"/>
          </rPr>
          <t></t>
        </r>
        <r>
          <rPr>
            <b/>
            <sz val="9"/>
            <color indexed="81"/>
            <rFont val="Tahoma"/>
            <family val="2"/>
          </rPr>
          <t>Gear you need to wear</t>
        </r>
        <r>
          <rPr>
            <sz val="9"/>
            <color indexed="81"/>
            <rFont val="Tahoma"/>
            <family val="2"/>
          </rPr>
          <t xml:space="preserve">. Find out about protective wear. Do you need an arm guard, finger tabs, or a chest protector that keeps clothing out of the way?
</t>
        </r>
        <r>
          <rPr>
            <sz val="9"/>
            <color indexed="81"/>
            <rFont val="Wingdings"/>
            <charset val="2"/>
          </rPr>
          <t></t>
        </r>
        <r>
          <rPr>
            <b/>
            <sz val="9"/>
            <color indexed="81"/>
            <rFont val="Tahoma"/>
            <family val="2"/>
          </rPr>
          <t>Archery equipment maintenance and care</t>
        </r>
        <r>
          <rPr>
            <sz val="9"/>
            <color indexed="81"/>
            <rFont val="Tahoma"/>
            <family val="2"/>
          </rPr>
          <t>. Find out how to store, care, and repair bows and arrows. Learn how to wax a bowstring and tighten strings. Find out why you need spare strings and arrows, and how to test the tension on your bowstring to make sure it's right.</t>
        </r>
      </text>
    </comment>
    <comment ref="C30" authorId="0" shapeId="0" xr:uid="{00000000-0006-0000-0500-000016000000}">
      <text>
        <r>
          <rPr>
            <b/>
            <sz val="9"/>
            <color indexed="81"/>
            <rFont val="Tahoma"/>
            <family val="2"/>
          </rPr>
          <t>Visit an outdoor outfitter or a sporting goods store.</t>
        </r>
        <r>
          <rPr>
            <sz val="9"/>
            <color indexed="81"/>
            <rFont val="Tahoma"/>
            <family val="2"/>
          </rPr>
          <t xml:space="preserve"> Ask an archery expert to show you the different types of bows, arrows, and protective gear. Find out how to test and take care of equipment.</t>
        </r>
      </text>
    </comment>
    <comment ref="C31" authorId="0" shapeId="0" xr:uid="{00000000-0006-0000-0500-000017000000}">
      <text>
        <r>
          <rPr>
            <b/>
            <sz val="9"/>
            <color indexed="81"/>
            <rFont val="Tahoma"/>
            <family val="2"/>
          </rPr>
          <t>Invite an archery expert to talk to your troop.</t>
        </r>
        <r>
          <rPr>
            <sz val="9"/>
            <color indexed="81"/>
            <rFont val="Tahoma"/>
            <family val="2"/>
          </rPr>
          <t xml:space="preserve"> It could be an older Girl Scout who is experienced with archery, or an instructor from a Girl Scout camp or local range. Ask her to give your group a show-and-tell and teach you the four things you need to know about archery equipment.</t>
        </r>
      </text>
    </comment>
    <comment ref="C32" authorId="0" shapeId="0" xr:uid="{00000000-0006-0000-0500-000018000000}">
      <text>
        <r>
          <rPr>
            <b/>
            <sz val="9"/>
            <color indexed="81"/>
            <rFont val="Tahoma"/>
            <family val="2"/>
          </rPr>
          <t xml:space="preserve">Work with an archery expert at a range or Girl Scout camp. </t>
        </r>
        <r>
          <rPr>
            <sz val="9"/>
            <color indexed="81"/>
            <rFont val="Tahoma"/>
            <family val="2"/>
          </rPr>
          <t xml:space="preserve"> Spend time with an archery instructor to find out the four things you need to know about archery equipment.
FOR MORE FUN! Learn how to string and unstring a bow. Ask an archery expert to show you how.</t>
        </r>
      </text>
    </comment>
    <comment ref="C33" authorId="0" shapeId="0" xr:uid="{00000000-0006-0000-0500-000019000000}">
      <text>
        <r>
          <rPr>
            <sz val="9"/>
            <color indexed="81"/>
            <rFont val="Tahoma"/>
            <family val="2"/>
          </rPr>
          <t xml:space="preserve">Archery is lots of fun, but like any other sport, it has rules to keep you safe. Make sure to know them before you get started.
Here are important safety rules to know:
</t>
        </r>
        <r>
          <rPr>
            <sz val="9"/>
            <color indexed="81"/>
            <rFont val="Wingdings"/>
            <charset val="2"/>
          </rPr>
          <t></t>
        </r>
        <r>
          <rPr>
            <b/>
            <sz val="9"/>
            <color indexed="81"/>
            <rFont val="Tahoma"/>
            <family val="2"/>
          </rPr>
          <t>Range rules.</t>
        </r>
        <r>
          <rPr>
            <sz val="9"/>
            <color indexed="81"/>
            <rFont val="Tahoma"/>
            <family val="2"/>
          </rPr>
          <t xml:space="preserve"> Every range has its own guidelines. You might find that all archers load, aim, shoot, and retrieve arrows at the same time. But wherever you shoot, no matter what, never stand in front of a person with a loaded bow.
</t>
        </r>
        <r>
          <rPr>
            <sz val="9"/>
            <color indexed="81"/>
            <rFont val="Wingdings"/>
            <charset val="2"/>
          </rPr>
          <t></t>
        </r>
        <r>
          <rPr>
            <b/>
            <sz val="9"/>
            <color indexed="81"/>
            <rFont val="Tahoma"/>
            <family val="2"/>
          </rPr>
          <t>Whistles and voice commands</t>
        </r>
        <r>
          <rPr>
            <sz val="9"/>
            <color indexed="81"/>
            <rFont val="Tahoma"/>
            <family val="2"/>
          </rPr>
          <t xml:space="preserve">. When the range leader or instructor blows the whistle or shouts out a command, know what it means! Common whistle commands are:
     1 whistle means OK to shoot
     2 means you can approach the shooting line
     3 means OK to retrieve arrows
     4 or more means stop shooting immediately
</t>
        </r>
        <r>
          <rPr>
            <sz val="9"/>
            <color indexed="81"/>
            <rFont val="Wingdings"/>
            <charset val="2"/>
          </rPr>
          <t></t>
        </r>
        <r>
          <rPr>
            <b/>
            <sz val="9"/>
            <color indexed="81"/>
            <rFont val="Tahoma"/>
            <family val="2"/>
          </rPr>
          <t>How to safely retrieve an arrow.</t>
        </r>
        <r>
          <rPr>
            <sz val="9"/>
            <color indexed="81"/>
            <rFont val="Tahoma"/>
            <family val="2"/>
          </rPr>
          <t xml:space="preserve"> Most archery accidents tend to occur during arrow retrieval. Find out the range rules for where you'll be shooting. Do archers wait for a signal to retrieve arrows? Is it OK to bring your bow and retrieve your arrows, or should you set it down first?
</t>
        </r>
        <r>
          <rPr>
            <sz val="9"/>
            <color indexed="81"/>
            <rFont val="Wingdings"/>
            <charset val="2"/>
          </rPr>
          <t></t>
        </r>
        <r>
          <rPr>
            <b/>
            <sz val="9"/>
            <color indexed="81"/>
            <rFont val="Tahoma"/>
            <family val="2"/>
          </rPr>
          <t>Range-safe attire.</t>
        </r>
        <r>
          <rPr>
            <sz val="9"/>
            <color indexed="81"/>
            <rFont val="Tahoma"/>
            <family val="2"/>
          </rPr>
          <t xml:space="preserve"> Find out what you should wear and what not to wear. For example, avoid rings or bracelets, dangling earrings, loose clothing, scarves, hoodies, and anything else that can get caught while you shoot. If you have long hair, tie it back and get it off your face.</t>
        </r>
      </text>
    </comment>
    <comment ref="C34" authorId="0" shapeId="0" xr:uid="{00000000-0006-0000-0500-00001A000000}">
      <text>
        <r>
          <rPr>
            <b/>
            <sz val="9"/>
            <color indexed="81"/>
            <rFont val="Tahoma"/>
            <family val="2"/>
          </rPr>
          <t>Visit an archery range.</t>
        </r>
        <r>
          <rPr>
            <sz val="9"/>
            <color indexed="81"/>
            <rFont val="Tahoma"/>
            <family val="2"/>
          </rPr>
          <t xml:space="preserve"> Spend time with an archery instructor to find out what you need to know about safety, and ask her any questions you may have.</t>
        </r>
      </text>
    </comment>
    <comment ref="C35" authorId="0" shapeId="0" xr:uid="{00000000-0006-0000-0500-00001B000000}">
      <text>
        <r>
          <rPr>
            <b/>
            <sz val="9"/>
            <color indexed="81"/>
            <rFont val="Tahoma"/>
            <family val="2"/>
          </rPr>
          <t>Invite an archery expert to talk to your troop.</t>
        </r>
        <r>
          <rPr>
            <sz val="9"/>
            <color indexed="81"/>
            <rFont val="Tahoma"/>
            <family val="2"/>
          </rPr>
          <t xml:space="preserve"> This might be someone who teaches archery at a range, at a community center, recreational facility, or a campsite. Find out the things you need to know about safety and ask any questions you may have.</t>
        </r>
      </text>
    </comment>
    <comment ref="C36" authorId="0" shapeId="0" xr:uid="{00000000-0006-0000-0500-00001C000000}">
      <text>
        <r>
          <rPr>
            <b/>
            <sz val="9"/>
            <color indexed="81"/>
            <rFont val="Tahoma"/>
            <family val="2"/>
          </rPr>
          <t>Take an archery workshop at a Girl Scout camp.</t>
        </r>
        <r>
          <rPr>
            <sz val="9"/>
            <color indexed="81"/>
            <rFont val="Tahoma"/>
            <family val="2"/>
          </rPr>
          <t xml:space="preserve"> Ask your instructor the things you need to know about safety, and ask her any questions you may have.</t>
        </r>
      </text>
    </comment>
    <comment ref="C37" authorId="0" shapeId="0" xr:uid="{00000000-0006-0000-0500-00001D000000}">
      <text>
        <r>
          <rPr>
            <sz val="9"/>
            <color indexed="81"/>
            <rFont val="Tahoma"/>
            <family val="2"/>
          </rPr>
          <t xml:space="preserve">It takes a lot of practice to land that arrow smack in the middle of the target! Even if you can't get to a range, you can still sharpen your skills.
Things you need to know for your achery practice:
</t>
        </r>
        <r>
          <rPr>
            <sz val="9"/>
            <color indexed="81"/>
            <rFont val="Wingdings"/>
            <charset val="2"/>
          </rPr>
          <t></t>
        </r>
        <r>
          <rPr>
            <b/>
            <sz val="9"/>
            <color indexed="81"/>
            <rFont val="Tahoma"/>
            <family val="2"/>
          </rPr>
          <t>How to judge the distance to your target</t>
        </r>
        <r>
          <rPr>
            <sz val="9"/>
            <color indexed="81"/>
            <rFont val="Tahoma"/>
            <family val="2"/>
          </rPr>
          <t xml:space="preserve">. Throw a ball underhand, see where it lands, measure the distance. If you can, use a range finder or measuring tape to see how far you threw.
</t>
        </r>
        <r>
          <rPr>
            <sz val="9"/>
            <color indexed="81"/>
            <rFont val="Wingdings"/>
            <charset val="2"/>
          </rPr>
          <t></t>
        </r>
        <r>
          <rPr>
            <b/>
            <sz val="9"/>
            <color indexed="81"/>
            <rFont val="Tahoma"/>
            <family val="2"/>
          </rPr>
          <t>How to have good form.</t>
        </r>
        <r>
          <rPr>
            <sz val="9"/>
            <color indexed="81"/>
            <rFont val="Tahoma"/>
            <family val="2"/>
          </rPr>
          <t xml:space="preserve"> Leave the arrows at home, and use just your bow to practice your grip, pullback, and firing stance.</t>
        </r>
        <r>
          <rPr>
            <b/>
            <sz val="9"/>
            <color indexed="81"/>
            <rFont val="Tahoma"/>
            <family val="2"/>
          </rPr>
          <t xml:space="preserve">
</t>
        </r>
        <r>
          <rPr>
            <b/>
            <sz val="9"/>
            <color indexed="81"/>
            <rFont val="Wingdings"/>
            <charset val="2"/>
          </rPr>
          <t></t>
        </r>
        <r>
          <rPr>
            <b/>
            <sz val="9"/>
            <color indexed="81"/>
            <rFont val="Tahoma"/>
            <family val="2"/>
          </rPr>
          <t>How to shoot accurately.</t>
        </r>
        <r>
          <rPr>
            <sz val="9"/>
            <color indexed="81"/>
            <rFont val="Tahoma"/>
            <family val="2"/>
          </rPr>
          <t xml:space="preserve"> Practice target-less shooting using a rubber band. First draw a bull's-eye on a paper or set up a target, such as an empty water bottle. Hook one end of the rubber band over the tip of your thumb. Point your thumb in the direction you want the rubber band to go. With your other hand, pull the rubber band as far as it will go, then release! Make notes and improve your distance, accuracy, and power over a series of days.
</t>
        </r>
        <r>
          <rPr>
            <sz val="9"/>
            <color indexed="81"/>
            <rFont val="Wingdings"/>
            <charset val="2"/>
          </rPr>
          <t></t>
        </r>
        <r>
          <rPr>
            <b/>
            <sz val="9"/>
            <color indexed="81"/>
            <rFont val="Tahoma"/>
            <family val="2"/>
          </rPr>
          <t>How to score.</t>
        </r>
        <r>
          <rPr>
            <sz val="9"/>
            <color indexed="81"/>
            <rFont val="Tahoma"/>
            <family val="2"/>
          </rPr>
          <t xml:space="preserve"> Learn how to score your own target practice. How do they score for the Olympics?</t>
        </r>
      </text>
    </comment>
    <comment ref="C38" authorId="0" shapeId="0" xr:uid="{00000000-0006-0000-0500-00001E000000}">
      <text>
        <r>
          <rPr>
            <b/>
            <sz val="9"/>
            <color indexed="81"/>
            <rFont val="Tahoma"/>
            <family val="2"/>
          </rPr>
          <t>Work with an instructor or older girl with archery experience.</t>
        </r>
        <r>
          <rPr>
            <sz val="9"/>
            <color indexed="81"/>
            <rFont val="Tahoma"/>
            <family val="2"/>
          </rPr>
          <t xml:space="preserve"> Have her help you figure out your stance, how to judge distance, shoot acurately, and learn how to score.</t>
        </r>
      </text>
    </comment>
    <comment ref="C39" authorId="0" shapeId="0" xr:uid="{00000000-0006-0000-0500-00001F000000}">
      <text>
        <r>
          <rPr>
            <b/>
            <sz val="9"/>
            <color indexed="81"/>
            <rFont val="Tahoma"/>
            <family val="2"/>
          </rPr>
          <t>Join an archery class at a community center, range, or Girl Scout camp.</t>
        </r>
        <r>
          <rPr>
            <sz val="9"/>
            <color indexed="81"/>
            <rFont val="Tahoma"/>
            <family val="2"/>
          </rPr>
          <t xml:space="preserve"> Practice your form, how to judge your distance, shoot accurately, and learn how to score.</t>
        </r>
      </text>
    </comment>
    <comment ref="C40" authorId="0" shapeId="0" xr:uid="{00000000-0006-0000-0500-000020000000}">
      <text>
        <r>
          <rPr>
            <b/>
            <sz val="9"/>
            <color indexed="81"/>
            <rFont val="Tahoma"/>
            <family val="2"/>
          </rPr>
          <t>Practice targetless shooting outdoors by yourself.</t>
        </r>
        <r>
          <rPr>
            <sz val="9"/>
            <color indexed="81"/>
            <rFont val="Tahoma"/>
            <family val="2"/>
          </rPr>
          <t xml:space="preserve"> Research instructions for proper shooting. Practice good form by getting into your stance. Learn how to score, then score your target practice.
FOR MORE FUN! Have a friend or family member take videos or photos of your practice. It's a great way to spot mistakes and fix errors.</t>
        </r>
      </text>
    </comment>
    <comment ref="C41" authorId="0" shapeId="0" xr:uid="{00000000-0006-0000-0500-000021000000}">
      <text>
        <r>
          <rPr>
            <sz val="9"/>
            <color indexed="81"/>
            <rFont val="Tahoma"/>
            <family val="2"/>
          </rPr>
          <t>You know the safety, the rules, and the proper equipment for you. You've even started to practice and know some archery lingo. Now it's time to get out on a range and take aim at a target!</t>
        </r>
      </text>
    </comment>
    <comment ref="C42" authorId="0" shapeId="0" xr:uid="{00000000-0006-0000-0500-000022000000}">
      <text>
        <r>
          <rPr>
            <b/>
            <sz val="9"/>
            <color indexed="81"/>
            <rFont val="Tahoma"/>
            <family val="2"/>
          </rPr>
          <t>Take an archery class on a range, in your community center, or at a recreational facility.</t>
        </r>
      </text>
    </comment>
    <comment ref="C43" authorId="0" shapeId="0" xr:uid="{00000000-0006-0000-0500-000023000000}">
      <text>
        <r>
          <rPr>
            <b/>
            <sz val="9"/>
            <color indexed="81"/>
            <rFont val="Tahoma"/>
            <family val="2"/>
          </rPr>
          <t>Work with an instructor or archery expert.</t>
        </r>
      </text>
    </comment>
    <comment ref="C44" authorId="0" shapeId="0" xr:uid="{00000000-0006-0000-0500-000024000000}">
      <text>
        <r>
          <rPr>
            <b/>
            <sz val="9"/>
            <color indexed="81"/>
            <rFont val="Tahoma"/>
            <family val="2"/>
          </rPr>
          <t>Take part in archery at a Girl Scout camp.</t>
        </r>
      </text>
    </comment>
    <comment ref="C45" authorId="0" shapeId="0" xr:uid="{00000000-0006-0000-0500-000025000000}">
      <text>
        <r>
          <rPr>
            <sz val="9"/>
            <color indexed="81"/>
            <rFont val="Tahoma"/>
            <family val="2"/>
          </rPr>
          <t>Once you get the basics down, take your archery skills to the next level.</t>
        </r>
      </text>
    </comment>
    <comment ref="C46" authorId="0" shapeId="0" xr:uid="{00000000-0006-0000-0500-000026000000}">
      <text>
        <r>
          <rPr>
            <b/>
            <sz val="9"/>
            <color indexed="81"/>
            <rFont val="Tahoma"/>
            <family val="2"/>
          </rPr>
          <t>Challenge yourself.</t>
        </r>
        <r>
          <rPr>
            <sz val="9"/>
            <color indexed="81"/>
            <rFont val="Tahoma"/>
            <family val="2"/>
          </rPr>
          <t xml:space="preserve"> Move the target back farther. Make a balloon target (balloon animals, candy in ballons), or design your own target.</t>
        </r>
      </text>
    </comment>
    <comment ref="C47" authorId="0" shapeId="0" xr:uid="{00000000-0006-0000-0500-000027000000}">
      <text>
        <r>
          <rPr>
            <b/>
            <sz val="9"/>
            <color indexed="81"/>
            <rFont val="Tahoma"/>
            <family val="2"/>
          </rPr>
          <t>Take part in a group challenge.</t>
        </r>
        <r>
          <rPr>
            <sz val="9"/>
            <color indexed="81"/>
            <rFont val="Tahoma"/>
            <family val="2"/>
          </rPr>
          <t xml:space="preserve"> Create an archery challenge of your choosing with your friends or join an archery tournament.</t>
        </r>
      </text>
    </comment>
    <comment ref="C48" authorId="0" shapeId="0" xr:uid="{00000000-0006-0000-0500-000028000000}">
      <text>
        <r>
          <rPr>
            <b/>
            <sz val="9"/>
            <color indexed="81"/>
            <rFont val="Tahoma"/>
            <family val="2"/>
          </rPr>
          <t>Create a contest for a younger group of girls.</t>
        </r>
        <r>
          <rPr>
            <sz val="9"/>
            <color indexed="81"/>
            <rFont val="Tahoma"/>
            <family val="2"/>
          </rPr>
          <t xml:space="preserve"> Design an archery game for beginners and help younger girls with their skills.</t>
        </r>
      </text>
    </comment>
    <comment ref="C52" authorId="0" shapeId="0" xr:uid="{00000000-0006-0000-0500-000029000000}">
      <text>
        <r>
          <rPr>
            <sz val="9"/>
            <color indexed="81"/>
            <rFont val="Tahoma"/>
            <family val="2"/>
          </rPr>
          <t xml:space="preserve">Kids of different ages have different needs, desires, and behaviors. In this step, do one choice to find out more about three of these age groups: newborns, infants, toddlers, preschoolers, young kids (ages 5-7), and older kids (ages 8-10).
Take notes on what you learn about these questions (you might turn them into a chart for easy reference!):
</t>
        </r>
        <r>
          <rPr>
            <sz val="9"/>
            <color indexed="81"/>
            <rFont val="Wingdings"/>
            <charset val="2"/>
          </rPr>
          <t></t>
        </r>
        <r>
          <rPr>
            <sz val="9"/>
            <color indexed="81"/>
            <rFont val="Tahoma"/>
            <family val="2"/>
          </rPr>
          <t xml:space="preserve">What's important to know about these three age groups?
</t>
        </r>
        <r>
          <rPr>
            <sz val="9"/>
            <color indexed="81"/>
            <rFont val="Wingdings"/>
            <charset val="2"/>
          </rPr>
          <t></t>
        </r>
        <r>
          <rPr>
            <sz val="9"/>
            <color indexed="81"/>
            <rFont val="Tahoma"/>
            <family val="2"/>
          </rPr>
          <t xml:space="preserve">What do kids this age look like?
</t>
        </r>
        <r>
          <rPr>
            <sz val="9"/>
            <color indexed="81"/>
            <rFont val="Wingdings"/>
            <charset val="2"/>
          </rPr>
          <t></t>
        </r>
        <r>
          <rPr>
            <sz val="9"/>
            <color indexed="81"/>
            <rFont val="Tahoma"/>
            <family val="2"/>
          </rPr>
          <t xml:space="preserve">What do they act like?
</t>
        </r>
        <r>
          <rPr>
            <sz val="9"/>
            <color indexed="81"/>
            <rFont val="Wingdings"/>
            <charset val="2"/>
          </rPr>
          <t></t>
        </r>
        <r>
          <rPr>
            <sz val="9"/>
            <color indexed="81"/>
            <rFont val="Tahoma"/>
            <family val="2"/>
          </rPr>
          <t>How do they interact with others?</t>
        </r>
      </text>
    </comment>
    <comment ref="C53" authorId="0" shapeId="0" xr:uid="{00000000-0006-0000-0500-00002A000000}">
      <text>
        <r>
          <rPr>
            <b/>
            <sz val="9"/>
            <color rgb="FF000000"/>
            <rFont val="Tahoma"/>
            <family val="2"/>
          </rPr>
          <t>Observe kids in person for at least one hour.</t>
        </r>
        <r>
          <rPr>
            <sz val="9"/>
            <color rgb="FF000000"/>
            <rFont val="Tahoma"/>
            <family val="2"/>
          </rPr>
          <t xml:space="preserve"> It could be at a day-care center, preschool, after-school program, or with an older girl who has a regular babysitting job. Act as a scientific researcher, and take notes about your observations. When you get home, do some research in books or online, and compare your observations with professional opinions on childhood development.</t>
        </r>
      </text>
    </comment>
    <comment ref="C54" authorId="0" shapeId="0" xr:uid="{00000000-0006-0000-0500-00002B000000}">
      <text>
        <r>
          <rPr>
            <b/>
            <sz val="9"/>
            <color indexed="81"/>
            <rFont val="Tahoma"/>
            <family val="2"/>
          </rPr>
          <t>Ask an expert.</t>
        </r>
        <r>
          <rPr>
            <sz val="9"/>
            <color indexed="81"/>
            <rFont val="Tahoma"/>
            <family val="2"/>
          </rPr>
          <t xml:space="preserve"> A school counselor, developmental psychologisy, day-care professionial, or health-care provider can provide you with valuable knowledge from their years of experience. Before your interview, do some basic research on how kids in the three groups you're interested in act, so you can ask informed questions.</t>
        </r>
      </text>
    </comment>
    <comment ref="C55" authorId="0" shapeId="0" xr:uid="{00000000-0006-0000-0500-00002C000000}">
      <text>
        <r>
          <rPr>
            <b/>
            <sz val="9"/>
            <color rgb="FF000000"/>
            <rFont val="Tahoma"/>
            <family val="2"/>
          </rPr>
          <t>Find information at the library or online.</t>
        </r>
        <r>
          <rPr>
            <sz val="9"/>
            <color rgb="FF000000"/>
            <rFont val="Tahoma"/>
            <family val="2"/>
          </rPr>
          <t xml:space="preserve"> Watch videos that show kids in action. Then write a one-paragraph summary of your findings for each age level to help you remember what you've found out. (It's easier to cement information in your mind when you talk to professionals or see things firsthand.) You'll impress potential employers when you're able to share all you know!</t>
        </r>
      </text>
    </comment>
    <comment ref="C56" authorId="0" shapeId="0" xr:uid="{00000000-0006-0000-0500-00002D000000}">
      <text>
        <r>
          <rPr>
            <sz val="9"/>
            <color indexed="81"/>
            <rFont val="Tahoma"/>
            <family val="2"/>
          </rPr>
          <t>The number-one rule of sitting is to keep kids safe! Babies and toddlers need diapering and toilet help. Temper tantrums, meltdowns, sibling rivalry, scrapes and tumbles, behavioral issues-it's all art of the day-to-day experience of dealing with kids. Learn crucial skills in one of the following ways.</t>
        </r>
      </text>
    </comment>
    <comment ref="C57" authorId="0" shapeId="0" xr:uid="{00000000-0006-0000-0500-00002E000000}">
      <text>
        <r>
          <rPr>
            <b/>
            <sz val="9"/>
            <color indexed="81"/>
            <rFont val="Tahoma"/>
            <family val="2"/>
          </rPr>
          <t>Attend a babysitter training course.</t>
        </r>
        <r>
          <rPr>
            <sz val="9"/>
            <color indexed="81"/>
            <rFont val="Tahoma"/>
            <family val="2"/>
          </rPr>
          <t xml:space="preserve"> Many hospitals, colleges, and community centers offer these courses. Your Girl Scout council might as well. (If you attend a course that includes first aid training, that course completes both this step and step 1 of the Cadette First Aid badge.)</t>
        </r>
      </text>
    </comment>
    <comment ref="C58" authorId="0" shapeId="0" xr:uid="{00000000-0006-0000-0500-00002F000000}">
      <text>
        <r>
          <rPr>
            <b/>
            <sz val="9"/>
            <color indexed="81"/>
            <rFont val="Tahoma"/>
            <family val="2"/>
          </rPr>
          <t>Interview five moms about what they expect from a babysitter.</t>
        </r>
        <r>
          <rPr>
            <sz val="9"/>
            <color indexed="81"/>
            <rFont val="Tahoma"/>
            <family val="2"/>
          </rPr>
          <t xml:space="preserve"> What are the top-three behavioral, safety, and emergency situations they expect babysitters to be able to handle? If these are situations you aren't prepared for, find a way to prepare, and do so.</t>
        </r>
      </text>
    </comment>
    <comment ref="C59" authorId="0" shapeId="0" xr:uid="{00000000-0006-0000-0500-000030000000}">
      <text>
        <r>
          <rPr>
            <b/>
            <sz val="9"/>
            <color indexed="81"/>
            <rFont val="Tahoma"/>
            <family val="2"/>
          </rPr>
          <t>Interview five experienced babysitters, nannies, or child-care specialists.</t>
        </r>
        <r>
          <rPr>
            <sz val="9"/>
            <color indexed="81"/>
            <rFont val="Tahoma"/>
            <family val="2"/>
          </rPr>
          <t xml:space="preserve"> Ask about behavioral challenges and emergency situations they've encountered on the job. What did they do? What would they suggest you do? How would you handle these situations? If you're missing important knowledge, find a way to get it, and go for it.</t>
        </r>
      </text>
    </comment>
    <comment ref="C60" authorId="0" shapeId="0" xr:uid="{00000000-0006-0000-0500-000031000000}">
      <text>
        <r>
          <rPr>
            <sz val="9"/>
            <color indexed="81"/>
            <rFont val="Tahoma"/>
            <family val="2"/>
          </rPr>
          <t>As you become familiar with playtime in one of these choices, take notes to use throughout your career as a babysitter! Be aware of safety concerns at playtime, too-review the sidebar for a list of safe toys for each age group.</t>
        </r>
      </text>
    </comment>
    <comment ref="C61" authorId="0" shapeId="0" xr:uid="{00000000-0006-0000-0500-000032000000}">
      <text>
        <r>
          <rPr>
            <b/>
            <sz val="9"/>
            <color indexed="81"/>
            <rFont val="Tahoma"/>
            <family val="2"/>
          </rPr>
          <t>Interview an educational toy or game creator.</t>
        </r>
        <r>
          <rPr>
            <sz val="9"/>
            <color indexed="81"/>
            <rFont val="Tahoma"/>
            <family val="2"/>
          </rPr>
          <t xml:space="preserve"> With an adult's help, find a staff member at a game or toy company that develops toys for kids. Prepare questions and ask for advice about how to best use the toys with kids of different ages.</t>
        </r>
      </text>
    </comment>
    <comment ref="C62" authorId="0" shapeId="0" xr:uid="{00000000-0006-0000-0500-000033000000}">
      <text>
        <r>
          <rPr>
            <b/>
            <sz val="9"/>
            <color indexed="81"/>
            <rFont val="Tahoma"/>
            <family val="2"/>
          </rPr>
          <t>Observe kids at a toy store for two hours.</t>
        </r>
        <r>
          <rPr>
            <sz val="9"/>
            <color indexed="81"/>
            <rFont val="Tahoma"/>
            <family val="2"/>
          </rPr>
          <t xml:space="preserve"> First, speak with the store manager to make sure it's okay to spend time there. (You could spend two hours in one store, or do two one-hour sessions at different stores.) While you're there, take notes on what kinds of games and toys are most attractive to kids of various ages.</t>
        </r>
      </text>
    </comment>
    <comment ref="C63" authorId="0" shapeId="0" xr:uid="{00000000-0006-0000-0500-000034000000}">
      <text>
        <r>
          <rPr>
            <b/>
            <sz val="9"/>
            <color indexed="81"/>
            <rFont val="Tahoma"/>
            <family val="2"/>
          </rPr>
          <t>Volunteer for at least two hours.</t>
        </r>
        <r>
          <rPr>
            <sz val="9"/>
            <color indexed="81"/>
            <rFont val="Tahoma"/>
            <family val="2"/>
          </rPr>
          <t xml:space="preserve"> It could be at a day-care center or a preschool, an after-school program, or as an assistant to an older girl with a sitting job. As you watch kids play and interact, take note of the fun active games and of quieter things like drawing and crafting. (If you choose this activity in step 1, do a seaparte visit for this step.)</t>
        </r>
      </text>
    </comment>
    <comment ref="C64" authorId="0" shapeId="0" xr:uid="{00000000-0006-0000-0500-000035000000}">
      <text>
        <r>
          <rPr>
            <sz val="9"/>
            <color indexed="81"/>
            <rFont val="Tahoma"/>
            <family val="2"/>
          </rPr>
          <t>Now that you've observed an dknow what to expect from kids of different ages, think about how many kids and what ages you'd be comfortable babysitting. Review the "Market Prep" box for some tips before you begin this step. Then begin to search for a family whose need matches your desires and capabilities. Start with people you know well: family, friends, and neighbors. (If you already have a babysitting job, use this step to find a new employer for your job in step 5.)</t>
        </r>
      </text>
    </comment>
    <comment ref="C65" authorId="0" shapeId="0" xr:uid="{00000000-0006-0000-0500-000036000000}">
      <text>
        <r>
          <rPr>
            <b/>
            <sz val="9"/>
            <color indexed="81"/>
            <rFont val="Tahoma"/>
            <family val="2"/>
          </rPr>
          <t>Market yourself.</t>
        </r>
        <r>
          <rPr>
            <sz val="9"/>
            <color indexed="81"/>
            <rFont val="Tahoma"/>
            <family val="2"/>
          </rPr>
          <t xml:space="preserve"> Have your introduction speech and your questions ready, and call around, keeping notes on who is interested and what they need, including if and when you should call back.</t>
        </r>
      </text>
    </comment>
    <comment ref="C66" authorId="0" shapeId="0" xr:uid="{00000000-0006-0000-0500-000037000000}">
      <text>
        <r>
          <rPr>
            <b/>
            <sz val="9"/>
            <color indexed="81"/>
            <rFont val="Tahoma"/>
            <family val="2"/>
          </rPr>
          <t>Create a questionnaire to give to family, friends, and neighbors.</t>
        </r>
        <r>
          <rPr>
            <sz val="9"/>
            <color indexed="81"/>
            <rFont val="Tahoma"/>
            <family val="2"/>
          </rPr>
          <t xml:space="preserve"> On one side of a flyer, write your name, qualifications, and the type of babysitting job you're seeking. On the flip side, write a questionnaire for your potential employers to fill out-it might include number of children and their ages; when the family generally needs babysitting help; what, if any, household responsibilities they expect you to complete; their basic house rules; and if they have any pets.</t>
        </r>
      </text>
    </comment>
    <comment ref="C67" authorId="0" shapeId="0" xr:uid="{00000000-0006-0000-0500-000038000000}">
      <text>
        <r>
          <rPr>
            <b/>
            <sz val="9"/>
            <color indexed="81"/>
            <rFont val="Tahoma"/>
            <family val="2"/>
          </rPr>
          <t>Conduct interviews with potential employers.</t>
        </r>
        <r>
          <rPr>
            <sz val="9"/>
            <color indexed="81"/>
            <rFont val="Tahoma"/>
            <family val="2"/>
          </rPr>
          <t xml:space="preserve"> Think about places where you might find possible customers. What about before a PTA meeting or after a worship service?</t>
        </r>
      </text>
    </comment>
    <comment ref="C68" authorId="0" shapeId="0" xr:uid="{00000000-0006-0000-0500-000039000000}">
      <text>
        <r>
          <rPr>
            <sz val="9"/>
            <color indexed="81"/>
            <rFont val="Tahoma"/>
            <family val="2"/>
          </rPr>
          <t>For your first job, you could co-sit with a friend, be an apprentice to an older girl, or act as a parent's helper. Set up a job with the family you feel most comfortable sitting for. Know the information listed on the parent's form, or fill it out with the parents (see page 6). Then do one of the following to add a healthy dose of fun-for both you and the kids! Use what you've learned in previous steps as you pick the right kind of fun for you and your charges.</t>
        </r>
      </text>
    </comment>
    <comment ref="C69" authorId="0" shapeId="0" xr:uid="{00000000-0006-0000-0500-00003A000000}">
      <text>
        <r>
          <rPr>
            <b/>
            <sz val="9"/>
            <color indexed="81"/>
            <rFont val="Tahoma"/>
            <family val="2"/>
          </rPr>
          <t>Come prepared for a game.</t>
        </r>
        <r>
          <rPr>
            <sz val="9"/>
            <color indexed="81"/>
            <rFont val="Tahoma"/>
            <family val="2"/>
          </rPr>
          <t xml:space="preserve"> You could plan a scavenger hunt, teach your favorite board game (or learn to play the kids' favorite before you arrive), or bring a great bedtime story to read using fun voices for each character.
FOR MORE FUN: Customize an existing toy or game.</t>
        </r>
      </text>
    </comment>
    <comment ref="C70" authorId="0" shapeId="0" xr:uid="{00000000-0006-0000-0500-00003B000000}">
      <text>
        <r>
          <rPr>
            <b/>
            <sz val="9"/>
            <color indexed="81"/>
            <rFont val="Tahoma"/>
            <family val="2"/>
          </rPr>
          <t>Make a tasty snack.</t>
        </r>
        <r>
          <rPr>
            <sz val="9"/>
            <color indexed="81"/>
            <rFont val="Tahoma"/>
            <family val="2"/>
          </rPr>
          <t xml:space="preserve"> Are the kids allowed snacks? Ask what foods, if any, will be available, and if it's okay to make a kid-friendly recipe. What about raisin faces on jelly toast, no-bake granola bars, or fruit smoothies? If the kids are old enough, let them help you make the recipe-it's a great chance to teach them about healthy living.
FOR MORE FUN: Find out the child's favorite foods, and create a great snack using them!</t>
        </r>
      </text>
    </comment>
    <comment ref="C71" authorId="0" shapeId="0" xr:uid="{00000000-0006-0000-0500-00003C000000}">
      <text>
        <r>
          <rPr>
            <b/>
            <sz val="9"/>
            <color indexed="81"/>
            <rFont val="Tahoma"/>
            <family val="2"/>
          </rPr>
          <t>Play a fun craft.</t>
        </r>
        <r>
          <rPr>
            <sz val="9"/>
            <color indexed="81"/>
            <rFont val="Tahoma"/>
            <family val="2"/>
          </rPr>
          <t xml:space="preserve"> Find a simple recipe for play dough, bring paper bags to make puppets with, or ask about family art supplies and teach a little lesson about an art or craft you enjoy (or want to learn with the kids).</t>
        </r>
      </text>
    </comment>
    <comment ref="C75" authorId="0" shapeId="0" xr:uid="{00000000-0006-0000-0500-00003D000000}">
      <text>
        <r>
          <rPr>
            <sz val="9"/>
            <color indexed="81"/>
            <rFont val="Tahoma"/>
            <family val="2"/>
          </rPr>
          <t>Since they were scratching figures into clay with sticks, humans have been creating and preserving documents. The invention of paper made the possibilities seemingly endless, and today artists make book covers by recycling everything from bottle caps and cereal boxes to leather clothes and license plates. Dive into the art of bookbinding!</t>
        </r>
      </text>
    </comment>
    <comment ref="C76" authorId="0" shapeId="0" xr:uid="{00000000-0006-0000-0500-00003E000000}">
      <text>
        <r>
          <rPr>
            <b/>
            <sz val="9"/>
            <color indexed="81"/>
            <rFont val="Tahoma"/>
            <family val="2"/>
          </rPr>
          <t>Survey a book collection.</t>
        </r>
        <r>
          <rPr>
            <sz val="9"/>
            <color indexed="81"/>
            <rFont val="Tahoma"/>
            <family val="2"/>
          </rPr>
          <t xml:space="preserve"> Find five different sizes and styles of books that you like at a library, bookstore, or in your own collection. Then figure out the binding and printing methods used to create each one. (Books and websites about book arts will help you get familiar with the parts of a book. Check out the sidebar on page 3 for some great terms to understand.)
FOR MORE FUN: Share one or two examples of books you find particularly beautiful with your Cadette group.</t>
        </r>
      </text>
    </comment>
    <comment ref="C77" authorId="0" shapeId="0" xr:uid="{00000000-0006-0000-0500-00003F000000}">
      <text>
        <r>
          <rPr>
            <b/>
            <sz val="9"/>
            <color indexed="81"/>
            <rFont val="Tahoma"/>
            <family val="2"/>
          </rPr>
          <t>Interview or visit a book artist or bookbinder.</t>
        </r>
        <r>
          <rPr>
            <sz val="9"/>
            <color indexed="81"/>
            <rFont val="Tahoma"/>
            <family val="2"/>
          </rPr>
          <t xml:space="preserve"> Many colleges offer courses in book arts, and the teachers may share some knowledge with you. Librarians and antique booksellers may also be able to point you to a book artist. Ask the artist how they got involved in book arts, why they love making books, and what kinds of books they make. If you can, visit their studio. What kinds of tools and materials do they use? Can they point you to resources in the community that can help you with th rest of your steps?</t>
        </r>
      </text>
    </comment>
    <comment ref="C78" authorId="0" shapeId="0" xr:uid="{00000000-0006-0000-0500-000040000000}">
      <text>
        <r>
          <rPr>
            <b/>
            <sz val="9"/>
            <color indexed="81"/>
            <rFont val="Tahoma"/>
            <family val="2"/>
          </rPr>
          <t>Tour a book arts center or art museum.</t>
        </r>
        <r>
          <rPr>
            <sz val="9"/>
            <color indexed="81"/>
            <rFont val="Tahoma"/>
            <family val="2"/>
          </rPr>
          <t xml:space="preserve"> If there's a book arts center or museum with a book arts collection near you, go for a visit. When there, find five examples of the bookbinding craft that you like.
FOR MORE FUN: Read a book about bookbinding before you go so you'll have some questions in mind and can search for the kinds of books you might like to make.</t>
        </r>
      </text>
    </comment>
    <comment ref="C79" authorId="0" shapeId="0" xr:uid="{00000000-0006-0000-0500-000041000000}">
      <text>
        <r>
          <rPr>
            <b/>
            <sz val="9"/>
            <color indexed="81"/>
            <rFont val="Tahoma"/>
            <family val="2"/>
          </rPr>
          <t>Get familiar with the insides of a book.</t>
        </r>
        <r>
          <rPr>
            <sz val="9"/>
            <color indexed="81"/>
            <rFont val="Tahoma"/>
            <family val="2"/>
          </rPr>
          <t xml:space="preserve"> Before you start creating your own books, take a look inside to see how they're made. In the process, learn how to mend books so you can help keep your collection-and the collection of others-in great shape. Get started with these choices.</t>
        </r>
      </text>
    </comment>
    <comment ref="C80" authorId="0" shapeId="0" xr:uid="{00000000-0006-0000-0500-000042000000}">
      <text>
        <r>
          <rPr>
            <b/>
            <sz val="9"/>
            <color indexed="81"/>
            <rFont val="Tahoma"/>
            <family val="2"/>
          </rPr>
          <t>Mend an old book.</t>
        </r>
        <r>
          <rPr>
            <sz val="9"/>
            <color indexed="81"/>
            <rFont val="Tahoma"/>
            <family val="2"/>
          </rPr>
          <t xml:space="preserve"> Visit a nearby library, and, if possible, tour the repair or conservation area. Understand the basic process of repairing a paperback book, and try your hand at it-either help at the library you're visiting, or ask for the librarian's assistance in repairing an old book of yours or one from a used bookstore.</t>
        </r>
      </text>
    </comment>
    <comment ref="C81" authorId="0" shapeId="0" xr:uid="{00000000-0006-0000-0500-000043000000}">
      <text>
        <r>
          <rPr>
            <b/>
            <sz val="9"/>
            <color indexed="81"/>
            <rFont val="Tahoma"/>
            <family val="2"/>
          </rPr>
          <t>Take an old book apart.</t>
        </r>
        <r>
          <rPr>
            <sz val="9"/>
            <color indexed="81"/>
            <rFont val="Tahoma"/>
            <family val="2"/>
          </rPr>
          <t xml:space="preserve"> Find a discarded book from a library or an old book from your collection, a used bookstore, or a yard sale. Name the parts of the binding and interior. Then carefully take the book apart to find out how it was made.
FOR MORE FUN: Find out what it would take to put the book back together, and, if possible, go for it!</t>
        </r>
      </text>
    </comment>
    <comment ref="C82" authorId="0" shapeId="0" xr:uid="{00000000-0006-0000-0500-000044000000}">
      <text>
        <r>
          <rPr>
            <b/>
            <sz val="9"/>
            <color indexed="81"/>
            <rFont val="Tahoma"/>
            <family val="2"/>
          </rPr>
          <t>Visit an antiuque or rare bookseller.</t>
        </r>
        <r>
          <rPr>
            <sz val="9"/>
            <color indexed="81"/>
            <rFont val="Tahoma"/>
            <family val="2"/>
          </rPr>
          <t xml:space="preserve"> Repairing very old books is a delicate process. Ask someone skilled in this area to explain how it's done and to show you some examples.
FOR MORE FUN: Find out what makes a book rare and why an old book is not necessarily a rare and valuable book.</t>
        </r>
      </text>
    </comment>
    <comment ref="C83" authorId="0" shapeId="0" xr:uid="{00000000-0006-0000-0500-000045000000}">
      <text>
        <r>
          <rPr>
            <sz val="9"/>
            <color indexed="81"/>
            <rFont val="Tahoma"/>
            <family val="2"/>
          </rPr>
          <t xml:space="preserve">All you need to get started in book crafts are plain paper, your fingers for folding, regular thread, and glue. Pick one choice to try </t>
        </r>
        <r>
          <rPr>
            <b/>
            <sz val="9"/>
            <color indexed="81"/>
            <rFont val="Tahoma"/>
            <family val="2"/>
          </rPr>
          <t>two</t>
        </r>
        <r>
          <rPr>
            <sz val="9"/>
            <color indexed="81"/>
            <rFont val="Tahoma"/>
            <family val="2"/>
          </rPr>
          <t xml:space="preserve"> of these classic bookbinding methods. You'll make finished books in steps 4 and 5, so use this step to get familiar with your materials and how to use them. Look for specific directions in a book or online; you might also ask an expert or attend a course for guidance.
TECHNIQUES:
Fold-and-cut. Try making a star book or accordion book with this method, which requires few tools.
Glue binding. Gluing allows you to place many pages into a spine and to add beautiful covers to basic books.
Stitch. Make a simple sewn book-you could try a simple saddle stitch or the more advanced chain stitch method.</t>
        </r>
      </text>
    </comment>
    <comment ref="C87" authorId="0" shapeId="0" xr:uid="{00000000-0006-0000-0500-000046000000}">
      <text>
        <r>
          <rPr>
            <sz val="9"/>
            <color indexed="81"/>
            <rFont val="Tahoma"/>
            <family val="2"/>
          </rPr>
          <t>Now that you've taken a close look at books, it's time to make your own! Consider what kinds of materials will work best with the contents of the book you choose to make.</t>
        </r>
      </text>
    </comment>
    <comment ref="C88" authorId="0" shapeId="0" xr:uid="{00000000-0006-0000-0500-000047000000}">
      <text>
        <r>
          <rPr>
            <b/>
            <sz val="9"/>
            <color indexed="81"/>
            <rFont val="Tahoma"/>
            <family val="2"/>
          </rPr>
          <t>Make an organizational book.</t>
        </r>
        <r>
          <rPr>
            <sz val="9"/>
            <color indexed="81"/>
            <rFont val="Tahoma"/>
            <family val="2"/>
          </rPr>
          <t xml:space="preserve"> This might be a personal date book, planner, or calendar book. Some computer programs offer templates with calendar pages you can bind into your book.</t>
        </r>
      </text>
    </comment>
    <comment ref="C89" authorId="0" shapeId="0" xr:uid="{00000000-0006-0000-0500-000048000000}">
      <text>
        <r>
          <rPr>
            <b/>
            <sz val="9"/>
            <color indexed="81"/>
            <rFont val="Tahoma"/>
            <family val="2"/>
          </rPr>
          <t>Make a scrapbook, memory book, or personal journal.</t>
        </r>
        <r>
          <rPr>
            <sz val="9"/>
            <color indexed="81"/>
            <rFont val="Tahoma"/>
            <family val="2"/>
          </rPr>
          <t xml:space="preserve"> This could be an album for your photos; a journal for thoughts, dreams, or favorite quotes; or a book with heavy paper for pasting in memories from a Girl Scout trip or a family vacation.</t>
        </r>
      </text>
    </comment>
    <comment ref="C90" authorId="0" shapeId="0" xr:uid="{00000000-0006-0000-0500-000049000000}">
      <text>
        <r>
          <rPr>
            <b/>
            <sz val="9"/>
            <color indexed="81"/>
            <rFont val="Tahoma"/>
            <family val="2"/>
          </rPr>
          <t>Make a gift book.</t>
        </r>
        <r>
          <rPr>
            <sz val="9"/>
            <color indexed="81"/>
            <rFont val="Tahoma"/>
            <family val="2"/>
          </rPr>
          <t xml:space="preserve"> This could be an appreciation book, in which friends can write something cool about the girl you're giving it to. It could be a sketch journal for an artist friend. Or it could be a bound manuscript or book of poems for a friend who's a novelist or poet (you could even design a book jacket!).</t>
        </r>
      </text>
    </comment>
    <comment ref="C91" authorId="0" shapeId="0" xr:uid="{00000000-0006-0000-0500-00004A000000}">
      <text>
        <r>
          <rPr>
            <sz val="9"/>
            <color indexed="81"/>
            <rFont val="Tahoma"/>
            <family val="2"/>
          </rPr>
          <t>Books can be interesting for more than just their content-they can be beautiful works of art. Concentrate on the look and style of the book you create in one of the choices below.</t>
        </r>
      </text>
    </comment>
    <comment ref="C92" authorId="0" shapeId="0" xr:uid="{00000000-0006-0000-0500-00004B000000}">
      <text>
        <r>
          <rPr>
            <b/>
            <sz val="9"/>
            <color indexed="81"/>
            <rFont val="Tahoma"/>
            <family val="2"/>
          </rPr>
          <t>Make a book form something unexpected.</t>
        </r>
        <r>
          <rPr>
            <sz val="9"/>
            <color indexed="81"/>
            <rFont val="Tahoma"/>
            <family val="2"/>
          </rPr>
          <t xml:space="preserve"> Use grocery bags, maps, menus, magazine or newspaper pages, or any other kind of creative material as a cover, endpapers, or pages for your book.</t>
        </r>
      </text>
    </comment>
    <comment ref="C93" authorId="0" shapeId="0" xr:uid="{00000000-0006-0000-0500-00004C000000}">
      <text>
        <r>
          <rPr>
            <b/>
            <sz val="9"/>
            <color indexed="81"/>
            <rFont val="Tahoma"/>
            <family val="2"/>
          </rPr>
          <t>Try a different binding technique or alter a book.</t>
        </r>
        <r>
          <rPr>
            <sz val="9"/>
            <color indexed="81"/>
            <rFont val="Tahoma"/>
            <family val="2"/>
          </rPr>
          <t xml:space="preserve"> Other bindings might include buttonhole binding or coptic binding. An "altered" book is one that might otherwise be discarded-instead, you add paint, collage, pop-ups, scrapbook elements, messages, or anything else you'd like to give the book a new life as an art piece.</t>
        </r>
      </text>
    </comment>
    <comment ref="C94" authorId="0" shapeId="0" xr:uid="{00000000-0006-0000-0500-00004D000000}">
      <text>
        <r>
          <rPr>
            <b/>
            <sz val="9"/>
            <color indexed="81"/>
            <rFont val="Tahoma"/>
            <family val="2"/>
          </rPr>
          <t>Get creative with the definition of "book."</t>
        </r>
        <r>
          <rPr>
            <sz val="9"/>
            <color indexed="81"/>
            <rFont val="Tahoma"/>
            <family val="2"/>
          </rPr>
          <t xml:space="preserve"> Use your bookbinding skills to make a pop-up book, old-fashioned scroll, artist's portolio case, or cloth baby book!</t>
        </r>
      </text>
    </comment>
    <comment ref="C98" authorId="0" shapeId="0" xr:uid="{00000000-0006-0000-0500-00004E000000}">
      <text>
        <r>
          <rPr>
            <sz val="9"/>
            <color indexed="81"/>
            <rFont val="Tahoma"/>
            <family val="2"/>
          </rPr>
          <t>Your budget is more than just a way to track your money-how you choose to spend your money shows what's important to you. In a way, it's a statement of your values. For example, if healthy living is important to you, you may want to budget for a gym membership or exercise class. If music is your passion, you may choose to save for music lessons or a musical instrument-or earmakr money to buy your favorite tunes. If you have a favorite cause, you may wish to give money to an organization that supports it.
You can group your money decisions into three categories: spend, save, and give. "Spend" includes things you'd like to buy right now; "Save" includes saving for the future and for items that you want but can't buy right now; "Give" includes any ways you want to use money to help others, from donating to a charity to buying school supplies for children at a homeless shelter.</t>
        </r>
      </text>
    </comment>
    <comment ref="C99" authorId="0" shapeId="0" xr:uid="{00000000-0006-0000-0500-00004F000000}">
      <text>
        <r>
          <rPr>
            <b/>
            <sz val="9"/>
            <color indexed="81"/>
            <rFont val="Tahoma"/>
            <family val="2"/>
          </rPr>
          <t>Create a team values list.</t>
        </r>
        <r>
          <rPr>
            <sz val="9"/>
            <color indexed="81"/>
            <rFont val="Tahoma"/>
            <family val="2"/>
          </rPr>
          <t xml:space="preserve"> Have a discussion with your Cadette friends. How does your group handle its money? How much do you want to put aside in each of the three categories? This is a good time for some forward thinking.  Is there something special you could see putting money toward in the future? You don't need to make a plan just yet, but it never hurts to start collecting thoughts about your future spending plans so you can be ready when the time is right.</t>
        </r>
      </text>
    </comment>
    <comment ref="C100" authorId="0" shapeId="0" xr:uid="{00000000-0006-0000-0500-000050000000}">
      <text>
        <r>
          <rPr>
            <b/>
            <sz val="9"/>
            <color indexed="81"/>
            <rFont val="Tahoma"/>
            <family val="2"/>
          </rPr>
          <t>Make your own values list.</t>
        </r>
        <r>
          <rPr>
            <sz val="9"/>
            <color indexed="81"/>
            <rFont val="Tahoma"/>
            <family val="2"/>
          </rPr>
          <t xml:space="preserve"> Write a list of all the things you'd like to have or do that cost money. Something new for your home? Check. Nice gifts for your friends and family? Check. A regular donation to a cause you believe in? Check. Make the list as long as you like. Then take a serious look at what you've written and group the items into categories: must have; nice but not necessary; or not really important to me. Sit down with family or friends and talk about how you'd like to use your money.</t>
        </r>
      </text>
    </comment>
    <comment ref="C101" authorId="0" shapeId="0" xr:uid="{00000000-0006-0000-0500-000051000000}">
      <text>
        <r>
          <rPr>
            <b/>
            <sz val="9"/>
            <color indexed="81"/>
            <rFont val="Tahoma"/>
            <family val="2"/>
          </rPr>
          <t xml:space="preserve">Find out how other people budget to reflect their values. </t>
        </r>
        <r>
          <rPr>
            <sz val="9"/>
            <color indexed="81"/>
            <rFont val="Tahoma"/>
            <family val="2"/>
          </rPr>
          <t xml:space="preserve"> Talk to at least three adults about how they make choices when it comes to spending money. Ask them if they ever changed their priorities and how that affected their budget.</t>
        </r>
      </text>
    </comment>
    <comment ref="C102" authorId="0" shapeId="0" xr:uid="{00000000-0006-0000-0500-000052000000}">
      <text>
        <r>
          <rPr>
            <sz val="9"/>
            <color indexed="81"/>
            <rFont val="Tahoma"/>
            <family val="2"/>
          </rPr>
          <t>To come up with a budget that works, you need to know where your money goes. Without tracking your spending, it's all too easy to forget about that slice of pizza you bought or the fingernail polish you picked up for a friend's birthday.</t>
        </r>
      </text>
    </comment>
    <comment ref="C103" authorId="0" shapeId="0" xr:uid="{00000000-0006-0000-0500-000053000000}">
      <text>
        <r>
          <rPr>
            <b/>
            <sz val="9"/>
            <color indexed="81"/>
            <rFont val="Tahoma"/>
            <family val="2"/>
          </rPr>
          <t>Get on the "write" track.</t>
        </r>
        <r>
          <rPr>
            <sz val="9"/>
            <color indexed="81"/>
            <rFont val="Tahoma"/>
            <family val="2"/>
          </rPr>
          <t xml:space="preserve"> Document your spending habits by keeping a log for a week. Make a note every time you make any purchase, including what you bought, how much it cost, and anything that might have influenced your decision to buy it. For example, did you buy a bracelet because you were with your friends and they were all buying bracelets? Did you splurge on a packet of cookies because you were hungry? Or did you impulsively buy your best friend a present because you were in a great mood? After a week, go over your log and note any patterns about when and why you buy things.</t>
        </r>
      </text>
    </comment>
    <comment ref="C104" authorId="0" shapeId="0" xr:uid="{00000000-0006-0000-0500-000054000000}">
      <text>
        <r>
          <rPr>
            <b/>
            <sz val="9"/>
            <color indexed="81"/>
            <rFont val="Tahoma"/>
            <family val="2"/>
          </rPr>
          <t>Spot spending habits.</t>
        </r>
        <r>
          <rPr>
            <sz val="9"/>
            <color indexed="81"/>
            <rFont val="Tahoma"/>
            <family val="2"/>
          </rPr>
          <t xml:space="preserve"> Once you've started to track your spending, sit down with your Girl Scout friends or family members to discuss your spending habits. This is the best way to spot patterns and provides a starting point for areas to cut back spending. You can also do this by yourself; simply go over your record keeping and write down or highlight repeated spending trends.</t>
        </r>
      </text>
    </comment>
    <comment ref="C105" authorId="0" shapeId="0" xr:uid="{00000000-0006-0000-0500-000055000000}">
      <text>
        <r>
          <rPr>
            <b/>
            <sz val="9"/>
            <color indexed="81"/>
            <rFont val="Tahoma"/>
            <family val="2"/>
          </rPr>
          <t>Pretend you're a psycholoist.</t>
        </r>
        <r>
          <rPr>
            <sz val="9"/>
            <color indexed="81"/>
            <rFont val="Tahoma"/>
            <family val="2"/>
          </rPr>
          <t xml:space="preserve"> You can learn a lot by observing other people's behaviors, which is one of the things a psychologist does. For a week, take notes on what you see people buying at stores or the mall. Is there anything that you would decide not to buy if you were trying to save money? Can you think of lower-cost options that would get you what you want, like checking a book or DVD out of the library for free?</t>
        </r>
      </text>
    </comment>
    <comment ref="C106" authorId="0" shapeId="0" xr:uid="{00000000-0006-0000-0500-000056000000}">
      <text>
        <r>
          <rPr>
            <b/>
            <sz val="9"/>
            <color indexed="81"/>
            <rFont val="Tahoma"/>
            <family val="2"/>
          </rPr>
          <t>Find out about different ways to save money.</t>
        </r>
        <r>
          <rPr>
            <sz val="9"/>
            <color indexed="81"/>
            <rFont val="Tahoma"/>
            <family val="2"/>
          </rPr>
          <t xml:space="preserve"> Keeping a bank account is one popular way to save money. You can also put your money in a personal bank at home.</t>
        </r>
      </text>
    </comment>
    <comment ref="C107" authorId="0" shapeId="0" xr:uid="{00000000-0006-0000-0500-000057000000}">
      <text>
        <r>
          <rPr>
            <b/>
            <sz val="9"/>
            <color indexed="81"/>
            <rFont val="Tahoma"/>
            <family val="2"/>
          </rPr>
          <t>Do field research.</t>
        </r>
        <r>
          <rPr>
            <sz val="9"/>
            <color indexed="81"/>
            <rFont val="Tahoma"/>
            <family val="2"/>
          </rPr>
          <t xml:space="preserve"> If you'd like to observe some money management firsthand, try visiting the people who make a career out of managing money-bankers and bank tellers. Ask your parents to take you along on the next visit to their bank or credit union. Then set up a quick meeting to talk with someone who can tell you more about how checking and savings accounts work.</t>
        </r>
      </text>
    </comment>
    <comment ref="C108" authorId="0" shapeId="0" xr:uid="{00000000-0006-0000-0500-000058000000}">
      <text>
        <r>
          <rPr>
            <b/>
            <sz val="9"/>
            <color indexed="81"/>
            <rFont val="Tahoma"/>
            <family val="2"/>
          </rPr>
          <t>Let money talk.</t>
        </r>
        <r>
          <rPr>
            <sz val="9"/>
            <color indexed="81"/>
            <rFont val="Tahoma"/>
            <family val="2"/>
          </rPr>
          <t xml:space="preserve"> If you can't get to a bank, have the bank come to you. Invite a bank employee or financial adviser to speak to your group about money management. Ask your speaker about financial basics like interest rates; different kinds of accounts such as savings, checking, or money market; and the difference between banks and credit unions.</t>
        </r>
      </text>
    </comment>
    <comment ref="C109" authorId="0" shapeId="0" xr:uid="{00000000-0006-0000-0500-000059000000}">
      <text>
        <r>
          <rPr>
            <b/>
            <sz val="9"/>
            <color indexed="81"/>
            <rFont val="Tahoma"/>
            <family val="2"/>
          </rPr>
          <t>Hit the books.</t>
        </r>
        <r>
          <rPr>
            <sz val="9"/>
            <color indexed="81"/>
            <rFont val="Tahoma"/>
            <family val="2"/>
          </rPr>
          <t xml:space="preserve"> Your local library probably has an entire section devoted to budgeting and financial planning. Check out some budgeting guides or books on banking basics. Ask a librarian for a good place to get started.</t>
        </r>
      </text>
    </comment>
    <comment ref="C110" authorId="0" shapeId="0" xr:uid="{00000000-0006-0000-0500-00005A000000}">
      <text>
        <r>
          <rPr>
            <sz val="9"/>
            <color indexed="81"/>
            <rFont val="Tahoma"/>
            <family val="2"/>
          </rPr>
          <t>Lending a hand to someone in need is a surefire way to feel good about yourself. Find out what you can do with your money to benefit others. You don't need to make any giving decisions just yet, but your research might inspire you to include the needs of others into your budget and financial planning.</t>
        </r>
      </text>
    </comment>
    <comment ref="C111" authorId="0" shapeId="0" xr:uid="{00000000-0006-0000-0500-00005B000000}">
      <text>
        <r>
          <rPr>
            <b/>
            <sz val="9"/>
            <color indexed="81"/>
            <rFont val="Tahoma"/>
            <family val="2"/>
          </rPr>
          <t>Lead with your heart.</t>
        </r>
        <r>
          <rPr>
            <sz val="9"/>
            <color indexed="81"/>
            <rFont val="Tahoma"/>
            <family val="2"/>
          </rPr>
          <t xml:space="preserve"> Think of three things that are important to you. Then research causes that touch on that interest. Maybe your family pet makes the list. Is there an animal shelter that could use your help? Be creative; there are lots of opportunities to give.</t>
        </r>
      </text>
    </comment>
    <comment ref="C112" authorId="0" shapeId="0" xr:uid="{00000000-0006-0000-0500-00005C000000}">
      <text>
        <r>
          <rPr>
            <b/>
            <sz val="9"/>
            <color indexed="81"/>
            <rFont val="Tahoma"/>
            <family val="2"/>
          </rPr>
          <t>Team up with others.</t>
        </r>
        <r>
          <rPr>
            <sz val="9"/>
            <color indexed="81"/>
            <rFont val="Tahoma"/>
            <family val="2"/>
          </rPr>
          <t xml:space="preserve"> Gather a few friends or family members to discuss different ways to donate money. For example, you could make a donation as part of your Take Action project. Or, if there's an organization you want to help financially, find out how it would use the funds. Compare and contrast-what does your group think would be the most effective use of your money?</t>
        </r>
      </text>
    </comment>
    <comment ref="C113" authorId="0" shapeId="0" xr:uid="{00000000-0006-0000-0500-00005D000000}">
      <text>
        <r>
          <rPr>
            <b/>
            <sz val="9"/>
            <color indexed="81"/>
            <rFont val="Tahoma"/>
            <family val="2"/>
          </rPr>
          <t>Learn from a professional.</t>
        </r>
        <r>
          <rPr>
            <sz val="9"/>
            <color indexed="81"/>
            <rFont val="Tahoma"/>
            <family val="2"/>
          </rPr>
          <t xml:space="preserve"> Invite someone from a philanthropic or nonprofit organization to talk to your Girl Scout group. Ask about how donations help the organization, how fund-raising works, and how decisions are made about using money.</t>
        </r>
      </text>
    </comment>
    <comment ref="C114" authorId="0" shapeId="0" xr:uid="{00000000-0006-0000-0500-00005E000000}">
      <text>
        <r>
          <rPr>
            <b/>
            <sz val="9"/>
            <color indexed="81"/>
            <rFont val="Tahoma"/>
            <family val="2"/>
          </rPr>
          <t>Create a budget that focuses on your values.</t>
        </r>
        <r>
          <rPr>
            <sz val="9"/>
            <color indexed="81"/>
            <rFont val="Tahoma"/>
            <family val="2"/>
          </rPr>
          <t xml:space="preserve"> It's time to make some big decisions. What will you budget for? What things will go into your spending and saving categories? And what will you be giving money to? This is the joy of having a budget-it helps you take charge of your money and put it to good use.</t>
        </r>
      </text>
    </comment>
    <comment ref="C115" authorId="0" shapeId="0" xr:uid="{00000000-0006-0000-0500-00005F000000}">
      <text>
        <r>
          <rPr>
            <b/>
            <sz val="9"/>
            <color indexed="81"/>
            <rFont val="Tahoma"/>
            <family val="2"/>
          </rPr>
          <t>Make a savings action plan.</t>
        </r>
        <r>
          <rPr>
            <sz val="9"/>
            <color indexed="81"/>
            <rFont val="Tahoma"/>
            <family val="2"/>
          </rPr>
          <t xml:space="preserve"> Decide on something you'd like to save money to buy. Find out how much your chosen future purchase will cost. That will be the amount you need to save to reach your goal. Then do the math: If you have a certain amount you can put away each week or month, how long will it take to reach yoru goal? Or, if you know you want to reach your goal in a certain amount of time, how much will you have to save each week/month to reach your goal in that time?</t>
        </r>
      </text>
    </comment>
    <comment ref="C116" authorId="0" shapeId="0" xr:uid="{00000000-0006-0000-0500-000060000000}">
      <text>
        <r>
          <rPr>
            <b/>
            <sz val="9"/>
            <color indexed="81"/>
            <rFont val="Tahoma"/>
            <family val="2"/>
          </rPr>
          <t>Form a support group.</t>
        </r>
        <r>
          <rPr>
            <sz val="9"/>
            <color indexed="81"/>
            <rFont val="Tahoma"/>
            <family val="2"/>
          </rPr>
          <t xml:space="preserve"> Team up with your Cadette friends to offer each other advice on spending, saving, and making decisions. Work together to create budget points that you all agree on. Then discuss where and why your budgets differ.</t>
        </r>
      </text>
    </comment>
    <comment ref="C117" authorId="0" shapeId="0" xr:uid="{00000000-0006-0000-0500-000061000000}">
      <text>
        <r>
          <rPr>
            <b/>
            <sz val="9"/>
            <color indexed="81"/>
            <rFont val="Tahoma"/>
            <family val="2"/>
          </rPr>
          <t>Imagine yourself in the future.</t>
        </r>
        <r>
          <rPr>
            <sz val="9"/>
            <color indexed="81"/>
            <rFont val="Tahoma"/>
            <family val="2"/>
          </rPr>
          <t xml:space="preserve"> Envision your life 10 years from now. What do you think you'd need to buy? What big purchases would you like to save for? How much would you like to be able to give? Create a practice budget so you can begin to see how you might use your money in the future.</t>
        </r>
      </text>
    </comment>
    <comment ref="C121" authorId="0" shapeId="0" xr:uid="{74B8D6B1-9191-4DA2-A971-EF47AE7BAD3E}">
      <text>
        <r>
          <rPr>
            <b/>
            <sz val="9"/>
            <color rgb="FF000000"/>
            <rFont val="Tahoma"/>
            <family val="2"/>
          </rPr>
          <t>Come up with an idea that solves a problem</t>
        </r>
        <r>
          <rPr>
            <sz val="9"/>
            <color rgb="FF000000"/>
            <rFont val="Tahoma"/>
            <family val="2"/>
          </rPr>
          <t xml:space="preserve">
In this step, you'll come up with a product, service, or technology solution for a local, national, or global problem. Your idea might be a radical change or a simple solution.
 </t>
        </r>
        <r>
          <rPr>
            <b/>
            <sz val="9"/>
            <color rgb="FF000000"/>
            <rFont val="Tahoma"/>
            <family val="2"/>
          </rPr>
          <t>Idea Sparks</t>
        </r>
        <r>
          <rPr>
            <sz val="9"/>
            <color rgb="FF000000"/>
            <rFont val="Tahoma"/>
            <family val="2"/>
          </rPr>
          <t xml:space="preserve">
Here are some examples of businesses that solve problems.
•A portable water filtration device that not only makes camping safer, but also helps millions of people who lack clean and safe water
•A tutoring service to help younger kids with schoolwork
•An app that scans food to identify healthy nutritional content</t>
        </r>
      </text>
    </comment>
    <comment ref="C122" authorId="0" shapeId="0" xr:uid="{1A71D3F1-9119-4EBC-BF9A-1E72EAEAFDCC}">
      <text>
        <r>
          <rPr>
            <b/>
            <sz val="9"/>
            <color rgb="FF000000"/>
            <rFont val="Tahoma"/>
            <family val="2"/>
          </rPr>
          <t>Research online.</t>
        </r>
        <r>
          <rPr>
            <sz val="9"/>
            <color rgb="FF000000"/>
            <rFont val="Tahoma"/>
            <family val="2"/>
          </rPr>
          <t xml:space="preserve"> Look for websites that cover social, economic, educational, and environmental issues. Find issues that interest you and explore more. Is there a product, service, or technological solution you can come up with to help solve the problem?</t>
        </r>
      </text>
    </comment>
    <comment ref="C123" authorId="0" shapeId="0" xr:uid="{F91E8033-A9C5-46C7-8AE4-40F081E3CDBB}">
      <text>
        <r>
          <rPr>
            <b/>
            <sz val="9"/>
            <color rgb="FF000000"/>
            <rFont val="Tahoma"/>
            <family val="2"/>
          </rPr>
          <t xml:space="preserve">Look around your community. </t>
        </r>
        <r>
          <rPr>
            <sz val="9"/>
            <color rgb="FF000000"/>
            <rFont val="Tahoma"/>
            <family val="2"/>
          </rPr>
          <t xml:space="preserve">What are some things you notice in your community that you would change or improve? Is there a product, service, or technological solution that can help? </t>
        </r>
      </text>
    </comment>
    <comment ref="C124" authorId="0" shapeId="0" xr:uid="{27EA1379-7CC3-4A6E-A7CF-6DCEDFEEB6B7}">
      <text>
        <r>
          <rPr>
            <b/>
            <sz val="9"/>
            <color rgb="FF000000"/>
            <rFont val="Tahoma"/>
            <family val="34"/>
          </rPr>
          <t xml:space="preserve">Talk to a senior member of an organization that makes a difference. </t>
        </r>
        <r>
          <rPr>
            <sz val="9"/>
            <color rgb="FF000000"/>
            <rFont val="Tahoma"/>
            <family val="34"/>
          </rPr>
          <t xml:space="preserve">Go online and find someone who works for an organization that assists people, animals, the environment, or other causes—like a group that supports kids with special needs, helps prevent cyber security threats, or builds houses for homeless people. With help from an adult, set up a phone call, email exchange, or in-person meeting with that person to find out the needs and problems of the cause they support. What can you create to help solve that problem? </t>
        </r>
      </text>
    </comment>
    <comment ref="C125" authorId="0" shapeId="0" xr:uid="{B8AF8128-6437-430A-B950-25C93A9AF2C7}">
      <text>
        <r>
          <rPr>
            <sz val="9"/>
            <color rgb="FF000000"/>
            <rFont val="Tahoma"/>
            <family val="34"/>
          </rPr>
          <t xml:space="preserve">Create a prototype, blueprint, or written proposal for your idea, and use it to get feedback. Make sure to plan how you’ll record the responses you receive. Your job is to stay neutral. Try not to protect your idea when you want opinions—critical feedback can lead to improvements! </t>
        </r>
      </text>
    </comment>
    <comment ref="C126" authorId="0" shapeId="0" xr:uid="{9852A7AC-47AC-435D-A7B7-4764A4C14AE2}">
      <text>
        <r>
          <rPr>
            <b/>
            <sz val="9"/>
            <color rgb="FF000000"/>
            <rFont val="Tahoma"/>
            <family val="2"/>
          </rPr>
          <t>Organize a focus group.</t>
        </r>
        <r>
          <rPr>
            <sz val="9"/>
            <color rgb="FF000000"/>
            <rFont val="Tahoma"/>
            <family val="2"/>
          </rPr>
          <t xml:space="preserve"> Invite at least five people for a roundtable discussion to test what works and what doesn’t about your idea. Use this session to get feedback and come up with different ways to improve your idea. If you can, video your focus group to watch later. If you can’t video it, have someone take notes for you, so you can remember all the great feedback.</t>
        </r>
      </text>
    </comment>
    <comment ref="C127" authorId="0" shapeId="0" xr:uid="{327A9F7C-F3B7-4E6B-9AF9-D23F5718582E}">
      <text>
        <r>
          <rPr>
            <b/>
            <sz val="9"/>
            <color rgb="FF000000"/>
            <rFont val="Tahoma"/>
            <family val="2"/>
          </rPr>
          <t xml:space="preserve">Conduct a survey. </t>
        </r>
        <r>
          <rPr>
            <sz val="9"/>
            <color rgb="FF000000"/>
            <rFont val="Tahoma"/>
            <family val="2"/>
          </rPr>
          <t xml:space="preserve">A survey is a precise way to get feedback from people because everyone is asked the same questions and all responses are recorded. Describe your idea and write questions for a targeted group— friends, family, and anyone else who might be helpful. Aim to survey at least ten people. You can do surveys in person or email them. </t>
        </r>
      </text>
    </comment>
    <comment ref="C128" authorId="0" shapeId="0" xr:uid="{BC44433C-63EC-4FF4-AEE7-645E631EC5B9}">
      <text>
        <r>
          <rPr>
            <b/>
            <sz val="9"/>
            <color rgb="FF000000"/>
            <rFont val="Tahoma"/>
            <family val="2"/>
          </rPr>
          <t xml:space="preserve">Use the SWOT analysis to organize feedback. </t>
        </r>
        <r>
          <rPr>
            <sz val="9"/>
            <color rgb="FF000000"/>
            <rFont val="Tahoma"/>
            <family val="2"/>
          </rPr>
          <t xml:space="preserve">SWOT stands for: strengths, weaknesses, opportunities, and threats. Collect feedback from at least five people about your idea, then use the SWOT analysis to frame your notes about what they said. </t>
        </r>
      </text>
    </comment>
    <comment ref="C129" authorId="0" shapeId="0" xr:uid="{004067C7-C320-4332-B62D-29827C8027C8}">
      <text>
        <r>
          <rPr>
            <sz val="9"/>
            <color rgb="FF000000"/>
            <rFont val="Tahoma"/>
            <family val="34"/>
          </rPr>
          <t xml:space="preserve">Redesign your product, service, or technology based on the feedback you received. You may need to start over because you discovered new ideas while gathering feedback. Once you’ve revised your product, test it again! 
</t>
        </r>
      </text>
    </comment>
    <comment ref="C130" authorId="0" shapeId="0" xr:uid="{D04BF2C4-0470-492F-968A-640924609D21}">
      <text>
        <r>
          <rPr>
            <b/>
            <sz val="9"/>
            <color rgb="FF000000"/>
            <rFont val="Tahoma"/>
            <family val="34"/>
          </rPr>
          <t xml:space="preserve">Research competitors. </t>
        </r>
        <r>
          <rPr>
            <sz val="9"/>
            <color rgb="FF000000"/>
            <rFont val="Tahoma"/>
            <family val="34"/>
          </rPr>
          <t xml:space="preserve">Find other ideas that are similar to yours. Use this information and feedback to revise your prototype to make it stand out from the competition. 
</t>
        </r>
      </text>
    </comment>
    <comment ref="C131" authorId="0" shapeId="0" xr:uid="{5FD688E4-6187-4852-9EA6-AFE7B367ABED}">
      <text>
        <r>
          <rPr>
            <b/>
            <sz val="9"/>
            <color rgb="FF000000"/>
            <rFont val="Tahoma"/>
            <family val="34"/>
          </rPr>
          <t xml:space="preserve">Talk to someone who works to support your cause. </t>
        </r>
        <r>
          <rPr>
            <sz val="9"/>
            <color rgb="FF000000"/>
            <rFont val="Tahoma"/>
            <family val="34"/>
          </rPr>
          <t xml:space="preserve">Talk to someone who works at an organization related to the problem your product, service, or technology is targeting. Find out how your idea might help or if there is something already being offered that you can improve on. 
</t>
        </r>
      </text>
    </comment>
    <comment ref="C132" authorId="0" shapeId="0" xr:uid="{D5DD2777-4A35-46E7-8577-81002FD3EFE3}">
      <text>
        <r>
          <rPr>
            <b/>
            <sz val="9"/>
            <color rgb="FF000000"/>
            <rFont val="Tahoma"/>
            <family val="34"/>
          </rPr>
          <t xml:space="preserve">Get advice from a business professional. </t>
        </r>
        <r>
          <rPr>
            <sz val="9"/>
            <color rgb="FF000000"/>
            <rFont val="Tahoma"/>
            <family val="34"/>
          </rPr>
          <t xml:space="preserve">Share the feedback you received and changes you want to make with someone who has knowledge of how a business works. Make changes based on their recommendations. 
</t>
        </r>
      </text>
    </comment>
    <comment ref="C133" authorId="0" shapeId="0" xr:uid="{484DC14B-DE58-4761-BF3A-23F72D74F9BB}">
      <text>
        <r>
          <rPr>
            <sz val="9"/>
            <color rgb="FF000000"/>
            <rFont val="Tahoma"/>
            <family val="34"/>
          </rPr>
          <t xml:space="preserve">A business plan helps you consider all the things you need to get your product, service, or technology to the people who will use it—and keep it running. Your plan should include details about how your business will operate, from how the money will be spent to your marketing plan. </t>
        </r>
        <r>
          <rPr>
            <sz val="9"/>
            <color rgb="FF000000"/>
            <rFont val="Tahoma"/>
            <family val="34"/>
          </rPr>
          <t xml:space="preserve">
</t>
        </r>
      </text>
    </comment>
    <comment ref="C134" authorId="0" shapeId="0" xr:uid="{A5ADCC90-CCA5-433B-A356-5970191436C9}">
      <text>
        <r>
          <rPr>
            <b/>
            <sz val="9"/>
            <color rgb="FF000000"/>
            <rFont val="Tahoma"/>
            <family val="34"/>
          </rPr>
          <t xml:space="preserve">Create a business plan with a mentor. </t>
        </r>
        <r>
          <rPr>
            <sz val="9"/>
            <color rgb="FF000000"/>
            <rFont val="Tahoma"/>
            <family val="34"/>
          </rPr>
          <t xml:space="preserve">While you were developing your product, service, or technology, you may have come into contact with someone who can act as an advisor—someone you can call on when you need encouragement or input. If you didn’t, that’s fine! Find someone now and have them help you write your plan. </t>
        </r>
      </text>
    </comment>
    <comment ref="C135" authorId="0" shapeId="0" xr:uid="{CA482E87-0C6A-4818-9EE7-95E78F14DC00}">
      <text>
        <r>
          <rPr>
            <b/>
            <sz val="9"/>
            <color rgb="FF000000"/>
            <rFont val="Tahoma"/>
            <family val="34"/>
          </rPr>
          <t xml:space="preserve">Write your business plan and get expert feedback. </t>
        </r>
        <r>
          <rPr>
            <sz val="9"/>
            <color rgb="FF000000"/>
            <rFont val="Tahoma"/>
            <family val="34"/>
          </rPr>
          <t xml:space="preserve">Find someone in a related business or with a business background who can help refine your plan. </t>
        </r>
        <r>
          <rPr>
            <sz val="9"/>
            <color rgb="FF000000"/>
            <rFont val="Tahoma"/>
            <family val="34"/>
          </rPr>
          <t xml:space="preserve">
</t>
        </r>
      </text>
    </comment>
    <comment ref="C136" authorId="0" shapeId="0" xr:uid="{F21C6ED5-5164-4E31-A5AF-B8811B876303}">
      <text>
        <r>
          <rPr>
            <b/>
            <sz val="9"/>
            <color rgb="FF000000"/>
            <rFont val="Tahoma"/>
            <family val="34"/>
          </rPr>
          <t xml:space="preserve">Write your business plan and take it to a possible investor. </t>
        </r>
        <r>
          <rPr>
            <sz val="9"/>
            <color rgb="FF000000"/>
            <rFont val="Tahoma"/>
            <family val="34"/>
          </rPr>
          <t xml:space="preserve">Find someone who invests in businesses locally and ask them for feedback on ways to improve your business plan. Find out what they look for in a business plan that convinces them to make an investment. </t>
        </r>
      </text>
    </comment>
    <comment ref="C137" authorId="0" shapeId="0" xr:uid="{0A030C03-DA88-4FB1-BFD8-1ED8E4C6954C}">
      <text>
        <r>
          <rPr>
            <sz val="9"/>
            <color rgb="FF000000"/>
            <rFont val="Tahoma"/>
            <family val="34"/>
          </rPr>
          <t xml:space="preserve">Now that you’ve created a business plan, use it to create a pitch to get feedback. You may even discover a possible investor to move your plan forward! Remember to ask for feedback about how to make your plan even better. It’s never too late to keep making changes and improvements. </t>
        </r>
      </text>
    </comment>
    <comment ref="C138" authorId="0" shapeId="0" xr:uid="{C52474F5-5AB9-460A-9520-D268ED116574}">
      <text>
        <r>
          <rPr>
            <b/>
            <sz val="9"/>
            <color rgb="FF000000"/>
            <rFont val="Tahoma"/>
            <family val="2"/>
          </rPr>
          <t xml:space="preserve">Pitch to your friends and family. </t>
        </r>
        <r>
          <rPr>
            <sz val="9"/>
            <color rgb="FF000000"/>
            <rFont val="Tahoma"/>
            <family val="2"/>
          </rPr>
          <t xml:space="preserve">If possible, include someone in the group who has sales experience or experience giving a pitch. </t>
        </r>
      </text>
    </comment>
    <comment ref="C139" authorId="0" shapeId="0" xr:uid="{A9EDD3F7-8B2D-4FC9-9C39-CACC0BAB2048}">
      <text>
        <r>
          <rPr>
            <b/>
            <sz val="9"/>
            <color rgb="FF000000"/>
            <rFont val="Tahoma"/>
            <family val="2"/>
          </rPr>
          <t xml:space="preserve">Pitch to a possible investor. </t>
        </r>
        <r>
          <rPr>
            <sz val="9"/>
            <color rgb="FF000000"/>
            <rFont val="Tahoma"/>
            <family val="2"/>
          </rPr>
          <t xml:space="preserve">This might be a local banker who finances advocacy programs, a philanthropist who has an interest in your proposal, or a group that provides grants for service ideas. </t>
        </r>
      </text>
    </comment>
    <comment ref="C140" authorId="0" shapeId="0" xr:uid="{51A994E1-F268-42B8-BB9B-3B14D0C9A2D4}">
      <text>
        <r>
          <rPr>
            <b/>
            <sz val="9"/>
            <color rgb="FF000000"/>
            <rFont val="Tahoma"/>
            <family val="34"/>
          </rPr>
          <t xml:space="preserve">Pitch to a nonprofit organization or advocacy group. </t>
        </r>
        <r>
          <rPr>
            <sz val="9"/>
            <color rgb="FF000000"/>
            <rFont val="Tahoma"/>
            <family val="34"/>
          </rPr>
          <t xml:space="preserve">Find a group that works on a cause related to your product. Pitch your plan to someone who handles fundraising and find out if they have any ideas or leads that could help you. </t>
        </r>
      </text>
    </comment>
    <comment ref="C145" authorId="0" shapeId="0" xr:uid="{00000000-0006-0000-0500-000062000000}">
      <text>
        <r>
          <rPr>
            <b/>
            <sz val="9"/>
            <color indexed="81"/>
            <rFont val="Tahoma"/>
            <family val="2"/>
          </rPr>
          <t>A mission statement is a short, clear description of your business's purpose or reason for being.</t>
        </r>
        <r>
          <rPr>
            <sz val="9"/>
            <color indexed="81"/>
            <rFont val="Tahoma"/>
            <family val="2"/>
          </rPr>
          <t xml:space="preserve"> For example, Girl Scout Cookies are sold to provide customers with a tasty treat and to help girls do great things through Girl Scouting. You may want to add a sentence about why you and your friends are selling cookies as well. Next, write down your business goals. This includes your own goals and your group goals. Your goals can include both specific sales goals and a goal for using money (taking a trip, funding a Take Action project, and so on).</t>
        </r>
      </text>
    </comment>
    <comment ref="C147" authorId="0" shapeId="0" xr:uid="{00000000-0006-0000-0500-000063000000}">
      <text>
        <r>
          <rPr>
            <b/>
            <sz val="9"/>
            <color indexed="81"/>
            <rFont val="Tahoma"/>
            <family val="2"/>
          </rPr>
          <t>What's the number one reason people say they don't buy Girl Scout Cookies?</t>
        </r>
        <r>
          <rPr>
            <sz val="9"/>
            <color indexed="81"/>
            <rFont val="Tahoma"/>
            <family val="2"/>
          </rPr>
          <t xml:space="preserve"> They were never asked! Spend some time developing ways to reach new customers, as well as coming up with ideas for connecting with last year's customers. For example, you could research events that happen in the community at the time of the cookie sale-you can reach a lot of potential customers at a place where people gather!</t>
        </r>
      </text>
    </comment>
    <comment ref="C149" authorId="0" shapeId="0" xr:uid="{00000000-0006-0000-0500-000064000000}">
      <text>
        <r>
          <rPr>
            <b/>
            <sz val="9"/>
            <color indexed="81"/>
            <rFont val="Tahoma"/>
            <family val="2"/>
          </rPr>
          <t>Decide what you want to do with your cookie money, figure out how much that will cost, then set some smaller sales goals that will help you reach your team's larger goal.</t>
        </r>
        <r>
          <rPr>
            <sz val="9"/>
            <color indexed="81"/>
            <rFont val="Tahoma"/>
            <family val="2"/>
          </rPr>
          <t xml:space="preserve"> Create a timeline for your cookie sale that includes time for planning before the sale starts. As part of your planning, work out the logistics of the sale. For example, where will you sell? How often? Who will sell at the cookie booth, and when? What supplies do you need to get to decorate your cookie booth? Who will make posters or create clever slogans?</t>
        </r>
      </text>
    </comment>
    <comment ref="C151" authorId="0" shapeId="0" xr:uid="{00000000-0006-0000-0500-000065000000}">
      <text>
        <r>
          <rPr>
            <b/>
            <sz val="9"/>
            <color indexed="81"/>
            <rFont val="Tahoma"/>
            <family val="2"/>
          </rPr>
          <t>A risk management plan gets you thinking about solutions to potential problems, even before they occur!</t>
        </r>
        <r>
          <rPr>
            <sz val="9"/>
            <color indexed="81"/>
            <rFont val="Tahoma"/>
            <family val="2"/>
          </rPr>
          <t xml:space="preserve"> This can be as simple as answering these three questions:
</t>
        </r>
        <r>
          <rPr>
            <sz val="9"/>
            <color indexed="81"/>
            <rFont val="Wingdings"/>
            <charset val="2"/>
          </rPr>
          <t></t>
        </r>
        <r>
          <rPr>
            <sz val="9"/>
            <color indexed="81"/>
            <rFont val="Tahoma"/>
            <family val="2"/>
          </rPr>
          <t xml:space="preserve">What can go wrong?
</t>
        </r>
        <r>
          <rPr>
            <sz val="9"/>
            <color indexed="81"/>
            <rFont val="Wingdings"/>
            <charset val="2"/>
          </rPr>
          <t></t>
        </r>
        <r>
          <rPr>
            <sz val="9"/>
            <color indexed="81"/>
            <rFont val="Tahoma"/>
            <family val="2"/>
          </rPr>
          <t xml:space="preserve">What can you do to keep this from happening?
</t>
        </r>
        <r>
          <rPr>
            <sz val="9"/>
            <color indexed="81"/>
            <rFont val="Wingdings"/>
            <charset val="2"/>
          </rPr>
          <t></t>
        </r>
        <r>
          <rPr>
            <sz val="9"/>
            <color indexed="81"/>
            <rFont val="Tahoma"/>
            <family val="2"/>
          </rPr>
          <t>What plans need to be in place if things don't go as you expect?
Make a list of things that can go wrong. For example, you may have to deal with bad weather, or several girls could get sick and be unable to sell cookies. You might want to talk to older Girl Scouts about problems they've had to deal with to get more ideas. Once you have your list of what could go wrong, brainstorm ways to make things right.</t>
        </r>
      </text>
    </comment>
    <comment ref="C153" authorId="0" shapeId="0" xr:uid="{00000000-0006-0000-0500-000066000000}">
      <text>
        <r>
          <rPr>
            <b/>
            <sz val="9"/>
            <color rgb="FF000000"/>
            <rFont val="Tahoma"/>
            <family val="2"/>
          </rPr>
          <t xml:space="preserve">Once you have your business plan on paper, </t>
        </r>
        <r>
          <rPr>
            <sz val="9"/>
            <color rgb="FF000000"/>
            <rFont val="Tahoma"/>
            <family val="2"/>
          </rPr>
          <t>ask someone who runs her own business to critique it and offer suggestions for improving it.</t>
        </r>
      </text>
    </comment>
    <comment ref="C157" authorId="0" shapeId="0" xr:uid="{E477806C-D6BA-44FF-832D-448858BFF2E4}">
      <text>
        <r>
          <rPr>
            <sz val="9"/>
            <color indexed="81"/>
            <rFont val="Tahoma"/>
            <family val="2"/>
          </rPr>
          <t xml:space="preserve">What kind of adventure are you seeking? Do you see yourself whooshing down a ski run? Or do you dream about challenging yourself on a </t>
        </r>
        <r>
          <rPr>
            <b/>
            <sz val="9"/>
            <color indexed="81"/>
            <rFont val="Tahoma"/>
            <family val="2"/>
          </rPr>
          <t>climb</t>
        </r>
        <r>
          <rPr>
            <sz val="9"/>
            <color indexed="81"/>
            <rFont val="Tahoma"/>
            <family val="2"/>
          </rPr>
          <t>? Get started by exploring both options to help you decide.
ADVENTURE OPTIONS
•Slope Sliding (Snowboarding or Downhill Skiing): You will learn the skills for skiing and/or snowboarding. Then, you will plan and spend two days on the slopes (either an overnight trip or two separate day trips). While there, youc an snowboard and downhill ski, or just pick one.
•</t>
        </r>
        <r>
          <rPr>
            <b/>
            <sz val="9"/>
            <color indexed="81"/>
            <rFont val="Tahoma"/>
            <family val="2"/>
          </rPr>
          <t>Outdoor Climbing</t>
        </r>
        <r>
          <rPr>
            <sz val="9"/>
            <color indexed="81"/>
            <rFont val="Tahoma"/>
            <family val="2"/>
          </rPr>
          <t>: You will go on a climbing adventure where you will climb and belay using a top-rope climbing system. Aim for two to three practice sessions on an artificial indoor or outdoor climbing wall before you tackle the real deal.</t>
        </r>
      </text>
    </comment>
    <comment ref="C158" authorId="0" shapeId="0" xr:uid="{788A4D79-7DE4-40A4-B1D8-A207201DD4B8}">
      <text>
        <r>
          <rPr>
            <b/>
            <sz val="9"/>
            <color indexed="81"/>
            <rFont val="Tahoma"/>
            <family val="2"/>
          </rPr>
          <t xml:space="preserve">Talk to an experienced </t>
        </r>
        <r>
          <rPr>
            <sz val="9"/>
            <color indexed="81"/>
            <rFont val="Tahoma"/>
            <family val="2"/>
          </rPr>
          <t xml:space="preserve">slope slider and </t>
        </r>
        <r>
          <rPr>
            <b/>
            <sz val="9"/>
            <color indexed="81"/>
            <rFont val="Tahoma"/>
            <family val="2"/>
          </rPr>
          <t>climber.</t>
        </r>
        <r>
          <rPr>
            <sz val="9"/>
            <color indexed="81"/>
            <rFont val="Tahoma"/>
            <family val="2"/>
          </rPr>
          <t xml:space="preserve"> Find out what they like best about their sport. Which one are you more interested in trying for yourself? Share your thoughts with your family or Girl Scout friends.</t>
        </r>
      </text>
    </comment>
    <comment ref="C159" authorId="0" shapeId="0" xr:uid="{AF7D7454-E1F1-4466-ABE5-FE8BA4F0C507}">
      <text>
        <r>
          <rPr>
            <b/>
            <sz val="9"/>
            <color indexed="81"/>
            <rFont val="Tahoma"/>
            <family val="2"/>
          </rPr>
          <t xml:space="preserve">Watch videos about </t>
        </r>
        <r>
          <rPr>
            <sz val="9"/>
            <color indexed="81"/>
            <rFont val="Tahoma"/>
            <family val="2"/>
          </rPr>
          <t xml:space="preserve">skiing, snowboarding, and </t>
        </r>
        <r>
          <rPr>
            <b/>
            <sz val="9"/>
            <color indexed="81"/>
            <rFont val="Tahoma"/>
            <family val="2"/>
          </rPr>
          <t>outdoor climbing.</t>
        </r>
        <r>
          <rPr>
            <sz val="9"/>
            <color indexed="81"/>
            <rFont val="Tahoma"/>
            <family val="2"/>
          </rPr>
          <t xml:space="preserve"> Go online to watch videos that feature women skiing, snowboarding, and climbing. Outdoor organizations and retail websites are excellent resources for videos. Reflect on what you watched. Which activity were you more drawn to? Share your thoughts with your family or Girl Scout friends.</t>
        </r>
      </text>
    </comment>
    <comment ref="C160" authorId="0" shapeId="0" xr:uid="{5C7D3986-A3EC-4217-890C-9C2F3BC023EE}">
      <text>
        <r>
          <rPr>
            <b/>
            <sz val="9"/>
            <color indexed="81"/>
            <rFont val="Tahoma"/>
            <family val="2"/>
          </rPr>
          <t xml:space="preserve">Explore what you will do for </t>
        </r>
        <r>
          <rPr>
            <sz val="9"/>
            <color indexed="81"/>
            <rFont val="Tahoma"/>
            <family val="2"/>
          </rPr>
          <t xml:space="preserve">slope sliding and </t>
        </r>
        <r>
          <rPr>
            <b/>
            <sz val="9"/>
            <color indexed="81"/>
            <rFont val="Tahoma"/>
            <family val="2"/>
          </rPr>
          <t>outdoor climbing.</t>
        </r>
        <r>
          <rPr>
            <sz val="9"/>
            <color indexed="81"/>
            <rFont val="Tahoma"/>
            <family val="2"/>
          </rPr>
          <t xml:space="preserve"> Do your own research too! You can check out online guides or books that give you information about downhill skiing/snowboarding and </t>
        </r>
        <r>
          <rPr>
            <b/>
            <sz val="9"/>
            <color indexed="81"/>
            <rFont val="Tahoma"/>
            <family val="2"/>
          </rPr>
          <t>outdoor climbing</t>
        </r>
        <r>
          <rPr>
            <sz val="9"/>
            <color indexed="81"/>
            <rFont val="Tahoma"/>
            <family val="2"/>
          </rPr>
          <t>. Decide which one you like best and share your thoughts with your family or Girl Scout friends.</t>
        </r>
      </text>
    </comment>
    <comment ref="C161" authorId="0" shapeId="0" xr:uid="{B779960D-0F18-4AB9-A050-273D47B60ED6}">
      <text>
        <r>
          <rPr>
            <sz val="9"/>
            <color indexed="81"/>
            <rFont val="Tahoma"/>
            <family val="2"/>
          </rPr>
          <t xml:space="preserve">You decided on a slope sliding trip or </t>
        </r>
        <r>
          <rPr>
            <b/>
            <sz val="9"/>
            <color indexed="81"/>
            <rFont val="Tahoma"/>
            <family val="2"/>
          </rPr>
          <t>outdoor climbing</t>
        </r>
        <r>
          <rPr>
            <sz val="9"/>
            <color indexed="81"/>
            <rFont val="Tahoma"/>
            <family val="2"/>
          </rPr>
          <t xml:space="preserve"> adventure. Now take this step to make it happen!
TO COMPLETE THIS STEP, MAKE SURE YOU:
•Pick your destination. Consider the following:
  ◦Difficulty of the slopes or </t>
        </r>
        <r>
          <rPr>
            <b/>
            <sz val="9"/>
            <color indexed="81"/>
            <rFont val="Tahoma"/>
            <family val="2"/>
          </rPr>
          <t>climbing</t>
        </r>
        <r>
          <rPr>
            <sz val="9"/>
            <color indexed="81"/>
            <rFont val="Tahoma"/>
            <family val="2"/>
          </rPr>
          <t xml:space="preserve">
  ◦Fitness level needed for either adventure
  ◦Ideal time of year, keeping the weather in mind
  ◦Access to outside assistance in the event of an emergency
  ◦Travel distance to the ski or </t>
        </r>
        <r>
          <rPr>
            <b/>
            <sz val="9"/>
            <color indexed="81"/>
            <rFont val="Tahoma"/>
            <family val="2"/>
          </rPr>
          <t>climbing</t>
        </r>
        <r>
          <rPr>
            <sz val="9"/>
            <color indexed="81"/>
            <rFont val="Tahoma"/>
            <family val="2"/>
          </rPr>
          <t xml:space="preserve"> area (Check with your Girl Scout council for travel guidelines).
  ◦</t>
        </r>
        <r>
          <rPr>
            <b/>
            <sz val="9"/>
            <color indexed="81"/>
            <rFont val="Tahoma"/>
            <family val="2"/>
          </rPr>
          <t>Climbing</t>
        </r>
        <r>
          <rPr>
            <sz val="9"/>
            <color indexed="81"/>
            <rFont val="Tahoma"/>
            <family val="2"/>
          </rPr>
          <t xml:space="preserve">: Access to an artificial climbing wall for your practice sessions
•Explore your destination. Reach out to ski resorts or </t>
        </r>
        <r>
          <rPr>
            <b/>
            <sz val="9"/>
            <color indexed="81"/>
            <rFont val="Tahoma"/>
            <family val="2"/>
          </rPr>
          <t>climbing outfitters</t>
        </r>
        <r>
          <rPr>
            <sz val="9"/>
            <color indexed="81"/>
            <rFont val="Tahoma"/>
            <family val="2"/>
          </rPr>
          <t>/instructors to learn more about the area. Do you need to travel for your outdoor adventure? How will you get there?
•Come up with a budget. Figure out how to pay for your outdoor adventure. What kind of money earning will you need to do? You and your troop or group may want to use Girl Scout Cookie™ earnings, especially if you need to travel far.</t>
        </r>
      </text>
    </comment>
    <comment ref="C162" authorId="0" shapeId="0" xr:uid="{7572CC77-442A-4A68-BFBA-E2F4A5714314}">
      <text>
        <r>
          <rPr>
            <b/>
            <sz val="9"/>
            <color indexed="81"/>
            <rFont val="Tahoma"/>
            <family val="2"/>
          </rPr>
          <t>Know the language for your adventure.</t>
        </r>
        <r>
          <rPr>
            <sz val="9"/>
            <color indexed="81"/>
            <rFont val="Tahoma"/>
            <family val="2"/>
          </rPr>
          <t xml:space="preserve"> Go online to find out the basic terms for your adventure. You can find some examples on the next page. Then, add more to the list!</t>
        </r>
      </text>
    </comment>
    <comment ref="C163" authorId="0" shapeId="0" xr:uid="{BFA27457-5C73-4277-A9D9-4023B65C5366}">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 snowboarder/skier, or expert </t>
        </r>
        <r>
          <rPr>
            <b/>
            <sz val="9"/>
            <color indexed="81"/>
            <rFont val="Tahoma"/>
            <family val="2"/>
          </rPr>
          <t>outdoor climber</t>
        </r>
        <r>
          <rPr>
            <sz val="9"/>
            <color indexed="81"/>
            <rFont val="Tahoma"/>
            <family val="2"/>
          </rPr>
          <t>.</t>
        </r>
      </text>
    </comment>
    <comment ref="C164" authorId="0" shapeId="0" xr:uid="{8F4D2B69-4AFD-4B4B-84D8-A9A51D3F4C47}">
      <text>
        <r>
          <rPr>
            <b/>
            <sz val="9"/>
            <color indexed="81"/>
            <rFont val="Tahoma"/>
            <family val="2"/>
          </rPr>
          <t>Find out about common injuries for your adventure.</t>
        </r>
        <r>
          <rPr>
            <sz val="9"/>
            <color indexed="81"/>
            <rFont val="Tahoma"/>
            <family val="2"/>
          </rPr>
          <t xml:space="preserve"> Research what injuries can happen on your outdoor adventure. Some examples are frostbite, a sprained ankle, or dehydration. What can you do to avoid injuries or respond to them if they happen?</t>
        </r>
      </text>
    </comment>
    <comment ref="C165" authorId="0" shapeId="0" xr:uid="{38C2BAA3-DF87-4908-8667-15461D2557C8}">
      <text>
        <r>
          <rPr>
            <sz val="9"/>
            <color indexed="81"/>
            <rFont val="Tahoma"/>
            <family val="2"/>
          </rPr>
          <t>Be prepared with the right gear for your adventure! Try to borrow gear from family or friends so you don't need to buy it.
BEFORE YOU BEGIN: ESSENTIALS FOR OUTDOOR ADVENTURES
Use this to help create a checklist of things you might need for your outdoor adventure. And add things too!
  ◦Proper clothing and footwear    ◦Navigational tools
  ◦Sun protection                        ◦Form of shelter
  ◦Water                                    ◦Light source
  ◦Food                                      ◦Fire starter
  ◦First-aid kit                              ◦Repair kit
•</t>
        </r>
        <r>
          <rPr>
            <b/>
            <sz val="9"/>
            <color indexed="81"/>
            <rFont val="Tahoma"/>
            <family val="2"/>
          </rPr>
          <t>Climbing</t>
        </r>
        <r>
          <rPr>
            <sz val="9"/>
            <color indexed="81"/>
            <rFont val="Tahoma"/>
            <family val="2"/>
          </rPr>
          <t>: Climbing rope, rope bag, harness, helmet, chalk and chalk bag, climbing shoes, different types of carabiners, webing and belay devices*
•Slope Sliding: Downhill skis, boots, and poles; snowboards and boots, snow googles; and snow helmet* (Note: Find out about the different types of skis and snowboards. You will want to know how a rocker or camber affects skiing or snowboarding performance. For skis and snowboards, find the pros and cons for their shape, length, width, edging, flex, binding options, and the material they are made from. Learn about waxing skis and snowboards and why it's important.)
*</t>
        </r>
        <r>
          <rPr>
            <i/>
            <sz val="9"/>
            <color indexed="81"/>
            <rFont val="Tahoma"/>
            <family val="2"/>
          </rPr>
          <t>An adult instructor might provide these items for you, but you still need to learn all about them to complete this step.</t>
        </r>
      </text>
    </comment>
    <comment ref="C166" authorId="0" shapeId="0" xr:uid="{B0BB4123-F48B-4C1C-A1BD-5A7A65F31965}">
      <text>
        <r>
          <rPr>
            <b/>
            <sz val="9"/>
            <color indexed="81"/>
            <rFont val="Tahoma"/>
            <family val="2"/>
          </rPr>
          <t>Visit an outdoor adventure retailer.</t>
        </r>
        <r>
          <rPr>
            <sz val="9"/>
            <color indexed="81"/>
            <rFont val="Tahoma"/>
            <family val="2"/>
          </rPr>
          <t xml:space="preserve"> Ask someone who works there about your list of essential gear. Find out how and why each item is used. Make sure to ask what else should be on the list. Do you need any special gear or equipment for your adventure?</t>
        </r>
      </text>
    </comment>
    <comment ref="C167" authorId="0" shapeId="0" xr:uid="{3BE50696-A7A4-4A93-8237-CB70F4D5FCE5}">
      <text>
        <r>
          <rPr>
            <b/>
            <sz val="9"/>
            <color indexed="81"/>
            <rFont val="Tahoma"/>
            <family val="2"/>
          </rPr>
          <t>Go online to find out what gear you will need.</t>
        </r>
        <r>
          <rPr>
            <sz val="9"/>
            <color indexed="81"/>
            <rFont val="Tahoma"/>
            <family val="2"/>
          </rPr>
          <t xml:space="preserve"> Use the list of essential gear and find out what it's used for an dhow to get it.</t>
        </r>
      </text>
    </comment>
    <comment ref="C168" authorId="0" shapeId="0" xr:uid="{CA9CB593-3CD3-4397-B197-1321F09EA042}">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or family. Do you know an adult with experience in your outdoor adventure who can help guide your meeting?</t>
        </r>
      </text>
    </comment>
    <comment ref="C169" authorId="0" shapeId="0" xr:uid="{EB005D09-EA5E-434B-AD59-76E4CB59388E}">
      <text>
        <r>
          <rPr>
            <sz val="9"/>
            <color indexed="81"/>
            <rFont val="Tahoma"/>
            <family val="2"/>
          </rPr>
          <t>Get mentally and physically ready for your adventure. Set a goal and make sure to practice positive self-talk!
TO COMPLETE THIS STEP, MAKE SURE YOU:
•Practice the skills for your adventure. (See "Skills Practice" lists on the next page.)
•Follow safety tips. Train only with a trusted adult or friend. Make sure another adult (one who is not with you), knows your location and estimated time you should return home.
•Practice your first-aid skills. Know how to treat injuries such as sprains, cuts, frostbite, and sunburn.
•Set a goal for what you want to achieve. Write it down.</t>
        </r>
      </text>
    </comment>
    <comment ref="C170" authorId="0" shapeId="0" xr:uid="{A9BE7211-6C19-4729-AFCE-135AA27D12A0}">
      <text>
        <r>
          <rPr>
            <b/>
            <sz val="9"/>
            <color indexed="81"/>
            <rFont val="Tahoma"/>
            <family val="2"/>
          </rPr>
          <t>Learn how mental imagery can help improve your outdoor adventure.</t>
        </r>
        <r>
          <rPr>
            <sz val="9"/>
            <color indexed="81"/>
            <rFont val="Tahoma"/>
            <family val="2"/>
          </rPr>
          <t xml:space="preserve"> This means visualizing your slope sliding or </t>
        </r>
        <r>
          <rPr>
            <b/>
            <sz val="9"/>
            <color indexed="81"/>
            <rFont val="Tahoma"/>
            <family val="2"/>
          </rPr>
          <t>climbing</t>
        </r>
        <r>
          <rPr>
            <sz val="9"/>
            <color indexed="81"/>
            <rFont val="Tahoma"/>
            <family val="2"/>
          </rPr>
          <t xml:space="preserve"> adventure from start to finish. Find an experienced slope slider or expert </t>
        </r>
        <r>
          <rPr>
            <b/>
            <sz val="9"/>
            <color indexed="81"/>
            <rFont val="Tahoma"/>
            <family val="2"/>
          </rPr>
          <t>climber</t>
        </r>
        <r>
          <rPr>
            <sz val="9"/>
            <color indexed="81"/>
            <rFont val="Tahoma"/>
            <family val="2"/>
          </rPr>
          <t xml:space="preserve"> and ask them how they use mental imagery on their outdoor adventures. Watch a video of downhill skiing, snowboarding, or outdoor </t>
        </r>
        <r>
          <rPr>
            <b/>
            <sz val="9"/>
            <color indexed="81"/>
            <rFont val="Tahoma"/>
            <family val="2"/>
          </rPr>
          <t>climbing</t>
        </r>
        <r>
          <rPr>
            <sz val="9"/>
            <color indexed="81"/>
            <rFont val="Tahoma"/>
            <family val="2"/>
          </rPr>
          <t>. Always be positive about how you are performing, even in your imagination!</t>
        </r>
      </text>
    </comment>
    <comment ref="C171" authorId="0" shapeId="0" xr:uid="{036F0FD8-7232-4585-B592-BB196FBF2912}">
      <text>
        <r>
          <rPr>
            <b/>
            <sz val="9"/>
            <color indexed="81"/>
            <rFont val="Tahoma"/>
            <family val="2"/>
          </rPr>
          <t>Take a yoga or Pilates class at your school or local fitness area.</t>
        </r>
        <r>
          <rPr>
            <sz val="9"/>
            <color indexed="81"/>
            <rFont val="Tahoma"/>
            <family val="2"/>
          </rPr>
          <t xml:space="preserve"> Yoga and Pilates can help you develop the balance, flexibility, and strength you'll need for hitting the slopes or </t>
        </r>
        <r>
          <rPr>
            <b/>
            <sz val="9"/>
            <color indexed="81"/>
            <rFont val="Tahoma"/>
            <family val="2"/>
          </rPr>
          <t>climbing</t>
        </r>
        <r>
          <rPr>
            <sz val="9"/>
            <color indexed="81"/>
            <rFont val="Tahoma"/>
            <family val="2"/>
          </rPr>
          <t>. Look for a free class being held outdoors at a park.</t>
        </r>
      </text>
    </comment>
    <comment ref="C172" authorId="0" shapeId="0" xr:uid="{9247CFDD-D951-4E1D-9898-CD823411E60F}">
      <text>
        <r>
          <rPr>
            <b/>
            <sz val="9"/>
            <color indexed="81"/>
            <rFont val="Tahoma"/>
            <family val="2"/>
          </rPr>
          <t>Get expert training tips.</t>
        </r>
        <r>
          <rPr>
            <sz val="9"/>
            <color indexed="81"/>
            <rFont val="Tahoma"/>
            <family val="2"/>
          </rPr>
          <t xml:space="preserve"> Ask an experienced slope slider or </t>
        </r>
        <r>
          <rPr>
            <b/>
            <sz val="9"/>
            <color indexed="81"/>
            <rFont val="Tahoma"/>
            <family val="2"/>
          </rPr>
          <t>climber</t>
        </r>
        <r>
          <rPr>
            <sz val="9"/>
            <color indexed="81"/>
            <rFont val="Tahoma"/>
            <family val="2"/>
          </rPr>
          <t xml:space="preserve"> to give you tips on goals and training. Or go online to search outdoor organizations, publications, and retail websites that offer valuable information and advice.</t>
        </r>
      </text>
    </comment>
    <comment ref="C173" authorId="0" shapeId="0" xr:uid="{0A802E94-8A45-4F54-8204-A93189F98FCA}">
      <text>
        <r>
          <rPr>
            <sz val="9"/>
            <color indexed="81"/>
            <rFont val="Tahoma"/>
            <family val="2"/>
          </rPr>
          <t>You've planned and trained - now you're ready for your outdoor adventure! Make it memorable by keeping an adventure journal, shooting videos of your experience, or exploring something new while on your adventure.</t>
        </r>
      </text>
    </comment>
    <comment ref="C174" authorId="0" shapeId="0" xr:uid="{1679681E-7F7B-4022-96F5-3F3F62B26AB6}">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t>
        </r>
      </text>
    </comment>
    <comment ref="C175" authorId="0" shapeId="0" xr:uid="{37DE370B-5720-46A1-BB36-7ACA5DA19CBB}">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something new - like talking to a nature ranger or ski patrol member and finding out what they do, or taking some extra time to explore nature.</t>
        </r>
      </text>
    </comment>
    <comment ref="C176" authorId="0" shapeId="0" xr:uid="{A1A7114A-B9D4-43E6-952D-A1E284D6B0B4}">
      <text>
        <r>
          <rPr>
            <b/>
            <sz val="9"/>
            <color indexed="81"/>
            <rFont val="Tahoma"/>
            <family val="2"/>
          </rPr>
          <t>Keep an adventure journal.</t>
        </r>
        <r>
          <rPr>
            <sz val="9"/>
            <color indexed="81"/>
            <rFont val="Tahoma"/>
            <family val="2"/>
          </rPr>
          <t xml:space="preserve"> How high did you climb? How did you do on the slopes? What do you want to improve for next time? Write your notes in a journal or find a free app where you can document your journey, including how you felt at each phase of your adventure.</t>
        </r>
      </text>
    </comment>
    <comment ref="C180" authorId="0" shapeId="0" xr:uid="{00000000-0006-0000-0500-00008F000000}">
      <text>
        <r>
          <rPr>
            <sz val="9"/>
            <color indexed="81"/>
            <rFont val="Tahoma"/>
            <family val="2"/>
          </rPr>
          <t>Get to know the art form in one of these fun ways.</t>
        </r>
      </text>
    </comment>
    <comment ref="C181" authorId="0" shapeId="0" xr:uid="{00000000-0006-0000-0500-000090000000}">
      <text>
        <r>
          <rPr>
            <b/>
            <sz val="9"/>
            <color indexed="81"/>
            <rFont val="Tahoma"/>
            <family val="2"/>
          </rPr>
          <t>Collect comic strips from the paper for one week.</t>
        </r>
        <r>
          <rPr>
            <sz val="9"/>
            <color indexed="81"/>
            <rFont val="Tahoma"/>
            <family val="2"/>
          </rPr>
          <t xml:space="preserve"> Read them each day paying attention to how all the elements work together. Keep track of what you like and don't like, how artists show feelings and actions, and how they work timing to make punch lines great.
FOR MORE FUN: At the end of the week, take your favorites, cut the panels into squares, jumble them up, and rearrange them to make new panels and a new story.</t>
        </r>
      </text>
    </comment>
    <comment ref="C182" authorId="0" shapeId="0" xr:uid="{00000000-0006-0000-0500-000091000000}">
      <text>
        <r>
          <rPr>
            <b/>
            <sz val="9"/>
            <color indexed="81"/>
            <rFont val="Tahoma"/>
            <family val="2"/>
          </rPr>
          <t>Visit with a comic artist.</t>
        </r>
        <r>
          <rPr>
            <sz val="9"/>
            <color indexed="81"/>
            <rFont val="Tahoma"/>
            <family val="2"/>
          </rPr>
          <t xml:space="preserve"> If you can, visit one artist in person. Or, read autobiographical information about three artists in books, magazine articles, and online. How do their styles differ? Which is your favorite and why?</t>
        </r>
      </text>
    </comment>
    <comment ref="C183" authorId="0" shapeId="0" xr:uid="{00000000-0006-0000-0500-000092000000}">
      <text>
        <r>
          <rPr>
            <b/>
            <sz val="9"/>
            <color indexed="81"/>
            <rFont val="Tahoma"/>
            <family val="2"/>
          </rPr>
          <t>Make sticky-note comics.</t>
        </r>
        <r>
          <rPr>
            <sz val="9"/>
            <color indexed="81"/>
            <rFont val="Tahoma"/>
            <family val="2"/>
          </rPr>
          <t xml:space="preserve"> Get the hang of comic stories by drawing one of these on a sticky note (rough, rough sketching, remember!):
</t>
        </r>
        <r>
          <rPr>
            <sz val="9"/>
            <color indexed="81"/>
            <rFont val="Wingdings"/>
            <charset val="2"/>
          </rPr>
          <t></t>
        </r>
        <r>
          <rPr>
            <sz val="9"/>
            <color indexed="81"/>
            <rFont val="Tahoma"/>
            <family val="2"/>
          </rPr>
          <t xml:space="preserve">a dog floating on a raft
</t>
        </r>
        <r>
          <rPr>
            <sz val="9"/>
            <color indexed="81"/>
            <rFont val="Wingdings"/>
            <charset val="2"/>
          </rPr>
          <t></t>
        </r>
        <r>
          <rPr>
            <sz val="9"/>
            <color indexed="81"/>
            <rFont val="Tahoma"/>
            <family val="2"/>
          </rPr>
          <t xml:space="preserve">a hawk diving
</t>
        </r>
        <r>
          <rPr>
            <sz val="9"/>
            <color indexed="81"/>
            <rFont val="Wingdings"/>
            <charset val="2"/>
          </rPr>
          <t></t>
        </r>
        <r>
          <rPr>
            <sz val="9"/>
            <color indexed="81"/>
            <rFont val="Tahoma"/>
            <family val="2"/>
          </rPr>
          <t xml:space="preserve">a girl at bat
Take another sticky note and add:
</t>
        </r>
        <r>
          <rPr>
            <sz val="9"/>
            <color indexed="81"/>
            <rFont val="Wingdings"/>
            <charset val="2"/>
          </rPr>
          <t></t>
        </r>
        <r>
          <rPr>
            <sz val="9"/>
            <color indexed="81"/>
            <rFont val="Tahoma"/>
            <family val="2"/>
          </rPr>
          <t xml:space="preserve">the cat that's swimming past the dog
</t>
        </r>
        <r>
          <rPr>
            <sz val="9"/>
            <color indexed="81"/>
            <rFont val="Wingdings"/>
            <charset val="2"/>
          </rPr>
          <t></t>
        </r>
        <r>
          <rPr>
            <sz val="9"/>
            <color indexed="81"/>
            <rFont val="Tahoma"/>
            <family val="2"/>
          </rPr>
          <t xml:space="preserve">the prey the hawk is diving for
</t>
        </r>
        <r>
          <rPr>
            <sz val="9"/>
            <color indexed="81"/>
            <rFont val="Wingdings"/>
            <charset val="2"/>
          </rPr>
          <t></t>
        </r>
        <r>
          <rPr>
            <sz val="9"/>
            <color indexed="81"/>
            <rFont val="Tahoma"/>
            <family val="2"/>
          </rPr>
          <t xml:space="preserve">the ball the girl is trying to hit
Now, take a third sticky note and add another element to each panel:
</t>
        </r>
        <r>
          <rPr>
            <sz val="9"/>
            <color indexed="81"/>
            <rFont val="Wingdings"/>
            <charset val="2"/>
          </rPr>
          <t></t>
        </r>
        <r>
          <rPr>
            <sz val="9"/>
            <color indexed="81"/>
            <rFont val="Tahoma"/>
            <family val="2"/>
          </rPr>
          <t xml:space="preserve">another cat chasing the first cat that's swimming past the dog
</t>
        </r>
        <r>
          <rPr>
            <sz val="9"/>
            <color indexed="81"/>
            <rFont val="Wingdings"/>
            <charset val="2"/>
          </rPr>
          <t></t>
        </r>
        <r>
          <rPr>
            <sz val="9"/>
            <color indexed="81"/>
            <rFont val="Tahoma"/>
            <family val="2"/>
          </rPr>
          <t xml:space="preserve">a larger hawk after the prey the hawk is diving for
</t>
        </r>
        <r>
          <rPr>
            <sz val="9"/>
            <color indexed="81"/>
            <rFont val="Wingdings"/>
            <charset val="2"/>
          </rPr>
          <t></t>
        </r>
        <r>
          <rPr>
            <sz val="9"/>
            <color indexed="81"/>
            <rFont val="Tahoma"/>
            <family val="2"/>
          </rPr>
          <t>the catcher waiting for the ball the girl is trying to hit
Now, imagine how these could be turned into a comic story. Then make up a story with friends.
FOR MORE FUN: Draw all nine scenarios and make them tell one story!</t>
        </r>
      </text>
    </comment>
    <comment ref="C184" authorId="0" shapeId="0" xr:uid="{00000000-0006-0000-0500-000093000000}">
      <text>
        <r>
          <rPr>
            <sz val="9"/>
            <color indexed="81"/>
            <rFont val="Tahoma"/>
            <family val="2"/>
          </rPr>
          <t>At heart, comics are another method of storytelling. If you've got comic characters in mind already (people or animals you doodle in notebooks, perhaps?), let those inspire your story. If not, the story you come up with will lead you to your characters. Keep your story simple-it might even be one quick moment! In the next steps, you'll turn this story into a four-panel comic.</t>
        </r>
      </text>
    </comment>
    <comment ref="C185" authorId="0" shapeId="0" xr:uid="{00000000-0006-0000-0500-000094000000}">
      <text>
        <r>
          <rPr>
            <b/>
            <sz val="9"/>
            <color indexed="81"/>
            <rFont val="Tahoma"/>
            <family val="2"/>
          </rPr>
          <t>Think of a story from your life.</t>
        </r>
        <r>
          <rPr>
            <sz val="9"/>
            <color indexed="81"/>
            <rFont val="Tahoma"/>
            <family val="2"/>
          </rPr>
          <t xml:space="preserve"> Choose something that happened to you, a friend, or a family member. It could be a funny moment or a dramatic one, a favorite memory or an activity from Girl Scouts you want to share.</t>
        </r>
      </text>
    </comment>
    <comment ref="C186" authorId="0" shapeId="0" xr:uid="{00000000-0006-0000-0500-000095000000}">
      <text>
        <r>
          <rPr>
            <b/>
            <sz val="9"/>
            <color indexed="81"/>
            <rFont val="Tahoma"/>
            <family val="2"/>
          </rPr>
          <t>Think of a story from a book or movie.</t>
        </r>
        <r>
          <rPr>
            <sz val="9"/>
            <color indexed="81"/>
            <rFont val="Tahoma"/>
            <family val="2"/>
          </rPr>
          <t xml:space="preserve"> Have you seen a movie or read a book recently that had a part in it that you could turn into a comic strip?</t>
        </r>
      </text>
    </comment>
    <comment ref="C187" authorId="0" shapeId="0" xr:uid="{00000000-0006-0000-0500-000096000000}">
      <text>
        <r>
          <rPr>
            <b/>
            <sz val="9"/>
            <color indexed="81"/>
            <rFont val="Tahoma"/>
            <family val="2"/>
          </rPr>
          <t>Make something up.</t>
        </r>
        <r>
          <rPr>
            <sz val="9"/>
            <color indexed="81"/>
            <rFont val="Tahoma"/>
            <family val="2"/>
          </rPr>
          <t xml:space="preserve"> Think about the comic books, comic strips, or graphic novels you've liked. Now think of your own made-up story that would make a good comic tale.</t>
        </r>
      </text>
    </comment>
    <comment ref="C188" authorId="0" shapeId="0" xr:uid="{00000000-0006-0000-0500-000097000000}">
      <text>
        <r>
          <rPr>
            <sz val="9"/>
            <color indexed="81"/>
            <rFont val="Tahoma"/>
            <family val="2"/>
          </rPr>
          <t>Take the characters in your story and start some rough sketching. (You may have only one character, depending on your story.) Stick figures are great! Bring them to life one of these ways.</t>
        </r>
      </text>
    </comment>
    <comment ref="C189" authorId="0" shapeId="0" xr:uid="{00000000-0006-0000-0500-000098000000}">
      <text>
        <r>
          <rPr>
            <b/>
            <sz val="9"/>
            <color indexed="81"/>
            <rFont val="Tahoma"/>
            <family val="2"/>
          </rPr>
          <t>Use tracing paper.</t>
        </r>
        <r>
          <rPr>
            <sz val="9"/>
            <color indexed="81"/>
            <rFont val="Tahoma"/>
            <family val="2"/>
          </rPr>
          <t xml:space="preserve"> Find a comic strip with a style you love. Trace 10 or 12 panels, paying attention to the forms beneath the drawings, the simple shapes the artist likely started with. Now see if you can draw each character in your story in a similar fashion.</t>
        </r>
      </text>
    </comment>
    <comment ref="C190" authorId="0" shapeId="0" xr:uid="{00000000-0006-0000-0500-000099000000}">
      <text>
        <r>
          <rPr>
            <b/>
            <sz val="9"/>
            <color indexed="81"/>
            <rFont val="Tahoma"/>
            <family val="2"/>
          </rPr>
          <t>Do a "free draw".</t>
        </r>
        <r>
          <rPr>
            <sz val="9"/>
            <color indexed="81"/>
            <rFont val="Tahoma"/>
            <family val="2"/>
          </rPr>
          <t xml:space="preserve"> Get a big stack of scrap paper and just keep drawing. And drawing. And drawing! Move quickly at first. Refine any details as you go until you feel you have characters worked out.</t>
        </r>
      </text>
    </comment>
    <comment ref="C191" authorId="0" shapeId="0" xr:uid="{00000000-0006-0000-0500-00009A000000}">
      <text>
        <r>
          <rPr>
            <b/>
            <sz val="9"/>
            <color indexed="81"/>
            <rFont val="Tahoma"/>
            <family val="2"/>
          </rPr>
          <t>Use a how-to book, video, or software.</t>
        </r>
        <r>
          <rPr>
            <sz val="9"/>
            <color indexed="81"/>
            <rFont val="Tahoma"/>
            <family val="2"/>
          </rPr>
          <t xml:space="preserve"> Are your characters people, animals, or both? Find one of the many manuals, such as the Marvel comics software, that give step-by-step instruction on drawing humans and particular animals.</t>
        </r>
      </text>
    </comment>
    <comment ref="C192" authorId="0" shapeId="0" xr:uid="{00000000-0006-0000-0500-00009B000000}">
      <text>
        <r>
          <rPr>
            <sz val="9"/>
            <color indexed="81"/>
            <rFont val="Tahoma"/>
            <family val="2"/>
          </rPr>
          <t>It's time to put your characters into action, and that means framing them-drawing them in little boxes called panels. So imagine your story as characters in a series of actions. Create panels with sticky notes or by using a ruler to draw them on paper. Tell your story from step 2 by placing your characters into four panels in one of these ways.</t>
        </r>
      </text>
    </comment>
    <comment ref="C193" authorId="0" shapeId="0" xr:uid="{00000000-0006-0000-0500-00009C000000}">
      <text>
        <r>
          <rPr>
            <b/>
            <sz val="9"/>
            <color indexed="81"/>
            <rFont val="Tahoma"/>
            <family val="2"/>
          </rPr>
          <t>Use facial expressions.</t>
        </r>
        <r>
          <rPr>
            <sz val="9"/>
            <color indexed="81"/>
            <rFont val="Tahoma"/>
            <family val="2"/>
          </rPr>
          <t xml:space="preserve"> Some comics use only faces to illustrate their stories, simply changing the expressions to show emotion and move the story along.</t>
        </r>
      </text>
    </comment>
    <comment ref="C194" authorId="0" shapeId="0" xr:uid="{00000000-0006-0000-0500-00009D000000}">
      <text>
        <r>
          <rPr>
            <b/>
            <sz val="9"/>
            <color indexed="81"/>
            <rFont val="Tahoma"/>
            <family val="2"/>
          </rPr>
          <t>Use body postures.</t>
        </r>
        <r>
          <rPr>
            <sz val="9"/>
            <color indexed="81"/>
            <rFont val="Tahoma"/>
            <family val="2"/>
          </rPr>
          <t xml:space="preserve"> For some comic artists-and for some stories-it's more about action than emotion. You can leave the faces pretty much the same and move the story along by showing small movements, such as shrugs, and big actions, such as running and leaping.</t>
        </r>
      </text>
    </comment>
    <comment ref="C195" authorId="0" shapeId="0" xr:uid="{00000000-0006-0000-0500-00009E000000}">
      <text>
        <r>
          <rPr>
            <b/>
            <sz val="9"/>
            <color indexed="81"/>
            <rFont val="Tahoma"/>
            <family val="2"/>
          </rPr>
          <t>Use both facial expressions and body posture.</t>
        </r>
        <r>
          <rPr>
            <sz val="9"/>
            <color indexed="81"/>
            <rFont val="Tahoma"/>
            <family val="2"/>
          </rPr>
          <t xml:space="preserve"> Illustrate movement and emotion using both techniques. Many artists will switch from one style to the other: One panel might show a ball falling on a girl's head, and the next panel might show a close-up of her face as she reacts.</t>
        </r>
      </text>
    </comment>
    <comment ref="C196" authorId="0" shapeId="0" xr:uid="{00000000-0006-0000-0500-00009F000000}">
      <text>
        <r>
          <rPr>
            <sz val="9"/>
            <color indexed="81"/>
            <rFont val="Tahoma"/>
            <family val="2"/>
          </rPr>
          <t>Yes, there are comics out there with no words, but for the most part the art is a melding of words and pictures meant to be experienced together. Add words to your four-panel comic strip in one of these ways.</t>
        </r>
      </text>
    </comment>
    <comment ref="C197" authorId="0" shapeId="0" xr:uid="{00000000-0006-0000-0500-0000A0000000}">
      <text>
        <r>
          <rPr>
            <b/>
            <sz val="9"/>
            <color indexed="81"/>
            <rFont val="Tahoma"/>
            <family val="2"/>
          </rPr>
          <t>Add some dialogue.</t>
        </r>
        <r>
          <rPr>
            <sz val="9"/>
            <color indexed="81"/>
            <rFont val="Tahoma"/>
            <family val="2"/>
          </rPr>
          <t xml:space="preserve"> If you have more than one character, a classic way to tell your story is through dialogue. If both characters speak in a panel, the one on the left should speak first. Write your character's words in oval conversation bubbles connected to the character with a fine line.</t>
        </r>
      </text>
    </comment>
    <comment ref="C198" authorId="0" shapeId="0" xr:uid="{00000000-0006-0000-0500-0000A1000000}">
      <text>
        <r>
          <rPr>
            <b/>
            <sz val="9"/>
            <color indexed="81"/>
            <rFont val="Tahoma"/>
            <family val="2"/>
          </rPr>
          <t>Add some thought bubbles.</t>
        </r>
        <r>
          <rPr>
            <sz val="9"/>
            <color indexed="81"/>
            <rFont val="Tahoma"/>
            <family val="2"/>
          </rPr>
          <t xml:space="preserve"> If your story revolves around one character, have her "speak" in thought bubbles, putting her words in ovals connected to her with tiny bubble circles.</t>
        </r>
      </text>
    </comment>
    <comment ref="C199" authorId="0" shapeId="0" xr:uid="{00000000-0006-0000-0500-0000A2000000}">
      <text>
        <r>
          <rPr>
            <b/>
            <sz val="9"/>
            <color indexed="81"/>
            <rFont val="Tahoma"/>
            <family val="2"/>
          </rPr>
          <t xml:space="preserve">Run a narrative in separate boxes below the panels. </t>
        </r>
        <r>
          <rPr>
            <sz val="9"/>
            <color indexed="81"/>
            <rFont val="Tahoma"/>
            <family val="2"/>
          </rPr>
          <t>Instead of telling your story through dialogue or inner thoughts, you can write a running third-person narrative at the bottom of each panel.</t>
        </r>
      </text>
    </comment>
    <comment ref="C203" authorId="0" shapeId="0" xr:uid="{00000000-0006-0000-0500-0000A3000000}">
      <text>
        <r>
          <rPr>
            <sz val="9"/>
            <color indexed="81"/>
            <rFont val="Tahoma"/>
            <family val="2"/>
          </rPr>
          <t>Shopping online is like walking into the world's largest mall. Instead of having just one or two stores to browse, you have hundreds of places to visit! Plus, many sites offer special coupons or discounts that are available only online. You might want to start by visiting a comparison-shopping website, then searching some coupon code sites to see where you can find the best deal.</t>
        </r>
      </text>
    </comment>
    <comment ref="C204" authorId="0" shapeId="0" xr:uid="{00000000-0006-0000-0500-0000A4000000}">
      <text>
        <r>
          <rPr>
            <b/>
            <sz val="9"/>
            <color indexed="81"/>
            <rFont val="Tahoma"/>
            <family val="2"/>
          </rPr>
          <t>Track an item for a week.</t>
        </r>
        <r>
          <rPr>
            <sz val="9"/>
            <color indexed="81"/>
            <rFont val="Tahoma"/>
            <family val="2"/>
          </rPr>
          <t xml:space="preserve"> Pick an item to research, like a TV or a camera. Search for that item online until you find three different prices on three different sites. Track the item for a week to see if the price changes while also looking for any discounts or online coupon codes you could use when buying it.</t>
        </r>
      </text>
    </comment>
    <comment ref="C205" authorId="0" shapeId="0" xr:uid="{00000000-0006-0000-0500-0000A5000000}">
      <text>
        <r>
          <rPr>
            <b/>
            <sz val="9"/>
            <color indexed="81"/>
            <rFont val="Tahoma"/>
            <family val="2"/>
          </rPr>
          <t>Make it a family affair.</t>
        </r>
        <r>
          <rPr>
            <sz val="9"/>
            <color indexed="81"/>
            <rFont val="Tahoma"/>
            <family val="2"/>
          </rPr>
          <t xml:space="preserve"> Is your family currently thinking of making a big purchase? Then take a lead role in the search by comparison shopping online. Once you're confident you've found the best possible deal, gather your family and explain your pick in detail, including the total cost and amount of time it will take to arrive.</t>
        </r>
      </text>
    </comment>
    <comment ref="C206" authorId="0" shapeId="0" xr:uid="{00000000-0006-0000-0500-0000A6000000}">
      <text>
        <r>
          <rPr>
            <b/>
            <sz val="9"/>
            <color indexed="81"/>
            <rFont val="Tahoma"/>
            <family val="2"/>
          </rPr>
          <t>Use group intelligence.</t>
        </r>
        <r>
          <rPr>
            <sz val="9"/>
            <color indexed="81"/>
            <rFont val="Tahoma"/>
            <family val="2"/>
          </rPr>
          <t xml:space="preserve"> Is there something your Girl Scout group wants to buy? Or maybe you're on a team or club at school that is considering a purchase. If so, break up into smaller teams and make the shopping experience a game! Have each team present the results of their search, explaining in detail why they would pick the site they found over all others.</t>
        </r>
      </text>
    </comment>
    <comment ref="C207" authorId="0" shapeId="0" xr:uid="{00000000-0006-0000-0500-0000A7000000}">
      <text>
        <r>
          <rPr>
            <sz val="9"/>
            <color indexed="81"/>
            <rFont val="Tahoma"/>
            <family val="2"/>
          </rPr>
          <t xml:space="preserve">Another advantage of online shopping is being able to read a wide range of reviews on any item. Professional reviewers, like those at </t>
        </r>
        <r>
          <rPr>
            <i/>
            <sz val="9"/>
            <color indexed="81"/>
            <rFont val="Tahoma"/>
            <family val="2"/>
          </rPr>
          <t>Consumer Reports,</t>
        </r>
        <r>
          <rPr>
            <sz val="9"/>
            <color indexed="81"/>
            <rFont val="Tahoma"/>
            <family val="2"/>
          </rPr>
          <t xml:space="preserve"> are experts on the items they're reviewing. You can also read "user reviews," which are written by consumers just like you. The key is to be able to sort through piles of reviews without ending up more confused than when you started!</t>
        </r>
      </text>
    </comment>
    <comment ref="C208" authorId="0" shapeId="0" xr:uid="{00000000-0006-0000-0500-0000A8000000}">
      <text>
        <r>
          <rPr>
            <b/>
            <sz val="9"/>
            <color indexed="81"/>
            <rFont val="Tahoma"/>
            <family val="2"/>
          </rPr>
          <t>Review reviews on your own.</t>
        </r>
        <r>
          <rPr>
            <sz val="9"/>
            <color indexed="81"/>
            <rFont val="Tahoma"/>
            <family val="2"/>
          </rPr>
          <t xml:space="preserve"> Start by finding five customer reviews and three professional reviews on your item. Remember, reviews aren't always limited to shopping sites. For example, if you're searching for a laptop computer, you could check computer magazine sites. After reading all the reviews, what comments seem most credible to you? Which ones do you take most seriously, and why? Talk about your conclusions with your family or friends.</t>
        </r>
      </text>
    </comment>
    <comment ref="C209" authorId="0" shapeId="0" xr:uid="{00000000-0006-0000-0500-0000A9000000}">
      <text>
        <r>
          <rPr>
            <b/>
            <sz val="9"/>
            <color indexed="81"/>
            <rFont val="Tahoma"/>
            <family val="2"/>
          </rPr>
          <t>Hold a review debate.</t>
        </r>
        <r>
          <rPr>
            <sz val="9"/>
            <color indexed="81"/>
            <rFont val="Tahoma"/>
            <family val="2"/>
          </rPr>
          <t xml:space="preserve"> Ask a group of Cadette friends to each choose a product they're interested in buying. Have each friend collect five online reviews for the product. Then gather together and take turns reading key quotes from the reviews. After each girl finishes, ask for a show of hands to see who would and wouldn't buy the product. Have a group discussion about how the reviews persuaded you to buy the product-or not!</t>
        </r>
      </text>
    </comment>
    <comment ref="C210" authorId="0" shapeId="0" xr:uid="{00000000-0006-0000-0500-0000AA000000}">
      <text>
        <r>
          <rPr>
            <b/>
            <sz val="9"/>
            <color indexed="81"/>
            <rFont val="Tahoma"/>
            <family val="2"/>
          </rPr>
          <t>Compare reviews to your own experience.</t>
        </r>
        <r>
          <rPr>
            <sz val="9"/>
            <color indexed="81"/>
            <rFont val="Tahoma"/>
            <family val="2"/>
          </rPr>
          <t xml:space="preserve"> Pick an item you or your family already owns and uses often. Go online and find five reviews of that product. Compare what the reviewers have to say with yoru own experience of the product. Do you think they got it right? Why or why not? Write down your evaluation of the reviews or talk about the differences you found between the reviews and your own experience with friends or family.
FOR MORE FUN: Write your own review! Is there a DVD you can't live without? Or perhaps a book you loved-or one you didn't like at all? Let the world know what you think by writing your own review online. Start by reading at least 10 other reviews on the item you want to write about. Then write your own review. Check back in a week to see if anyone has commented on your review.</t>
        </r>
      </text>
    </comment>
    <comment ref="C211" authorId="0" shapeId="0" xr:uid="{00000000-0006-0000-0500-0000AB000000}">
      <text>
        <r>
          <rPr>
            <sz val="9"/>
            <color indexed="81"/>
            <rFont val="Tahoma"/>
            <family val="2"/>
          </rPr>
          <t>As you compare prices online, it's important to read the fine print to find out the actual cost. The price tag often includes charges for shipping the item to you, and you may have to pay for the return shipment if you don't like the item. Find at least three sites selling the item that you researched in step 2, then use the Online Comparison Chart on page 5 to dig a little deeper into the online buying process.</t>
        </r>
      </text>
    </comment>
    <comment ref="C212" authorId="0" shapeId="0" xr:uid="{00000000-0006-0000-0500-0000AC000000}">
      <text>
        <r>
          <rPr>
            <b/>
            <sz val="9"/>
            <color indexed="81"/>
            <rFont val="Tahoma"/>
            <family val="2"/>
          </rPr>
          <t>Compare and contrast.</t>
        </r>
        <r>
          <rPr>
            <sz val="9"/>
            <color indexed="81"/>
            <rFont val="Tahoma"/>
            <family val="2"/>
          </rPr>
          <t xml:space="preserve"> Fill out the Online Comparison Chart on your own. Is the item that costs the least still the best deal? Why or why not?</t>
        </r>
      </text>
    </comment>
    <comment ref="C213" authorId="0" shapeId="0" xr:uid="{00000000-0006-0000-0500-0000AD000000}">
      <text>
        <r>
          <rPr>
            <b/>
            <sz val="9"/>
            <color indexed="81"/>
            <rFont val="Tahoma"/>
            <family val="2"/>
          </rPr>
          <t>Share your knowledge.</t>
        </r>
        <r>
          <rPr>
            <sz val="9"/>
            <color indexed="81"/>
            <rFont val="Tahoma"/>
            <family val="2"/>
          </rPr>
          <t xml:space="preserve"> Have a Cadette friend fill out her Online Comparison Chart while you fill out yours. Then exchange forms and interview each other on what you found. What tips can you share with each other on finding good deals? Did either of you find any hidden charges or other drawbacks to watch out for?</t>
        </r>
      </text>
    </comment>
    <comment ref="C214" authorId="0" shapeId="0" xr:uid="{00000000-0006-0000-0500-0000AE000000}">
      <text>
        <r>
          <rPr>
            <b/>
            <sz val="9"/>
            <color indexed="81"/>
            <rFont val="Tahoma"/>
            <family val="2"/>
          </rPr>
          <t>Create a master chart.</t>
        </r>
        <r>
          <rPr>
            <sz val="9"/>
            <color indexed="81"/>
            <rFont val="Tahoma"/>
            <family val="2"/>
          </rPr>
          <t xml:space="preserve"> Have all your Cadette friends earning this badge each fill out their own Online Comparison Chart. Then, have each girl present her findings. Create a list of sites that you found and all liked, along with a list of sites you think would be best to avoid. Once everyone is done presenting, make copies of everyone's chart so that each girl has a handy guide for the future.</t>
        </r>
      </text>
    </comment>
    <comment ref="C215" authorId="0" shapeId="0" xr:uid="{00000000-0006-0000-0500-0000AF000000}">
      <text>
        <r>
          <rPr>
            <sz val="9"/>
            <color indexed="81"/>
            <rFont val="Tahoma"/>
            <family val="2"/>
          </rPr>
          <t xml:space="preserve">Most online shopping sites are safe and secure. Some sites, however, don't have shoppers' best interests in mind. Become a savvy shopper by learning how to spot common online scams. Here are a few questions to keep in mind as you do this step.
</t>
        </r>
        <r>
          <rPr>
            <sz val="9"/>
            <color indexed="81"/>
            <rFont val="Wingdings"/>
            <charset val="2"/>
          </rPr>
          <t></t>
        </r>
        <r>
          <rPr>
            <sz val="9"/>
            <color indexed="81"/>
            <rFont val="Tahoma"/>
            <family val="2"/>
          </rPr>
          <t xml:space="preserve">What are ways to tell if a site is secure?
</t>
        </r>
        <r>
          <rPr>
            <sz val="9"/>
            <color indexed="81"/>
            <rFont val="Wingdings"/>
            <charset val="2"/>
          </rPr>
          <t></t>
        </r>
        <r>
          <rPr>
            <sz val="9"/>
            <color indexed="81"/>
            <rFont val="Tahoma"/>
            <family val="2"/>
          </rPr>
          <t xml:space="preserve">What are some key warning signs to look out for?
</t>
        </r>
        <r>
          <rPr>
            <sz val="9"/>
            <color indexed="81"/>
            <rFont val="Wingdings"/>
            <charset val="2"/>
          </rPr>
          <t></t>
        </r>
        <r>
          <rPr>
            <sz val="9"/>
            <color indexed="81"/>
            <rFont val="Tahoma"/>
            <family val="2"/>
          </rPr>
          <t xml:space="preserve">What type of information (like your birth date or Social Security number) should you never have to give?
</t>
        </r>
        <r>
          <rPr>
            <sz val="9"/>
            <color indexed="81"/>
            <rFont val="Wingdings"/>
            <charset val="2"/>
          </rPr>
          <t></t>
        </r>
        <r>
          <rPr>
            <sz val="9"/>
            <color indexed="81"/>
            <rFont val="Tahoma"/>
            <family val="2"/>
          </rPr>
          <t xml:space="preserve">What are the safest ways to pay online?
</t>
        </r>
        <r>
          <rPr>
            <sz val="9"/>
            <color indexed="81"/>
            <rFont val="Wingdings"/>
            <charset val="2"/>
          </rPr>
          <t></t>
        </r>
        <r>
          <rPr>
            <sz val="9"/>
            <color indexed="81"/>
            <rFont val="Tahoma"/>
            <family val="2"/>
          </rPr>
          <t>Where can you look online to see if a site is legitimate or not?</t>
        </r>
      </text>
    </comment>
    <comment ref="C216" authorId="0" shapeId="0" xr:uid="{00000000-0006-0000-0500-0000B0000000}">
      <text>
        <r>
          <rPr>
            <b/>
            <sz val="9"/>
            <color indexed="81"/>
            <rFont val="Tahoma"/>
            <family val="2"/>
          </rPr>
          <t>Do your own research.</t>
        </r>
        <r>
          <rPr>
            <sz val="9"/>
            <color indexed="81"/>
            <rFont val="Tahoma"/>
            <family val="2"/>
          </rPr>
          <t xml:space="preserve"> Research online fraud, and find at least 10 warning signs of a scam. Give a presentation about what you've learned to your friends, family, or class at school.</t>
        </r>
      </text>
    </comment>
    <comment ref="C217" authorId="0" shapeId="0" xr:uid="{00000000-0006-0000-0500-0000B1000000}">
      <text>
        <r>
          <rPr>
            <b/>
            <sz val="9"/>
            <color indexed="81"/>
            <rFont val="Tahoma"/>
            <family val="2"/>
          </rPr>
          <t>Learn from the stories of others.</t>
        </r>
        <r>
          <rPr>
            <sz val="9"/>
            <color indexed="81"/>
            <rFont val="Tahoma"/>
            <family val="2"/>
          </rPr>
          <t xml:space="preserve"> Team up with your Cadette friends to find at least three stories of people who were scammed online in real life. Find out all you can about each story, and then put on a performance where you act out what happened to them. Be sure to let those in the audience ask questions so you can share all you learned about being a safe shopper.</t>
        </r>
      </text>
    </comment>
    <comment ref="C218" authorId="0" shapeId="0" xr:uid="{00000000-0006-0000-0500-0000B2000000}">
      <text>
        <r>
          <rPr>
            <b/>
            <sz val="9"/>
            <color indexed="81"/>
            <rFont val="Tahoma"/>
            <family val="2"/>
          </rPr>
          <t>Invite an expert guest speaker.</t>
        </r>
        <r>
          <rPr>
            <sz val="9"/>
            <color indexed="81"/>
            <rFont val="Tahoma"/>
            <family val="2"/>
          </rPr>
          <t xml:space="preserve"> Ask a police detective who specializes in fraud to talk to your group. You could also contact someone from the Better Business Bureau or a local businessperson with a successful online operation. Ask them to tell you about how to shop safely online and spot the warning signs of fraud.</t>
        </r>
      </text>
    </comment>
    <comment ref="C219" authorId="0" shapeId="0" xr:uid="{00000000-0006-0000-0500-0000B3000000}">
      <text>
        <r>
          <rPr>
            <sz val="9"/>
            <color indexed="81"/>
            <rFont val="Tahoma"/>
            <family val="2"/>
          </rPr>
          <t>Since you never hand over dollar bills when shopping online, it's surprisingly easy to get caught up in an online shopping frenzy. Sometimes shoppers don't even realize how much money they have spent online until they get their credit card bill. Learn more about being a disciplined shopper by completing one of these choices.</t>
        </r>
      </text>
    </comment>
    <comment ref="C220" authorId="0" shapeId="0" xr:uid="{00000000-0006-0000-0500-0000B4000000}">
      <text>
        <r>
          <rPr>
            <b/>
            <sz val="9"/>
            <color indexed="81"/>
            <rFont val="Tahoma"/>
            <family val="2"/>
          </rPr>
          <t>Fantasy shopping.</t>
        </r>
        <r>
          <rPr>
            <sz val="9"/>
            <color indexed="81"/>
            <rFont val="Tahoma"/>
            <family val="2"/>
          </rPr>
          <t xml:space="preserve"> Pretend to shop at least once a day for a week. Don't buy anything, but keep a log of everything that you </t>
        </r>
        <r>
          <rPr>
            <i/>
            <sz val="9"/>
            <color indexed="81"/>
            <rFont val="Tahoma"/>
            <family val="2"/>
          </rPr>
          <t>would</t>
        </r>
        <r>
          <rPr>
            <sz val="9"/>
            <color indexed="81"/>
            <rFont val="Tahoma"/>
            <family val="2"/>
          </rPr>
          <t xml:space="preserve"> have bought on the spot if you were really shopping. Take notes on what triggered your buying impulse. Did a bright color catch your eye? Did an online ad make a good pitch? Did you spot a gadget that had a cool new feature that you hadn't seen before? Talk to your family about what you've learned.</t>
        </r>
      </text>
    </comment>
    <comment ref="C221" authorId="0" shapeId="0" xr:uid="{00000000-0006-0000-0500-0000B5000000}">
      <text>
        <r>
          <rPr>
            <b/>
            <sz val="9"/>
            <color indexed="81"/>
            <rFont val="Tahoma"/>
            <family val="2"/>
          </rPr>
          <t>Learn from others.</t>
        </r>
        <r>
          <rPr>
            <sz val="9"/>
            <color indexed="81"/>
            <rFont val="Tahoma"/>
            <family val="2"/>
          </rPr>
          <t xml:space="preserve"> Interview at least three adults who are experienced online shoppers. Ask for their tips on how they make sure they shop sensibly. Have any of them ever had to curtail their online shopping? If so, why?</t>
        </r>
      </text>
    </comment>
    <comment ref="C222" authorId="0" shapeId="0" xr:uid="{00000000-0006-0000-0500-0000B6000000}">
      <text>
        <r>
          <rPr>
            <b/>
            <sz val="9"/>
            <color indexed="81"/>
            <rFont val="Tahoma"/>
            <family val="2"/>
          </rPr>
          <t>Speak with an expert.</t>
        </r>
        <r>
          <rPr>
            <sz val="9"/>
            <color indexed="81"/>
            <rFont val="Tahoma"/>
            <family val="2"/>
          </rPr>
          <t xml:space="preserve"> Find an expert on compulsive shopping-this person might be a therapist, counselor, or professor. Invite them to talk to your group about "shopping addiction." What are some of the warning signs? And what are common issues that lead people to compulsive shopping?</t>
        </r>
      </text>
    </comment>
    <comment ref="C226" authorId="0" shapeId="0" xr:uid="{BCFBF55F-1A26-4339-AF9F-AE24CB7A23CB}">
      <text>
        <r>
          <rPr>
            <sz val="9"/>
            <color rgb="FF000000"/>
            <rFont val="Arial"/>
            <family val="2"/>
          </rPr>
          <t xml:space="preserve">When most people think of “government,”
their first thought is of the president and other elected officials in Washington, D.C. They usually know a lot less about their local government. Get to know yours in this step! </t>
        </r>
        <r>
          <rPr>
            <sz val="9"/>
            <color rgb="FF000000"/>
            <rFont val="Arial"/>
            <family val="2"/>
          </rPr>
          <t xml:space="preserve">
</t>
        </r>
      </text>
    </comment>
    <comment ref="C227" authorId="0" shapeId="0" xr:uid="{5CBFCB13-845C-4021-AFE4-2808BB7C441E}">
      <text>
        <r>
          <rPr>
            <b/>
            <sz val="9"/>
            <color rgb="FF000000"/>
            <rFont val="Tahoma"/>
            <family val="34"/>
          </rPr>
          <t xml:space="preserve">Visit your town hall, city hall, or mayor’s office. </t>
        </r>
        <r>
          <rPr>
            <sz val="9"/>
            <color rgb="FF000000"/>
            <rFont val="Tahoma"/>
            <family val="34"/>
          </rPr>
          <t xml:space="preserve">Take a trip with your friends or family and talk to someone in one of these places about your local government. Have them explain all the jobs that are done in your local government and talk to you about local elections. Ask any questions you can think of. </t>
        </r>
        <r>
          <rPr>
            <sz val="9"/>
            <color rgb="FF000000"/>
            <rFont val="Tahoma"/>
            <family val="34"/>
          </rPr>
          <t xml:space="preserve">
</t>
        </r>
      </text>
    </comment>
    <comment ref="C228" authorId="0" shapeId="0" xr:uid="{F9A2EF9E-89C4-4722-B608-48466655C6C8}">
      <text>
        <r>
          <rPr>
            <b/>
            <sz val="9"/>
            <color rgb="FF000000"/>
            <rFont val="Tahoma"/>
            <family val="34"/>
          </rPr>
          <t xml:space="preserve">Talk to an expert. </t>
        </r>
        <r>
          <rPr>
            <sz val="9"/>
            <color rgb="FF000000"/>
            <rFont val="Tahoma"/>
            <family val="34"/>
          </rPr>
          <t xml:space="preserve">With help from an adult, find an expert who can talk to you about your local government. This could be a teacher, a lawyer, a judge, or someone elected to local office. Have them explain all the jobs that are done in your local government and talk to you about local elections. Ask any other questions you can think of. </t>
        </r>
        <r>
          <rPr>
            <sz val="9"/>
            <color rgb="FF000000"/>
            <rFont val="Tahoma"/>
            <family val="34"/>
          </rPr>
          <t xml:space="preserve">
</t>
        </r>
      </text>
    </comment>
    <comment ref="C229" authorId="0" shapeId="0" xr:uid="{C4D32AA3-58FA-4860-A26F-290779FCDE28}">
      <text>
        <r>
          <rPr>
            <b/>
            <sz val="9"/>
            <color rgb="FF000000"/>
            <rFont val="Tahoma"/>
            <family val="34"/>
          </rPr>
          <t xml:space="preserve">Go to a city or town hall meeting. </t>
        </r>
        <r>
          <rPr>
            <sz val="9"/>
            <color rgb="FF000000"/>
            <rFont val="Tahoma"/>
            <family val="34"/>
          </rPr>
          <t xml:space="preserve">See democracy in action! Make a plan to go to a meeting (or livestream one online) when a vote will be held. Before you go, talk about what will be voted on and decide how you would vote if you could. If possible, attend a meeting when the public is given time to speak, and share your thoughts. See how the vote turns out, then talk about your experience with family or friends. </t>
        </r>
        <r>
          <rPr>
            <sz val="9"/>
            <color rgb="FF000000"/>
            <rFont val="Tahoma"/>
            <family val="34"/>
          </rPr>
          <t xml:space="preserve">
</t>
        </r>
      </text>
    </comment>
    <comment ref="C230" authorId="0" shapeId="0" xr:uid="{7A865593-D61A-4946-8000-A0D2404F5DB3}">
      <text>
        <r>
          <rPr>
            <sz val="9"/>
            <color rgb="FF000000"/>
            <rFont val="Tahoma"/>
            <family val="34"/>
          </rPr>
          <t xml:space="preserve">State governments and the United States government are all made up of three parts. These parts are called the branches of government. You can picture the government like a tree with three branches on it: legislative, executive, and judicial. Before doing the rest of the steps in this badge, read about the three parts at the bottom of this page. </t>
        </r>
      </text>
    </comment>
    <comment ref="C231" authorId="0" shapeId="0" xr:uid="{403D7BE3-1C4F-40AD-86E9-4B1EAA1C7B83}">
      <text>
        <r>
          <rPr>
            <b/>
            <sz val="9"/>
            <color rgb="FF000000"/>
            <rFont val="Tahoma"/>
            <family val="34"/>
          </rPr>
          <t xml:space="preserve">Visit your state capitol building. </t>
        </r>
        <r>
          <rPr>
            <sz val="9"/>
            <color rgb="FF000000"/>
            <rFont val="Tahoma"/>
            <family val="34"/>
          </rPr>
          <t xml:space="preserve">Take a field trip with your friends or family and talk to someone there about how your state government works. How do the three branches of government work together? Ask any other questions you can think of. </t>
        </r>
        <r>
          <rPr>
            <sz val="9"/>
            <color rgb="FF000000"/>
            <rFont val="Tahoma"/>
            <family val="34"/>
          </rPr>
          <t xml:space="preserve">
</t>
        </r>
      </text>
    </comment>
    <comment ref="C232" authorId="0" shapeId="0" xr:uid="{846A4516-D69F-44CB-A5F3-041F6A680C19}">
      <text>
        <r>
          <rPr>
            <b/>
            <sz val="9"/>
            <color rgb="FF000000"/>
            <rFont val="Tahoma"/>
            <family val="34"/>
          </rPr>
          <t xml:space="preserve">Compare your state. </t>
        </r>
        <r>
          <rPr>
            <sz val="9"/>
            <color rgb="FF000000"/>
            <rFont val="Tahoma"/>
            <family val="34"/>
          </rPr>
          <t xml:space="preserve">Research your state government and find out everything you can about how it’s run. Then, compare it to another state nearby. How are they alike? Can you find any differences? Talk about your findings with family or friends. </t>
        </r>
        <r>
          <rPr>
            <sz val="9"/>
            <color rgb="FF000000"/>
            <rFont val="Tahoma"/>
            <family val="34"/>
          </rPr>
          <t xml:space="preserve">
</t>
        </r>
      </text>
    </comment>
    <comment ref="C233" authorId="0" shapeId="0" xr:uid="{C6FF341B-FDA1-4EF1-BC76-A1D84B04E5B1}">
      <text>
        <r>
          <rPr>
            <b/>
            <sz val="9"/>
            <color rgb="FF000000"/>
            <rFont val="Tahoma"/>
            <family val="34"/>
          </rPr>
          <t xml:space="preserve">Explore an election. </t>
        </r>
        <r>
          <rPr>
            <sz val="9"/>
            <color rgb="FF000000"/>
            <rFont val="Tahoma"/>
            <family val="34"/>
          </rPr>
          <t xml:space="preserve">Find out everything you can about the most recent election in your state. Who were the candidates? How close were the outcomes? Were new laws decided upon? How many people voted? On your own or in small groups, come up with ways you might encourage voting in your state. Share your thoughts with family or friends. </t>
        </r>
        <r>
          <rPr>
            <sz val="9"/>
            <color rgb="FF000000"/>
            <rFont val="Tahoma"/>
            <family val="34"/>
          </rPr>
          <t xml:space="preserve">
</t>
        </r>
      </text>
    </comment>
    <comment ref="C234" authorId="0" shapeId="0" xr:uid="{7731FA7B-C586-4DF5-B202-6D52A8BE9547}">
      <text>
        <r>
          <rPr>
            <sz val="9"/>
            <color rgb="FF000000"/>
            <rFont val="Tahoma"/>
            <family val="34"/>
          </rPr>
          <t xml:space="preserve">The legislative branch, or Congress, is the branch of the United States government that creates laws. Two groups make up Congress: The House of Representatives and the Senate. Find out more about the federal (or national) legislative branch in this step. 
</t>
        </r>
      </text>
    </comment>
    <comment ref="C235" authorId="0" shapeId="0" xr:uid="{7CDD1C5F-7C7D-4922-B15E-D839488FC208}">
      <text>
        <r>
          <rPr>
            <b/>
            <sz val="9"/>
            <color rgb="FF000000"/>
            <rFont val="Tahoma"/>
            <family val="34"/>
          </rPr>
          <t xml:space="preserve">Write a letter. </t>
        </r>
        <r>
          <rPr>
            <sz val="9"/>
            <color rgb="FF000000"/>
            <rFont val="Tahoma"/>
            <family val="34"/>
          </rPr>
          <t xml:space="preserve">Pay extra close attention to the news for a few days. Is there an issue rising to the surface that’s important
to you? Do you think there’s 
</t>
        </r>
        <r>
          <rPr>
            <sz val="9"/>
            <color rgb="FF000000"/>
            <rFont val="Tahoma"/>
            <family val="34"/>
          </rPr>
          <t xml:space="preserve">something more that
lawmakers can do to help?
Write a letter to one of your representatives about why
the issue matters and what action you’d like to see from them. 
</t>
        </r>
      </text>
    </comment>
    <comment ref="C236" authorId="0" shapeId="0" xr:uid="{1D209D0F-E9A8-41F2-9A39-559C4EB1E759}">
      <text>
        <r>
          <rPr>
            <b/>
            <sz val="9"/>
            <color rgb="FF000000"/>
            <rFont val="Tahoma"/>
            <family val="34"/>
          </rPr>
          <t xml:space="preserve">Explore territories. </t>
        </r>
        <r>
          <rPr>
            <sz val="9"/>
            <color rgb="FF000000"/>
            <rFont val="Tahoma"/>
            <family val="34"/>
          </rPr>
          <t xml:space="preserve">Learn about what it means to be
an American territory and how they are represented in Congress. Do you think the system is fair? Why or why not? Share your thoughts with family or friends. 
</t>
        </r>
      </text>
    </comment>
    <comment ref="C237" authorId="0" shapeId="0" xr:uid="{80B0A8D0-5FEE-447E-A8ED-D65029FFE09E}">
      <text>
        <r>
          <rPr>
            <b/>
            <sz val="9"/>
            <color rgb="FF000000"/>
            <rFont val="Arial"/>
            <family val="2"/>
          </rPr>
          <t xml:space="preserve">Research representation. </t>
        </r>
        <r>
          <rPr>
            <sz val="9"/>
            <color rgb="FF000000"/>
            <rFont val="Arial"/>
            <family val="2"/>
          </rPr>
          <t xml:space="preserve">With help from an adult, find out how many women are currently serving in the United States Senate and House of Representatives. Compare this year to previous years. How have things changed? Come up with ideas to further increase the number of women serving in Congress. 
</t>
        </r>
      </text>
    </comment>
    <comment ref="C238" authorId="0" shapeId="0" xr:uid="{5BC6693A-35E1-41EF-A75A-91C4E68303DA}">
      <text>
        <r>
          <rPr>
            <sz val="9"/>
            <color rgb="FF000000"/>
            <rFont val="Tahoma"/>
            <family val="34"/>
          </rPr>
          <t>The head of the executive branch of the United States government is the president. This branch also includes the vice president and cabinet members. (The president chooses members of their cabinet, or advisors; they are approved</t>
        </r>
        <r>
          <rPr>
            <sz val="9"/>
            <color rgb="FF000000"/>
            <rFont val="Tahoma"/>
            <family val="34"/>
          </rPr>
          <t xml:space="preserve"> </t>
        </r>
        <r>
          <rPr>
            <sz val="9"/>
            <color rgb="FF000000"/>
            <rFont val="Tahoma"/>
            <family val="34"/>
          </rPr>
          <t xml:space="preserve">by the Senate.) Members of the president’s cabinet include the Secretary of Housing and Development and the Secretary of Transportation, for example. Find out more about the executive branch in this step. 
</t>
        </r>
      </text>
    </comment>
    <comment ref="C239" authorId="0" shapeId="0" xr:uid="{6A1F2E82-522F-4D5E-87F8-9F0050BEFF5A}">
      <text>
        <r>
          <rPr>
            <b/>
            <sz val="9"/>
            <color rgb="FF000000"/>
            <rFont val="Tahoma"/>
            <family val="34"/>
          </rPr>
          <t xml:space="preserve">Look into the cabinet. </t>
        </r>
        <r>
          <rPr>
            <sz val="9"/>
            <color rgb="FF000000"/>
            <rFont val="Tahoma"/>
            <family val="34"/>
          </rPr>
          <t>The president’s cabinet includes the heads of</t>
        </r>
        <r>
          <rPr>
            <sz val="9"/>
            <color rgb="FF000000"/>
            <rFont val="Tahoma"/>
            <family val="34"/>
          </rPr>
          <t xml:space="preserve"> </t>
        </r>
        <r>
          <rPr>
            <sz val="9"/>
            <color rgb="FF000000"/>
            <rFont val="Tahoma"/>
            <family val="34"/>
          </rPr>
          <t xml:space="preserve">15 different departments; these people advise the president on a variety of topics. Research the current presidential cabinet members. Find out who they are and some of the things they’re responsible for in their roles. Talk about your findings with family or friends. Which role do you think is the most important? Why? 
</t>
        </r>
      </text>
    </comment>
    <comment ref="C240" authorId="0" shapeId="0" xr:uid="{E45A87B4-6987-4ED4-A1A4-2C73A68AE2D8}">
      <text>
        <r>
          <rPr>
            <b/>
            <sz val="9"/>
            <color rgb="FF000000"/>
            <rFont val="Tahoma"/>
            <family val="34"/>
          </rPr>
          <t xml:space="preserve">Explore vice presidents. </t>
        </r>
        <r>
          <rPr>
            <sz val="9"/>
            <color rgb="FF000000"/>
            <rFont val="Tahoma"/>
            <family val="34"/>
          </rPr>
          <t xml:space="preserve">Spend some time researching the role of
the vice president throughout history. What does the vice president do? What are the times in United States history when the vice president has had to step up to fill the role of the presidency? Share your findings with family or friends. 
</t>
        </r>
      </text>
    </comment>
    <comment ref="C241" authorId="0" shapeId="0" xr:uid="{5B08226A-A5BE-49A9-81E0-BA3DC43BB9B0}">
      <text>
        <r>
          <rPr>
            <b/>
            <sz val="9"/>
            <color rgb="FF000000"/>
            <rFont val="Tahoma"/>
            <family val="34"/>
          </rPr>
          <t xml:space="preserve">Create a presidential trivia contest. </t>
        </r>
        <r>
          <rPr>
            <sz val="9"/>
            <color rgb="FF000000"/>
            <rFont val="Tahoma"/>
            <family val="34"/>
          </rPr>
          <t xml:space="preserve">How many presidents have won Grammy Awards? Which president was known for his love of jelly beans? Come up with fun questions and quiz your friends or family on a range of presidential topics. Make sure to have prizes for the winners! 
</t>
        </r>
      </text>
    </comment>
    <comment ref="C242" authorId="0" shapeId="0" xr:uid="{3DE9C015-CC48-4A0F-9E8C-5CE97E3C6C8A}">
      <text>
        <r>
          <rPr>
            <sz val="9"/>
            <color rgb="FF000000"/>
            <rFont val="Tahoma"/>
            <family val="34"/>
          </rPr>
          <t xml:space="preserve">The judicial branch of the government is made up of courts and judges. The system ladders up to the highest court in the country, the Supreme Court. In this step, you’ll learn more about how the judicial branch works. 
</t>
        </r>
      </text>
    </comment>
    <comment ref="C243" authorId="0" shapeId="0" xr:uid="{80379A13-99D9-4D98-982F-8CB4CA779846}">
      <text>
        <r>
          <rPr>
            <b/>
            <sz val="9"/>
            <color rgb="FF000000"/>
            <rFont val="Tahoma"/>
            <family val="34"/>
          </rPr>
          <t xml:space="preserve">Talk to a lawyer or judge. </t>
        </r>
        <r>
          <rPr>
            <sz val="9"/>
            <color rgb="FF000000"/>
            <rFont val="Tahoma"/>
            <family val="34"/>
          </rPr>
          <t xml:space="preserve">Find out everything you can about what they do. Why did they choose their profession? What do they think are the most important cases in national and state history? How do the courts in your state work with the other two branches of government? Ask any other questions you may have. 
</t>
        </r>
      </text>
    </comment>
    <comment ref="C244" authorId="0" shapeId="0" xr:uid="{8F7F6D20-F7B3-4F9B-BBA0-BB6984FC93AD}">
      <text>
        <r>
          <rPr>
            <b/>
            <sz val="9"/>
            <color rgb="FF000000"/>
            <rFont val="Tahoma"/>
            <family val="34"/>
          </rPr>
          <t xml:space="preserve">Investigate a case. </t>
        </r>
        <r>
          <rPr>
            <sz val="9"/>
            <color rgb="FF000000"/>
            <rFont val="Tahoma"/>
            <family val="34"/>
          </rPr>
          <t xml:space="preserve">Take a closer look at a well-known Supreme Court case from history. (Some examples might be Miranda v. Arizona or Brown v. Board of Education.) Find out everything you can about the case and see what changes were made as a result, if any. Do you agree with the decision of the court? Why or why not? Talk about your findings with family or friends. 
</t>
        </r>
      </text>
    </comment>
    <comment ref="C245" authorId="0" shapeId="0" xr:uid="{11271E6C-6C8D-483D-B799-C0B307E51F0E}">
      <text>
        <r>
          <rPr>
            <b/>
            <sz val="9"/>
            <color rgb="FF000000"/>
            <rFont val="Tahoma"/>
            <family val="34"/>
          </rPr>
          <t xml:space="preserve">Go to court. </t>
        </r>
        <r>
          <rPr>
            <sz val="9"/>
            <color rgb="FF000000"/>
            <rFont val="Tahoma"/>
            <family val="34"/>
          </rPr>
          <t>One of the best ways to understand the legal system is to see it in action! With help from an adult, find a time to attend a session</t>
        </r>
        <r>
          <rPr>
            <sz val="9"/>
            <color rgb="FF000000"/>
            <rFont val="Tahoma"/>
            <family val="34"/>
          </rPr>
          <t xml:space="preserve"> </t>
        </r>
        <r>
          <rPr>
            <sz val="9"/>
            <color rgb="FF000000"/>
            <rFont val="Tahoma"/>
            <family val="34"/>
          </rPr>
          <t xml:space="preserve">in court. You can start by contacting your local United States District Court clerk’s office to find out what cases are on the calendar, the best time for a student visit, and anything you should know before attending. 
</t>
        </r>
      </text>
    </comment>
    <comment ref="C249" authorId="0" shapeId="0" xr:uid="{00000000-0006-0000-0500-0000B7000000}">
      <text>
        <r>
          <rPr>
            <sz val="9"/>
            <color indexed="81"/>
            <rFont val="Tahoma"/>
            <family val="2"/>
          </rPr>
          <t>There's so much more to filming than just pointing and shooting. You don't need to know as much as a pro does, but it's important to "frame" what you're looking at and keep your camera steady so your shots are nice and smooth.</t>
        </r>
      </text>
    </comment>
    <comment ref="C250" authorId="0" shapeId="0" xr:uid="{00000000-0006-0000-0500-0000B8000000}">
      <text>
        <r>
          <rPr>
            <b/>
            <sz val="9"/>
            <color rgb="FF000000"/>
            <rFont val="Tahoma"/>
            <family val="2"/>
          </rPr>
          <t>Connect with a local expert to learn filming basics.</t>
        </r>
        <r>
          <rPr>
            <sz val="9"/>
            <color rgb="FF000000"/>
            <rFont val="Tahoma"/>
            <family val="2"/>
          </rPr>
          <t xml:space="preserve"> Maybe it's someone at your local news station. Or perhaps a digital arts teacher at a nearby high school or community college. You might invite them to give a presentation at your next Girl Scout meeting.</t>
        </r>
      </text>
    </comment>
    <comment ref="C251" authorId="0" shapeId="0" xr:uid="{00000000-0006-0000-0500-0000B9000000}">
      <text>
        <r>
          <rPr>
            <b/>
            <sz val="9"/>
            <color rgb="FF000000"/>
            <rFont val="Tahoma"/>
            <family val="2"/>
          </rPr>
          <t>Take a class.</t>
        </r>
        <r>
          <rPr>
            <sz val="9"/>
            <color rgb="FF000000"/>
            <rFont val="Tahoma"/>
            <family val="2"/>
          </rPr>
          <t xml:space="preserve"> Contact a local community college, arts center, or camera shop and see if they offer any beginners video classes.</t>
        </r>
      </text>
    </comment>
    <comment ref="C252" authorId="0" shapeId="0" xr:uid="{00000000-0006-0000-0500-0000BA000000}">
      <text>
        <r>
          <rPr>
            <b/>
            <sz val="9"/>
            <color indexed="81"/>
            <rFont val="Tahoma"/>
            <family val="2"/>
          </rPr>
          <t>Teach yourself!.</t>
        </r>
        <r>
          <rPr>
            <sz val="9"/>
            <color indexed="81"/>
            <rFont val="Tahoma"/>
            <family val="2"/>
          </rPr>
          <t xml:space="preserve"> There are plenty of great books and websites dedicated to digital video cameras. Spend at least two hours reading books or visiting websites about digital video and moviemaking.</t>
        </r>
      </text>
    </comment>
    <comment ref="C253" authorId="0" shapeId="0" xr:uid="{00000000-0006-0000-0500-0000BB000000}">
      <text>
        <r>
          <rPr>
            <sz val="9"/>
            <color indexed="81"/>
            <rFont val="Tahoma"/>
            <family val="2"/>
          </rPr>
          <t>Now that you know your way around a video camera, there's only one important piece between you and your digital movie: practice, practice, and more practice! Don't worry about the final product in this step-that comes later. Instead, experiment with different shots, angles, and camera options.</t>
        </r>
      </text>
    </comment>
    <comment ref="C254" authorId="0" shapeId="0" xr:uid="{00000000-0006-0000-0500-0000BC000000}">
      <text>
        <r>
          <rPr>
            <b/>
            <sz val="9"/>
            <color rgb="FF000000"/>
            <rFont val="Tahoma"/>
            <family val="2"/>
          </rPr>
          <t>Film a sporting event.</t>
        </r>
        <r>
          <rPr>
            <sz val="9"/>
            <color rgb="FF000000"/>
            <rFont val="Tahoma"/>
            <family val="2"/>
          </rPr>
          <t xml:space="preserve"> Take your video camera to a sporting event. Capture the drama from plenty of different angles. And don't just focus on the athletes-some of your best takes might be cheering fans or players on the sidelines.</t>
        </r>
      </text>
    </comment>
    <comment ref="C255" authorId="0" shapeId="0" xr:uid="{00000000-0006-0000-0500-0000BD000000}">
      <text>
        <r>
          <rPr>
            <b/>
            <sz val="9"/>
            <color indexed="81"/>
            <rFont val="Tahoma"/>
            <family val="2"/>
          </rPr>
          <t>Film a celebration.</t>
        </r>
        <r>
          <rPr>
            <sz val="9"/>
            <color indexed="81"/>
            <rFont val="Tahoma"/>
            <family val="2"/>
          </rPr>
          <t xml:space="preserve"> What about a wedding, a birthday party, or a family holiday? To best capture the moment, take time to film one-on-one interviews with guests. Shoot these interviews from various angles and in different light to see what works best</t>
        </r>
      </text>
    </comment>
    <comment ref="C256" authorId="0" shapeId="0" xr:uid="{00000000-0006-0000-0500-0000BE000000}">
      <text>
        <r>
          <rPr>
            <b/>
            <sz val="9"/>
            <color indexed="81"/>
            <rFont val="Tahoma"/>
            <family val="2"/>
          </rPr>
          <t>Film a day in your life.</t>
        </r>
        <r>
          <rPr>
            <sz val="9"/>
            <color indexed="81"/>
            <rFont val="Tahoma"/>
            <family val="2"/>
          </rPr>
          <t xml:space="preserve"> Whether you're on vacation or just hanging out in your neighborhood, capture a full day on film. Don't actually film the entire day, but pick and choose interesting people, places, and things to shoot. Adjust your technique and camera as it grows lighter an darker throughout the day.</t>
        </r>
      </text>
    </comment>
    <comment ref="C257" authorId="0" shapeId="0" xr:uid="{00000000-0006-0000-0500-0000BF000000}">
      <text>
        <r>
          <rPr>
            <sz val="9"/>
            <color indexed="81"/>
            <rFont val="Tahoma"/>
            <family val="2"/>
          </rPr>
          <t>Now it's time to pick the subject for your five-minute movie. Maybe you want to focus on something in real life and make a documentary-style movie. Or, if you love making people laugh, maybe you'll want to create a comedy.</t>
        </r>
      </text>
    </comment>
    <comment ref="C258" authorId="0" shapeId="0" xr:uid="{00000000-0006-0000-0500-0000C0000000}">
      <text>
        <r>
          <rPr>
            <b/>
            <sz val="9"/>
            <color indexed="81"/>
            <rFont val="Tahoma"/>
            <family val="2"/>
          </rPr>
          <t xml:space="preserve">Share a scene from a book in the public domain. </t>
        </r>
        <r>
          <rPr>
            <sz val="9"/>
            <color indexed="81"/>
            <rFont val="Tahoma"/>
            <family val="2"/>
          </rPr>
          <t>Search your favorite books for a scene that would make a great short movie. Try to keep it simple-you probably don't want a scene with lots of people or wild special effects (unless you want to coordinate all the actors or try your hand at special effects!).
FOR MORE FUN: Contact a new author and see if you can help their publicity campaign by making a book trailer. The Children's Book Council or your librarian may be able to help you get in touch with authors in your area. Find examples of book trailers online.</t>
        </r>
      </text>
    </comment>
    <comment ref="C259" authorId="0" shapeId="0" xr:uid="{00000000-0006-0000-0500-0000C1000000}">
      <text>
        <r>
          <rPr>
            <b/>
            <sz val="9"/>
            <color indexed="81"/>
            <rFont val="Tahoma"/>
            <family val="2"/>
          </rPr>
          <t>Share a cause.</t>
        </r>
        <r>
          <rPr>
            <sz val="9"/>
            <color indexed="81"/>
            <rFont val="Tahoma"/>
            <family val="2"/>
          </rPr>
          <t xml:space="preserve"> If you volunteer somewhere, ask if they could use a short movie to help their cause. You could focus on a volunteer, or tell the story of someone who has received help. Your movie might even be used to help others get involved with the organization.</t>
        </r>
      </text>
    </comment>
    <comment ref="C260" authorId="0" shapeId="0" xr:uid="{00000000-0006-0000-0500-0000C2000000}">
      <text>
        <r>
          <rPr>
            <b/>
            <sz val="9"/>
            <color indexed="81"/>
            <rFont val="Tahoma"/>
            <family val="2"/>
          </rPr>
          <t>Share a family story.</t>
        </r>
        <r>
          <rPr>
            <sz val="9"/>
            <color indexed="81"/>
            <rFont val="Tahoma"/>
            <family val="2"/>
          </rPr>
          <t xml:space="preserve"> Every family has stories they love to tell and retell. Pick your favorite tale and re-create it on film. You might cast actual family members so they can enjoy reliving a happy experience!</t>
        </r>
      </text>
    </comment>
    <comment ref="C261" authorId="0" shapeId="0" xr:uid="{00000000-0006-0000-0500-0000C3000000}">
      <text>
        <r>
          <rPr>
            <sz val="9"/>
            <color indexed="81"/>
            <rFont val="Tahoma"/>
            <family val="2"/>
          </rPr>
          <t>Now it's time to put everything together and start filming. Pack your equipment, and check that everyone involved knows when and where you're filming. Choose one of these to turn your hard work into a five-minute movie.</t>
        </r>
      </text>
    </comment>
    <comment ref="C262" authorId="0" shapeId="0" xr:uid="{00000000-0006-0000-0500-0000C4000000}">
      <text>
        <r>
          <rPr>
            <b/>
            <sz val="9"/>
            <color indexed="81"/>
            <rFont val="Tahoma"/>
            <family val="2"/>
          </rPr>
          <t>Work solo.</t>
        </r>
        <r>
          <rPr>
            <sz val="9"/>
            <color indexed="81"/>
            <rFont val="Tahoma"/>
            <family val="2"/>
          </rPr>
          <t xml:space="preserve"> Keep it simple and use a basic camera to capture your subject.</t>
        </r>
      </text>
    </comment>
    <comment ref="C263" authorId="0" shapeId="0" xr:uid="{00000000-0006-0000-0500-0000C5000000}">
      <text>
        <r>
          <rPr>
            <b/>
            <sz val="9"/>
            <color indexed="81"/>
            <rFont val="Tahoma"/>
            <family val="2"/>
          </rPr>
          <t>Work with friends.</t>
        </r>
        <r>
          <rPr>
            <sz val="9"/>
            <color indexed="81"/>
            <rFont val="Tahoma"/>
            <family val="2"/>
          </rPr>
          <t xml:space="preserve"> It can be helpful to have others to set up shots and divide up the work.</t>
        </r>
      </text>
    </comment>
    <comment ref="C264" authorId="0" shapeId="0" xr:uid="{00000000-0006-0000-0500-0000C6000000}">
      <text>
        <r>
          <rPr>
            <b/>
            <sz val="9"/>
            <color indexed="81"/>
            <rFont val="Tahoma"/>
            <family val="2"/>
          </rPr>
          <t>Work with a mentor.</t>
        </r>
        <r>
          <rPr>
            <sz val="9"/>
            <color indexed="81"/>
            <rFont val="Tahoma"/>
            <family val="2"/>
          </rPr>
          <t xml:space="preserve"> If you're planning on using some advanced techniques, an experienced filmmaker can help you take your movie to the next level.</t>
        </r>
      </text>
    </comment>
    <comment ref="C265" authorId="0" shapeId="0" xr:uid="{00000000-0006-0000-0500-0000C7000000}">
      <text>
        <r>
          <rPr>
            <sz val="9"/>
            <color indexed="81"/>
            <rFont val="Tahoma"/>
            <family val="2"/>
          </rPr>
          <t>Pulling together your movie can be as simple as clicking and dragging your film clips with a basic digital editing program. From there, choose at least one advanced feature to add to your finished product. Then show your movie to an audience!</t>
        </r>
      </text>
    </comment>
    <comment ref="C266" authorId="0" shapeId="0" xr:uid="{00000000-0006-0000-0500-0000C8000000}">
      <text>
        <r>
          <rPr>
            <b/>
            <sz val="9"/>
            <color indexed="81"/>
            <rFont val="Tahoma"/>
            <family val="2"/>
          </rPr>
          <t>Add a sound track.</t>
        </r>
        <r>
          <rPr>
            <sz val="9"/>
            <color indexed="81"/>
            <rFont val="Tahoma"/>
            <family val="2"/>
          </rPr>
          <t xml:space="preserve"> Rare is the movie or even TV show that doesn't include music in the background. Add music to your movie for extra suspense or drama.</t>
        </r>
      </text>
    </comment>
    <comment ref="C267" authorId="0" shapeId="0" xr:uid="{00000000-0006-0000-0500-0000C9000000}">
      <text>
        <r>
          <rPr>
            <b/>
            <sz val="9"/>
            <color indexed="81"/>
            <rFont val="Tahoma"/>
            <family val="2"/>
          </rPr>
          <t>Add a title and credits.</t>
        </r>
        <r>
          <rPr>
            <sz val="9"/>
            <color indexed="81"/>
            <rFont val="Tahoma"/>
            <family val="2"/>
          </rPr>
          <t xml:space="preserve"> Most digital-movie editing programs will let you add a title screen, as well as credits at the start and end of your movie. This will allow you to give thanks to anyone who helped you.</t>
        </r>
      </text>
    </comment>
    <comment ref="C268" authorId="0" shapeId="0" xr:uid="{00000000-0006-0000-0500-0000CA000000}">
      <text>
        <r>
          <rPr>
            <b/>
            <sz val="9"/>
            <color indexed="81"/>
            <rFont val="Tahoma"/>
            <family val="2"/>
          </rPr>
          <t>Add transitions.</t>
        </r>
        <r>
          <rPr>
            <sz val="9"/>
            <color indexed="81"/>
            <rFont val="Tahoma"/>
            <family val="2"/>
          </rPr>
          <t xml:space="preserve"> Also called a "wipe," a transition is a neat effect that can smooth your cuts from one scene to the next.</t>
        </r>
      </text>
    </comment>
    <comment ref="C272" authorId="0" shapeId="0" xr:uid="{00000000-0006-0000-0500-0000CB000000}">
      <text>
        <r>
          <rPr>
            <b/>
            <sz val="9"/>
            <color indexed="81"/>
            <rFont val="Tahoma"/>
            <family val="2"/>
          </rPr>
          <t xml:space="preserve">Know how good nutrition helps your body stay healthy. </t>
        </r>
        <r>
          <rPr>
            <sz val="9"/>
            <color indexed="81"/>
            <rFont val="Tahoma"/>
            <family val="2"/>
          </rPr>
          <t>Your body is a complex, amazing machine. Are you giving it the right kind of fuel? Set habits now that will keep your body at its peak performance all your life. First, take a look at the good and great, the bad and really bad in your current eating habits.</t>
        </r>
      </text>
    </comment>
    <comment ref="C273" authorId="0" shapeId="0" xr:uid="{00000000-0006-0000-0500-0000CC000000}">
      <text>
        <r>
          <rPr>
            <b/>
            <sz val="9"/>
            <color indexed="81"/>
            <rFont val="Tahoma"/>
            <family val="2"/>
          </rPr>
          <t>Eat by color!</t>
        </r>
        <r>
          <rPr>
            <sz val="9"/>
            <color indexed="81"/>
            <rFont val="Tahoma"/>
            <family val="2"/>
          </rPr>
          <t xml:space="preserve"> Use the food pyramid's color groups to track how many servings of each color you're eating. Try this for two weeks and see if you can make the second week healthier than the first.
FOR MORE FUN: Create a colors quiz and give it to five friends to help them choose a healthy variety of foods, too.</t>
        </r>
      </text>
    </comment>
    <comment ref="C274" authorId="0" shapeId="0" xr:uid="{00000000-0006-0000-0500-0000CD000000}">
      <text>
        <r>
          <rPr>
            <b/>
            <sz val="9"/>
            <color indexed="81"/>
            <rFont val="Tahoma"/>
            <family val="2"/>
          </rPr>
          <t>Have a food-log challenge with friends.</t>
        </r>
        <r>
          <rPr>
            <sz val="9"/>
            <color indexed="81"/>
            <rFont val="Tahoma"/>
            <family val="2"/>
          </rPr>
          <t xml:space="preserve"> Make an exact and honest list of everything (everything!) you eat for a week. Swap your list with a friend and analyze each other's choices. Decide on two changes you can make that will result in healthier eating habits, and put them in action for the next week.</t>
        </r>
      </text>
    </comment>
    <comment ref="C275" authorId="0" shapeId="0" xr:uid="{00000000-0006-0000-0500-0000CE000000}">
      <text>
        <r>
          <rPr>
            <b/>
            <sz val="9"/>
            <color indexed="81"/>
            <rFont val="Tahoma"/>
            <family val="2"/>
          </rPr>
          <t>Make your own food pyramid.</t>
        </r>
        <r>
          <rPr>
            <sz val="9"/>
            <color indexed="81"/>
            <rFont val="Tahoma"/>
            <family val="2"/>
          </rPr>
          <t xml:space="preserve"> Trace the FDA pyramid. Then head to your fridge and pantry, and draw what's in them onto your pyramid. The foods from your house might look different from the pictures on the pyramid, but the FDA guidelines can still help if you know where your foods fit in. Share your pyramid with Cadette friends and work together to write a week's worth of healthy meals from your pyramids.</t>
        </r>
      </text>
    </comment>
    <comment ref="C276" authorId="0" shapeId="0" xr:uid="{00000000-0006-0000-0500-0000CF000000}">
      <text>
        <r>
          <rPr>
            <b/>
            <sz val="9"/>
            <color indexed="81"/>
            <rFont val="Tahoma"/>
            <family val="2"/>
          </rPr>
          <t xml:space="preserve">Find out how what you eat affects your skin. </t>
        </r>
        <r>
          <rPr>
            <sz val="9"/>
            <color indexed="81"/>
            <rFont val="Tahoma"/>
            <family val="2"/>
          </rPr>
          <t>Lean protein, complex carbohydrates, whole grains, fruits, and veggies make your skin, hair and nails look better. People used to think chocolate and greasy food caused acne, but research indicates they have little effect on pimple production. However, drinking water is beneficial for skin health, glow, and for reducing acne. Get your skin glowing in this step.</t>
        </r>
      </text>
    </comment>
    <comment ref="C277" authorId="0" shapeId="0" xr:uid="{00000000-0006-0000-0500-0000D0000000}">
      <text>
        <r>
          <rPr>
            <b/>
            <sz val="9"/>
            <color indexed="81"/>
            <rFont val="Tahoma"/>
            <family val="2"/>
          </rPr>
          <t>Get enough water.</t>
        </r>
        <r>
          <rPr>
            <sz val="9"/>
            <color indexed="81"/>
            <rFont val="Tahoma"/>
            <family val="2"/>
          </rPr>
          <t xml:space="preserve"> Scientists used to think that everyone needed to drink eight glasses of water a day, but most researchers now think that number is too high. Find out the best amount of water for your age and activity level, and come up with three clever ways to get enough water every day. You might program your computer or phone to make a gurgling noise for an alarm, or place a glass pitcher with beautiful lemon slices on your desk. Practice for a week-and see if you can get others to join in!</t>
        </r>
      </text>
    </comment>
    <comment ref="C278" authorId="0" shapeId="0" xr:uid="{00000000-0006-0000-0500-0000D1000000}">
      <text>
        <r>
          <rPr>
            <b/>
            <sz val="9"/>
            <color indexed="81"/>
            <rFont val="Tahoma"/>
            <family val="2"/>
          </rPr>
          <t>Make a Top 10 list of antioxidant-rich foods.</t>
        </r>
        <r>
          <rPr>
            <sz val="9"/>
            <color indexed="81"/>
            <rFont val="Tahoma"/>
            <family val="2"/>
          </rPr>
          <t xml:space="preserve"> Come up with a way to work at least four into your regular diet.</t>
        </r>
      </text>
    </comment>
    <comment ref="C279" authorId="0" shapeId="0" xr:uid="{00000000-0006-0000-0500-0000D2000000}">
      <text>
        <r>
          <rPr>
            <b/>
            <sz val="9"/>
            <color indexed="81"/>
            <rFont val="Tahoma"/>
            <family val="2"/>
          </rPr>
          <t>Do a grocery-store scavenger hunt.</t>
        </r>
        <r>
          <rPr>
            <sz val="9"/>
            <color indexed="81"/>
            <rFont val="Tahoma"/>
            <family val="2"/>
          </rPr>
          <t xml:space="preserve"> Find foods that contain selenium, essential fatty acids, healthy oils, and/or vitamin A - all things that are thought to improve skin health. Choose three of these foods to work into your meal routine.</t>
        </r>
      </text>
    </comment>
    <comment ref="C280" authorId="0" shapeId="0" xr:uid="{00000000-0006-0000-0500-0000D3000000}">
      <text>
        <r>
          <rPr>
            <b/>
            <sz val="9"/>
            <color indexed="81"/>
            <rFont val="Tahoma"/>
            <family val="2"/>
          </rPr>
          <t>Explore how your diet affects your stress level.</t>
        </r>
        <r>
          <rPr>
            <sz val="9"/>
            <color indexed="81"/>
            <rFont val="Tahoma"/>
            <family val="2"/>
          </rPr>
          <t xml:space="preserve"> Caffeine and sugar affect mood swings, fatigue, and your ability to concentrate. When your levels of cortisol (also known as the stress hormone) go up, so do your cravings for fat, sugar, and salt-what a cycle! Take a look into the science behind eating and stress.</t>
        </r>
      </text>
    </comment>
    <comment ref="C281" authorId="0" shapeId="0" xr:uid="{00000000-0006-0000-0500-0000D4000000}">
      <text>
        <r>
          <rPr>
            <b/>
            <sz val="9"/>
            <color indexed="81"/>
            <rFont val="Tahoma"/>
            <family val="2"/>
          </rPr>
          <t xml:space="preserve">Food makeovers. </t>
        </r>
        <r>
          <rPr>
            <sz val="9"/>
            <color indexed="81"/>
            <rFont val="Tahoma"/>
            <family val="2"/>
          </rPr>
          <t>Find three foods you eat that are high in sugar, fat, or salt, and make a healthier choice, either by substituting another food altogether or by creating new recipes that use healthier ingredients. Food magazines and websites are full of fun tricks for this.
FOR MORE FUN: Make up cards with your most successful recipes and give them to friends and family-or post them on a family, Girl Scout, or personal blog.</t>
        </r>
      </text>
    </comment>
    <comment ref="C282" authorId="0" shapeId="0" xr:uid="{00000000-0006-0000-0500-0000D5000000}">
      <text>
        <r>
          <rPr>
            <b/>
            <sz val="9"/>
            <color indexed="81"/>
            <rFont val="Tahoma"/>
            <family val="2"/>
          </rPr>
          <t>Sugar detective.</t>
        </r>
        <r>
          <rPr>
            <sz val="9"/>
            <color indexed="81"/>
            <rFont val="Tahoma"/>
            <family val="2"/>
          </rPr>
          <t xml:space="preserve"> Just because the label doesn't say "sugar" doesn't mean the product isn't full of it. Look up all the names that sugar masquerades under. Then take a trip to the store and find as many items with sugar in disguise as possible.
FOR MORE FUN: Make up a silly song or phrase that will help you cease and desist when you crave sugar.</t>
        </r>
      </text>
    </comment>
    <comment ref="C283" authorId="0" shapeId="0" xr:uid="{00000000-0006-0000-0500-0000D6000000}">
      <text>
        <r>
          <rPr>
            <b/>
            <sz val="9"/>
            <color indexed="81"/>
            <rFont val="Tahoma"/>
            <family val="2"/>
          </rPr>
          <t>Chemical detective.</t>
        </r>
        <r>
          <rPr>
            <sz val="9"/>
            <color indexed="81"/>
            <rFont val="Tahoma"/>
            <family val="2"/>
          </rPr>
          <t xml:space="preserve"> Go online or to a library to research food additives and chemicals that are believed to contribut to anxiety and stress. See how many you cn find in the foods you and your family eat. Talk to your family about limiting these foods and finding substitutes for them, and why it's improtant to your family's health.</t>
        </r>
      </text>
    </comment>
    <comment ref="C284" authorId="0" shapeId="0" xr:uid="{00000000-0006-0000-0500-0000D7000000}">
      <text>
        <r>
          <rPr>
            <b/>
            <sz val="9"/>
            <color indexed="81"/>
            <rFont val="Tahoma"/>
            <family val="2"/>
          </rPr>
          <t>Investigate how what you eat affects your sleep.</t>
        </r>
        <r>
          <rPr>
            <sz val="9"/>
            <color indexed="81"/>
            <rFont val="Tahoma"/>
            <family val="2"/>
          </rPr>
          <t xml:space="preserve"> Lack of sleep affects your ability to focus, your stress level, your weight…the list goes on and on. And research says that teens and tweens need more sleep than adults do and are more affected by lack of sleep than adults are. Check out how what you eat-and when you eat-can help you get better sleep.</t>
        </r>
      </text>
    </comment>
    <comment ref="C285" authorId="0" shapeId="0" xr:uid="{00000000-0006-0000-0500-0000D8000000}">
      <text>
        <r>
          <rPr>
            <b/>
            <sz val="9"/>
            <color indexed="81"/>
            <rFont val="Tahoma"/>
            <family val="2"/>
          </rPr>
          <t>Make an illustrated chart of snooze/lose foods.</t>
        </r>
        <r>
          <rPr>
            <sz val="9"/>
            <color indexed="81"/>
            <rFont val="Tahoma"/>
            <family val="2"/>
          </rPr>
          <t xml:space="preserve"> These are foods that help you sleep and those that keep you awake. Post it near your bed and keep a journal for a week to see what works for you and what doesn't.
FOR MORE FUN: Track your dreams for the week, too. Are they related to what you've been eating, or how much you sleep?</t>
        </r>
      </text>
    </comment>
    <comment ref="C286" authorId="0" shapeId="0" xr:uid="{00000000-0006-0000-0500-0000D9000000}">
      <text>
        <r>
          <rPr>
            <b/>
            <sz val="9"/>
            <color indexed="81"/>
            <rFont val="Tahoma"/>
            <family val="2"/>
          </rPr>
          <t>Take the two-week test.</t>
        </r>
        <r>
          <rPr>
            <sz val="9"/>
            <color indexed="81"/>
            <rFont val="Tahoma"/>
            <family val="2"/>
          </rPr>
          <t xml:space="preserve"> For two weeks, track the time you eat dinner, what and how much you eat at dinner and before bed, and how easy it is to get to sleep. Keep other variables the same-hit the sack at the same time, and exercise the same amount during the day. Do you notice that caffeine and high-sugar snacks before bed tweak your system?</t>
        </r>
      </text>
    </comment>
    <comment ref="C287" authorId="0" shapeId="0" xr:uid="{00000000-0006-0000-0500-0000DA000000}">
      <text>
        <r>
          <rPr>
            <b/>
            <sz val="9"/>
            <color indexed="81"/>
            <rFont val="Tahoma"/>
            <family val="2"/>
          </rPr>
          <t>REM it up.</t>
        </r>
        <r>
          <rPr>
            <sz val="9"/>
            <color indexed="81"/>
            <rFont val="Tahoma"/>
            <family val="2"/>
          </rPr>
          <t xml:space="preserve"> Look into the importance of rapid eye movement (REM) sleep. Many specialists stress the importance of uninterrupted sleep, which menas not drinking after a certain amount of time so you won't have to get up to use the bathroom. Avoid drinking three hours before you got to bed fo four nights in a row. Did you sleep better?</t>
        </r>
      </text>
    </comment>
    <comment ref="C288" authorId="0" shapeId="0" xr:uid="{00000000-0006-0000-0500-0000DB000000}">
      <text>
        <r>
          <rPr>
            <b/>
            <sz val="9"/>
            <color indexed="81"/>
            <rFont val="Tahoma"/>
            <family val="2"/>
          </rPr>
          <t>Look at how your diet affects your energy.</t>
        </r>
        <r>
          <rPr>
            <sz val="9"/>
            <color indexed="81"/>
            <rFont val="Tahoma"/>
            <family val="2"/>
          </rPr>
          <t xml:space="preserve"> Keeping energy up is all about keeping blood sugar steady-not up or down. For some people, eating whole foods and enough fiber and protein at each meal does the trick. For others, eating five or six small meals throughout the day works best.</t>
        </r>
      </text>
    </comment>
    <comment ref="C289" authorId="0" shapeId="0" xr:uid="{00000000-0006-0000-0500-0000DC000000}">
      <text>
        <r>
          <rPr>
            <b/>
            <sz val="9"/>
            <color indexed="81"/>
            <rFont val="Tahoma"/>
            <family val="2"/>
          </rPr>
          <t>Take a poll of friends and family.</t>
        </r>
        <r>
          <rPr>
            <sz val="9"/>
            <color indexed="81"/>
            <rFont val="Tahoma"/>
            <family val="2"/>
          </rPr>
          <t xml:space="preserve"> Ask them five questions about when they feel most energetic and how it seems to relate to what and when they've eaten. Now ask yourself the same questions. What conclusions or advice can you draw?</t>
        </r>
      </text>
    </comment>
    <comment ref="C290" authorId="0" shapeId="0" xr:uid="{00000000-0006-0000-0500-0000DD000000}">
      <text>
        <r>
          <rPr>
            <b/>
            <sz val="9"/>
            <color indexed="81"/>
            <rFont val="Tahoma"/>
            <family val="2"/>
          </rPr>
          <t>Do an exercise/energy experiment.</t>
        </r>
        <r>
          <rPr>
            <sz val="9"/>
            <color indexed="81"/>
            <rFont val="Tahoma"/>
            <family val="2"/>
          </rPr>
          <t xml:space="preserve"> There are times during the day-especially when you exercise-when getting food into your body fast is key. Make a list of 20 healthy foods you can make and eat quickly. Star those that are portable, and keep one or two in your backpack for a week. See which ones make you feel best before, during, and after your workouts!</t>
        </r>
      </text>
    </comment>
    <comment ref="C291" authorId="0" shapeId="0" xr:uid="{00000000-0006-0000-0500-0000DE000000}">
      <text>
        <r>
          <rPr>
            <b/>
            <sz val="9"/>
            <color indexed="81"/>
            <rFont val="Tahoma"/>
            <family val="2"/>
          </rPr>
          <t>Create a chart or blog post.</t>
        </r>
        <r>
          <rPr>
            <sz val="9"/>
            <color indexed="81"/>
            <rFont val="Tahoma"/>
            <family val="2"/>
          </rPr>
          <t xml:space="preserve"> Explain the ways the fiber and vitamins in five different fruits can help you stay energized and why.
FOR MORE FUN: Go apple-or berry-picking and make your chart about what you picked.</t>
        </r>
      </text>
    </comment>
    <comment ref="C295" authorId="0" shapeId="0" xr:uid="{00000000-0006-0000-0500-0000DF000000}">
      <text>
        <r>
          <rPr>
            <b/>
            <sz val="9"/>
            <color indexed="81"/>
            <rFont val="Tahoma"/>
            <family val="2"/>
          </rPr>
          <t>Learn how to make minimal impact on a trek.</t>
        </r>
        <r>
          <rPr>
            <sz val="9"/>
            <color indexed="81"/>
            <rFont val="Tahoma"/>
            <family val="2"/>
          </rPr>
          <t xml:space="preserve"> In Girl Scouting, you've pledged respect for nature by being considerate and caring and using resources wisely. Leave No Trace is a group aligned with those beliefs. They created Seven Principles that will help you leave minimal impact on the land. Let Leave No Trace be a lifelong guide in your relationship with nature.</t>
        </r>
      </text>
    </comment>
    <comment ref="C296" authorId="0" shapeId="0" xr:uid="{00000000-0006-0000-0500-0000E0000000}">
      <text>
        <r>
          <rPr>
            <b/>
            <sz val="9"/>
            <color indexed="81"/>
            <rFont val="Tahoma"/>
            <family val="2"/>
          </rPr>
          <t>Interview an experienced outdoor enthusiast.</t>
        </r>
        <r>
          <rPr>
            <sz val="9"/>
            <color indexed="81"/>
            <rFont val="Tahoma"/>
            <family val="2"/>
          </rPr>
          <t xml:space="preserve"> Talk to someone who regularly enjoys the outdoors-like a hiker, kayaker, or mountain climber. Go over the Leave No Trace Seven Principles with them and find out why they think they are important. Find out what they do to protect nature. What does a hiker do when forced off a trail? What happens when a climber encounters wildlife? Get the stories and tips that will help you on your outdoor trek.</t>
        </r>
      </text>
    </comment>
    <comment ref="C297" authorId="0" shapeId="0" xr:uid="{00000000-0006-0000-0500-0000E1000000}">
      <text>
        <r>
          <rPr>
            <b/>
            <sz val="9"/>
            <color indexed="81"/>
            <rFont val="Tahoma"/>
            <family val="2"/>
          </rPr>
          <t>Visit a local environmental conservancy group.</t>
        </r>
        <r>
          <rPr>
            <sz val="9"/>
            <color indexed="81"/>
            <rFont val="Tahoma"/>
            <family val="2"/>
          </rPr>
          <t xml:space="preserve"> Find out how they practice the principles in the outdoors and get tips to help you on your trek. Learn what land, air, or water concerns there are in your area.</t>
        </r>
      </text>
    </comment>
    <comment ref="C298" authorId="0" shapeId="0" xr:uid="{00000000-0006-0000-0500-0000E2000000}">
      <text>
        <r>
          <rPr>
            <b/>
            <sz val="9"/>
            <color indexed="81"/>
            <rFont val="Tahoma"/>
            <family val="2"/>
          </rPr>
          <t>Take the Leave No Trace Online Awareness Course.</t>
        </r>
        <r>
          <rPr>
            <sz val="9"/>
            <color indexed="81"/>
            <rFont val="Tahoma"/>
            <family val="2"/>
          </rPr>
          <t xml:space="preserve"> Go to </t>
        </r>
        <r>
          <rPr>
            <b/>
            <sz val="9"/>
            <color indexed="81"/>
            <rFont val="Tahoma"/>
            <family val="2"/>
          </rPr>
          <t>www.int.org/learn/online-awareness-course</t>
        </r>
        <r>
          <rPr>
            <sz val="9"/>
            <color indexed="81"/>
            <rFont val="Tahoma"/>
            <family val="2"/>
          </rPr>
          <t xml:space="preserve"> for a 30-to 60-minute course that includes questions about Leave No Trace practices and techniques. (Note: The course doesn't work on a mobile device.) Learn about the Leave No Trace history and mission, find out about visitor-created impacts in recreational areas, and understand how to apply the Seven Principles on your outdoor trip. You can print a certificate when you complete the course.</t>
        </r>
      </text>
    </comment>
    <comment ref="C299" authorId="0" shapeId="0" xr:uid="{00000000-0006-0000-0500-0000E3000000}">
      <text>
        <r>
          <rPr>
            <sz val="9"/>
            <color indexed="81"/>
            <rFont val="Tahoma"/>
            <family val="2"/>
          </rPr>
          <t>Start by deciding where to spend your time in nature-do you have a park nearby? Trails you want to explore? Make sure to plan what you'll eat and wear, depending on the weather and the amount of time you'll be outdoors. Use the buddy system by trekking with others, never alone. Always let an adult know where you'll be.</t>
        </r>
      </text>
    </comment>
    <comment ref="C300" authorId="0" shapeId="0" xr:uid="{00000000-0006-0000-0500-0000E4000000}">
      <text>
        <r>
          <rPr>
            <b/>
            <sz val="9"/>
            <color indexed="81"/>
            <rFont val="Tahoma"/>
            <family val="2"/>
          </rPr>
          <t>Talk to an experienced hiker or outdoor retailer.</t>
        </r>
        <r>
          <rPr>
            <sz val="9"/>
            <color indexed="81"/>
            <rFont val="Tahoma"/>
            <family val="2"/>
          </rPr>
          <t xml:space="preserve"> Find out where you can take an outdoor trek in your area and what land, air, or water issues you might find on the trail. Make it somewhere you haven't been before so you can see nature with new eyes. Plan ahead to address one issue you learned about.</t>
        </r>
      </text>
    </comment>
    <comment ref="C301" authorId="0" shapeId="0" xr:uid="{00000000-0006-0000-0500-0000E5000000}">
      <text>
        <r>
          <rPr>
            <b/>
            <sz val="9"/>
            <color indexed="81"/>
            <rFont val="Tahoma"/>
            <family val="2"/>
          </rPr>
          <t>Visit a water source or water treatment plan in your community.</t>
        </r>
        <r>
          <rPr>
            <sz val="9"/>
            <color indexed="81"/>
            <rFont val="Tahoma"/>
            <family val="2"/>
          </rPr>
          <t xml:space="preserve"> Learn about water conservation or water quality efforts being made for your area. Plan a boat trip on a lake or river, or hike a trail that goes along a waterway to explore one water quality issue you learned about.</t>
        </r>
      </text>
    </comment>
    <comment ref="C302" authorId="0" shapeId="0" xr:uid="{00000000-0006-0000-0500-0000E6000000}">
      <text>
        <r>
          <rPr>
            <b/>
            <sz val="9"/>
            <color indexed="81"/>
            <rFont val="Tahoma"/>
            <family val="2"/>
          </rPr>
          <t>Learn about invasive plants, aquatic life, or other species in your area.</t>
        </r>
        <r>
          <rPr>
            <sz val="9"/>
            <color indexed="81"/>
            <rFont val="Tahoma"/>
            <family val="2"/>
          </rPr>
          <t xml:space="preserve"> Find out how you can help prevent invasive species from being introduced into the area. Make a plan for an outdoor trek where you can explore an invasive species.</t>
        </r>
      </text>
    </comment>
    <comment ref="C303" authorId="0" shapeId="0" xr:uid="{00000000-0006-0000-0500-0000E7000000}">
      <text>
        <r>
          <rPr>
            <sz val="9"/>
            <color indexed="81"/>
            <rFont val="Tahoma"/>
            <family val="2"/>
          </rPr>
          <t>Before your trek, do the research and make a plan to practice an eco skill. While on your trek, do one of these three things-or all of them!</t>
        </r>
      </text>
    </comment>
    <comment ref="C304" authorId="0" shapeId="0" xr:uid="{00000000-0006-0000-0500-0000E8000000}">
      <text>
        <r>
          <rPr>
            <b/>
            <sz val="9"/>
            <color indexed="81"/>
            <rFont val="Tahoma"/>
            <family val="2"/>
          </rPr>
          <t>Identify durable surfaces.</t>
        </r>
        <r>
          <rPr>
            <sz val="9"/>
            <color indexed="81"/>
            <rFont val="Tahoma"/>
            <family val="2"/>
          </rPr>
          <t xml:space="preserve"> One Leave No Trace principle is to travel and camp only on durable surfaces, like rock, gravel, dry grasses, or snow. A surface is durable when it can tolerate repeated trampling and scuffling. (You can read more in the box on this page.) Check the surface on your path-and off it-to identify the different properties. Bring a map and make notations of areas where the path might be compromised.</t>
        </r>
      </text>
    </comment>
    <comment ref="C305" authorId="0" shapeId="0" xr:uid="{00000000-0006-0000-0500-0000E9000000}">
      <text>
        <r>
          <rPr>
            <b/>
            <sz val="9"/>
            <color indexed="81"/>
            <rFont val="Tahoma"/>
            <family val="2"/>
          </rPr>
          <t>Find a source for water and purify it when you get home.</t>
        </r>
        <r>
          <rPr>
            <sz val="9"/>
            <color indexed="81"/>
            <rFont val="Tahoma"/>
            <family val="2"/>
          </rPr>
          <t xml:space="preserve"> Find a safe water source and collect the water. When you get home, purify it. (Read more in the box on page seven.) You don't have to drink it, but if you can, test the water before and after for impurities.</t>
        </r>
      </text>
    </comment>
    <comment ref="C306" authorId="0" shapeId="0" xr:uid="{00000000-0006-0000-0500-0000EA000000}">
      <text>
        <r>
          <rPr>
            <b/>
            <sz val="9"/>
            <color indexed="81"/>
            <rFont val="Tahoma"/>
            <family val="2"/>
          </rPr>
          <t>Build a minimum-impact mound fire.</t>
        </r>
        <r>
          <rPr>
            <sz val="9"/>
            <color indexed="81"/>
            <rFont val="Tahoma"/>
            <family val="2"/>
          </rPr>
          <t xml:space="preserve"> With an adult in a safe setting, follow the instructions on page eight and build a mound fire at a campsite or in a park. Make sure to check for permissions and fire regulations beforehand.</t>
        </r>
      </text>
    </comment>
    <comment ref="C307" authorId="0" shapeId="0" xr:uid="{00000000-0006-0000-0500-0000EB000000}">
      <text>
        <r>
          <rPr>
            <sz val="9"/>
            <color indexed="81"/>
            <rFont val="Tahoma"/>
            <family val="2"/>
          </rPr>
          <t>Now is your chance to act as an environmentalist explorer. Select the issue that means something to you, whether water, land, or wildlife-and do research before your trek. On your trek, take notes, observe, and come up with possible solutions to help. You'll put your ideas into action in the next step.</t>
        </r>
      </text>
    </comment>
    <comment ref="C308" authorId="0" shapeId="0" xr:uid="{00000000-0006-0000-0500-0000EC000000}">
      <text>
        <r>
          <rPr>
            <b/>
            <sz val="9"/>
            <color indexed="81"/>
            <rFont val="Tahoma"/>
            <family val="2"/>
          </rPr>
          <t>Explore a wildlife issue.</t>
        </r>
        <r>
          <rPr>
            <sz val="9"/>
            <color indexed="81"/>
            <rFont val="Tahoma"/>
            <family val="2"/>
          </rPr>
          <t xml:space="preserve"> The best way to protect wildlife is to give them space and distance when you trek into the natural environment and help protect the habitats they live in. Find out what wildlife you should expect to find on your outing and the ones that are endangered. This can include marine life, birds, insects, butterflies, squirrels, and other critters. How are they being protected? How are they being threatened?</t>
        </r>
      </text>
    </comment>
    <comment ref="C309" authorId="0" shapeId="0" xr:uid="{00000000-0006-0000-0500-0000ED000000}">
      <text>
        <r>
          <rPr>
            <b/>
            <sz val="9"/>
            <color indexed="81"/>
            <rFont val="Tahoma"/>
            <family val="2"/>
          </rPr>
          <t>Explore a water issue.</t>
        </r>
        <r>
          <rPr>
            <sz val="9"/>
            <color indexed="81"/>
            <rFont val="Tahoma"/>
            <family val="2"/>
          </rPr>
          <t xml:space="preserve"> Is there a drought in your area that's impacting plants and wildlife? Or has rain and snow caused mudslides and soil erosion? You might discover a polluted water source, such as a river or pond. Or see traces of tar from an oil spill along a sand bank. Record what you see and think of solutions based on your research.</t>
        </r>
      </text>
    </comment>
    <comment ref="C310" authorId="0" shapeId="0" xr:uid="{00000000-0006-0000-0500-0000EE000000}">
      <text>
        <r>
          <rPr>
            <b/>
            <sz val="9"/>
            <color indexed="81"/>
            <rFont val="Tahoma"/>
            <family val="2"/>
          </rPr>
          <t>Explore species in your area that are native and need protecting.</t>
        </r>
        <r>
          <rPr>
            <sz val="9"/>
            <color indexed="81"/>
            <rFont val="Tahoma"/>
            <family val="2"/>
          </rPr>
          <t xml:space="preserve"> Before you trek, find out what plants, insects, or animals are native to your area. Native insects, like bees or butterflies, can help pollinate plants. Are any of these native plants or wildlife threatened or endangered? While outdoors, check to see which plants are thriving and which ones are not. (Before you go, learn which plants you need to avoid in your area-like poison ivy, poison oak, stinging nettles, and poison sumac-and keep a close eye out for insect nests.) Find out what you can do to protect any species that need help.</t>
        </r>
      </text>
    </comment>
    <comment ref="C311" authorId="0" shapeId="0" xr:uid="{00000000-0006-0000-0500-0000EF000000}">
      <text>
        <r>
          <rPr>
            <sz val="9"/>
            <color indexed="81"/>
            <rFont val="Tahoma"/>
            <family val="2"/>
          </rPr>
          <t>You completed your eco trek-horray! Now make a difference by creating awareness and inspiring others about your issue.</t>
        </r>
      </text>
    </comment>
    <comment ref="C312" authorId="0" shapeId="0" xr:uid="{00000000-0006-0000-0500-0000F0000000}">
      <text>
        <r>
          <rPr>
            <b/>
            <sz val="9"/>
            <color indexed="81"/>
            <rFont val="Tahoma"/>
            <family val="2"/>
          </rPr>
          <t>Make a video of your eco trek.</t>
        </r>
        <r>
          <rPr>
            <sz val="9"/>
            <color indexed="81"/>
            <rFont val="Tahoma"/>
            <family val="2"/>
          </rPr>
          <t xml:space="preserve"> Put together a short documentary of your trek and the environmental issue you explored. Share it with your troop, shool, family, and friends. Get a discussion going after your presentation to talk about possible solutions.</t>
        </r>
      </text>
    </comment>
    <comment ref="C313" authorId="0" shapeId="0" xr:uid="{00000000-0006-0000-0500-0000F1000000}">
      <text>
        <r>
          <rPr>
            <b/>
            <sz val="9"/>
            <color indexed="81"/>
            <rFont val="Tahoma"/>
            <family val="2"/>
          </rPr>
          <t>Make an art installation.</t>
        </r>
        <r>
          <rPr>
            <sz val="9"/>
            <color indexed="81"/>
            <rFont val="Tahoma"/>
            <family val="2"/>
          </rPr>
          <t xml:space="preserve"> While on your eco trek, collect human-made littered objects (while wearing gloves!) you find along your journey. Create a sculpture or art presentation with these objects. Display your work at school or a community place to inspire others.</t>
        </r>
      </text>
    </comment>
    <comment ref="C314" authorId="0" shapeId="0" xr:uid="{00000000-0006-0000-0500-0000F2000000}">
      <text>
        <r>
          <rPr>
            <b/>
            <sz val="9"/>
            <color indexed="81"/>
            <rFont val="Tahoma"/>
            <family val="2"/>
          </rPr>
          <t>Start an awareness campaign.</t>
        </r>
        <r>
          <rPr>
            <sz val="9"/>
            <color indexed="81"/>
            <rFont val="Tahoma"/>
            <family val="2"/>
          </rPr>
          <t xml:space="preserve"> Create awareness to get the word out in your school and community about the environmental issue you explored. Create a flyer, write a blog, or design a newsletter.</t>
        </r>
      </text>
    </comment>
    <comment ref="C318" authorId="0" shapeId="0" xr:uid="{00000000-0006-0000-0500-0000F3000000}">
      <text>
        <r>
          <rPr>
            <sz val="9"/>
            <color indexed="81"/>
            <rFont val="Tahoma"/>
            <family val="2"/>
          </rPr>
          <t>Being an entrepreneur isn't just about making money. It's also about providing people with a product or service that helps improve their lives. Business can be a powerful way to make the world we live in a better place. In this step, pick a choice to help you identify issues your clients face. Then brainstorm 25 ideas for products or services that might help solve those issues-and improve their lives!</t>
        </r>
      </text>
    </comment>
    <comment ref="C319" authorId="0" shapeId="0" xr:uid="{00000000-0006-0000-0500-0000F4000000}">
      <text>
        <r>
          <rPr>
            <b/>
            <sz val="9"/>
            <color indexed="81"/>
            <rFont val="Tahoma"/>
            <family val="2"/>
          </rPr>
          <t>Interview your client.</t>
        </r>
        <r>
          <rPr>
            <sz val="9"/>
            <color indexed="81"/>
            <rFont val="Tahoma"/>
            <family val="2"/>
          </rPr>
          <t xml:space="preserve"> For example, if you chose "classmates eating lunch at school," your client could be another classmate or one of the people who work in the cafeteria. Identify issues and brainstorm together.</t>
        </r>
      </text>
    </comment>
    <comment ref="C320" authorId="0" shapeId="0" xr:uid="{00000000-0006-0000-0500-0000F5000000}">
      <text>
        <r>
          <rPr>
            <b/>
            <sz val="9"/>
            <color indexed="81"/>
            <rFont val="Tahoma"/>
            <family val="2"/>
          </rPr>
          <t>Become a keen observer.</t>
        </r>
        <r>
          <rPr>
            <sz val="9"/>
            <color indexed="81"/>
            <rFont val="Tahoma"/>
            <family val="2"/>
          </rPr>
          <t xml:space="preserve"> Watch people doing the activity in the place you've chosen. You could do this in one sitting, one day, or over the course of a few days. Keep your notebook close by to capture your ideas when they come to you.</t>
        </r>
      </text>
    </comment>
    <comment ref="C321" authorId="0" shapeId="0" xr:uid="{00000000-0006-0000-0500-0000F6000000}">
      <text>
        <r>
          <rPr>
            <b/>
            <sz val="9"/>
            <color indexed="81"/>
            <rFont val="Tahoma"/>
            <family val="2"/>
          </rPr>
          <t>Group brainstorm.</t>
        </r>
        <r>
          <rPr>
            <sz val="9"/>
            <color indexed="81"/>
            <rFont val="Tahoma"/>
            <family val="2"/>
          </rPr>
          <t xml:space="preserve"> Put together a brainstorm session with fellow Girl Scouts, friends, or family. This choice works best if the people in the group have firsthand experience-either they are clients or know the clientts' situation well.</t>
        </r>
      </text>
    </comment>
    <comment ref="C322" authorId="0" shapeId="0" xr:uid="{00000000-0006-0000-0500-0000F7000000}">
      <text>
        <r>
          <rPr>
            <sz val="9"/>
            <color indexed="81"/>
            <rFont val="Tahoma"/>
            <family val="2"/>
          </rPr>
          <t>Now that you've come up with a bunch of different ideas, take a critical look at them. Choose the idea you think is best, pick one of the following techniques to make it better, and fill out information about your improved idea in the chart on page 5.</t>
        </r>
      </text>
    </comment>
    <comment ref="C323" authorId="0" shapeId="0" xr:uid="{00000000-0006-0000-0500-0000F8000000}">
      <text>
        <r>
          <rPr>
            <b/>
            <sz val="9"/>
            <color indexed="81"/>
            <rFont val="Tahoma"/>
            <family val="2"/>
          </rPr>
          <t>Divide your idea into different parts and improve each part.</t>
        </r>
        <r>
          <rPr>
            <sz val="9"/>
            <color indexed="81"/>
            <rFont val="Tahoma"/>
            <family val="2"/>
          </rPr>
          <t xml:space="preserve"> For example, if one of your ideas for "classmates eating lunch at school" is a lunch box that attaches onto a backpack, you could separate it into attaching, closing, and materials. Then you'd design a strong attachment method, a reliable closure, and an environmentally friendly fabric.</t>
        </r>
      </text>
    </comment>
    <comment ref="C324" authorId="0" shapeId="0" xr:uid="{00000000-0006-0000-0500-0000F9000000}">
      <text>
        <r>
          <rPr>
            <b/>
            <sz val="9"/>
            <color indexed="81"/>
            <rFont val="Tahoma"/>
            <family val="2"/>
          </rPr>
          <t>Beat your competitors!</t>
        </r>
        <r>
          <rPr>
            <sz val="9"/>
            <color indexed="81"/>
            <rFont val="Tahoma"/>
            <family val="2"/>
          </rPr>
          <t xml:space="preserve"> Look at how others have innovated for your client-and make your innovation even better. See the box on page 5 for tips on how to do this.</t>
        </r>
      </text>
    </comment>
    <comment ref="C325" authorId="0" shapeId="0" xr:uid="{00000000-0006-0000-0500-0000FA000000}">
      <text>
        <r>
          <rPr>
            <b/>
            <sz val="9"/>
            <color indexed="81"/>
            <rFont val="Tahoma"/>
            <family val="2"/>
          </rPr>
          <t>Use a "guideline."</t>
        </r>
        <r>
          <rPr>
            <sz val="9"/>
            <color indexed="81"/>
            <rFont val="Tahoma"/>
            <family val="2"/>
          </rPr>
          <t xml:space="preserve"> Creating guidelines that you must follow can help you focus-and result in a better idea. Use one of these guidelines to help you improve your idea, or come up with a guideline of your own:
</t>
        </r>
        <r>
          <rPr>
            <sz val="9"/>
            <color indexed="81"/>
            <rFont val="Wingdings"/>
            <charset val="2"/>
          </rPr>
          <t></t>
        </r>
        <r>
          <rPr>
            <sz val="9"/>
            <color indexed="81"/>
            <rFont val="Tahoma"/>
            <family val="2"/>
          </rPr>
          <t xml:space="preserve">An older person should be able to use it
</t>
        </r>
        <r>
          <rPr>
            <sz val="9"/>
            <color indexed="81"/>
            <rFont val="Wingdings"/>
            <charset val="2"/>
          </rPr>
          <t></t>
        </r>
        <r>
          <rPr>
            <sz val="9"/>
            <color indexed="81"/>
            <rFont val="Tahoma"/>
            <family val="2"/>
          </rPr>
          <t xml:space="preserve">A small child should be able to use it
</t>
        </r>
        <r>
          <rPr>
            <sz val="9"/>
            <color indexed="81"/>
            <rFont val="Wingdings"/>
            <charset val="2"/>
          </rPr>
          <t></t>
        </r>
        <r>
          <rPr>
            <sz val="9"/>
            <color indexed="81"/>
            <rFont val="Tahoma"/>
            <family val="2"/>
          </rPr>
          <t xml:space="preserve">It should be very affordable
</t>
        </r>
        <r>
          <rPr>
            <sz val="9"/>
            <color indexed="81"/>
            <rFont val="Wingdings"/>
            <charset val="2"/>
          </rPr>
          <t></t>
        </r>
        <r>
          <rPr>
            <sz val="9"/>
            <color indexed="81"/>
            <rFont val="Tahoma"/>
            <family val="2"/>
          </rPr>
          <t>Someone living 50 years from now should be able to use it</t>
        </r>
      </text>
    </comment>
    <comment ref="C326" authorId="0" shapeId="0" xr:uid="{00000000-0006-0000-0500-0000FB000000}">
      <text>
        <r>
          <rPr>
            <sz val="9"/>
            <color indexed="81"/>
            <rFont val="Tahoma"/>
            <family val="2"/>
          </rPr>
          <t>Coming up with a good idea is only the first part of starting a business. Entrepreneurs have to consider things like what their product or service might cost to make, what customers might pay for it, and how to let people know it exists.</t>
        </r>
      </text>
    </comment>
    <comment ref="C327" authorId="0" shapeId="0" xr:uid="{00000000-0006-0000-0500-0000FC000000}">
      <text>
        <r>
          <rPr>
            <b/>
            <sz val="9"/>
            <color indexed="81"/>
            <rFont val="Tahoma"/>
            <family val="2"/>
          </rPr>
          <t>Seed money.</t>
        </r>
        <r>
          <rPr>
            <sz val="9"/>
            <color indexed="81"/>
            <rFont val="Tahoma"/>
            <family val="2"/>
          </rPr>
          <t xml:space="preserve"> "Seed money" is the money you need to get your business started. Use the Seed Money Worksheet on the next page to figure out what it would take to make your idea and sell it.</t>
        </r>
      </text>
    </comment>
    <comment ref="C328" authorId="0" shapeId="0" xr:uid="{00000000-0006-0000-0500-0000FD000000}">
      <text>
        <r>
          <rPr>
            <b/>
            <sz val="9"/>
            <color indexed="81"/>
            <rFont val="Tahoma"/>
            <family val="2"/>
          </rPr>
          <t>Business models.</t>
        </r>
        <r>
          <rPr>
            <sz val="9"/>
            <color indexed="81"/>
            <rFont val="Tahoma"/>
            <family val="2"/>
          </rPr>
          <t xml:space="preserve"> A "business model" is how an entrepreneur sells a product or service. Mall stores make money by selling a product that you pay for. Magazines make money by putting ads in the magazine. Use the Business Models Worksheet on page 8 to help you imagine ways your idea could make money.</t>
        </r>
      </text>
    </comment>
    <comment ref="C329" authorId="0" shapeId="0" xr:uid="{00000000-0006-0000-0500-0000FE000000}">
      <text>
        <r>
          <rPr>
            <b/>
            <sz val="9"/>
            <color indexed="81"/>
            <rFont val="Tahoma"/>
            <family val="2"/>
          </rPr>
          <t>Merchandising.</t>
        </r>
        <r>
          <rPr>
            <sz val="9"/>
            <color indexed="81"/>
            <rFont val="Tahoma"/>
            <family val="2"/>
          </rPr>
          <t xml:space="preserve"> If your innovation is a product, go to a store that might sell it. Decide where your product could be displayed, or "merchandised." If you've invented a new dog leash, it would go do the pet section. But where else could it be merchandised? Maybe next to the running shoes, because people like to go running with their dogs. Write down at least five places your product might be sold.
FOR MORE FUN: Design eco-friendly packaging. Would your leash be sold wound around recycled cardboard? Or would it hang with a price tag attached?</t>
        </r>
      </text>
    </comment>
    <comment ref="C330" authorId="0" shapeId="0" xr:uid="{00000000-0006-0000-0500-0000FF000000}">
      <text>
        <r>
          <rPr>
            <sz val="9"/>
            <color indexed="81"/>
            <rFont val="Tahoma"/>
            <family val="2"/>
          </rPr>
          <t>You've researched your client, improved your product, and considered how your business idea might make money. Now it's time to practice what it would be like to pull it all together, pitch it, and take part in the most important step of innovation-getting feedback! Use one of these methods to prepare for the share.</t>
        </r>
      </text>
    </comment>
    <comment ref="C331" authorId="0" shapeId="0" xr:uid="{00000000-0006-0000-0500-000000010000}">
      <text>
        <r>
          <rPr>
            <b/>
            <sz val="9"/>
            <color indexed="81"/>
            <rFont val="Tahoma"/>
            <family val="2"/>
          </rPr>
          <t>Write up a five-point business plan.</t>
        </r>
        <r>
          <rPr>
            <sz val="9"/>
            <color indexed="81"/>
            <rFont val="Tahoma"/>
            <family val="2"/>
          </rPr>
          <t xml:space="preserve"> Creating a business plan should help you develop your idea more fully and get it ready to show to others for feedback. Check out the box for more about what you should include.</t>
        </r>
      </text>
    </comment>
    <comment ref="C332" authorId="0" shapeId="0" xr:uid="{00000000-0006-0000-0500-000001010000}">
      <text>
        <r>
          <rPr>
            <b/>
            <sz val="9"/>
            <color indexed="81"/>
            <rFont val="Tahoma"/>
            <family val="2"/>
          </rPr>
          <t>Develop your "pitch."</t>
        </r>
        <r>
          <rPr>
            <sz val="9"/>
            <color indexed="81"/>
            <rFont val="Tahoma"/>
            <family val="2"/>
          </rPr>
          <t xml:space="preserve"> Create at least five slides to explain what your product or service would be, who would use it, and the research and development you've done to refine yoru business idea.</t>
        </r>
      </text>
    </comment>
    <comment ref="C333" authorId="0" shapeId="0" xr:uid="{00000000-0006-0000-0500-000002010000}">
      <text>
        <r>
          <rPr>
            <b/>
            <sz val="9"/>
            <color indexed="81"/>
            <rFont val="Tahoma"/>
            <family val="2"/>
          </rPr>
          <t>Make a mock up of an advertisement or commercial.</t>
        </r>
        <r>
          <rPr>
            <sz val="9"/>
            <color indexed="81"/>
            <rFont val="Tahoma"/>
            <family val="2"/>
          </rPr>
          <t xml:space="preserve"> This could be a print ad, a storyboard or script for a commercial, or the filmed commercial itself.</t>
        </r>
      </text>
    </comment>
    <comment ref="C334" authorId="0" shapeId="0" xr:uid="{00000000-0006-0000-0500-000003010000}">
      <text>
        <r>
          <rPr>
            <b/>
            <sz val="9"/>
            <color indexed="81"/>
            <rFont val="Tahoma"/>
            <family val="2"/>
          </rPr>
          <t>Practice sharing your business ideas.</t>
        </r>
        <r>
          <rPr>
            <sz val="9"/>
            <color indexed="81"/>
            <rFont val="Tahoma"/>
            <family val="2"/>
          </rPr>
          <t xml:space="preserve"> A good innovator asks for and listens to constructive feedback. In fact, "failure" is encouraged-if you don't mess up at first, how will you know what can be improved? Try to shaek the feeling that you should get it all right and enjoy this step. Share what you made in step 4, and learn from others how your business ideas-and the way you present them-can get even better.</t>
        </r>
      </text>
    </comment>
    <comment ref="C335" authorId="0" shapeId="0" xr:uid="{00000000-0006-0000-0500-000004010000}">
      <text>
        <r>
          <rPr>
            <b/>
            <sz val="9"/>
            <color indexed="81"/>
            <rFont val="Tahoma"/>
            <family val="2"/>
          </rPr>
          <t>Present your idea to someone who hasn't seen it yet.</t>
        </r>
        <r>
          <rPr>
            <sz val="9"/>
            <color indexed="81"/>
            <rFont val="Tahoma"/>
            <family val="2"/>
          </rPr>
          <t xml:space="preserve"> It may be one of your parents, an older sibling, one of your teachers, or a neighbor. Because they haven't yet heard about your innovation, they'll have new reactions.</t>
        </r>
      </text>
    </comment>
    <comment ref="C336" authorId="0" shapeId="0" xr:uid="{00000000-0006-0000-0500-000005010000}">
      <text>
        <r>
          <rPr>
            <b/>
            <sz val="9"/>
            <color indexed="81"/>
            <rFont val="Tahoma"/>
            <family val="2"/>
          </rPr>
          <t>Present to an expert.</t>
        </r>
        <r>
          <rPr>
            <sz val="9"/>
            <color indexed="81"/>
            <rFont val="Tahoma"/>
            <family val="2"/>
          </rPr>
          <t xml:space="preserve"> Find someone who has experience with the subject area of your idea. Does your idea have to do with taking care of a sick person? Then share it with a nurse. Does your idea have to do with gardening? Then share it with someone who runs a nursery.</t>
        </r>
      </text>
    </comment>
    <comment ref="C337" authorId="0" shapeId="0" xr:uid="{00000000-0006-0000-0500-000006010000}">
      <text>
        <r>
          <rPr>
            <b/>
            <sz val="9"/>
            <color indexed="81"/>
            <rFont val="Tahoma"/>
            <family val="2"/>
          </rPr>
          <t>Gather a group of clients.</t>
        </r>
        <r>
          <rPr>
            <sz val="9"/>
            <color indexed="81"/>
            <rFont val="Tahoma"/>
            <family val="2"/>
          </rPr>
          <t xml:space="preserve"> Share your idea with the people who would use your idea if it were to be turned into a real business.</t>
        </r>
      </text>
    </comment>
    <comment ref="C341" authorId="0" shapeId="0" xr:uid="{00000000-0006-0000-0500-000007010000}">
      <text>
        <r>
          <rPr>
            <sz val="9"/>
            <color indexed="81"/>
            <rFont val="Tahoma"/>
            <family val="2"/>
          </rPr>
          <t>Your field day is a team competition. Ideally, you should have at least four teams with five players each. Each team should have a name and a captain to explain rules and keep things organized. Use this step to gather your team (see sidebar for ideas). Tehn, as a show of team unity and to get everyone excited, pick one of the choices to ehlp you create a uniform.</t>
        </r>
      </text>
    </comment>
    <comment ref="C342" authorId="0" shapeId="0" xr:uid="{00000000-0006-0000-0500-000008010000}">
      <text>
        <r>
          <rPr>
            <b/>
            <sz val="9"/>
            <color indexed="81"/>
            <rFont val="Tahoma"/>
            <family val="2"/>
          </rPr>
          <t>Go Blue! Go, Red!</t>
        </r>
        <r>
          <rPr>
            <sz val="9"/>
            <color indexed="81"/>
            <rFont val="Tahoma"/>
            <family val="2"/>
          </rPr>
          <t xml:space="preserve"> One great way to make each team stand out is to color-coordinate them. You might host a captains' meeting before the competition and have a random color raffle. Each team must dress in the color its captain draws.</t>
        </r>
      </text>
    </comment>
    <comment ref="C343" authorId="0" shapeId="0" xr:uid="{00000000-0006-0000-0500-000009010000}">
      <text>
        <r>
          <rPr>
            <b/>
            <sz val="9"/>
            <color indexed="81"/>
            <rFont val="Tahoma"/>
            <family val="2"/>
          </rPr>
          <t>Unique uniforms.</t>
        </r>
        <r>
          <rPr>
            <sz val="9"/>
            <color indexed="81"/>
            <rFont val="Tahoma"/>
            <family val="2"/>
          </rPr>
          <t xml:space="preserve"> Host a T-shirt-making party before your field day kicks off. Ask everyone playing to bring a plain white T-shirt to decorate with markers, fabric paints, sparkles, and aything else that represents your team spirit.</t>
        </r>
      </text>
    </comment>
    <comment ref="C344" authorId="0" shapeId="0" xr:uid="{00000000-0006-0000-0500-00000A010000}">
      <text>
        <r>
          <rPr>
            <b/>
            <sz val="9"/>
            <color indexed="81"/>
            <rFont val="Tahoma"/>
            <family val="2"/>
          </rPr>
          <t>Theme costumes.</t>
        </r>
        <r>
          <rPr>
            <sz val="9"/>
            <color indexed="81"/>
            <rFont val="Tahoma"/>
            <family val="2"/>
          </rPr>
          <t xml:space="preserve"> Give each team captain a set of rules for costumes-for example, they shouldn't cost a lot, and players need to be able to run and jump in their outfits. Then let each team's imagination run wild! (How great would it be to watch a team of superheroes competitng against a team of cowgirls?)</t>
        </r>
      </text>
    </comment>
    <comment ref="C345" authorId="0" shapeId="0" xr:uid="{00000000-0006-0000-0500-00000B010000}">
      <text>
        <r>
          <rPr>
            <sz val="9"/>
            <color indexed="81"/>
            <rFont val="Tahoma"/>
            <family val="2"/>
          </rPr>
          <t>Make the first event a blast from the past! Pick a game or event that used to be played but isn't popular anymore. Then give it a modern twist (and explain to everyone the historical inspiration behind your game). If you're having trouble coming up with an event, talk it over with your gym teacher or research games from the past.</t>
        </r>
      </text>
    </comment>
    <comment ref="C346" authorId="0" shapeId="0" xr:uid="{00000000-0006-0000-0500-00000C010000}">
      <text>
        <r>
          <rPr>
            <b/>
            <sz val="9"/>
            <color indexed="81"/>
            <rFont val="Tahoma"/>
            <family val="2"/>
          </rPr>
          <t>An amazing race.</t>
        </r>
        <r>
          <rPr>
            <sz val="9"/>
            <color indexed="81"/>
            <rFont val="Tahoma"/>
            <family val="2"/>
          </rPr>
          <t xml:space="preserve"> Re-create a historical racing event. For example, the ancient Greeks and Romans couldn't live without their chariot races. You could replace the chariots with wagons filled with stuffed animals. Each team could take turns pulling the wagon, stopping to replace any animals that fall out along the way.</t>
        </r>
      </text>
    </comment>
    <comment ref="C347" authorId="0" shapeId="0" xr:uid="{00000000-0006-0000-0500-00000D010000}">
      <text>
        <r>
          <rPr>
            <b/>
            <sz val="9"/>
            <color indexed="81"/>
            <rFont val="Tahoma"/>
            <family val="2"/>
          </rPr>
          <t>Target practice.</t>
        </r>
        <r>
          <rPr>
            <sz val="9"/>
            <color indexed="81"/>
            <rFont val="Tahoma"/>
            <family val="2"/>
          </rPr>
          <t xml:space="preserve"> Everyone from Egyptians to Alaskan Inuits held archery competitions. Create your own target game by setting up 10 objects-soda cans, dolls, paper bull's-eyes strung from branches - and see how many objects players from each team can hit with a water balloon or tennis ball.</t>
        </r>
      </text>
    </comment>
    <comment ref="C348" authorId="0" shapeId="0" xr:uid="{00000000-0006-0000-0500-00000E010000}">
      <text>
        <r>
          <rPr>
            <b/>
            <sz val="9"/>
            <color indexed="81"/>
            <rFont val="Tahoma"/>
            <family val="2"/>
          </rPr>
          <t>Tests of strength.</t>
        </r>
        <r>
          <rPr>
            <sz val="9"/>
            <color indexed="81"/>
            <rFont val="Tahoma"/>
            <family val="2"/>
          </rPr>
          <t xml:space="preserve"> From hammer throws to log-tossing competitions, the Scottish Highland games are famed for their strength competitions. Create your own match of might! Perhaps you could challenge teams to kick a soccer ball or throw a Frisgbee the farthest?</t>
        </r>
      </text>
    </comment>
    <comment ref="C349" authorId="0" shapeId="0" xr:uid="{00000000-0006-0000-0500-00000F010000}">
      <text>
        <r>
          <rPr>
            <sz val="9"/>
            <color indexed="81"/>
            <rFont val="Tahoma"/>
            <family val="2"/>
          </rPr>
          <t>Give the next big event at your field day an unexpected twist by getting players to exercise their brains with a unique, science-based game. If you're stuck trying to design a winning game, try speaking with a high school teacher-they'll likely have plenty of great ideas.</t>
        </r>
      </text>
    </comment>
    <comment ref="C350" authorId="0" shapeId="0" xr:uid="{00000000-0006-0000-0500-000010010000}">
      <text>
        <r>
          <rPr>
            <b/>
            <sz val="9"/>
            <color indexed="81"/>
            <rFont val="Tahoma"/>
            <family val="2"/>
          </rPr>
          <t>Construction challenge.</t>
        </r>
        <r>
          <rPr>
            <sz val="9"/>
            <color indexed="81"/>
            <rFont val="Tahoma"/>
            <family val="2"/>
          </rPr>
          <t xml:space="preserve"> One popular construction project is the egg drop, where teams get identical amounts of straws and tape to create a protective shell for an egg. Drop the egg from escalating heights, and the team whose egg remains unbroken the longest wins.
FOR MORE FUN: Make this a team-building activity taht starts before the field day. Every team mails you a potato chip. Open the packages at the field day-the team whose chip arrives unbroken wins!</t>
        </r>
      </text>
    </comment>
    <comment ref="C351" authorId="0" shapeId="0" xr:uid="{00000000-0006-0000-0500-000011010000}">
      <text>
        <r>
          <rPr>
            <b/>
            <sz val="9"/>
            <color indexed="81"/>
            <rFont val="Tahoma"/>
            <family val="2"/>
          </rPr>
          <t>Soar winners.</t>
        </r>
        <r>
          <rPr>
            <sz val="9"/>
            <color indexed="81"/>
            <rFont val="Tahoma"/>
            <family val="2"/>
          </rPr>
          <t xml:space="preserve"> Challenge each team to create a flying object! You could give each team an identical piece of paper to create a paper airplane, and whoever gets the longest toss wins the game. Or maybe the challenge is to create a water-balloon catapult? (Girl Scouts in 1980 staged a kite-flying contest to earn their World of Today and Tomorrow badge.)</t>
        </r>
      </text>
    </comment>
    <comment ref="C352" authorId="0" shapeId="0" xr:uid="{00000000-0006-0000-0500-000012010000}">
      <text>
        <r>
          <rPr>
            <b/>
            <sz val="9"/>
            <color indexed="81"/>
            <rFont val="Tahoma"/>
            <family val="2"/>
          </rPr>
          <t>Make it "flink."</t>
        </r>
        <r>
          <rPr>
            <sz val="9"/>
            <color indexed="81"/>
            <rFont val="Tahoma"/>
            <family val="2"/>
          </rPr>
          <t xml:space="preserve"> A "flinker" is a fun name for an object that doesn't float to the top or sink to the bottom of a container of water-it stays in the middle and "flinks." See which team can make an object flink for the longest time. Each team needs a plastic, see-through container filled with water (like a wid-mouthed two-liter bottle), something to be the flinker (like a packing peanut or cork), heavier things to attach to the flinker (like washers, pennies, beads, or paper clips), and something to attach them with (string, waterproof tape, or pipe cleaners).</t>
        </r>
      </text>
    </comment>
    <comment ref="C353" authorId="0" shapeId="0" xr:uid="{00000000-0006-0000-0500-000013010000}">
      <text>
        <r>
          <rPr>
            <sz val="9"/>
            <color indexed="81"/>
            <rFont val="Tahoma"/>
            <family val="2"/>
          </rPr>
          <t>Now it's time to make fiction a reality for an amazing event that your competitors might have read about or seen played, but never experienced in real life. Your challenge is to bring to life a fictional game from a favorite book, movie, TV show, song, video game, or other sources of inspiration.</t>
        </r>
      </text>
    </comment>
    <comment ref="C354" authorId="0" shapeId="0" xr:uid="{00000000-0006-0000-0500-000014010000}">
      <text>
        <r>
          <rPr>
            <b/>
            <sz val="9"/>
            <color indexed="81"/>
            <rFont val="Tahoma"/>
            <family val="2"/>
          </rPr>
          <t>From read to reality.</t>
        </r>
        <r>
          <rPr>
            <sz val="9"/>
            <color indexed="81"/>
            <rFont val="Tahoma"/>
            <family val="2"/>
          </rPr>
          <t xml:space="preserve"> Pick a game from a book and find a way to turn it into a competition. For example, everyone knows about Quidditch from the </t>
        </r>
        <r>
          <rPr>
            <i/>
            <sz val="9"/>
            <color indexed="81"/>
            <rFont val="Tahoma"/>
            <family val="2"/>
          </rPr>
          <t>Harry Potter</t>
        </r>
        <r>
          <rPr>
            <sz val="9"/>
            <color indexed="81"/>
            <rFont val="Tahoma"/>
            <family val="2"/>
          </rPr>
          <t xml:space="preserve"> series. But until someone invents a flying broom, Muggles need to find another way to play (see sidebar). What about naming someone as Snitch and turning Quidditch into a game of tag?</t>
        </r>
      </text>
    </comment>
    <comment ref="C355" authorId="0" shapeId="0" xr:uid="{00000000-0006-0000-0500-000015010000}">
      <text>
        <r>
          <rPr>
            <b/>
            <sz val="9"/>
            <color indexed="81"/>
            <rFont val="Tahoma"/>
            <family val="2"/>
          </rPr>
          <t>From virtual to reality.</t>
        </r>
        <r>
          <rPr>
            <sz val="9"/>
            <color indexed="81"/>
            <rFont val="Tahoma"/>
            <family val="2"/>
          </rPr>
          <t xml:space="preserve"> Pick a favorite video game and turn it into a field-day event. Take the arcade classic Pac-Man, for example. You could make a maze filled with tennis balls to collect. The team that collects the most tennis balls without being tagged out by "ghosts" wins!</t>
        </r>
      </text>
    </comment>
    <comment ref="C356" authorId="0" shapeId="0" xr:uid="{00000000-0006-0000-0500-000016010000}">
      <text>
        <r>
          <rPr>
            <b/>
            <sz val="9"/>
            <color indexed="81"/>
            <rFont val="Tahoma"/>
            <family val="2"/>
          </rPr>
          <t>From board to reality.</t>
        </r>
        <r>
          <rPr>
            <sz val="9"/>
            <color indexed="81"/>
            <rFont val="Tahoma"/>
            <family val="2"/>
          </rPr>
          <t xml:space="preserve"> Turn a favorite board game into a field-day sport. For example, how would you turn Scrabble into an event? One way would be to create a pile of cardboard cutout letters, and challenge each team to create as many words as possible in two minutes.</t>
        </r>
      </text>
    </comment>
    <comment ref="C357" authorId="0" shapeId="0" xr:uid="{00000000-0006-0000-0500-000017010000}">
      <text>
        <r>
          <rPr>
            <sz val="9"/>
            <color indexed="81"/>
            <rFont val="Tahoma"/>
            <family val="2"/>
          </rPr>
          <t>End your competition with the wildest, craziest event yet-a wacky pentathlon that requires every competitor on every team to take part. A pentathlon is an event made up of five different competitions. Your challenge? Create a five-step end to your field day that the world has never seen before!</t>
        </r>
      </text>
    </comment>
    <comment ref="C358" authorId="0" shapeId="0" xr:uid="{00000000-0006-0000-0500-000018010000}">
      <text>
        <r>
          <rPr>
            <b/>
            <sz val="9"/>
            <color indexed="81"/>
            <rFont val="Tahoma"/>
            <family val="2"/>
          </rPr>
          <t>A puzzle pentathlon.</t>
        </r>
        <r>
          <rPr>
            <sz val="9"/>
            <color indexed="81"/>
            <rFont val="Tahoma"/>
            <family val="2"/>
          </rPr>
          <t xml:space="preserve"> Combine speed and smarts with a series of five puzzle-based challenges. You could start by having captains race to put shuffled decks of cards in numerical order, then have the next team member build a foot-tall house of cards. You have plenty of ways to go-just pick puzzles that can be completed relatively quickly.</t>
        </r>
      </text>
    </comment>
    <comment ref="C359" authorId="0" shapeId="0" xr:uid="{00000000-0006-0000-0500-000019010000}">
      <text>
        <r>
          <rPr>
            <b/>
            <sz val="9"/>
            <color indexed="81"/>
            <rFont val="Tahoma"/>
            <family val="2"/>
          </rPr>
          <t>A relay pentathlon.</t>
        </r>
        <r>
          <rPr>
            <sz val="9"/>
            <color indexed="81"/>
            <rFont val="Tahoma"/>
            <family val="2"/>
          </rPr>
          <t xml:space="preserve"> There are dozens - if not hundreds - of wacky race games. Your challenge is to pick five that work well in order. On the first leg, you could make players race while balancing an egg on a wooden spoon. Then teammates could partner up for a three-legged race, followed by a 50-yard dash with books balanced on their heads!</t>
        </r>
      </text>
    </comment>
    <comment ref="C360" authorId="0" shapeId="0" xr:uid="{00000000-0006-0000-0500-00001A010000}">
      <text>
        <r>
          <rPr>
            <b/>
            <sz val="9"/>
            <color indexed="81"/>
            <rFont val="Tahoma"/>
            <family val="2"/>
          </rPr>
          <t>A wheel pentathlon.</t>
        </r>
        <r>
          <rPr>
            <sz val="9"/>
            <color indexed="81"/>
            <rFont val="Tahoma"/>
            <family val="2"/>
          </rPr>
          <t xml:space="preserve"> Get pulses racing - and competitors laughing - ith five wacky wheel-based events. You could start with a triccle race, with one player from each team required to pedal a lap on a tiny tricycle. Then you could move onto the likes of a scooter dash followed by limbo on roller skates or a unicycle challenge.</t>
        </r>
      </text>
    </comment>
    <comment ref="C364" authorId="0" shapeId="0" xr:uid="{00000000-0006-0000-0500-00001B010000}">
      <text>
        <r>
          <rPr>
            <sz val="9"/>
            <color indexed="81"/>
            <rFont val="Tahoma"/>
            <family val="2"/>
          </rPr>
          <t>Your first "job" is to make a list of your dream jobs. Think about all yoru hobbies, interests, and talents-could any of them lead to a career? Use one of the choices below to help you make your list. Once you've got your list of dream jobs, pretend you're 25 years old and doing some of those jobs. Research a rough estimate of the salary and your take-home pay. (Your take-home pay is your salary minus taxes and any benefits that you pay for.) Your budget starts with this money; fill it in on your worksheet.</t>
        </r>
      </text>
    </comment>
    <comment ref="C365" authorId="0" shapeId="0" xr:uid="{00000000-0006-0000-0500-00001C010000}">
      <text>
        <r>
          <rPr>
            <b/>
            <sz val="9"/>
            <color indexed="81"/>
            <rFont val="Tahoma"/>
            <family val="2"/>
          </rPr>
          <t>Track your dreams.</t>
        </r>
        <r>
          <rPr>
            <sz val="9"/>
            <color indexed="81"/>
            <rFont val="Tahoma"/>
            <family val="2"/>
          </rPr>
          <t xml:space="preserve"> For one week, keep your eyes open for jobs that interest you. You may spot them on TV, in the news, in a book or movie-or in your own daydreams. Jot each one down in a notebook. Aim to have at least 25 cool jobs on your list by the end of the week. Then research average salaries for at least five of the jobs.</t>
        </r>
      </text>
    </comment>
    <comment ref="C366" authorId="0" shapeId="0" xr:uid="{00000000-0006-0000-0500-00001D010000}">
      <text>
        <r>
          <rPr>
            <b/>
            <sz val="9"/>
            <color indexed="81"/>
            <rFont val="Tahoma"/>
            <family val="2"/>
          </rPr>
          <t>Talk to people about their jobs.</t>
        </r>
        <r>
          <rPr>
            <sz val="9"/>
            <color indexed="81"/>
            <rFont val="Tahoma"/>
            <family val="2"/>
          </rPr>
          <t xml:space="preserve"> Interview at least three adults on the subject of jobs. What are their jobs like? What other jobs have they had? Is there anything they'd like to do instead? Once you're done, use their ideas to pull together a list of at least a dozen of your own dream jobs. Research average salaries for at least five.</t>
        </r>
      </text>
    </comment>
    <comment ref="C367" authorId="0" shapeId="0" xr:uid="{00000000-0006-0000-0500-00001E010000}">
      <text>
        <r>
          <rPr>
            <b/>
            <sz val="9"/>
            <color indexed="81"/>
            <rFont val="Tahoma"/>
            <family val="2"/>
          </rPr>
          <t>Hold a group brainstorm.</t>
        </r>
        <r>
          <rPr>
            <sz val="9"/>
            <color indexed="81"/>
            <rFont val="Tahoma"/>
            <family val="2"/>
          </rPr>
          <t xml:space="preserve"> Get together with your friends to come up with all kinds of jobs, from fantasy jobs (rock star, actress) to more conventional careers (salesperson, lawyer, teacher, doctor). Write down every job and have the group choose the top 15, then divide the list up so that everyone takes several jobs to research. Find out starting salaries and report back to the group.</t>
        </r>
      </text>
    </comment>
    <comment ref="C368" authorId="0" shapeId="0" xr:uid="{00000000-0006-0000-0500-00001F010000}">
      <text>
        <r>
          <rPr>
            <sz val="9"/>
            <color indexed="81"/>
            <rFont val="Tahoma"/>
            <family val="2"/>
          </rPr>
          <t>Imagine you're heading home from your dream job. What kind of home do you see yourself returning to? Perhaps you'd love to live in a sky-high apartment or a cozy townhouse. Or, maybe you'd like a six-bedroom house in the country. Your challenge is to track down three real-life options similar to your dream home to find out how much each one costs. Once you've got a price, have an adult help you figure out what a likely monthy payment would be using a simple online mortgage calculator. (See the box for more information.) Add this number to your worksheet, plus a rough estimate of utility and cable bills.</t>
        </r>
      </text>
    </comment>
    <comment ref="C369" authorId="0" shapeId="0" xr:uid="{00000000-0006-0000-0500-000020010000}">
      <text>
        <r>
          <rPr>
            <b/>
            <sz val="9"/>
            <color indexed="81"/>
            <rFont val="Tahoma"/>
            <family val="2"/>
          </rPr>
          <t>Go house hunting.</t>
        </r>
        <r>
          <rPr>
            <sz val="9"/>
            <color indexed="81"/>
            <rFont val="Tahoma"/>
            <family val="2"/>
          </rPr>
          <t xml:space="preserve"> With an adult's help, go online to search through homes for sale in your area-or for any place you dream of living.</t>
        </r>
      </text>
    </comment>
    <comment ref="C370" authorId="0" shapeId="0" xr:uid="{00000000-0006-0000-0500-000021010000}">
      <text>
        <r>
          <rPr>
            <b/>
            <sz val="9"/>
            <color indexed="81"/>
            <rFont val="Tahoma"/>
            <family val="2"/>
          </rPr>
          <t>Get expert real estate advice.</t>
        </r>
        <r>
          <rPr>
            <sz val="9"/>
            <color indexed="81"/>
            <rFont val="Tahoma"/>
            <family val="2"/>
          </rPr>
          <t xml:space="preserve"> Set up an interview with a local realtor and tell them about your dream home. Then search through available options together to pick your three winners. Since realtors are experts on the subject of home buying, they should also be able to help you figure out your monthly home costs.</t>
        </r>
      </text>
    </comment>
    <comment ref="C371" authorId="0" shapeId="0" xr:uid="{00000000-0006-0000-0500-000022010000}">
      <text>
        <r>
          <rPr>
            <b/>
            <sz val="9"/>
            <color indexed="81"/>
            <rFont val="Tahoma"/>
            <family val="2"/>
          </rPr>
          <t>Browse real estate ads.</t>
        </r>
        <r>
          <rPr>
            <sz val="9"/>
            <color indexed="81"/>
            <rFont val="Tahoma"/>
            <family val="2"/>
          </rPr>
          <t xml:space="preserve"> You can often find real estate magazines outside supermarkets or in the local paper. Grab at least three guides and use them to pick out your top dream homes. With an adult, go online to research monthly costs.</t>
        </r>
      </text>
    </comment>
    <comment ref="C372" authorId="0" shapeId="0" xr:uid="{00000000-0006-0000-0500-000023010000}">
      <text>
        <r>
          <rPr>
            <sz val="9"/>
            <color indexed="81"/>
            <rFont val="Tahoma"/>
            <family val="2"/>
          </rPr>
          <t>Now it's time to figure out how much your dream vacations would cost. Make a list of all the places you dream of going. Do you want to travel on the Orient Express? Hike for three months through Nepal? Go skiing in Patagonia? Climb the Grand Tetons? Choose one of the following options to price out at least three dream vacations. (Keep in mind you only need estimates of the costs, not exact figures.) Add information to your budget worksheet.</t>
        </r>
      </text>
    </comment>
    <comment ref="C373" authorId="0" shapeId="0" xr:uid="{00000000-0006-0000-0500-000024010000}">
      <text>
        <r>
          <rPr>
            <b/>
            <sz val="9"/>
            <color indexed="81"/>
            <rFont val="Tahoma"/>
            <family val="2"/>
          </rPr>
          <t>Explore the world of travel opportunities.</t>
        </r>
        <r>
          <rPr>
            <sz val="9"/>
            <color indexed="81"/>
            <rFont val="Tahoma"/>
            <family val="2"/>
          </rPr>
          <t xml:space="preserve"> With an adult's help, head online to price out your trips using travel sites. Keep in mind that you can often find package trips that include everything from airfare and hotels to guides all wrapped up into a single price.</t>
        </r>
      </text>
    </comment>
    <comment ref="C374" authorId="0" shapeId="0" xr:uid="{00000000-0006-0000-0500-000025010000}">
      <text>
        <r>
          <rPr>
            <b/>
            <sz val="9"/>
            <color indexed="81"/>
            <rFont val="Tahoma"/>
            <family val="2"/>
          </rPr>
          <t>Visit a travel agent.</t>
        </r>
        <r>
          <rPr>
            <sz val="9"/>
            <color indexed="81"/>
            <rFont val="Tahoma"/>
            <family val="2"/>
          </rPr>
          <t xml:space="preserve"> Ask the agent to help you price out your dream trips. Find out what difference it makes to fly first class instead of coach, or to stay in a luxury hotel instead of a standard one.</t>
        </r>
      </text>
    </comment>
    <comment ref="C375" authorId="0" shapeId="0" xr:uid="{00000000-0006-0000-0500-000026010000}">
      <text>
        <r>
          <rPr>
            <b/>
            <sz val="9"/>
            <color indexed="81"/>
            <rFont val="Tahoma"/>
            <family val="2"/>
          </rPr>
          <t>Create a tour group.</t>
        </r>
        <r>
          <rPr>
            <sz val="9"/>
            <color indexed="81"/>
            <rFont val="Tahoma"/>
            <family val="2"/>
          </rPr>
          <t xml:space="preserve"> Brainstorm all kinds of dream vacations with your friends. Once you've compiled your list, have each person pick three trips to research in more depth, and have everyone report back with the financial details.</t>
        </r>
      </text>
    </comment>
    <comment ref="C376" authorId="0" shapeId="0" xr:uid="{00000000-0006-0000-0500-000027010000}">
      <text>
        <r>
          <rPr>
            <sz val="9"/>
            <color indexed="81"/>
            <rFont val="Tahoma"/>
            <family val="2"/>
          </rPr>
          <t>With great power comes great responsibility. It's time to think about how much you'd like to give to others in your dream life as a philanthropist-someon who donates time and money to help make the world a better place. Use one of the following steps to learn about philanthropists, then set a target goal for how much money (or what percentage of your salary) you'd like to donate each year. Add it to your budget worksheet.</t>
        </r>
      </text>
    </comment>
    <comment ref="C377" authorId="0" shapeId="0" xr:uid="{00000000-0006-0000-0500-000028010000}">
      <text>
        <r>
          <rPr>
            <b/>
            <sz val="9"/>
            <color indexed="81"/>
            <rFont val="Tahoma"/>
            <family val="2"/>
          </rPr>
          <t>Find local philanthropists.</t>
        </r>
        <r>
          <rPr>
            <sz val="9"/>
            <color indexed="81"/>
            <rFont val="Tahoma"/>
            <family val="2"/>
          </rPr>
          <t xml:space="preserve"> Do a bit of exploration to find out about philanthropists living in your community. These people don't need to give away millions of dollars. They might donate a small amount every month to their favorite charity. Or, they might volunteer their time at a local animal shelter. The point is they're making a difference. Speak with at least two philanthropists in your community to get a better idea of how you might like to give in the future.</t>
        </r>
      </text>
    </comment>
    <comment ref="C378" authorId="0" shapeId="0" xr:uid="{00000000-0006-0000-0500-000029010000}">
      <text>
        <r>
          <rPr>
            <b/>
            <sz val="9"/>
            <color indexed="81"/>
            <rFont val="Tahoma"/>
            <family val="2"/>
          </rPr>
          <t>What's going on in the world of philanthropy.</t>
        </r>
        <r>
          <rPr>
            <sz val="9"/>
            <color indexed="81"/>
            <rFont val="Tahoma"/>
            <family val="2"/>
          </rPr>
          <t xml:space="preserve"> Magazines and websites regularly list the world's top philanthropists. Have a family member or librarian help you find a couple of these lists and pick three of your favorite global do-gooders to study. What do they do that you'd like to do? Do they support charities that you'd support as well? And what percentage of their worth do they donate?</t>
        </r>
      </text>
    </comment>
    <comment ref="C379" authorId="0" shapeId="0" xr:uid="{00000000-0006-0000-0500-00002A010000}">
      <text>
        <r>
          <rPr>
            <b/>
            <sz val="9"/>
            <color indexed="81"/>
            <rFont val="Tahoma"/>
            <family val="2"/>
          </rPr>
          <t>Research your favorite charity.</t>
        </r>
        <r>
          <rPr>
            <sz val="9"/>
            <color indexed="81"/>
            <rFont val="Tahoma"/>
            <family val="2"/>
          </rPr>
          <t xml:space="preserve"> Do you already have a cause that you plan to support one day? If so, research how a leading charity/nonprofit in that field uses money today. How much money do they collect each year? How is that money spent? And if you donated money, what exactly would you like to see your money used for?</t>
        </r>
      </text>
    </comment>
    <comment ref="C380" authorId="0" shapeId="0" xr:uid="{00000000-0006-0000-0500-00002B010000}">
      <text>
        <r>
          <rPr>
            <sz val="9"/>
            <color indexed="81"/>
            <rFont val="Tahoma"/>
            <family val="2"/>
          </rPr>
          <t>How your dream life add up? First, figure out what other living expenses you might have and add them to your budget worksheet. For example, you have to buy food and you'll probably need to pay for transportation (remember that if you have a car, you'll need gas and insurance and you may have to make care payments). You may have student loan payments, too. Even toiletries add up-as do clothes, pets, entertainment, and more. Now take a look at your worksheet. What will you do to make your budget balance? What good habits can you start now that will help you later on?</t>
        </r>
      </text>
    </comment>
    <comment ref="C381" authorId="0" shapeId="0" xr:uid="{00000000-0006-0000-0500-00002C010000}">
      <text>
        <r>
          <rPr>
            <b/>
            <sz val="9"/>
            <color indexed="81"/>
            <rFont val="Tahoma"/>
            <family val="2"/>
          </rPr>
          <t>Plan with friends.</t>
        </r>
        <r>
          <rPr>
            <sz val="9"/>
            <color indexed="81"/>
            <rFont val="Tahoma"/>
            <family val="2"/>
          </rPr>
          <t xml:space="preserve"> Get together with your friends and compare your budget worksheets. Discuss the kind of trade-offs you might have to make in the future. Talk about what you're willing to give up and what's a must-have.</t>
        </r>
      </text>
    </comment>
    <comment ref="C382" authorId="0" shapeId="0" xr:uid="{00000000-0006-0000-0500-00002D010000}">
      <text>
        <r>
          <rPr>
            <b/>
            <sz val="9"/>
            <color indexed="81"/>
            <rFont val="Tahoma"/>
            <family val="2"/>
          </rPr>
          <t>Plan with your family.</t>
        </r>
        <r>
          <rPr>
            <sz val="9"/>
            <color indexed="81"/>
            <rFont val="Tahoma"/>
            <family val="2"/>
          </rPr>
          <t xml:space="preserve"> Show your budget to an adult family member and ask for tips about how to balance it. Are there certain trade-offs they would make? Do they have tips about how to save for your dreams?</t>
        </r>
      </text>
    </comment>
    <comment ref="C383" authorId="0" shapeId="0" xr:uid="{00000000-0006-0000-0500-00002E010000}">
      <text>
        <r>
          <rPr>
            <b/>
            <sz val="9"/>
            <color indexed="81"/>
            <rFont val="Tahoma"/>
            <family val="2"/>
          </rPr>
          <t>Plan over and over again.</t>
        </r>
        <r>
          <rPr>
            <sz val="9"/>
            <color indexed="81"/>
            <rFont val="Tahoma"/>
            <family val="2"/>
          </rPr>
          <t xml:space="preserve"> Experiment with what's important to you. Choose a few dreams to take off your list, but only for now; you may have money for them later. Recalculate your budget. Are you closer to having it balance? How did it feel to defer some items? You might want to play around with this, adding and subtracting various items and noticing which dreams feel the most important to you.</t>
        </r>
      </text>
    </comment>
    <comment ref="C387" authorId="0" shapeId="0" xr:uid="{00000000-0006-0000-0500-00002F010000}">
      <text>
        <r>
          <rPr>
            <b/>
            <sz val="9"/>
            <color indexed="81"/>
            <rFont val="Tahoma"/>
            <family val="2"/>
          </rPr>
          <t>Get to know someone different from you.</t>
        </r>
        <r>
          <rPr>
            <sz val="9"/>
            <color indexed="81"/>
            <rFont val="Tahoma"/>
            <family val="2"/>
          </rPr>
          <t xml:space="preserve"> Sometimes we make our differences so big we can't see past them. But when you get to know people who aren't exactly like you, you often find that they care about many of the same things you do and that you can find common ground-not by sacrificing or changing what you think, but by being open to other perspectives.</t>
        </r>
      </text>
    </comment>
    <comment ref="C388" authorId="0" shapeId="0" xr:uid="{00000000-0006-0000-0500-000030010000}">
      <text>
        <r>
          <rPr>
            <b/>
            <sz val="9"/>
            <color indexed="81"/>
            <rFont val="Tahoma"/>
            <family val="2"/>
          </rPr>
          <t>Difference of background.</t>
        </r>
        <r>
          <rPr>
            <sz val="9"/>
            <color indexed="81"/>
            <rFont val="Tahoma"/>
            <family val="2"/>
          </rPr>
          <t xml:space="preserve"> Interview someone from another country, region, or town who lives in your community now. Ask them how they came to live in your community, what things were like for them in the place they left, and what things are like now; then share things about your life. Do you have any tips to help them feel at home?</t>
        </r>
      </text>
    </comment>
    <comment ref="C389" authorId="0" shapeId="0" xr:uid="{00000000-0006-0000-0500-000031010000}">
      <text>
        <r>
          <rPr>
            <b/>
            <sz val="9"/>
            <color indexed="81"/>
            <rFont val="Tahoma"/>
            <family val="2"/>
          </rPr>
          <t>Difference of belief.</t>
        </r>
        <r>
          <rPr>
            <sz val="9"/>
            <color indexed="81"/>
            <rFont val="Tahoma"/>
            <family val="2"/>
          </rPr>
          <t xml:space="preserve"> Find out more about someone with beliefs different from yours. If you have a friend who practices another faith, you might go to services with her family and talk about their traditions. Or you might meet with a pastor or a youth group at a different place of worship or an interfaith alliance. You could also have a respectful discussion about politics with someone who thinks differently.</t>
        </r>
      </text>
    </comment>
    <comment ref="C390" authorId="0" shapeId="0" xr:uid="{00000000-0006-0000-0500-000032010000}">
      <text>
        <r>
          <rPr>
            <b/>
            <sz val="9"/>
            <color indexed="81"/>
            <rFont val="Tahoma"/>
            <family val="2"/>
          </rPr>
          <t>Difference of opinion.</t>
        </r>
        <r>
          <rPr>
            <sz val="9"/>
            <color indexed="81"/>
            <rFont val="Tahoma"/>
            <family val="2"/>
          </rPr>
          <t xml:space="preserve"> Even friends have different opinions-on foods, songs, movies, books, and games, to name a few! Find a friend who loves something that's not your favorite, and vice versa. Listen to her reasons and try her favorite thing-and have her do the same for your favorite. Then share at least two things you do like about each other's favorites.</t>
        </r>
      </text>
    </comment>
    <comment ref="C391" authorId="0" shapeId="0" xr:uid="{00000000-0006-0000-0500-000033010000}">
      <text>
        <r>
          <rPr>
            <sz val="9"/>
            <color indexed="81"/>
            <rFont val="Tahoma"/>
            <family val="2"/>
          </rPr>
          <t>For this step, do an activity with a group, such as running your Cadette meeting or spending a few hours together. The important thing is to make at least six decisions together-when, where, and what you'll eat, how long you'll do things, etc. Afterward, talk about the common-ground strategy. What trades did you make for the good of the group or to gain what you wanted? How do you think the strategy would work on a government level?</t>
        </r>
      </text>
    </comment>
    <comment ref="C392" authorId="0" shapeId="0" xr:uid="{00000000-0006-0000-0500-000034010000}">
      <text>
        <r>
          <rPr>
            <b/>
            <sz val="9"/>
            <color indexed="81"/>
            <rFont val="Tahoma"/>
            <family val="2"/>
          </rPr>
          <t>Use one of the methods from the Decision Methods sidebar.</t>
        </r>
        <r>
          <rPr>
            <sz val="9"/>
            <color indexed="81"/>
            <rFont val="Tahoma"/>
            <family val="2"/>
          </rPr>
          <t xml:space="preserve"> Get really familiar with one of the methods so you understand it thoroughly.</t>
        </r>
      </text>
    </comment>
    <comment ref="C393" authorId="0" shapeId="0" xr:uid="{00000000-0006-0000-0500-000035010000}">
      <text>
        <r>
          <rPr>
            <b/>
            <sz val="9"/>
            <color indexed="81"/>
            <rFont val="Tahoma"/>
            <family val="2"/>
          </rPr>
          <t>Use two of the methods.</t>
        </r>
        <r>
          <rPr>
            <sz val="9"/>
            <color indexed="81"/>
            <rFont val="Tahoma"/>
            <family val="2"/>
          </rPr>
          <t xml:space="preserve"> Try the two your group is most eager to use.</t>
        </r>
      </text>
    </comment>
    <comment ref="C394" authorId="0" shapeId="0" xr:uid="{00000000-0006-0000-0500-000036010000}">
      <text>
        <r>
          <rPr>
            <b/>
            <sz val="9"/>
            <color indexed="81"/>
            <rFont val="Tahoma"/>
            <family val="2"/>
          </rPr>
          <t>Try them all!</t>
        </r>
        <r>
          <rPr>
            <sz val="9"/>
            <color indexed="81"/>
            <rFont val="Tahoma"/>
            <family val="2"/>
          </rPr>
          <t xml:space="preserve"> Use each of the methods for different decisions throughout the activity. When you have your post-activity discussion, compare the methods. Did you have a favorite? Is everyone's favorite method the same?</t>
        </r>
      </text>
    </comment>
    <comment ref="C395" authorId="0" shapeId="0" xr:uid="{00000000-0006-0000-0500-000037010000}">
      <text>
        <r>
          <rPr>
            <sz val="9"/>
            <color indexed="81"/>
            <rFont val="Tahoma"/>
            <family val="2"/>
          </rPr>
          <t>A debate is a discussion between people or groups in which they express different opinions about a topic. It's important to know how to use facts and logic to support your opinions and persuade others to see things your way. In this step, consider both sides and keep an open mind-that's how common ground is found.</t>
        </r>
      </text>
    </comment>
    <comment ref="C396" authorId="0" shapeId="0" xr:uid="{00000000-0006-0000-0500-000038010000}">
      <text>
        <r>
          <rPr>
            <b/>
            <sz val="9"/>
            <color indexed="81"/>
            <rFont val="Tahoma"/>
            <family val="2"/>
          </rPr>
          <t>Ask an expert to teach you the techniques of debate.</t>
        </r>
        <r>
          <rPr>
            <sz val="9"/>
            <color indexed="81"/>
            <rFont val="Tahoma"/>
            <family val="2"/>
          </rPr>
          <t xml:space="preserve"> This might be a local politican or a high school or college student on a debate team. Then hold a short debate on an issue you're interested in (see the sidebar for ideas). Afterward, discuss the arguments both sides made and whether you see common ground.
FOR MORE FUN: When you hold your debate, choose to argue the side you don't agree with! It might give you insight into the opinions of people who think differently than you.</t>
        </r>
      </text>
    </comment>
    <comment ref="C397" authorId="0" shapeId="0" xr:uid="{00000000-0006-0000-0500-000039010000}">
      <text>
        <r>
          <rPr>
            <b/>
            <sz val="9"/>
            <color indexed="81"/>
            <rFont val="Tahoma"/>
            <family val="2"/>
          </rPr>
          <t>Watch candidates for elected office debate.</t>
        </r>
        <r>
          <rPr>
            <sz val="9"/>
            <color indexed="81"/>
            <rFont val="Tahoma"/>
            <family val="2"/>
          </rPr>
          <t xml:space="preserve"> It could be between the candidates for president, Congress, or governor from your area. Or you could attend a debate among local candidates for mayor, town council, or student council. After the debate, discuss the arguments both sides made and whether there's common ground. (You might want to look into the issues before you watch so you can understand the arguments.)</t>
        </r>
      </text>
    </comment>
    <comment ref="C398" authorId="0" shapeId="0" xr:uid="{00000000-0006-0000-0500-00003A010000}">
      <text>
        <r>
          <rPr>
            <b/>
            <sz val="9"/>
            <color indexed="81"/>
            <rFont val="Tahoma"/>
            <family val="2"/>
          </rPr>
          <t>Understand a famous debate in American history.</t>
        </r>
        <r>
          <rPr>
            <sz val="9"/>
            <color indexed="81"/>
            <rFont val="Tahoma"/>
            <family val="2"/>
          </rPr>
          <t xml:space="preserve"> It might be one of the debates between the suffragists and elected officials in the early 1900s, or a debate between Alexander Hamilton and Thomas Jefferson. Find out why the debate proved historic and who was considered the winner, and why. What was the common ground in the opposing positions?
FOR MORE FUN: Come to your Cadette meeting ready to re-enact the debate-perhaps in costume and with snacks from the time period (you might find a great recipe while working on your New Cuisines badge!).</t>
        </r>
      </text>
    </comment>
    <comment ref="C399" authorId="0" shapeId="0" xr:uid="{00000000-0006-0000-0500-00003B010000}">
      <text>
        <r>
          <rPr>
            <sz val="9"/>
            <color indexed="81"/>
            <rFont val="Tahoma"/>
            <family val="2"/>
          </rPr>
          <t>Compromise is a settlement where both sides yield, or concede, some points to the other in order to find the common ground where their wishes intersect. Take a closer look at one of the following.</t>
        </r>
      </text>
    </comment>
    <comment ref="C400" authorId="0" shapeId="0" xr:uid="{00000000-0006-0000-0500-00003C010000}">
      <text>
        <r>
          <rPr>
            <b/>
            <sz val="9"/>
            <color indexed="81"/>
            <rFont val="Tahoma"/>
            <family val="2"/>
          </rPr>
          <t>A community compromise.</t>
        </r>
        <r>
          <rPr>
            <sz val="9"/>
            <color indexed="81"/>
            <rFont val="Tahoma"/>
            <family val="2"/>
          </rPr>
          <t xml:space="preserve"> Ask a historian or an elected official to tell you about a compromise in your community. (For example, there may have been a compromise on your school's P.E. uniform requirement.) Where did the two sides stand at the beginning? Where did they end up? How did they arrive at that decision? How does this compromise affect life where you live?
FOR MORE FUN: If you had been involved, would you have made the same compromise? With your expert, brainstorm some other possible outcomes, and imagine the differences another outcome would make in your life today.</t>
        </r>
      </text>
    </comment>
    <comment ref="C401" authorId="0" shapeId="0" xr:uid="{00000000-0006-0000-0500-00003D010000}">
      <text>
        <r>
          <rPr>
            <b/>
            <sz val="9"/>
            <color indexed="81"/>
            <rFont val="Tahoma"/>
            <family val="2"/>
          </rPr>
          <t>A family or friendship compromise.</t>
        </r>
        <r>
          <rPr>
            <sz val="9"/>
            <color indexed="81"/>
            <rFont val="Tahoma"/>
            <family val="2"/>
          </rPr>
          <t xml:space="preserve"> Think of a situation in which you and a family member or friend had to compromise to be able to work or live together. Use that situation, or interview an older family member about a compromise that helped shape your family. If you can imagine a more positive outcome, open up the discussion, and try finding common ground.</t>
        </r>
      </text>
    </comment>
    <comment ref="C402" authorId="0" shapeId="0" xr:uid="{00000000-0006-0000-0500-00003E010000}">
      <text>
        <r>
          <rPr>
            <b/>
            <sz val="9"/>
            <color indexed="81"/>
            <rFont val="Tahoma"/>
            <family val="2"/>
          </rPr>
          <t>A state or national compromise.</t>
        </r>
        <r>
          <rPr>
            <sz val="9"/>
            <color indexed="81"/>
            <rFont val="Tahoma"/>
            <family val="2"/>
          </rPr>
          <t xml:space="preserve"> Speak with a history teacher, elected official, or another expert with knowledge of the government about a compromise in your state or the federal government. Where did the two sides stand at the beginning? Where did they end up? How does this compromise affect your life?
FOR MORE FUN: Write a short alternate history story based on a different compromise outcome. (An "alternate history" is a story set in a world where historic events turned out differently. For instance, a story might be about how the world would look today if slavery were still allowed, or set in a future where the Equal Rights Amendment has become part of the U.S. Constitution.)</t>
        </r>
      </text>
    </comment>
    <comment ref="C403" authorId="0" shapeId="0" xr:uid="{00000000-0006-0000-0500-00003F010000}">
      <text>
        <r>
          <rPr>
            <b/>
            <sz val="9"/>
            <color indexed="81"/>
            <rFont val="Tahoma"/>
            <family val="2"/>
          </rPr>
          <t>Find common ground through mediation.</t>
        </r>
        <r>
          <rPr>
            <sz val="9"/>
            <color indexed="81"/>
            <rFont val="Tahoma"/>
            <family val="2"/>
          </rPr>
          <t xml:space="preserve"> Mediators are third parties who help people or groups in a dispute find common ground. At some schools, peers are trained to be conflict mediators for one another. Civil mediators within the U.S. court system help both sides come to an agreement without going to trial. As the final step, try being the citizen who helps others come to an agreement.</t>
        </r>
      </text>
    </comment>
    <comment ref="C404" authorId="0" shapeId="0" xr:uid="{00000000-0006-0000-0500-000040010000}">
      <text>
        <r>
          <rPr>
            <b/>
            <sz val="9"/>
            <color indexed="81"/>
            <rFont val="Tahoma"/>
            <family val="2"/>
          </rPr>
          <t>Mediate a cookie conflict.</t>
        </r>
        <r>
          <rPr>
            <sz val="9"/>
            <color indexed="81"/>
            <rFont val="Tahoma"/>
            <family val="2"/>
          </rPr>
          <t xml:space="preserve"> Here's the conflict: There are nine cookies in a variety of flavors and differing numbers of each one-and they need to be divided fairly between two people. Serve as the mediator to find a solution both sides can lvie with. (Before the mediation begins, give each person time to decide how they think the cookies should be divided and to come up with three reasons they believe their solution to be fair.)
</t>
        </r>
        <r>
          <rPr>
            <i/>
            <sz val="9"/>
            <color indexed="81"/>
            <rFont val="Tahoma"/>
            <family val="2"/>
          </rPr>
          <t xml:space="preserve">Follow the six steps of a formal mediation:
</t>
        </r>
        <r>
          <rPr>
            <sz val="9"/>
            <color indexed="81"/>
            <rFont val="Tahoma"/>
            <family val="2"/>
          </rPr>
          <t xml:space="preserve">  1. Give your opening remarks: Review the conflict and set ground rules.
  2. State the problem: Let both people state their positions.
  3. Gather information: Ask open-ended questions (those without yes or no answers) to get to the heart of each person's position.
  4. Summarize: Summarize the conflict, based on what you've heard.
  5. Brainstorm solutions: Brainstorm all together about possible solutions.
  6. Reach an agreement: Offer ideas about where you think there is common ground. If the two sides don't agree, start with step 4, and keep going until you reach an agreement.
  7. Together, enjoy a yummy snack!</t>
        </r>
      </text>
    </comment>
    <comment ref="C405" authorId="0" shapeId="0" xr:uid="{00000000-0006-0000-0500-000041010000}">
      <text>
        <r>
          <rPr>
            <b/>
            <sz val="9"/>
            <color indexed="81"/>
            <rFont val="Tahoma"/>
            <family val="2"/>
          </rPr>
          <t>Mediate with a pro.</t>
        </r>
        <r>
          <rPr>
            <sz val="9"/>
            <color indexed="81"/>
            <rFont val="Tahoma"/>
            <family val="2"/>
          </rPr>
          <t xml:space="preserve"> Invite a civil mediator or a student or professor in law or conflict resolution to visit your group. Ask them to share real-life examples of civil or international mediation and to lead you in an exercise to try out some mediation skills of your own.</t>
        </r>
      </text>
    </comment>
    <comment ref="C406" authorId="0" shapeId="0" xr:uid="{00000000-0006-0000-0500-000042010000}">
      <text>
        <r>
          <rPr>
            <b/>
            <sz val="9"/>
            <color indexed="81"/>
            <rFont val="Tahoma"/>
            <family val="2"/>
          </rPr>
          <t xml:space="preserve">Suggest solutions for a current international conflict. </t>
        </r>
        <r>
          <rPr>
            <sz val="9"/>
            <color indexed="81"/>
            <rFont val="Tahoma"/>
            <family val="2"/>
          </rPr>
          <t>What are the positions on both sides? Pretend they've come to you to help them negotiate a peace treaty. (A treaty is a formal agreement between two or more states.) On your own or with friends, decide what you think is the common ground, and develop a one-page proposal for a "treaty." Share it with your history or social studies teacher.
FOR MORE FUN: Have each girl in your Cadette group develop a treaty proposal for the same conflict. How do your treaties differ? How are they the same? Where di you all see common ground?</t>
        </r>
      </text>
    </comment>
    <comment ref="C410" authorId="0" shapeId="0" xr:uid="{00000000-0006-0000-0500-000067000000}">
      <text>
        <r>
          <rPr>
            <b/>
            <sz val="9"/>
            <color indexed="81"/>
            <rFont val="Tahoma"/>
            <family val="2"/>
          </rPr>
          <t>Understand how to care for younger children.</t>
        </r>
        <r>
          <rPr>
            <sz val="9"/>
            <color indexed="81"/>
            <rFont val="Tahoma"/>
            <family val="2"/>
          </rPr>
          <t xml:space="preserve"> Imagine you're helping out a Girl Scout camp. What should you do if a younger girl is knocked unconscious or twists her ankle? Or what if you're babysitting and a toddler develops a high fever or starts vomiting? Find out how to care for a younger child who is sick or hurt and how to recognize common medical emergencies.</t>
        </r>
      </text>
    </comment>
    <comment ref="C411" authorId="0" shapeId="0" xr:uid="{00000000-0006-0000-0500-000068000000}">
      <text>
        <r>
          <rPr>
            <b/>
            <sz val="9"/>
            <color indexed="81"/>
            <rFont val="Tahoma"/>
            <family val="2"/>
          </rPr>
          <t>Take a babysitting class.</t>
        </r>
        <r>
          <rPr>
            <sz val="9"/>
            <color indexed="81"/>
            <rFont val="Tahoma"/>
            <family val="2"/>
          </rPr>
          <t xml:space="preserve"> Find a class that includes first aid.</t>
        </r>
      </text>
    </comment>
    <comment ref="C412" authorId="0" shapeId="0" xr:uid="{00000000-0006-0000-0500-000069000000}">
      <text>
        <r>
          <rPr>
            <b/>
            <sz val="9"/>
            <color indexed="81"/>
            <rFont val="Tahoma"/>
            <family val="2"/>
          </rPr>
          <t>Ask a medical professional.</t>
        </r>
        <r>
          <rPr>
            <sz val="9"/>
            <color indexed="81"/>
            <rFont val="Tahoma"/>
            <family val="2"/>
          </rPr>
          <t xml:space="preserve"> Invite an expert such as a pediatric nurse or doctor to talk to your group about how to treat minor illnesses and injuries when caring for younger children. Find out what to do if the problem isn't minor, including whether you should handle it or hand it over to someone with more experience.</t>
        </r>
      </text>
    </comment>
    <comment ref="C413" authorId="0" shapeId="0" xr:uid="{00000000-0006-0000-0500-00006A000000}">
      <text>
        <r>
          <rPr>
            <b/>
            <sz val="9"/>
            <color indexed="81"/>
            <rFont val="Tahoma"/>
            <family val="2"/>
          </rPr>
          <t>Talk to a child care professionals.</t>
        </r>
        <r>
          <rPr>
            <sz val="9"/>
            <color indexed="81"/>
            <rFont val="Tahoma"/>
            <family val="2"/>
          </rPr>
          <t xml:space="preserve"> Interview three people who work with children at a day-care center, camp, or your Girl Scout council about different medical emergencies they have encountered and how they handled them.</t>
        </r>
      </text>
    </comment>
    <comment ref="C414" authorId="0" shapeId="0" xr:uid="{00000000-0006-0000-0500-00006B000000}">
      <text>
        <r>
          <rPr>
            <b/>
            <sz val="9"/>
            <color indexed="81"/>
            <rFont val="Tahoma"/>
            <family val="2"/>
          </rPr>
          <t>Know how to use everything in a first aid kit.</t>
        </r>
        <r>
          <rPr>
            <sz val="9"/>
            <color indexed="81"/>
            <rFont val="Tahoma"/>
            <family val="2"/>
          </rPr>
          <t xml:space="preserve"> A first aid kit contains everything you need to treat minor injuries. But how do you use gauze, anyway? And what do you do with that triangle-shaped bandage? Know how to use each piece of a first aid kit, and how to tell a minor injury from a more serious condition, by completing a choice below.</t>
        </r>
      </text>
    </comment>
    <comment ref="C415" authorId="0" shapeId="0" xr:uid="{00000000-0006-0000-0500-00006C000000}">
      <text>
        <r>
          <rPr>
            <b/>
            <sz val="9"/>
            <color indexed="81"/>
            <rFont val="Tahoma"/>
            <family val="2"/>
          </rPr>
          <t>Talk to a medical professional.</t>
        </r>
        <r>
          <rPr>
            <sz val="9"/>
            <color indexed="81"/>
            <rFont val="Tahoma"/>
            <family val="2"/>
          </rPr>
          <t xml:space="preserve"> You might visit your school nurse or a doctor at a local clinic. Ask her or him to show you how to use each piece of a first aid kit, then try it yourself.</t>
        </r>
      </text>
    </comment>
    <comment ref="C416" authorId="0" shapeId="0" xr:uid="{00000000-0006-0000-0500-00006D000000}">
      <text>
        <r>
          <rPr>
            <b/>
            <sz val="9"/>
            <color indexed="81"/>
            <rFont val="Tahoma"/>
            <family val="2"/>
          </rPr>
          <t>Take a course.</t>
        </r>
        <r>
          <rPr>
            <sz val="9"/>
            <color indexed="81"/>
            <rFont val="Tahoma"/>
            <family val="2"/>
          </rPr>
          <t xml:space="preserve"> Find one that includes information on using a first aid kit.</t>
        </r>
      </text>
    </comment>
    <comment ref="C417" authorId="0" shapeId="0" xr:uid="{00000000-0006-0000-0500-00006E000000}">
      <text>
        <r>
          <rPr>
            <b/>
            <sz val="9"/>
            <color indexed="81"/>
            <rFont val="Tahoma"/>
            <family val="2"/>
          </rPr>
          <t>Talk to an emergency responder.</t>
        </r>
        <r>
          <rPr>
            <sz val="9"/>
            <color indexed="81"/>
            <rFont val="Tahoma"/>
            <family val="2"/>
          </rPr>
          <t xml:space="preserve"> Ask an emergency medical technician (also known as an EMT) to visit your group and teach you to use the different pieces of a first aid kit. Divide into teams and practice using items in the kit on each other.
FOR MORE FUN: Make this a contest! Invite an EMT, firefighter, doctor, nurse, or Red Cross representative to be a judge.</t>
        </r>
      </text>
    </comment>
    <comment ref="C418" authorId="0" shapeId="0" xr:uid="{00000000-0006-0000-0500-00006F000000}">
      <text>
        <r>
          <rPr>
            <b/>
            <sz val="9"/>
            <color indexed="81"/>
            <rFont val="Tahoma"/>
            <family val="2"/>
          </rPr>
          <t>Find out how to prevent serious outdoor injuries.</t>
        </r>
        <r>
          <rPr>
            <sz val="9"/>
            <color indexed="81"/>
            <rFont val="Tahoma"/>
            <family val="2"/>
          </rPr>
          <t xml:space="preserve"> What do you do if someone breaks a leg while you're hiking in the mountains? Or how do you help someone who has nearly drowned on a boat trip? Find out about the people who deal with wilderness emergencies.</t>
        </r>
      </text>
    </comment>
    <comment ref="C419" authorId="0" shapeId="0" xr:uid="{00000000-0006-0000-0500-000070000000}">
      <text>
        <r>
          <rPr>
            <b/>
            <sz val="9"/>
            <color indexed="81"/>
            <rFont val="Tahoma"/>
            <family val="2"/>
          </rPr>
          <t>Talk to first aiders.</t>
        </r>
        <r>
          <rPr>
            <sz val="9"/>
            <color indexed="81"/>
            <rFont val="Tahoma"/>
            <family val="2"/>
          </rPr>
          <t xml:space="preserve"> Interview certified wilderness first aiders who work with your Girl Scout council. Find out more about how to prevent serious injuries, how they treat these injuries when they happen, how you can get help if someone is injured, and what to do while you're waiting for help to arrive.</t>
        </r>
      </text>
    </comment>
    <comment ref="C420" authorId="0" shapeId="0" xr:uid="{00000000-0006-0000-0500-000071000000}">
      <text>
        <r>
          <rPr>
            <b/>
            <sz val="9"/>
            <color indexed="81"/>
            <rFont val="Tahoma"/>
            <family val="2"/>
          </rPr>
          <t>Ask a wilderness expert.</t>
        </r>
        <r>
          <rPr>
            <sz val="9"/>
            <color indexed="81"/>
            <rFont val="Tahoma"/>
            <family val="2"/>
          </rPr>
          <t xml:space="preserve"> Invite a park ranger or member of a wilderness search-and-rescue squad to talk to your group about how to prevent serious injuries. Find out more about how they treat these injuries, how you can get help if someone is injured, and what to do while you're waiting for help to arrive.</t>
        </r>
      </text>
    </comment>
    <comment ref="C421" authorId="0" shapeId="0" xr:uid="{00000000-0006-0000-0500-000072000000}">
      <text>
        <r>
          <rPr>
            <b/>
            <sz val="9"/>
            <color indexed="81"/>
            <rFont val="Tahoma"/>
            <family val="2"/>
          </rPr>
          <t xml:space="preserve">Find out about common injuries. </t>
        </r>
        <r>
          <rPr>
            <sz val="9"/>
            <color indexed="81"/>
            <rFont val="Tahoma"/>
            <family val="2"/>
          </rPr>
          <t>Go online and research injureis suffered by people participating in an outdoor activity you enjoy, such as canoeing or skiing. Interview someone from a search-and-rescue squad or emergency response unit about how they treat those injuries, how you can get help if someone is injured, and what to do while you're waiting for help to arrive.</t>
        </r>
      </text>
    </comment>
    <comment ref="C422" authorId="0" shapeId="0" xr:uid="{00000000-0006-0000-0500-000073000000}">
      <text>
        <r>
          <rPr>
            <b/>
            <sz val="9"/>
            <color indexed="81"/>
            <rFont val="Tahoma"/>
            <family val="2"/>
          </rPr>
          <t>Know the signs of shock and how to treat it.</t>
        </r>
        <r>
          <rPr>
            <sz val="9"/>
            <color indexed="81"/>
            <rFont val="Tahoma"/>
            <family val="2"/>
          </rPr>
          <t xml:space="preserve"> Sometimes injured people act strangely after an accident or traumatic event. Find out what to do in this step.</t>
        </r>
      </text>
    </comment>
    <comment ref="C423" authorId="0" shapeId="0" xr:uid="{00000000-0006-0000-0500-000074000000}">
      <text>
        <r>
          <rPr>
            <b/>
            <sz val="9"/>
            <color indexed="81"/>
            <rFont val="Tahoma"/>
            <family val="2"/>
          </rPr>
          <t>Research the signs of shock and how to treat it.</t>
        </r>
        <r>
          <rPr>
            <sz val="9"/>
            <color indexed="81"/>
            <rFont val="Tahoma"/>
            <family val="2"/>
          </rPr>
          <t xml:space="preserve"> Discuss what you've learned with your family or Girl Scout group.</t>
        </r>
      </text>
    </comment>
    <comment ref="C424" authorId="0" shapeId="0" xr:uid="{00000000-0006-0000-0500-000075000000}">
      <text>
        <r>
          <rPr>
            <b/>
            <sz val="9"/>
            <color indexed="81"/>
            <rFont val="Tahoma"/>
            <family val="2"/>
          </rPr>
          <t>Interview a doctor or nurse about the signs of shock.</t>
        </r>
        <r>
          <rPr>
            <sz val="9"/>
            <color indexed="81"/>
            <rFont val="Tahoma"/>
            <family val="2"/>
          </rPr>
          <t xml:space="preserve"> Find out how you can help someone who is in shock, including how to get information from them that will help them get treated.</t>
        </r>
      </text>
    </comment>
    <comment ref="C425" authorId="0" shapeId="0" xr:uid="{00000000-0006-0000-0500-000076000000}">
      <text>
        <r>
          <rPr>
            <b/>
            <sz val="9"/>
            <color indexed="81"/>
            <rFont val="Tahoma"/>
            <family val="2"/>
          </rPr>
          <t>Ask an EMT or first responder to talk to your group.</t>
        </r>
        <r>
          <rPr>
            <sz val="9"/>
            <color indexed="81"/>
            <rFont val="Tahoma"/>
            <family val="2"/>
          </rPr>
          <t xml:space="preserve"> Find out how you can help someone who is in shock, including how to get information from them that will help them get treated.</t>
        </r>
      </text>
    </comment>
    <comment ref="C426" authorId="0" shapeId="0" xr:uid="{00000000-0006-0000-0500-000077000000}">
      <text>
        <r>
          <rPr>
            <b/>
            <sz val="9"/>
            <color indexed="81"/>
            <rFont val="Tahoma"/>
            <family val="2"/>
          </rPr>
          <t>Learn to prevent and treat injuries due to weather.</t>
        </r>
        <r>
          <rPr>
            <sz val="9"/>
            <color indexed="81"/>
            <rFont val="Tahoma"/>
            <family val="2"/>
          </rPr>
          <t xml:space="preserve">
Whether you're snowshoeing in the depths of winter or hanging out on the beach on a summer day, extreme temperatures can make you sick. Learn the signs of heatstroke, frostbite, hypothermia, and hyperthermia, and how to treat them.</t>
        </r>
      </text>
    </comment>
    <comment ref="C427" authorId="0" shapeId="0" xr:uid="{00000000-0006-0000-0500-000078000000}">
      <text>
        <r>
          <rPr>
            <b/>
            <sz val="9"/>
            <color indexed="81"/>
            <rFont val="Tahoma"/>
            <family val="2"/>
          </rPr>
          <t>Take a first aid course.</t>
        </r>
        <r>
          <rPr>
            <sz val="9"/>
            <color indexed="81"/>
            <rFont val="Tahoma"/>
            <family val="2"/>
          </rPr>
          <t xml:space="preserve"> Find out through your Girl Scout council or local Red Cross chapter that covers the warning signs and basic care for minor heat- and cold-related injuries.</t>
        </r>
      </text>
    </comment>
    <comment ref="C428" authorId="0" shapeId="0" xr:uid="{00000000-0006-0000-0500-000079000000}">
      <text>
        <r>
          <rPr>
            <b/>
            <sz val="9"/>
            <color indexed="81"/>
            <rFont val="Tahoma"/>
            <family val="2"/>
          </rPr>
          <t>Ask a park ranger, lifeguard, or ski patrol member.</t>
        </r>
        <r>
          <rPr>
            <sz val="9"/>
            <color indexed="81"/>
            <rFont val="Tahoma"/>
            <family val="2"/>
          </rPr>
          <t xml:space="preserve"> Invite them to talk to your group about how to recognize the warning signs of heat-or cold-related injuries, how you can care for minor cases, and how to know when you need to get help.</t>
        </r>
      </text>
    </comment>
    <comment ref="C429" authorId="0" shapeId="0" xr:uid="{00000000-0006-0000-0500-00007A000000}">
      <text>
        <r>
          <rPr>
            <b/>
            <sz val="9"/>
            <color indexed="81"/>
            <rFont val="Tahoma"/>
            <family val="2"/>
          </rPr>
          <t>Talk to a doctor or nurse.</t>
        </r>
        <r>
          <rPr>
            <sz val="9"/>
            <color indexed="81"/>
            <rFont val="Tahoma"/>
            <family val="2"/>
          </rPr>
          <t xml:space="preserve"> Ask about how to recognize the warning signs of heat- and cold-related injuries, how you can care for minor cases, and how to know when you need to get help.</t>
        </r>
      </text>
    </comment>
    <comment ref="C433" authorId="0" shapeId="0" xr:uid="{00000000-0006-0000-0500-00007B000000}">
      <text>
        <r>
          <rPr>
            <sz val="9"/>
            <color indexed="81"/>
            <rFont val="Tahoma"/>
            <family val="2"/>
          </rPr>
          <t>Singing brings us all together and helps us feel connected, strong, and proud. Girl Scouts sing in special places or to mark special times-or sometimes just for the fun of it! As a Cadette, it's your turn to teach singing-and lead others in song.</t>
        </r>
      </text>
    </comment>
    <comment ref="C434" authorId="0" shapeId="0" xr:uid="{00000000-0006-0000-0500-00007C000000}">
      <text>
        <r>
          <rPr>
            <b/>
            <sz val="9"/>
            <color indexed="81"/>
            <rFont val="Tahoma"/>
            <family val="2"/>
          </rPr>
          <t>Organize a songfest.</t>
        </r>
        <r>
          <rPr>
            <sz val="9"/>
            <color indexed="81"/>
            <rFont val="Tahoma"/>
            <family val="2"/>
          </rPr>
          <t xml:space="preserve"> With other Cadettes earning their Girl Scout Way badge, put together a songfest. Arrange a special gathering in which every girl brings a song new to the group and teaches the other girls to sing it.
FOR MORE FUN: Play (or learn to play!) the ukelele, harmonica, guitar, or another instrument to accompany a group as it sings.</t>
        </r>
      </text>
    </comment>
    <comment ref="C435" authorId="0" shapeId="0" xr:uid="{00000000-0006-0000-0500-00007D000000}">
      <text>
        <r>
          <rPr>
            <b/>
            <sz val="9"/>
            <color indexed="81"/>
            <rFont val="Tahoma"/>
            <family val="2"/>
          </rPr>
          <t>Teach an international song.</t>
        </r>
        <r>
          <rPr>
            <sz val="9"/>
            <color indexed="81"/>
            <rFont val="Tahoma"/>
            <family val="2"/>
          </rPr>
          <t xml:space="preserve"> To earn the World Trefoil badge, girls in 1940 learned "several songs sung by Girl Guides in their own countries." Find at least one new song, learn to pronounce it, and teach it to others. Cadettes earning their Music Maker badge in 1963 got a great tip: "Ask someone who speaks the language well to teach you the correct pronunciation for three songs in another language."
FOR MORE FUN: Make it a round! What about "Are You Sleeping" in its original French?</t>
        </r>
      </text>
    </comment>
    <comment ref="C436" authorId="0" shapeId="0" xr:uid="{00000000-0006-0000-0500-00007E000000}">
      <text>
        <r>
          <rPr>
            <b/>
            <sz val="9"/>
            <color indexed="81"/>
            <rFont val="Tahoma"/>
            <family val="2"/>
          </rPr>
          <t>Help Brownies complete their Girl Scout Way badge.</t>
        </r>
        <r>
          <rPr>
            <sz val="9"/>
            <color indexed="81"/>
            <rFont val="Tahoma"/>
            <family val="2"/>
          </rPr>
          <t xml:space="preserve"> In step 1 of the Brownie Girl Scout Way badge, girls learn to have a great time singing songs everywhere they go. Practice your leadership skills by teaching them some songs you know!
FOR MORE FUN: Help Brownies make simple instruments to play as they sing.</t>
        </r>
      </text>
    </comment>
    <comment ref="C437" authorId="0" shapeId="0" xr:uid="{00000000-0006-0000-0500-00007F000000}">
      <text>
        <r>
          <rPr>
            <sz val="9"/>
            <color indexed="81"/>
            <rFont val="Tahoma"/>
            <family val="2"/>
          </rPr>
          <t>Girl Scout celebrations honor women and girls who change the world. As a Cadette, celebrate Girl Scout Week. On March 12, 1912, the first 18 girls gathered for the first Girl Scout meeting in the United States. Every year, the week of March 12 is Girl Scout Week. This Girl Scout Week, celebrate the courage it took for our founder to start the Movement-and the courage, confidence, and character you show every day as a Girl Scout.</t>
        </r>
      </text>
    </comment>
    <comment ref="C438" authorId="0" shapeId="0" xr:uid="{00000000-0006-0000-0500-000080000000}">
      <text>
        <r>
          <rPr>
            <b/>
            <sz val="9"/>
            <color indexed="81"/>
            <rFont val="Tahoma"/>
            <family val="2"/>
          </rPr>
          <t>Focus on "be courageous and strong" from the Girl Scout Law.</t>
        </r>
        <r>
          <rPr>
            <sz val="9"/>
            <color indexed="81"/>
            <rFont val="Tahoma"/>
            <family val="2"/>
          </rPr>
          <t xml:space="preserve"> What is a courageous action you need to take this week to make the world around you a better place? Perhaps you need to find the confidence to resolve a conflict among girls in your class, inspire your peers to be kinder to one another, or look for sisterhood support to stand up to a bully. Do it! Talk with your Girl Scout friends about what you did and what you learned about character.</t>
        </r>
      </text>
    </comment>
    <comment ref="C439" authorId="0" shapeId="0" xr:uid="{00000000-0006-0000-0500-000081000000}">
      <text>
        <r>
          <rPr>
            <b/>
            <sz val="9"/>
            <color indexed="81"/>
            <rFont val="Tahoma"/>
            <family val="2"/>
          </rPr>
          <t>Be confident and courageous: Speak up about issues affecting girls around the world.</t>
        </r>
        <r>
          <rPr>
            <sz val="9"/>
            <color indexed="81"/>
            <rFont val="Tahoma"/>
            <family val="2"/>
          </rPr>
          <t xml:space="preserve"> Research a difficult issue girls face somewhere in the world, like lacking schools, health care, or adequate food. (The Take Action section of the WAGGGS website is a great resource.) Tell their story at a Girl Scout Week event at school or to another audience. Building awareness in a step toward action and improvement.</t>
        </r>
      </text>
    </comment>
    <comment ref="C440" authorId="0" shapeId="0" xr:uid="{00000000-0006-0000-0500-000082000000}">
      <text>
        <r>
          <rPr>
            <b/>
            <sz val="9"/>
            <color indexed="81"/>
            <rFont val="Tahoma"/>
            <family val="2"/>
          </rPr>
          <t>Create a project honoring the courage, confidence, and character of the Girl Scouts.</t>
        </r>
        <r>
          <rPr>
            <sz val="9"/>
            <color indexed="81"/>
            <rFont val="Tahoma"/>
            <family val="2"/>
          </rPr>
          <t xml:space="preserve"> In 1912, Juliette Gordon Low stood up for her ideal-creating strong female leaders by getting girls out of the parlor and into the world. Over the last century, how much good ahs the Movement she founded done in the world? Dive into history and find your favorite ways Girl Scouting has made the world a better place. Tell that story during Girl Scout Week as a creative writing, art, or drama project-and add a special thanks to Juliette</t>
        </r>
      </text>
    </comment>
    <comment ref="C441" authorId="0" shapeId="0" xr:uid="{00000000-0006-0000-0500-000083000000}">
      <text>
        <r>
          <rPr>
            <sz val="9"/>
            <color indexed="81"/>
            <rFont val="Tahoma"/>
            <family val="2"/>
          </rPr>
          <t>"Sisterhood" doesn't just mean sisters in your family. All the girls and women who are Girl Scouts try to live by the Girl Scout Law. That's what makes us a Girl Scout sisterhood. Our Law unites us! In your Cadette badge, use the Law's 10 important lines to get closer to your sisters in the Girl Scout community.</t>
        </r>
      </text>
    </comment>
    <comment ref="C442" authorId="0" shapeId="0" xr:uid="{00000000-0006-0000-0500-000084000000}">
      <text>
        <r>
          <rPr>
            <b/>
            <sz val="9"/>
            <color indexed="81"/>
            <rFont val="Tahoma"/>
            <family val="2"/>
          </rPr>
          <t>Throw a community sisterhood celebration.</t>
        </r>
        <r>
          <rPr>
            <sz val="9"/>
            <color indexed="81"/>
            <rFont val="Tahoma"/>
            <family val="2"/>
          </rPr>
          <t xml:space="preserve"> Host a party or event to celebrate an important woman in your community. Perhaps the first woman elected to office in your state or town, a great female business owner, or a particularly strong teacher or Girl Scout volunteer. At your celebration, share the ways this woman practices the Girl Scout Law through her accomplishments. Invite girls and women in your area, and plan get-to-know-you games that get everyone sharing common experiences and making friends-strengthening their sisterhood!</t>
        </r>
      </text>
    </comment>
    <comment ref="C443" authorId="0" shapeId="0" xr:uid="{00000000-0006-0000-0500-000085000000}">
      <text>
        <r>
          <rPr>
            <b/>
            <sz val="9"/>
            <color indexed="81"/>
            <rFont val="Tahoma"/>
            <family val="2"/>
          </rPr>
          <t>Spotlight a hidden heroine.</t>
        </r>
        <r>
          <rPr>
            <sz val="9"/>
            <color indexed="81"/>
            <rFont val="Tahoma"/>
            <family val="2"/>
          </rPr>
          <t xml:space="preserve"> Find a Girl Scout volunteer in your community who exemplifies the Girl Scout Law and deserves recognition and praise. Talk to girls whose lives she's touched, and collect their stories about her. Find a way to celebrate and honor her work and achievements-perhaps a digital slide show, a short movie or skit, or an article for the Girl Scout community.</t>
        </r>
      </text>
    </comment>
    <comment ref="C444" authorId="0" shapeId="0" xr:uid="{00000000-0006-0000-0500-000086000000}">
      <text>
        <r>
          <rPr>
            <b/>
            <sz val="9"/>
            <color indexed="81"/>
            <rFont val="Tahoma"/>
            <family val="2"/>
          </rPr>
          <t>Team up for sisterhood.</t>
        </r>
        <r>
          <rPr>
            <sz val="9"/>
            <color indexed="81"/>
            <rFont val="Tahoma"/>
            <family val="2"/>
          </rPr>
          <t xml:space="preserve"> Team up with your Cadette sisters to benefit girls and women-and put the Girl Scout Law into action. You could hold a forum on breast cancer awareness, assist at a women's shelter or a women's conference, or plan a way to commemorate women's history month at your school. As you plan the event, consider the lines of the Law and how you'll incorporate them into the project. For example, you'd use respect for authority and responsibility for what you say and do to coordinate a women's history month assembly with your school administration. It would take courage and a wise use of resources to give that presentation-and you'd all be supporting your Girl Scout sisters to make it happen.</t>
        </r>
      </text>
    </comment>
    <comment ref="C445" authorId="0" shapeId="0" xr:uid="{00000000-0006-0000-0500-000087000000}">
      <text>
        <r>
          <rPr>
            <b/>
            <sz val="9"/>
            <color indexed="81"/>
            <rFont val="Tahoma"/>
            <family val="2"/>
          </rPr>
          <t>Leave a place better than you found it.</t>
        </r>
        <r>
          <rPr>
            <sz val="9"/>
            <color indexed="81"/>
            <rFont val="Tahoma"/>
            <family val="2"/>
          </rPr>
          <t xml:space="preserve"> It's the Girl Scout way to care about the world around us-whether it's a room, a campground, or the world. Practice by doing something good for a camp or other outdoor area, and, in true Girl Scout tradition, enjoy the great outdoors while you're at it.</t>
        </r>
      </text>
    </comment>
    <comment ref="C446" authorId="0" shapeId="0" xr:uid="{00000000-0006-0000-0500-000088000000}">
      <text>
        <r>
          <rPr>
            <b/>
            <sz val="9"/>
            <color indexed="81"/>
            <rFont val="Tahoma"/>
            <family val="2"/>
          </rPr>
          <t>Clean up a hiking trail-or clear a new one!</t>
        </r>
        <r>
          <rPr>
            <sz val="9"/>
            <color indexed="81"/>
            <rFont val="Tahoma"/>
            <family val="2"/>
          </rPr>
          <t xml:space="preserve"> Before you head out, talk with the camp ranger or another staffer about what work needs to be done. You might take before and after pictures to post on a Girl Scout website or in a newsletter.</t>
        </r>
      </text>
    </comment>
    <comment ref="C447" authorId="0" shapeId="0" xr:uid="{00000000-0006-0000-0500-000089000000}">
      <text>
        <r>
          <rPr>
            <b/>
            <sz val="9"/>
            <color indexed="81"/>
            <rFont val="Tahoma"/>
            <family val="2"/>
          </rPr>
          <t>Help clear an invasive species from the camp.</t>
        </r>
        <r>
          <rPr>
            <sz val="9"/>
            <color indexed="81"/>
            <rFont val="Tahoma"/>
            <family val="2"/>
          </rPr>
          <t xml:space="preserve"> Is there a problem plant like mistletoe, purple loosestrife, barbed goatgrass, or kudzu? Help the camp ranger clear the species from an area they choose.
FOR MORE FUN: Make a poster or video to educate others about what you did and what they can do.</t>
        </r>
      </text>
    </comment>
    <comment ref="C448" authorId="0" shapeId="0" xr:uid="{00000000-0006-0000-0500-00008A000000}">
      <text>
        <r>
          <rPr>
            <b/>
            <sz val="9"/>
            <color indexed="81"/>
            <rFont val="Tahoma"/>
            <family val="2"/>
          </rPr>
          <t>Help with three general-maintenance tasks.</t>
        </r>
        <r>
          <rPr>
            <sz val="9"/>
            <color indexed="81"/>
            <rFont val="Tahoma"/>
            <family val="2"/>
          </rPr>
          <t xml:space="preserve"> Talk to the camp ranger about tasks that need tending to. Perhaps cabins need repairs or new paint jobs, or the dining hall could use its windows washed. Break out the elbow grease and get it done.</t>
        </r>
      </text>
    </comment>
    <comment ref="C449" authorId="0" shapeId="0" xr:uid="{00000000-0006-0000-0500-00008B000000}">
      <text>
        <r>
          <rPr>
            <sz val="9"/>
            <color indexed="81"/>
            <rFont val="Tahoma"/>
            <family val="2"/>
          </rPr>
          <t>Traditions bring people together. A tradition can be a special food, a ceremony, a song-anything that's passed along through the years. Find out about Girl Scout traditions so that you can carry them on-and maybe create your own!</t>
        </r>
      </text>
    </comment>
    <comment ref="C450" authorId="0" shapeId="0" xr:uid="{00000000-0006-0000-0500-00008C000000}">
      <text>
        <r>
          <rPr>
            <b/>
            <sz val="9"/>
            <color indexed="81"/>
            <rFont val="Tahoma"/>
            <family val="2"/>
          </rPr>
          <t>Make a tradition "to do" list.</t>
        </r>
        <r>
          <rPr>
            <sz val="9"/>
            <color indexed="81"/>
            <rFont val="Tahoma"/>
            <family val="2"/>
          </rPr>
          <t xml:space="preserve"> Start a "to do" list of all the places you'd like to visit and the adventures you'd like to have as a Girl Scout. Then find five Girl Scouts who have done something on your list, and talk to them about their experiences and what they did to get ready for them. Think about how you can earn the money to go on your trip and all the other things you'll need to do to get ready for your Girl Scout adventures.</t>
        </r>
      </text>
    </comment>
    <comment ref="C451" authorId="0" shapeId="0" xr:uid="{00000000-0006-0000-0500-00008D000000}">
      <text>
        <r>
          <rPr>
            <b/>
            <sz val="9"/>
            <color indexed="81"/>
            <rFont val="Tahoma"/>
            <family val="2"/>
          </rPr>
          <t>Go global.</t>
        </r>
        <r>
          <rPr>
            <sz val="9"/>
            <color indexed="81"/>
            <rFont val="Tahoma"/>
            <family val="2"/>
          </rPr>
          <t xml:space="preserve"> First, learn to say the Girl Guide or Girl Scout Promise and Law in a language other than English. Then find out about the Girl Guides or Girl Scouts in a country where that language is spoken, and see what they do there to help people. Finally, recite the Promise and Law to a family member or Cadette sister, and share what you've learned about the country you chose. You might even use this opportunity to create a Scouts' Own with an international-sisterhood theme.
FOR MORE FUN: As girls did for their Language badge in 1953, repeat the Girl Scout motto in five other languages.</t>
        </r>
      </text>
    </comment>
    <comment ref="C452" authorId="0" shapeId="0" xr:uid="{00000000-0006-0000-0500-00008E000000}">
      <text>
        <r>
          <rPr>
            <b/>
            <sz val="9"/>
            <color indexed="81"/>
            <rFont val="Tahoma"/>
            <family val="2"/>
          </rPr>
          <t>Learn the history of your Girl Scout council.</t>
        </r>
        <r>
          <rPr>
            <sz val="9"/>
            <color indexed="81"/>
            <rFont val="Tahoma"/>
            <family val="2"/>
          </rPr>
          <t xml:space="preserve"> Who were the women who have shaped Girl Scouting in your area? Could you speak with any of them about their favorite memories? You might also find out about places and programs in your council that have been important over the years. Are there early traditions and songs that are still part of your experience today? Share what you learn with your Girl Scout sisters.</t>
        </r>
      </text>
    </comment>
    <comment ref="C456" authorId="0" shapeId="0" xr:uid="{00000000-0006-0000-0500-000043010000}">
      <text>
        <r>
          <rPr>
            <b/>
            <sz val="9"/>
            <color indexed="81"/>
            <rFont val="Tahoma"/>
            <family val="2"/>
          </rPr>
          <t xml:space="preserve">Create your own definition of sportsmanship. </t>
        </r>
        <r>
          <rPr>
            <sz val="9"/>
            <color indexed="81"/>
            <rFont val="Tahoma"/>
            <family val="2"/>
          </rPr>
          <t>Good sportsmanship can be a lot of things: playing fair, respecting officals and other players, following the rules. Whining, cheating, and bragging are generally bad sportsmanship. But the lines can get blurry. Is it good or bad sportsmanship to do a victory dance, taunt batters, or question an official's call? Use this step to create your own definition using the chart on the next page.</t>
        </r>
      </text>
    </comment>
    <comment ref="C457" authorId="0" shapeId="0" xr:uid="{00000000-0006-0000-0500-000044010000}">
      <text>
        <r>
          <rPr>
            <b/>
            <sz val="9"/>
            <color indexed="81"/>
            <rFont val="Tahoma"/>
            <family val="2"/>
          </rPr>
          <t>Go to a sports event.</t>
        </r>
        <r>
          <rPr>
            <sz val="9"/>
            <color indexed="81"/>
            <rFont val="Tahoma"/>
            <family val="2"/>
          </rPr>
          <t xml:space="preserve"> Take note of as many interactions among athletes, coaches, and officials as you can (arriving early or staying late could help). Emotions and stress can make for more good </t>
        </r>
        <r>
          <rPr>
            <i/>
            <sz val="9"/>
            <color indexed="81"/>
            <rFont val="Tahoma"/>
            <family val="2"/>
          </rPr>
          <t>and</t>
        </r>
        <r>
          <rPr>
            <sz val="9"/>
            <color indexed="81"/>
            <rFont val="Tahoma"/>
            <family val="2"/>
          </rPr>
          <t xml:space="preserve"> bad behavior, so see if you can find an event that's part of a championship or longtime rivalry.</t>
        </r>
      </text>
    </comment>
    <comment ref="C458" authorId="0" shapeId="0" xr:uid="{00000000-0006-0000-0500-000045010000}">
      <text>
        <r>
          <rPr>
            <b/>
            <sz val="9"/>
            <color indexed="81"/>
            <rFont val="Tahoma"/>
            <family val="2"/>
          </rPr>
          <t>Watch a sports series.</t>
        </r>
        <r>
          <rPr>
            <sz val="9"/>
            <color indexed="81"/>
            <rFont val="Tahoma"/>
            <family val="2"/>
          </rPr>
          <t xml:space="preserve"> Choose a sport or game you like and pull up an old championship series to watch: the X Games, the Olympics, Wimbledon, the World Series, even a billiards tournament. The beauty of this option is you can watch the replay as often as you like!</t>
        </r>
      </text>
    </comment>
    <comment ref="C459" authorId="0" shapeId="0" xr:uid="{00000000-0006-0000-0500-000046010000}">
      <text>
        <r>
          <rPr>
            <b/>
            <sz val="9"/>
            <color indexed="81"/>
            <rFont val="Tahoma"/>
            <family val="2"/>
          </rPr>
          <t>Head to the Web.</t>
        </r>
        <r>
          <rPr>
            <sz val="9"/>
            <color indexed="81"/>
            <rFont val="Tahoma"/>
            <family val="2"/>
          </rPr>
          <t xml:space="preserve"> Read three news stories about good and bad sports behavior. From the triathlete who hopped onto a bus during a race to the home-run hitter who admitted to using steroids, stories of bad behavior abound. Luckily, there are lots of good stories, like when a women's college softball team carried an opposing team member around the bases when her knee gave out.</t>
        </r>
      </text>
    </comment>
    <comment ref="C460" authorId="0" shapeId="0" xr:uid="{00000000-0006-0000-0500-000047010000}">
      <text>
        <r>
          <rPr>
            <sz val="9"/>
            <color indexed="81"/>
            <rFont val="Tahoma"/>
            <family val="2"/>
          </rPr>
          <t>You don't have to dial it down to be a good sport. In fact, giving it your all in every game or event can be part of good sportsmanship. What else does it take to be a good competitor every tiem you hit the field or court or track?</t>
        </r>
      </text>
    </comment>
    <comment ref="C461" authorId="0" shapeId="0" xr:uid="{00000000-0006-0000-0500-000048010000}">
      <text>
        <r>
          <rPr>
            <b/>
            <sz val="9"/>
            <color indexed="81"/>
            <rFont val="Tahoma"/>
            <family val="2"/>
          </rPr>
          <t>Make an illustrated quote book.</t>
        </r>
        <r>
          <rPr>
            <sz val="9"/>
            <color indexed="81"/>
            <rFont val="Tahoma"/>
            <family val="2"/>
          </rPr>
          <t xml:space="preserve"> Athletes and coaches share this kind of wisdom all the time ("practice makes perfect," "if at first you don't succeed…"). Gather a dozen or more quotes from athletes and coaches and make an inspiration album.</t>
        </r>
      </text>
    </comment>
    <comment ref="C462" authorId="0" shapeId="0" xr:uid="{00000000-0006-0000-0500-000049010000}">
      <text>
        <r>
          <rPr>
            <b/>
            <sz val="9"/>
            <color indexed="81"/>
            <rFont val="Tahoma"/>
            <family val="2"/>
          </rPr>
          <t>Talk to an athletic director, coach, or player you admire.</t>
        </r>
        <r>
          <rPr>
            <sz val="9"/>
            <color indexed="81"/>
            <rFont val="Tahoma"/>
            <family val="2"/>
          </rPr>
          <t xml:space="preserve"> Ask them to share their experiences. Make up a list of areas you'd like to cover before you chat-perhaps preparation, frustrations, pain and setbacks, and maintaining focus.</t>
        </r>
      </text>
    </comment>
    <comment ref="C463" authorId="0" shapeId="0" xr:uid="{00000000-0006-0000-0500-00004A010000}">
      <text>
        <r>
          <rPr>
            <b/>
            <sz val="9"/>
            <color indexed="81"/>
            <rFont val="Tahoma"/>
            <family val="2"/>
          </rPr>
          <t>Get a biography of a female athlete who's a great competitor.</t>
        </r>
        <r>
          <rPr>
            <sz val="9"/>
            <color indexed="81"/>
            <rFont val="Tahoma"/>
            <family val="2"/>
          </rPr>
          <t xml:space="preserve"> Then, write an essay, poem, or song that focuses on why and how she's such a strong competitor and a good sport.</t>
        </r>
      </text>
    </comment>
    <comment ref="C464" authorId="0" shapeId="0" xr:uid="{00000000-0006-0000-0500-00004B010000}">
      <text>
        <r>
          <rPr>
            <sz val="9"/>
            <color indexed="81"/>
            <rFont val="Tahoma"/>
            <family val="2"/>
          </rPr>
          <t>Coaches always say they don't want a show-off, they want a team player. Teamwork skills help you on and off the field. There's teamwork involved in every group, from Girl Scouts to debate team. Play one of these games, then agree on three strategies that helped you build a team and three practices that got in the way.</t>
        </r>
      </text>
    </comment>
    <comment ref="C465" authorId="0" shapeId="0" xr:uid="{00000000-0006-0000-0500-00004C010000}">
      <text>
        <r>
          <rPr>
            <b/>
            <sz val="9"/>
            <color indexed="81"/>
            <rFont val="Tahoma"/>
            <family val="2"/>
          </rPr>
          <t xml:space="preserve">Play Trust, like they did on </t>
        </r>
        <r>
          <rPr>
            <b/>
            <i/>
            <sz val="9"/>
            <color indexed="81"/>
            <rFont val="Tahoma"/>
            <family val="2"/>
          </rPr>
          <t>Survivor</t>
        </r>
        <r>
          <rPr>
            <b/>
            <sz val="9"/>
            <color indexed="81"/>
            <rFont val="Tahoma"/>
            <family val="2"/>
          </rPr>
          <t>.</t>
        </r>
        <r>
          <rPr>
            <sz val="9"/>
            <color indexed="81"/>
            <rFont val="Tahoma"/>
            <family val="2"/>
          </rPr>
          <t xml:space="preserve"> Get a team of at least four girls together and create an obstacle course about 20 yards long. Take turns being the caller, who yells directions to her blindfolded teammates to get them all through the course without running into one another.</t>
        </r>
      </text>
    </comment>
    <comment ref="C466" authorId="0" shapeId="0" xr:uid="{00000000-0006-0000-0500-00004D010000}">
      <text>
        <r>
          <rPr>
            <b/>
            <sz val="9"/>
            <color indexed="81"/>
            <rFont val="Tahoma"/>
            <family val="2"/>
          </rPr>
          <t>Play three team-building games.</t>
        </r>
        <r>
          <rPr>
            <sz val="9"/>
            <color indexed="81"/>
            <rFont val="Tahoma"/>
            <family val="2"/>
          </rPr>
          <t xml:space="preserve"> Try three of the classic team-building games sports psychologist Colleen Hacker plays with the U.S. Women's National Soccer Team: Human Dragon, Wolves and Sheep, Human Knots, Scavenger Hunt, classic Trust, Triangle Tag, and others. Some of these are explained on the following pages.</t>
        </r>
      </text>
    </comment>
    <comment ref="C467" authorId="0" shapeId="0" xr:uid="{00000000-0006-0000-0500-00004E010000}">
      <text>
        <r>
          <rPr>
            <b/>
            <sz val="9"/>
            <color indexed="81"/>
            <rFont val="Tahoma"/>
            <family val="2"/>
          </rPr>
          <t>Play Capture the Flag.</t>
        </r>
        <r>
          <rPr>
            <sz val="9"/>
            <color indexed="81"/>
            <rFont val="Tahoma"/>
            <family val="2"/>
          </rPr>
          <t xml:space="preserve"> It's hard to find another game on the planet that uses as many team-building skills as this classic! Not to mention, it's hard to find a more fun way to spend an afternoon.</t>
        </r>
      </text>
    </comment>
    <comment ref="C468" authorId="0" shapeId="0" xr:uid="{00000000-0006-0000-0500-00004F010000}">
      <text>
        <r>
          <rPr>
            <sz val="9"/>
            <color indexed="81"/>
            <rFont val="Tahoma"/>
            <family val="2"/>
          </rPr>
          <t>Whether you're involved in a team or solo sport, the biggest obstacle can be the voices in your own head. Train those voices, though, and they can be your path to success. Check out the methods sports psychologists and extreme athletes use to psych themselves up for competition and find three that work for you.</t>
        </r>
      </text>
    </comment>
    <comment ref="C469" authorId="0" shapeId="0" xr:uid="{00000000-0006-0000-0500-000050010000}">
      <text>
        <r>
          <rPr>
            <b/>
            <sz val="9"/>
            <color indexed="81"/>
            <rFont val="Tahoma"/>
            <family val="2"/>
          </rPr>
          <t>But I landed my triple axel!</t>
        </r>
        <r>
          <rPr>
            <sz val="9"/>
            <color indexed="81"/>
            <rFont val="Tahoma"/>
            <family val="2"/>
          </rPr>
          <t xml:space="preserve"> Judging in sports like figure skating and gymnastics is subjective. How do athletes deal with knowing that no matter what they do, some things are out of their control (you didn't like my music? my outfit?). Find an athlete who competes in a subjectively scored sport and see what they have to say.</t>
        </r>
      </text>
    </comment>
    <comment ref="C470" authorId="0" shapeId="0" xr:uid="{00000000-0006-0000-0500-000051010000}">
      <text>
        <r>
          <rPr>
            <b/>
            <sz val="9"/>
            <color indexed="81"/>
            <rFont val="Tahoma"/>
            <family val="2"/>
          </rPr>
          <t>Mind over matter.</t>
        </r>
        <r>
          <rPr>
            <sz val="9"/>
            <color indexed="81"/>
            <rFont val="Tahoma"/>
            <family val="2"/>
          </rPr>
          <t xml:space="preserve"> It's tough to find an athlete these days, from the oldest skier to the youngest X Games shredder, who doesn't talk about visualization. Mental training can improve performance. A golfer, for example, might visualize the perfect stroke over and over to help her muscles remember it. Find out more about the techniquite and how it might improve your game.</t>
        </r>
      </text>
    </comment>
    <comment ref="C471" authorId="0" shapeId="0" xr:uid="{00000000-0006-0000-0500-000052010000}">
      <text>
        <r>
          <rPr>
            <b/>
            <sz val="9"/>
            <color indexed="81"/>
            <rFont val="Tahoma"/>
            <family val="2"/>
          </rPr>
          <t>Play sports psychology games.</t>
        </r>
        <r>
          <rPr>
            <sz val="9"/>
            <color indexed="81"/>
            <rFont val="Tahoma"/>
            <family val="2"/>
          </rPr>
          <t xml:space="preserve"> You'd be surprised how many teams routinely work with sports psychologists. Play a team game and run your group through some of their psych-up exercises before you start. Use the ones on the next page, or ask for help from a sports psychologist, coach, or athlete. </t>
        </r>
      </text>
    </comment>
    <comment ref="C472" authorId="0" shapeId="0" xr:uid="{00000000-0006-0000-0500-000053010000}">
      <text>
        <r>
          <rPr>
            <b/>
            <sz val="9"/>
            <color indexed="81"/>
            <rFont val="Tahoma"/>
            <family val="2"/>
          </rPr>
          <t>Put your definition of good sportsmanship into action.</t>
        </r>
        <r>
          <rPr>
            <sz val="9"/>
            <color indexed="81"/>
            <rFont val="Tahoma"/>
            <family val="2"/>
          </rPr>
          <t xml:space="preserve"> Consider insights you've gained during stpes 2, 3, and 4, and then take a moment to make revisions to the definition you came up with in step 1. Once you've got your ultimate list, put your new ideas and strategies to the test.</t>
        </r>
      </text>
    </comment>
    <comment ref="C473" authorId="0" shapeId="0" xr:uid="{00000000-0006-0000-0500-000054010000}">
      <text>
        <r>
          <rPr>
            <b/>
            <sz val="9"/>
            <color indexed="81"/>
            <rFont val="Tahoma"/>
            <family val="2"/>
          </rPr>
          <t>Compete.</t>
        </r>
        <r>
          <rPr>
            <sz val="9"/>
            <color indexed="81"/>
            <rFont val="Tahoma"/>
            <family val="2"/>
          </rPr>
          <t xml:space="preserve"> If you're already involved in a sport, take your definition and follow it during a big game or event. Or try a new sport. It's harder to fall back into old habits that way. After you play, review your definition. What's easier said than done? Anything in your definition to adjust?</t>
        </r>
      </text>
    </comment>
    <comment ref="C474" authorId="0" shapeId="0" xr:uid="{00000000-0006-0000-0500-000055010000}">
      <text>
        <r>
          <rPr>
            <b/>
            <sz val="9"/>
            <color indexed="81"/>
            <rFont val="Tahoma"/>
            <family val="2"/>
          </rPr>
          <t>Play with little kids.</t>
        </r>
        <r>
          <rPr>
            <sz val="9"/>
            <color indexed="81"/>
            <rFont val="Tahoma"/>
            <family val="2"/>
          </rPr>
          <t xml:space="preserve"> Volunteer to help with Little League, to play board games or simple active games (like Red Light, Green Light or Duck, Duck, Goose) at a nursery school, or to run a kindergarten field day. As you teach the kids, you'll be testing the strength of your own convictions! After the event, look over your definition. How does it apply to other age groups? Do you need to change anything to make your definition more universal?</t>
        </r>
      </text>
    </comment>
    <comment ref="C475" authorId="0" shapeId="0" xr:uid="{00000000-0006-0000-0500-000056010000}">
      <text>
        <r>
          <rPr>
            <b/>
            <sz val="9"/>
            <color indexed="81"/>
            <rFont val="Tahoma"/>
            <family val="2"/>
          </rPr>
          <t>Take on the role of referee, umpire, or judge.</t>
        </r>
        <r>
          <rPr>
            <sz val="9"/>
            <color indexed="81"/>
            <rFont val="Tahoma"/>
            <family val="2"/>
          </rPr>
          <t xml:space="preserve"> Volunteer to work with a league, start an afternoon pickupgame, or host a subjective competition (roller skating, figure skating, ballroom dance…). Keep your "good sport" list in mind during the game. After, review each point and make sure you still agree with it. If not, make adjustments.</t>
        </r>
      </text>
    </comment>
    <comment ref="C480" authorId="0" shapeId="0" xr:uid="{00000000-0006-0000-0500-000057010000}">
      <text>
        <r>
          <rPr>
            <b/>
            <sz val="9"/>
            <color indexed="81"/>
            <rFont val="Tahoma"/>
            <family val="2"/>
          </rPr>
          <t>Your personal identity says something about you-who you are and what you stand for.</t>
        </r>
        <r>
          <rPr>
            <sz val="9"/>
            <color indexed="81"/>
            <rFont val="Tahoma"/>
            <family val="2"/>
          </rPr>
          <t xml:space="preserve"> Every day, you communicate your identity in different says to the world. Along the same lines, a brand identity is how a brand or company looks to the outside world. This includes the promise that a company makes to its customers, whether it's to offer great products or excellent customer service. Girl Scouts and Girl Scout Cookie are strong brands; almost everyone has heard of them and most people view them positively. To learn more about brand identity, pick one of your favorite brands, perhaps for a clothing store or a food item. Research the history of the product-including the logo or packaging that gives it a certain "look" and customers' thoughts about the brand. Then do similar research on Girl Scout Cookies. How is the cookie brand and the other brands you researched the same-or different?</t>
        </r>
      </text>
    </comment>
    <comment ref="C482" authorId="0" shapeId="0" xr:uid="{00000000-0006-0000-0500-000058010000}">
      <text>
        <r>
          <rPr>
            <b/>
            <sz val="9"/>
            <color indexed="81"/>
            <rFont val="Tahoma"/>
            <family val="2"/>
          </rPr>
          <t>Every product has to compete in the marketplace for consumers' dollars-and people certainly have lots of choices if they want to buy cookies.</t>
        </r>
        <r>
          <rPr>
            <sz val="9"/>
            <color indexed="81"/>
            <rFont val="Tahoma"/>
            <family val="2"/>
          </rPr>
          <t xml:space="preserve"> So take a look at your cookie competition! Compare the packaging, the price, and the ingredients of one kind of Girl Scout Cookie with another brand. Note the way other kinds of cookies are displayed in stores and advertised in the media. Are there certain colors of types of slogans that seem more effective? Use what you've learned as you develop your sales pitch to create signs or videos that help sell your Girl Scout Cookies.</t>
        </r>
      </text>
    </comment>
    <comment ref="C484" authorId="0" shapeId="0" xr:uid="{00000000-0006-0000-0500-000059010000}">
      <text>
        <r>
          <rPr>
            <b/>
            <sz val="9"/>
            <color indexed="81"/>
            <rFont val="Tahoma"/>
            <family val="2"/>
          </rPr>
          <t>The Girl Scout Cookie brand goes beyond ingredients and packaging, of course.</t>
        </r>
        <r>
          <rPr>
            <sz val="9"/>
            <color indexed="81"/>
            <rFont val="Tahoma"/>
            <family val="2"/>
          </rPr>
          <t xml:space="preserve"> When you sell cookies, you're also selling how cookies help girls, either by giving Girl Scouts real-world business experience or providing money for a great Girl Scout experience taht they couldn't get anywhere else. (Girl Scouts has always been know for this-that's why it's part of our brand identity!) Find one other product that also makes customers feel good-perhaps a company that donates a certain amount of money every time someone buys their product. Research how the company markets its product and the extra "feel good" component. Can you use anything you learned as you create your own message to customers?</t>
        </r>
      </text>
    </comment>
    <comment ref="C486" authorId="0" shapeId="0" xr:uid="{00000000-0006-0000-0500-00005A010000}">
      <text>
        <r>
          <rPr>
            <b/>
            <sz val="9"/>
            <color indexed="81"/>
            <rFont val="Tahoma"/>
            <family val="2"/>
          </rPr>
          <t>Create a slogan, poster, video, or presentation that puts together all that you've learned about the Girl Scout Cookie brand, the product itself, and how people help girls when they buy Girl Scout Cookies.</t>
        </r>
        <r>
          <rPr>
            <sz val="9"/>
            <color indexed="81"/>
            <rFont val="Tahoma"/>
            <family val="2"/>
          </rPr>
          <t xml:space="preserve"> Consider who your audience is, too. How can you create a message that will mean something special for them? Have fun-this is your chance to be creative and put your personal spin on your cookie sale!</t>
        </r>
      </text>
    </comment>
    <comment ref="C488" authorId="0" shapeId="0" xr:uid="{00000000-0006-0000-0500-00005B010000}">
      <text>
        <r>
          <rPr>
            <b/>
            <sz val="9"/>
            <color indexed="81"/>
            <rFont val="Tahoma"/>
            <family val="2"/>
          </rPr>
          <t>Think of ways to share the marketing piece you've developed. You may want to do a presentation at a family member's workplace or your place of worship.</t>
        </r>
        <r>
          <rPr>
            <sz val="9"/>
            <color indexed="81"/>
            <rFont val="Tahoma"/>
            <family val="2"/>
          </rPr>
          <t xml:space="preserve"> Or you may want to create a social media campaign, using the latest technology to spread the word about Girl Scout Cookies.</t>
        </r>
      </text>
    </comment>
    <comment ref="C492" authorId="0" shapeId="0" xr:uid="{00000000-0006-0000-0500-00005C010000}">
      <text>
        <r>
          <rPr>
            <sz val="9"/>
            <color indexed="81"/>
            <rFont val="Tahoma"/>
            <family val="2"/>
          </rPr>
          <t>Oops! It happens every day-somebody hits "send" or posts something that causes anger, hurt, or embarrassment for herself and others. To kick off this badge, explore the impact of an "oops." Look for the "wow" moments, too: Online communications can cause as much good as not-so-good. Add to your list the tips you find on avoiding the oopses and increasing the wows.</t>
        </r>
      </text>
    </comment>
    <comment ref="C493" authorId="0" shapeId="0" xr:uid="{00000000-0006-0000-0500-00005D010000}">
      <text>
        <r>
          <rPr>
            <b/>
            <sz val="9"/>
            <color indexed="81"/>
            <rFont val="Tahoma"/>
            <family val="2"/>
          </rPr>
          <t>Brainstorm some "oops" and "wow" tips with friends.</t>
        </r>
        <r>
          <rPr>
            <sz val="9"/>
            <color indexed="81"/>
            <rFont val="Tahoma"/>
            <family val="2"/>
          </rPr>
          <t xml:space="preserve"> Spend at least a half hour sharing these two kinds of moments-those you've heard about from friends or family or those you've read about. Then discuss what tips you can learn from these real-life stories, and add them to your list.
FOR MORE FUN: Survey your friends and family before your discussion, and bring the stories they share. (You could also do a survey in class or at lunch, asking for anonyous responses.)</t>
        </r>
      </text>
    </comment>
    <comment ref="C494" authorId="0" shapeId="0" xr:uid="{00000000-0006-0000-0500-00005E010000}">
      <text>
        <r>
          <rPr>
            <b/>
            <sz val="9"/>
            <color indexed="81"/>
            <rFont val="Tahoma"/>
            <family val="2"/>
          </rPr>
          <t>Interview someone with a job that involves sending lots of e-mails.</t>
        </r>
        <r>
          <rPr>
            <sz val="9"/>
            <color indexed="81"/>
            <rFont val="Tahoma"/>
            <family val="2"/>
          </rPr>
          <t xml:space="preserve"> Find out their stories of "oops" in the workplace. What happened, and what were the consequences? Do they have any tips on avoiding the "oops" moments? Ask for an on-the-job moment when digital communication has caused good.
FOR MORE FUN: It's hard to tell the tone of a messsage when you can't hear someone's voice. Read an e-mail out loud three times, using different intonation each time (such as friendly, angry, or busy). Does it seem like a different message each time? Brainstorm ideas for adding emotional cues to written messages so they come across as "wow" instead of "ouch."</t>
        </r>
      </text>
    </comment>
    <comment ref="C495" authorId="0" shapeId="0" xr:uid="{00000000-0006-0000-0500-00005F010000}">
      <text>
        <r>
          <rPr>
            <b/>
            <sz val="9"/>
            <color indexed="81"/>
            <rFont val="Tahoma"/>
            <family val="2"/>
          </rPr>
          <t>Read four published stories.</t>
        </r>
        <r>
          <rPr>
            <sz val="9"/>
            <color indexed="81"/>
            <rFont val="Tahoma"/>
            <family val="2"/>
          </rPr>
          <t xml:space="preserve"> First, find two stories about people who've sent or posted messages that caused hurt-for themselves, for others, for family, or for their job. What have those involved learned? Now look for two stories about how online communication has caused good. (Ask a librarian for some recommendations if you need help finding stories.)</t>
        </r>
      </text>
    </comment>
    <comment ref="C496" authorId="0" shapeId="0" xr:uid="{00000000-0006-0000-0500-000060010000}">
      <text>
        <r>
          <rPr>
            <b/>
            <sz val="9"/>
            <color indexed="81"/>
            <rFont val="Tahoma"/>
            <family val="2"/>
          </rPr>
          <t>Dig into stories of "ouch"-and repair some hurt if necessary.</t>
        </r>
        <r>
          <rPr>
            <sz val="9"/>
            <color indexed="81"/>
            <rFont val="Tahoma"/>
            <family val="2"/>
          </rPr>
          <t xml:space="preserve"> Take a closer look at how online communications can be misunderstood, resulting in some "ouch" moments. Texting and IMing in particular can be culprits since it's so quick and easy to send a message. As you do one of these choices, add to your list of netiquette tips.</t>
        </r>
      </text>
    </comment>
    <comment ref="C497" authorId="0" shapeId="0" xr:uid="{00000000-0006-0000-0500-000061010000}">
      <text>
        <r>
          <rPr>
            <b/>
            <sz val="9"/>
            <color indexed="81"/>
            <rFont val="Tahoma"/>
            <family val="2"/>
          </rPr>
          <t>Go through your last 50 texts. Quiz yourself about each one.</t>
        </r>
        <r>
          <rPr>
            <sz val="9"/>
            <color indexed="81"/>
            <rFont val="Tahoma"/>
            <family val="2"/>
          </rPr>
          <t xml:space="preserve"> Are there any you feel ashamed about sending or that might have caused hurt? Would any cause hurt if they got forwarded? And would you be comfortable saying each thing to the recipient's face? After your review, clear the air with a live conversation if necessary!</t>
        </r>
      </text>
    </comment>
    <comment ref="C498" authorId="0" shapeId="0" xr:uid="{00000000-0006-0000-0500-000062010000}">
      <text>
        <r>
          <rPr>
            <b/>
            <sz val="9"/>
            <color indexed="81"/>
            <rFont val="Tahoma"/>
            <family val="2"/>
          </rPr>
          <t>Interview a psychologist, guidance counselor, minister, or expert in emotional health.</t>
        </r>
        <r>
          <rPr>
            <sz val="9"/>
            <color indexed="81"/>
            <rFont val="Tahoma"/>
            <family val="2"/>
          </rPr>
          <t xml:space="preserve"> Find out about how they've seen digital "ouches" impact young people. With this expert's guidance, brainstorm with your group to get ideas for helping people stop these behaviors and for helping someone who's been hurt by them. Add the ideas to your netiquette list. If this process makes you realize where some miscommunication might have happened in your life, take this chance to clear the air.</t>
        </r>
      </text>
    </comment>
    <comment ref="C499" authorId="0" shapeId="0" xr:uid="{00000000-0006-0000-0500-000063010000}">
      <text>
        <r>
          <rPr>
            <b/>
            <sz val="9"/>
            <color indexed="81"/>
            <rFont val="Tahoma"/>
            <family val="2"/>
          </rPr>
          <t>Start a kindness practice.</t>
        </r>
        <r>
          <rPr>
            <sz val="9"/>
            <color indexed="81"/>
            <rFont val="Tahoma"/>
            <family val="2"/>
          </rPr>
          <t xml:space="preserve"> Every day for two weeks, go out of your way to send a message via text, e-mail, or social media praising others for something well done. Notice how other people respond, and use that information to add tips to your list. This is a great chance to repair some "ouch" moments in your own life, if any have cropped up!</t>
        </r>
      </text>
    </comment>
    <comment ref="C500" authorId="0" shapeId="0" xr:uid="{00000000-0006-0000-0500-000064010000}">
      <text>
        <r>
          <rPr>
            <b/>
            <sz val="9"/>
            <color indexed="81"/>
            <rFont val="Tahoma"/>
            <family val="2"/>
          </rPr>
          <t>Look at e-mail, commenting, or blogging.</t>
        </r>
        <r>
          <rPr>
            <sz val="9"/>
            <color indexed="81"/>
            <rFont val="Tahoma"/>
            <family val="2"/>
          </rPr>
          <t xml:space="preserve"> Everyoen uses the Internet in their own way. You may post a lot of comments, belong to a gaming community, have your own blog, or share information in tweets or via e-mail. Do the choice below that's most relevant to your net self. Use what you find out to add to your netiquette rules. If you're in a Cadette group, share your new tips with them.</t>
        </r>
      </text>
    </comment>
    <comment ref="C501" authorId="0" shapeId="0" xr:uid="{00000000-0006-0000-0500-000065010000}">
      <text>
        <r>
          <rPr>
            <b/>
            <sz val="9"/>
            <color indexed="81"/>
            <rFont val="Tahoma"/>
            <family val="2"/>
          </rPr>
          <t>Get into e-mail etiquette.</t>
        </r>
        <r>
          <rPr>
            <sz val="9"/>
            <color indexed="81"/>
            <rFont val="Tahoma"/>
            <family val="2"/>
          </rPr>
          <t xml:space="preserve"> E-mail is used for business and more formal online communications, and being able to use it considerately and correctly is an important part of your online persona. You'll want to know how to be effective when you land that first internship. Give five businesspeople the e-mail etiquette quiz on the next page to find out what they prefer.
FOR MORE FUN: Create a top 10 list of e-mail dos and don'ts to share with your online network-you might forward it to those who are interested!</t>
        </r>
      </text>
    </comment>
    <comment ref="C502" authorId="0" shapeId="0" xr:uid="{00000000-0006-0000-0500-000066010000}">
      <text>
        <r>
          <rPr>
            <b/>
            <sz val="9"/>
            <color indexed="81"/>
            <rFont val="Tahoma"/>
            <family val="2"/>
          </rPr>
          <t>Find your best commenting voice.</t>
        </r>
        <r>
          <rPr>
            <sz val="9"/>
            <color indexed="81"/>
            <rFont val="Tahoma"/>
            <family val="2"/>
          </rPr>
          <t xml:space="preserve"> At best, threads of commentary following blog posts or on social media profiles can be like a Q and A session after a talk, offering more ideas or support for someone's accomplishment or idea. At worst, they're places for people to have fun at others' expense. In the middle ground are comments like "cool"-they're positive, but don't encourage discussion. Find five examples of useful comments and five not-so-great comments. Review them-what do they have in common? What rules would you add to your list about useful commenting?</t>
        </r>
      </text>
    </comment>
    <comment ref="C503" authorId="0" shapeId="0" xr:uid="{00000000-0006-0000-0500-000067010000}">
      <text>
        <r>
          <rPr>
            <b/>
            <sz val="9"/>
            <color indexed="81"/>
            <rFont val="Tahoma"/>
            <family val="2"/>
          </rPr>
          <t>Good net sportsmanship.</t>
        </r>
        <r>
          <rPr>
            <sz val="9"/>
            <color indexed="81"/>
            <rFont val="Tahoma"/>
            <family val="2"/>
          </rPr>
          <t xml:space="preserve"> Poll gamers about the kind of online sportsmanship they like to see. You might look at recent articles about gaming etiquette for ideas. Then add some tips to your growing list.</t>
        </r>
      </text>
    </comment>
    <comment ref="C504" authorId="0" shapeId="0" xr:uid="{00000000-0006-0000-0500-000068010000}">
      <text>
        <r>
          <rPr>
            <b/>
            <sz val="9"/>
            <color indexed="81"/>
            <rFont val="Tahoma"/>
            <family val="2"/>
          </rPr>
          <t>Decide what makes a great social media profile.</t>
        </r>
        <r>
          <rPr>
            <sz val="9"/>
            <color indexed="81"/>
            <rFont val="Tahoma"/>
            <family val="2"/>
          </rPr>
          <t xml:space="preserve"> Consumer organizations find that teenagers tend not to use privacy settings on social media wisely. Often it's because they assume the information is for friends only (that's true only if you set it that way). Then there's the issue of whether friends of friends can see your info-and if you want them to. How would you feel if you went on a friend's Facebook page and saw she posted "Bored to death right now" while she was hanging out with you? Use the questions in the sidebar to guide you in this step.</t>
        </r>
      </text>
    </comment>
    <comment ref="C505" authorId="0" shapeId="0" xr:uid="{00000000-0006-0000-0500-000069010000}">
      <text>
        <r>
          <rPr>
            <b/>
            <sz val="9"/>
            <color indexed="81"/>
            <rFont val="Tahoma"/>
            <family val="2"/>
          </rPr>
          <t>Discuss some character profiles.</t>
        </r>
        <r>
          <rPr>
            <sz val="9"/>
            <color indexed="81"/>
            <rFont val="Tahoma"/>
            <family val="2"/>
          </rPr>
          <t xml:space="preserve"> Before a meeting with your Cadette group, have everyone create a pretend social media profile for a character from a book or movie. Use the same template for everyone-decide beforehand which bits of information to include. Think up some good and not-so-good details to share in your character's profile. At your meeting, discuss each, and come up with dos and don'ts for creating social media profiles.</t>
        </r>
      </text>
    </comment>
    <comment ref="C506" authorId="0" shapeId="0" xr:uid="{00000000-0006-0000-0500-00006A010000}">
      <text>
        <r>
          <rPr>
            <b/>
            <sz val="9"/>
            <color indexed="81"/>
            <rFont val="Tahoma"/>
            <family val="2"/>
          </rPr>
          <t>Get feedback on a profile of your own.</t>
        </r>
        <r>
          <rPr>
            <sz val="9"/>
            <color indexed="81"/>
            <rFont val="Tahoma"/>
            <family val="2"/>
          </rPr>
          <t xml:space="preserve"> Create a profile you might use for an online group. Then ask for feedback from friends your age, older girls, and adults. (If you already have an online profile, use this choice to ask for feedback on your profile, then edit it with advice from others in your network.)</t>
        </r>
      </text>
    </comment>
    <comment ref="C507" authorId="0" shapeId="0" xr:uid="{00000000-0006-0000-0500-00006B010000}">
      <text>
        <r>
          <rPr>
            <b/>
            <sz val="9"/>
            <color indexed="81"/>
            <rFont val="Tahoma"/>
            <family val="2"/>
          </rPr>
          <t>Read three stories that discuss profiles.</t>
        </r>
        <r>
          <rPr>
            <sz val="9"/>
            <color indexed="81"/>
            <rFont val="Tahoma"/>
            <family val="2"/>
          </rPr>
          <t xml:space="preserve"> These could be personal or news stories about creating them, choosing pictures for them, what they say about you, or how companies use them when hiring. Add some tips to your "rules to live by," and then use the advice to edit or create your online presence.</t>
        </r>
      </text>
    </comment>
    <comment ref="C508" authorId="0" shapeId="0" xr:uid="{00000000-0006-0000-0500-00006C010000}">
      <text>
        <r>
          <rPr>
            <sz val="9"/>
            <color indexed="81"/>
            <rFont val="Tahoma"/>
            <family val="2"/>
          </rPr>
          <t>Chances are, you've got a lot of notes after the last four steps. That's a lot of great advice to share with others to help them stay safe, sound, and successful online. Spread the word about best practices in netiquette through one of these choices.</t>
        </r>
      </text>
    </comment>
    <comment ref="C509" authorId="0" shapeId="0" xr:uid="{00000000-0006-0000-0500-00006D010000}">
      <text>
        <r>
          <rPr>
            <b/>
            <sz val="9"/>
            <color indexed="81"/>
            <rFont val="Tahoma"/>
            <family val="2"/>
          </rPr>
          <t>Make it a pledge.</t>
        </r>
        <r>
          <rPr>
            <sz val="9"/>
            <color indexed="81"/>
            <rFont val="Tahoma"/>
            <family val="2"/>
          </rPr>
          <t xml:space="preserve"> Turn your tips into a netiquette pledge. Sign the bottom to commit to putting the pledge into action-and to inspire others to do so. Then share it with friends, family, teachers, Girl Scout friends-anyone in your community, both on-and offline, who could benefit from your insights.
FOR MORE FUN: Take the best of everyone's lists, and merge them together to make a team list iwth your Cadette group. Share as a group, too!</t>
        </r>
      </text>
    </comment>
    <comment ref="C510" authorId="0" shapeId="0" xr:uid="{00000000-0006-0000-0500-00006E010000}">
      <text>
        <r>
          <rPr>
            <b/>
            <sz val="9"/>
            <color indexed="81"/>
            <rFont val="Tahoma"/>
            <family val="2"/>
          </rPr>
          <t>Edit into a top 10.</t>
        </r>
        <r>
          <rPr>
            <sz val="9"/>
            <color indexed="81"/>
            <rFont val="Tahoma"/>
            <family val="2"/>
          </rPr>
          <t xml:space="preserve"> Review the tips you've gathered, and see if they fit into larger categories. Can you edit them into 10 top rules-then add some pizzazz? Include, art, stories that illustrate your points, anecdotes-anything that will help others understand why each tip is important. Share your list in a slide show, blog post, social media posting, PDF to an e-mail network, or in another appropriate way.</t>
        </r>
      </text>
    </comment>
    <comment ref="C511" authorId="0" shapeId="0" xr:uid="{00000000-0006-0000-0500-00006F010000}">
      <text>
        <r>
          <rPr>
            <b/>
            <sz val="9"/>
            <color indexed="81"/>
            <rFont val="Tahoma"/>
            <family val="2"/>
          </rPr>
          <t>Present it.</t>
        </r>
        <r>
          <rPr>
            <sz val="9"/>
            <color indexed="81"/>
            <rFont val="Tahoma"/>
            <family val="2"/>
          </rPr>
          <t xml:space="preserve"> Find the common themes in your tips, and turn them into a fun monologue, scene, or skit to capture on video and post to an online community. Or present it as an in-person skit at a school or Girl Scout event, or in a puppet show for a younger audience. (If you've earned your Screenwriter or Digital Movie Maker badge, you could use your skills here!)</t>
        </r>
      </text>
    </comment>
    <comment ref="C515" authorId="0" shapeId="0" xr:uid="{00000000-0006-0000-0500-000070010000}">
      <text>
        <r>
          <rPr>
            <sz val="9"/>
            <color indexed="81"/>
            <rFont val="Tahoma"/>
            <family val="2"/>
          </rPr>
          <t>Thai food is often spiced with lemongrass and hot chilies. In Japan, some people breakfast on pickled-plum-stuffed rice balls or miso soup. Ethiopians often use a delicious flat bread to scoop up lentils or veggies. Expand your palate and your culinary repertoire by going international in this step-no passport needed.</t>
        </r>
      </text>
    </comment>
    <comment ref="C516" authorId="0" shapeId="0" xr:uid="{00000000-0006-0000-0500-000071010000}">
      <text>
        <r>
          <rPr>
            <b/>
            <sz val="9"/>
            <color indexed="81"/>
            <rFont val="Tahoma"/>
            <family val="2"/>
          </rPr>
          <t>Cook something from an area of the world you're curious about.</t>
        </r>
        <r>
          <rPr>
            <sz val="9"/>
            <color indexed="81"/>
            <rFont val="Tahoma"/>
            <family val="2"/>
          </rPr>
          <t xml:space="preserve"> Find a cookbook with recipes from that place and pick a dish that looks yummy. Or call a travel agency and ask for a favorite dish from the area.
FOR MORE FUN: Let a world atlas fall open to a page or spin a globe and see where your finger lands, then cook a recipe from that place.</t>
        </r>
      </text>
    </comment>
    <comment ref="C517" authorId="0" shapeId="0" xr:uid="{00000000-0006-0000-0500-000072010000}">
      <text>
        <r>
          <rPr>
            <b/>
            <sz val="9"/>
            <color indexed="81"/>
            <rFont val="Tahoma"/>
            <family val="2"/>
          </rPr>
          <t>Find a relative, friend, or neighbor who's an immigrant.</t>
        </r>
        <r>
          <rPr>
            <sz val="9"/>
            <color indexed="81"/>
            <rFont val="Tahoma"/>
            <family val="2"/>
          </rPr>
          <t xml:space="preserve"> Ask that person for a personal recipe that represents their country of origin and cook it with them.</t>
        </r>
      </text>
    </comment>
    <comment ref="C518" authorId="0" shapeId="0" xr:uid="{00000000-0006-0000-0500-000073010000}">
      <text>
        <r>
          <rPr>
            <b/>
            <sz val="9"/>
            <color indexed="81"/>
            <rFont val="Tahoma"/>
            <family val="2"/>
          </rPr>
          <t>Let a particular ingredient be your tour guide.</t>
        </r>
        <r>
          <rPr>
            <sz val="9"/>
            <color indexed="81"/>
            <rFont val="Tahoma"/>
            <family val="2"/>
          </rPr>
          <t xml:space="preserve"> Check out the international section of a grocery store or an international specialty store for an ingredient - a spice, a dried fruit, a canned good. Make a dish that uses that ingredient.</t>
        </r>
      </text>
    </comment>
    <comment ref="C519" authorId="0" shapeId="0" xr:uid="{00000000-0006-0000-0500-000074010000}">
      <text>
        <r>
          <rPr>
            <b/>
            <sz val="9"/>
            <color indexed="81"/>
            <rFont val="Tahoma"/>
            <family val="2"/>
          </rPr>
          <t>Discover a dish from another region of the United States.</t>
        </r>
        <r>
          <rPr>
            <sz val="9"/>
            <color indexed="81"/>
            <rFont val="Tahoma"/>
            <family val="2"/>
          </rPr>
          <t xml:space="preserve"> Southern barbecue, New England clam chowder, Tex-Mex tacos, Native American fry bread-this step will take you on a stateside road trip without leaving your kitchen.</t>
        </r>
      </text>
    </comment>
    <comment ref="C520" authorId="0" shapeId="0" xr:uid="{00000000-0006-0000-0500-000075010000}">
      <text>
        <r>
          <rPr>
            <b/>
            <sz val="9"/>
            <color indexed="81"/>
            <rFont val="Tahoma"/>
            <family val="2"/>
          </rPr>
          <t>Put together a meal based on a food-related story.</t>
        </r>
        <r>
          <rPr>
            <sz val="9"/>
            <color indexed="81"/>
            <rFont val="Tahoma"/>
            <family val="2"/>
          </rPr>
          <t xml:space="preserve"> Find a story about another region in the United States. It could be about shrimp fishing in Louisiana or apple orchards in Washington State. Use that story to inspire the dish you chose.
FOR MORE FUN: Write a short piece on the dish, take a picture, and submit it and a recipe to a local newspaper from the area that inspired you.</t>
        </r>
      </text>
    </comment>
    <comment ref="C521" authorId="0" shapeId="0" xr:uid="{00000000-0006-0000-0500-000076010000}">
      <text>
        <r>
          <rPr>
            <b/>
            <sz val="9"/>
            <color indexed="81"/>
            <rFont val="Tahoma"/>
            <family val="2"/>
          </rPr>
          <t>Research and cook a regional speciality that's become a cultural phenomenon.</t>
        </r>
        <r>
          <rPr>
            <sz val="9"/>
            <color indexed="81"/>
            <rFont val="Tahoma"/>
            <family val="2"/>
          </rPr>
          <t xml:space="preserve"> The Toll House cookie was invented at the Toll House Inn in Boston. The Cobb salad came from a lucky accident with leftovers at the original Brown Derby restaurant in Hollywood.</t>
        </r>
      </text>
    </comment>
    <comment ref="C522" authorId="0" shapeId="0" xr:uid="{00000000-0006-0000-0500-000077010000}">
      <text>
        <r>
          <rPr>
            <b/>
            <sz val="9"/>
            <color indexed="81"/>
            <rFont val="Tahoma"/>
            <family val="2"/>
          </rPr>
          <t>Find out how well you know your region.</t>
        </r>
        <r>
          <rPr>
            <sz val="9"/>
            <color indexed="81"/>
            <rFont val="Tahoma"/>
            <family val="2"/>
          </rPr>
          <t xml:space="preserve"> Visit the local history center or library, or ask an elderly community member, for a recipe from your hometown that's become a phenomenon (or needs your help to gain popularity!). Cook it. Did you match the local standard for phenomenal? Does it taste like you expected it to?</t>
        </r>
      </text>
    </comment>
    <comment ref="C523" authorId="0" shapeId="0" xr:uid="{00000000-0006-0000-0500-000078010000}">
      <text>
        <r>
          <rPr>
            <b/>
            <sz val="9"/>
            <color indexed="81"/>
            <rFont val="Tahoma"/>
            <family val="2"/>
          </rPr>
          <t>Whip up a dish from another time period.</t>
        </r>
        <r>
          <rPr>
            <sz val="9"/>
            <color indexed="81"/>
            <rFont val="Tahoma"/>
            <family val="2"/>
          </rPr>
          <t xml:space="preserve"> Scour the past for a tasty dish, and cook up a piece of history.</t>
        </r>
      </text>
    </comment>
    <comment ref="C524" authorId="0" shapeId="0" xr:uid="{00000000-0006-0000-0500-000079010000}">
      <text>
        <r>
          <rPr>
            <b/>
            <sz val="9"/>
            <color indexed="81"/>
            <rFont val="Tahoma"/>
            <family val="2"/>
          </rPr>
          <t>Try a recipe inspired by a historical book or movie.</t>
        </r>
        <r>
          <rPr>
            <sz val="9"/>
            <color indexed="81"/>
            <rFont val="Tahoma"/>
            <family val="2"/>
          </rPr>
          <t xml:space="preserve"> Did you read </t>
        </r>
        <r>
          <rPr>
            <i/>
            <sz val="9"/>
            <color indexed="81"/>
            <rFont val="Tahoma"/>
            <family val="2"/>
          </rPr>
          <t xml:space="preserve">Little House on the Prairie </t>
        </r>
        <r>
          <rPr>
            <sz val="9"/>
            <color indexed="81"/>
            <rFont val="Tahoma"/>
            <family val="2"/>
          </rPr>
          <t xml:space="preserve">and wonder what "headcheese" was? Or watch </t>
        </r>
        <r>
          <rPr>
            <i/>
            <sz val="9"/>
            <color indexed="81"/>
            <rFont val="Tahoma"/>
            <family val="2"/>
          </rPr>
          <t>The Sound of Music</t>
        </r>
        <r>
          <rPr>
            <sz val="9"/>
            <color indexed="81"/>
            <rFont val="Tahoma"/>
            <family val="2"/>
          </rPr>
          <t xml:space="preserve"> and really want to try a Vienesse pastry?
FOR MORE FUN: Make up a recipe for a fantasy food from your favorite fantasy novel.</t>
        </r>
      </text>
    </comment>
    <comment ref="C525" authorId="0" shapeId="0" xr:uid="{00000000-0006-0000-0500-00007A010000}">
      <text>
        <r>
          <rPr>
            <b/>
            <sz val="9"/>
            <color indexed="81"/>
            <rFont val="Tahoma"/>
            <family val="2"/>
          </rPr>
          <t>Ask a grandparent or other relative for an old family recipe.</t>
        </r>
        <r>
          <rPr>
            <sz val="9"/>
            <color indexed="81"/>
            <rFont val="Tahoma"/>
            <family val="2"/>
          </rPr>
          <t xml:space="preserve"> Get their help to make it. What was your grandmother's favorite pasta? Did your great-uncle lvoe anything with tomatoes? Is there a favorite dish at every family gathering? Learn to make a recipe that's been passed down in your family.</t>
        </r>
      </text>
    </comment>
    <comment ref="C526" authorId="0" shapeId="0" xr:uid="{00000000-0006-0000-0500-00007B010000}">
      <text>
        <r>
          <rPr>
            <b/>
            <sz val="9"/>
            <color indexed="81"/>
            <rFont val="Tahoma"/>
            <family val="2"/>
          </rPr>
          <t>Pick a piece of the past that excites you.</t>
        </r>
        <r>
          <rPr>
            <sz val="9"/>
            <color indexed="81"/>
            <rFont val="Tahoma"/>
            <family val="2"/>
          </rPr>
          <t xml:space="preserve"> Find a classic recipe from that time and place; it might be from the Renaissance, pirate lore, Juliette Low's time, or the Wild West. Where and why was this recipe served? Maybe you can find out what it was supposed to taste like back then to know how your version compares.</t>
        </r>
      </text>
    </comment>
    <comment ref="C527" authorId="0" shapeId="0" xr:uid="{00000000-0006-0000-0500-00007C010000}">
      <text>
        <r>
          <rPr>
            <b/>
            <sz val="9"/>
            <color indexed="81"/>
            <rFont val="Tahoma"/>
            <family val="2"/>
          </rPr>
          <t>Cook a dish that makes a statement.</t>
        </r>
        <r>
          <rPr>
            <sz val="9"/>
            <color indexed="81"/>
            <rFont val="Tahoma"/>
            <family val="2"/>
          </rPr>
          <t xml:space="preserve"> The food that's on your plate sends a message-your choices about health, convenience, the enfironment, and religion all show up in what you choose to eat.</t>
        </r>
      </text>
    </comment>
    <comment ref="C528" authorId="0" shapeId="0" xr:uid="{00000000-0006-0000-0500-00007D010000}">
      <text>
        <r>
          <rPr>
            <b/>
            <sz val="9"/>
            <color indexed="81"/>
            <rFont val="Tahoma"/>
            <family val="2"/>
          </rPr>
          <t>Take a processed food you love and make a homemade version.</t>
        </r>
        <r>
          <rPr>
            <sz val="9"/>
            <color indexed="81"/>
            <rFont val="Tahoma"/>
            <family val="2"/>
          </rPr>
          <t xml:space="preserve"> It might be a packaged gingerbread, a cream-filled cupcake, or a ruffled potato chip. Compare your ingredients with the list on the package. Knowing where your food comes from can be a challenge, especially if the package has a list of chemical ingredients that seems 10 miles long!</t>
        </r>
      </text>
    </comment>
    <comment ref="C529" authorId="0" shapeId="0" xr:uid="{00000000-0006-0000-0500-00007E010000}">
      <text>
        <r>
          <rPr>
            <b/>
            <sz val="9"/>
            <color indexed="81"/>
            <rFont val="Tahoma"/>
            <family val="2"/>
          </rPr>
          <t>Choose a veggie protein and find a recipe that features it.</t>
        </r>
        <r>
          <rPr>
            <sz val="9"/>
            <color indexed="81"/>
            <rFont val="Tahoma"/>
            <family val="2"/>
          </rPr>
          <t xml:space="preserve"> How about tofu, tempeh, seitan, or beans and rice? Or, look at how vegan creativity has sparked some delicious baked goods that substiture plant-based ingredients for dairy, eggs, and even honey. (Think dark chocolate chips, applesauce, soy milk, or black beans in your brownie mix!) 
FOR MORE FUN: Take your favorite cake or cookie recipe and make it vegan!</t>
        </r>
      </text>
    </comment>
    <comment ref="C530" authorId="0" shapeId="0" xr:uid="{00000000-0006-0000-0500-00007F010000}">
      <text>
        <r>
          <rPr>
            <b/>
            <sz val="9"/>
            <color indexed="81"/>
            <rFont val="Tahoma"/>
            <family val="2"/>
          </rPr>
          <t>Try a recipe for a special diet.</t>
        </r>
        <r>
          <rPr>
            <sz val="9"/>
            <color indexed="81"/>
            <rFont val="Tahoma"/>
            <family val="2"/>
          </rPr>
          <t xml:space="preserve"> Ask a friend, neighbor, or family member who follows a special nutional plan or diet for a recipe. You might try a kosher kugel, gluten-free based, or a raw-food feast (raw foodists eat only vegetables, nuts, seeds, and fruits that have never been heated above 115</t>
        </r>
        <r>
          <rPr>
            <sz val="9"/>
            <color indexed="81"/>
            <rFont val="Symbol"/>
            <family val="1"/>
            <charset val="2"/>
          </rPr>
          <t>°</t>
        </r>
        <r>
          <rPr>
            <sz val="9"/>
            <color indexed="81"/>
            <rFont val="Tahoma"/>
            <family val="2"/>
          </rPr>
          <t>F).
FOR MORE FUN: Take a favorite dish and make it fit a specific diet. What substitution would you make in a PB and J sandwich to feed someone who has a peanut allergy?</t>
        </r>
      </text>
    </comment>
    <comment ref="C531" authorId="0" shapeId="0" xr:uid="{00000000-0006-0000-0500-000080010000}">
      <text>
        <r>
          <rPr>
            <b/>
            <sz val="9"/>
            <color indexed="81"/>
            <rFont val="Tahoma"/>
            <family val="2"/>
          </rPr>
          <t xml:space="preserve">Share your dishes on a culinary "tour"! </t>
        </r>
        <r>
          <rPr>
            <sz val="9"/>
            <color indexed="81"/>
            <rFont val="Tahoma"/>
            <family val="2"/>
          </rPr>
          <t>What's the point of having newfound knowledge, especially in the cooking arena, if you're going to keep it to yourself? Time to share! Get feedback, too-that's how you keep on cooking.</t>
        </r>
      </text>
    </comment>
    <comment ref="C532" authorId="0" shapeId="0" xr:uid="{00000000-0006-0000-0500-000081010000}">
      <text>
        <r>
          <rPr>
            <b/>
            <sz val="9"/>
            <color indexed="81"/>
            <rFont val="Tahoma"/>
            <family val="2"/>
          </rPr>
          <t>Throw a potluck party!</t>
        </r>
        <r>
          <rPr>
            <sz val="9"/>
            <color indexed="81"/>
            <rFont val="Tahoma"/>
            <family val="2"/>
          </rPr>
          <t xml:space="preserve"> Pick one of the themes from steps 1 to 4 and ask guests to bring something that fits the bill. Or, your friends and Girl Scout sisters could throw a potluck, in which each person brings a favorite dish.
FOR MORE FUN: As girls did in the 1980 Exploring Foods badge, add a tasting party to your potluck. Select two or three foods from each food group. Pick unusual foods so everyone gets to taste something they've never eaten before.</t>
        </r>
      </text>
    </comment>
    <comment ref="C533" authorId="0" shapeId="0" xr:uid="{00000000-0006-0000-0500-000082010000}">
      <text>
        <r>
          <rPr>
            <b/>
            <sz val="9"/>
            <color indexed="81"/>
            <rFont val="Tahoma"/>
            <family val="2"/>
          </rPr>
          <t>Host a "new cuisine" party.</t>
        </r>
        <r>
          <rPr>
            <sz val="9"/>
            <color indexed="81"/>
            <rFont val="Tahoma"/>
            <family val="2"/>
          </rPr>
          <t xml:space="preserve"> Cook up the entire meal for your friends or your family. Create a menu for a feast based on one - or all - of the dishes you made in stps 1 to 4.</t>
        </r>
      </text>
    </comment>
    <comment ref="C534" authorId="0" shapeId="0" xr:uid="{00000000-0006-0000-0500-000083010000}">
      <text>
        <r>
          <rPr>
            <b/>
            <sz val="9"/>
            <color indexed="81"/>
            <rFont val="Tahoma"/>
            <family val="2"/>
          </rPr>
          <t>Hold a progressive dinner with friends or your Girl Scout group.</t>
        </r>
        <r>
          <rPr>
            <sz val="9"/>
            <color indexed="81"/>
            <rFont val="Tahoma"/>
            <family val="2"/>
          </rPr>
          <t xml:space="preserve"> Have each person cook one part of the meal. Choose dishes you made for this badge or others from steps 1 to 4. Then go from home to home progressing through dinner, from appetizer all the way through dessert.
FOR MORE FUN: Use your progressive dinner to honor Girl Scout volunteers, moms or dads on Mother's Day or Father's Day, or to celebrate something special.</t>
        </r>
      </text>
    </comment>
    <comment ref="C538" authorId="0" shapeId="0" xr:uid="{00000000-0006-0000-0500-000084010000}">
      <text>
        <r>
          <rPr>
            <sz val="9"/>
            <color indexed="81"/>
            <rFont val="Tahoma"/>
            <family val="2"/>
          </rPr>
          <t>Find information about life after dark. If the cultural institution or science center you choose offers overnight events, you might arrange with your family or Girl Scout sisters to spend the night. Whatever the hours of your visit, use it to become better acquainted with the night.</t>
        </r>
      </text>
    </comment>
    <comment ref="C539" authorId="0" shapeId="0" xr:uid="{00000000-0006-0000-0500-000085010000}">
      <text>
        <r>
          <rPr>
            <b/>
            <sz val="9"/>
            <color indexed="81"/>
            <rFont val="Tahoma"/>
            <family val="2"/>
          </rPr>
          <t>Share the night.</t>
        </r>
        <r>
          <rPr>
            <sz val="9"/>
            <color indexed="81"/>
            <rFont val="Tahoma"/>
            <family val="2"/>
          </rPr>
          <t xml:space="preserve"> At an art museum or library, find three paintings of famous nighttime scenes, or three bedtime books or poems about the night. Tell your friends the stories behind the pictures, or read the poems or stories together.</t>
        </r>
      </text>
    </comment>
    <comment ref="C540" authorId="0" shapeId="0" xr:uid="{00000000-0006-0000-0500-000086010000}">
      <text>
        <r>
          <rPr>
            <b/>
            <sz val="9"/>
            <color indexed="81"/>
            <rFont val="Tahoma"/>
            <family val="2"/>
          </rPr>
          <t>Get into nightlife.</t>
        </r>
        <r>
          <rPr>
            <sz val="9"/>
            <color indexed="81"/>
            <rFont val="Tahoma"/>
            <family val="2"/>
          </rPr>
          <t xml:space="preserve"> At a zoo or aquarium, gather three fun facts about one creature's nocturnal habits. If you can, talk about what you've learned as you watch the creature in action.</t>
        </r>
      </text>
    </comment>
    <comment ref="C541" authorId="0" shapeId="0" xr:uid="{00000000-0006-0000-0500-000087010000}">
      <text>
        <r>
          <rPr>
            <b/>
            <sz val="9"/>
            <color indexed="81"/>
            <rFont val="Tahoma"/>
            <family val="2"/>
          </rPr>
          <t>Go solar (or lunar, or extraterrestrial…).</t>
        </r>
        <r>
          <rPr>
            <sz val="9"/>
            <color indexed="81"/>
            <rFont val="Tahoma"/>
            <family val="2"/>
          </rPr>
          <t xml:space="preserve"> At a planetarium, find five fun facts about stars, planets, and the night sky. Share them as you enjoy a planetary show or display.</t>
        </r>
      </text>
    </comment>
    <comment ref="C542" authorId="0" shapeId="0" xr:uid="{00000000-0006-0000-0500-000088010000}">
      <text>
        <r>
          <rPr>
            <sz val="9"/>
            <color indexed="81"/>
            <rFont val="Tahoma"/>
            <family val="2"/>
          </rPr>
          <t>Get out and enjoy how the cloak of darkness and the glitter of stars make the ordinary extraordinary. How do things change after dark? Scribble thoughts in a journal by flashlight, record audio or video, or find your own way to document your experience so you can share the night mysteries with others.</t>
        </r>
      </text>
    </comment>
    <comment ref="C543" authorId="0" shapeId="0" xr:uid="{00000000-0006-0000-0500-000089010000}">
      <text>
        <r>
          <rPr>
            <b/>
            <sz val="9"/>
            <color indexed="81"/>
            <rFont val="Tahoma"/>
            <family val="2"/>
          </rPr>
          <t>Tour your neighborhood at night.</t>
        </r>
        <r>
          <rPr>
            <sz val="9"/>
            <color indexed="81"/>
            <rFont val="Tahoma"/>
            <family val="2"/>
          </rPr>
          <t xml:space="preserve"> First, map out your route and follow it during the day. Then travel the same route after dark. Note what's different, from shapes to sounds to creatures to your feelings about your surroundings.</t>
        </r>
      </text>
    </comment>
    <comment ref="C544" authorId="0" shapeId="0" xr:uid="{00000000-0006-0000-0500-00008A010000}">
      <text>
        <r>
          <rPr>
            <b/>
            <sz val="9"/>
            <color indexed="81"/>
            <rFont val="Tahoma"/>
            <family val="2"/>
          </rPr>
          <t>Visit a park, trail, lake, stream, or other natural environment.</t>
        </r>
        <r>
          <rPr>
            <sz val="9"/>
            <color indexed="81"/>
            <rFont val="Tahoma"/>
            <family val="2"/>
          </rPr>
          <t xml:space="preserve"> Use all five senses to notice what's different after dark.
FOR MORE FUN: Put on a pair of inexpensive nighttime goggles (sold by toy or science stores) to see how they change the view of the world.</t>
        </r>
      </text>
    </comment>
    <comment ref="C545" authorId="0" shapeId="0" xr:uid="{00000000-0006-0000-0500-00008B010000}">
      <text>
        <r>
          <rPr>
            <b/>
            <sz val="9"/>
            <color indexed="81"/>
            <rFont val="Tahoma"/>
            <family val="2"/>
          </rPr>
          <t>Visit a place that's open 24 hours.</t>
        </r>
        <r>
          <rPr>
            <sz val="9"/>
            <color indexed="81"/>
            <rFont val="Tahoma"/>
            <family val="2"/>
          </rPr>
          <t xml:space="preserve"> Perhaps it's a grocery store, restaurant, hotel, or airport. How is the place different after dark? Do you feel any different being there?</t>
        </r>
      </text>
    </comment>
    <comment ref="C546" authorId="0" shapeId="0" xr:uid="{00000000-0006-0000-0500-00008C010000}">
      <text>
        <r>
          <rPr>
            <sz val="9"/>
            <color indexed="81"/>
            <rFont val="Tahoma"/>
            <family val="2"/>
          </rPr>
          <t>Many people are on the job while the rest of the world sleeps-check out all the examples in the sidebar. Find out what it's like to be employed as a night owl, and capture your experience in one of these ways.</t>
        </r>
      </text>
    </comment>
    <comment ref="C547" authorId="0" shapeId="0" xr:uid="{00000000-0006-0000-0500-00008D010000}">
      <text>
        <r>
          <rPr>
            <b/>
            <sz val="9"/>
            <color indexed="81"/>
            <rFont val="Tahoma"/>
            <family val="2"/>
          </rPr>
          <t>Be an investigative reporter.</t>
        </r>
        <r>
          <rPr>
            <sz val="9"/>
            <color indexed="81"/>
            <rFont val="Tahoma"/>
            <family val="2"/>
          </rPr>
          <t xml:space="preserve"> Interview someone who works the night shift and record audio to share, or write your interview and share it in your local paper or on a Girl Scout or family website.
FOR MORE FUN: Make and share an old-fashioned radio show that dramatizes a scene at the interviewee's workplace.</t>
        </r>
      </text>
    </comment>
    <comment ref="C548" authorId="0" shapeId="0" xr:uid="{00000000-0006-0000-0500-00008E010000}">
      <text>
        <r>
          <rPr>
            <b/>
            <sz val="9"/>
            <color indexed="81"/>
            <rFont val="Tahoma"/>
            <family val="2"/>
          </rPr>
          <t>Take part in the night shift.</t>
        </r>
        <r>
          <rPr>
            <sz val="9"/>
            <color indexed="81"/>
            <rFont val="Tahoma"/>
            <family val="2"/>
          </rPr>
          <t xml:space="preserve"> Visit the person at their workplace and imagine yourself in the job. What is a typical shift like? How does having a nighttime job affect other parts of your life?
FOR MORE FUN: Take video of your visit and share it with your community or school.</t>
        </r>
      </text>
    </comment>
    <comment ref="C549" authorId="0" shapeId="0" xr:uid="{00000000-0006-0000-0500-00008F010000}">
      <text>
        <r>
          <rPr>
            <b/>
            <sz val="9"/>
            <color indexed="81"/>
            <rFont val="Tahoma"/>
            <family val="2"/>
          </rPr>
          <t>Create a photo essay.</t>
        </r>
        <r>
          <rPr>
            <sz val="9"/>
            <color indexed="81"/>
            <rFont val="Tahoma"/>
            <family val="2"/>
          </rPr>
          <t xml:space="preserve"> If you can visit a night worker, take pictures of the person to include. Or find nighttime work pictures in magazines or online. Put together a photo essay or photo collage that captures your feelings about what it's like to work at night.</t>
        </r>
      </text>
    </comment>
    <comment ref="C550" authorId="0" shapeId="0" xr:uid="{00000000-0006-0000-0500-000090010000}">
      <text>
        <r>
          <rPr>
            <sz val="9"/>
            <color indexed="81"/>
            <rFont val="Tahoma"/>
            <family val="2"/>
          </rPr>
          <t>From planets to constellations, from moonflower to evening primrose, from bats to owls to annacondas, some parts of the natural world come alive-or only appear-at night. Become more familiar with the natural night world.</t>
        </r>
      </text>
    </comment>
    <comment ref="C551" authorId="0" shapeId="0" xr:uid="{00000000-0006-0000-0500-000091010000}">
      <text>
        <r>
          <rPr>
            <b/>
            <sz val="9"/>
            <color indexed="81"/>
            <rFont val="Tahoma"/>
            <family val="2"/>
          </rPr>
          <t>Examine the night sky.</t>
        </r>
        <r>
          <rPr>
            <sz val="9"/>
            <color indexed="81"/>
            <rFont val="Tahoma"/>
            <family val="2"/>
          </rPr>
          <t xml:space="preserve"> Take this chance to learn more about an astronomy topic that interests you. You might make a drawing of the Big Dipper and North Star twice in on evening three hours apart as Cadettes in 1963 did to earn their Star badge. Or you could look through a telescope at three or more heavenly objects, such as a star cluster, a galaxy, or a moon, as girls did to earn their Aerospace badge in 1980.</t>
        </r>
      </text>
    </comment>
    <comment ref="C552" authorId="0" shapeId="0" xr:uid="{00000000-0006-0000-0500-000092010000}">
      <text>
        <r>
          <rPr>
            <b/>
            <sz val="9"/>
            <color indexed="81"/>
            <rFont val="Tahoma"/>
            <family val="2"/>
          </rPr>
          <t>Create a nocturnal animal.</t>
        </r>
        <r>
          <rPr>
            <sz val="9"/>
            <color indexed="81"/>
            <rFont val="Tahoma"/>
            <family val="2"/>
          </rPr>
          <t xml:space="preserve"> How do cats see in the dark? How do bats navigate? Design your own super-night-sense animal, combining aspects of real animals and your own ideas. Share it as a sketch, sculpture, or collage.</t>
        </r>
      </text>
    </comment>
    <comment ref="C553" authorId="0" shapeId="0" xr:uid="{00000000-0006-0000-0500-000093010000}">
      <text>
        <r>
          <rPr>
            <b/>
            <sz val="9"/>
            <color indexed="81"/>
            <rFont val="Tahoma"/>
            <family val="2"/>
          </rPr>
          <t>Sketch a landscape plan for your own "midnight garden."</t>
        </r>
        <r>
          <rPr>
            <sz val="9"/>
            <color indexed="81"/>
            <rFont val="Tahoma"/>
            <family val="2"/>
          </rPr>
          <t xml:space="preserve"> These gardens are full of night-blooming flowers and flowers that simmer in moonlight. For inspiration, try to see at least one such flower in the dark. A nursery is a good place to start!</t>
        </r>
      </text>
    </comment>
    <comment ref="C554" authorId="0" shapeId="0" xr:uid="{00000000-0006-0000-0500-000094010000}">
      <text>
        <r>
          <rPr>
            <sz val="9"/>
            <color indexed="81"/>
            <rFont val="Tahoma"/>
            <family val="2"/>
          </rPr>
          <t>Get to know even more about those wee hours by ramping up a nighttime or slumber party with one of these activities. (Even if it's your family in sleeping bags in the living room, it can still be an adventure!)</t>
        </r>
      </text>
    </comment>
    <comment ref="C555" authorId="0" shapeId="0" xr:uid="{00000000-0006-0000-0500-000095010000}">
      <text>
        <r>
          <rPr>
            <b/>
            <sz val="9"/>
            <color indexed="81"/>
            <rFont val="Tahoma"/>
            <family val="2"/>
          </rPr>
          <t>A "night" activity for younger Girl Scouts.</t>
        </r>
        <r>
          <rPr>
            <sz val="9"/>
            <color indexed="81"/>
            <rFont val="Tahoma"/>
            <family val="2"/>
          </rPr>
          <t xml:space="preserve"> You might make a planet or Star Finder (find instructions on the NASA website), paing glow-in-the-dark T-shirts or create constellations from star stickers. Make fun snacks to share (star-shaped cookes?).
FOR MORE FUN: Ask older girls to stay latger and watch space-themed movies.</t>
        </r>
      </text>
    </comment>
    <comment ref="C556" authorId="0" shapeId="0" xr:uid="{00000000-0006-0000-0500-000096010000}">
      <text>
        <r>
          <rPr>
            <b/>
            <sz val="9"/>
            <color indexed="81"/>
            <rFont val="Tahoma"/>
            <family val="2"/>
          </rPr>
          <t>A "Power Down!" night.</t>
        </r>
        <r>
          <rPr>
            <sz val="9"/>
            <color indexed="81"/>
            <rFont val="Tahoma"/>
            <family val="2"/>
          </rPr>
          <t xml:space="preserve"> Pretend you live before electricity. Spend at least three hours with your family using no lights, television, or other electronics. Figure out how to light and heat your house, cook food, and entertain yourselves.
FOR MORE FUN: Give the night a theme-pretend you're living during pionee days or the Renaissance. </t>
        </r>
      </text>
    </comment>
    <comment ref="C557" authorId="0" shapeId="0" xr:uid="{00000000-0006-0000-0500-000097010000}">
      <text>
        <r>
          <rPr>
            <b/>
            <sz val="9"/>
            <color indexed="81"/>
            <rFont val="Tahoma"/>
            <family val="2"/>
          </rPr>
          <t>A nighttime legend.</t>
        </r>
        <r>
          <rPr>
            <sz val="9"/>
            <color indexed="81"/>
            <rFont val="Tahoma"/>
            <family val="2"/>
          </rPr>
          <t xml:space="preserve"> For centures, storytellers invented legends about the night, like how constellations came to live in the sky. Find one of these stories to tell friends and family-or find your own constellation and tell how yours came to be.</t>
        </r>
      </text>
    </comment>
    <comment ref="C561" authorId="1" shapeId="0" xr:uid="{00000000-0006-0000-0500-000098010000}">
      <text>
        <r>
          <rPr>
            <sz val="9"/>
            <color indexed="81"/>
            <rFont val="Tahoma"/>
            <family val="2"/>
          </rPr>
          <t>Art can be found everywhere, not just inside the four walls of a museum. Put on your artist's cap and head outside to gather ideas that will spark your creativity.</t>
        </r>
      </text>
    </comment>
    <comment ref="C562" authorId="1" shapeId="0" xr:uid="{00000000-0006-0000-0500-000099010000}">
      <text>
        <r>
          <rPr>
            <b/>
            <sz val="9"/>
            <color indexed="81"/>
            <rFont val="Tahoma"/>
            <family val="2"/>
          </rPr>
          <t>Attend a performance held indoors and one outside to compare each.</t>
        </r>
        <r>
          <rPr>
            <sz val="9"/>
            <color indexed="81"/>
            <rFont val="Tahoma"/>
            <family val="2"/>
          </rPr>
          <t xml:space="preserve"> Find an event inside and one outside-compare the experience of seeing each. This could be an outdoor movie, concert, or play. Record your responses to each experience. How did they differ? Which setting did you prefer? How did being inside or out change your experience?
</t>
        </r>
      </text>
    </comment>
    <comment ref="C563" authorId="1" shapeId="0" xr:uid="{00000000-0006-0000-0500-00009A010000}">
      <text>
        <r>
          <rPr>
            <b/>
            <sz val="9"/>
            <color indexed="81"/>
            <rFont val="Tahoma"/>
            <family val="2"/>
          </rPr>
          <t>Record how things change outdoors.</t>
        </r>
        <r>
          <rPr>
            <sz val="9"/>
            <color indexed="81"/>
            <rFont val="Tahoma"/>
            <family val="2"/>
          </rPr>
          <t xml:space="preserve"> Head outside and find a scene-it might be a lake, a tree, the ocean, a trail, or a plant in your backyard. Write about it or sketch it in color. Record everything you observe. What season is it? What time of day? What colors do you see? What do you like about your scene? Then go out and record this same setting again at another time of day or even a different season. You might see the same tree reflected in a pond during the summer and in ice during the winter. Is the lighting different? Did weather make a difference in the scene? In what ways do your two impressions of the same scene differ?</t>
        </r>
      </text>
    </comment>
    <comment ref="C564" authorId="1" shapeId="0" xr:uid="{00000000-0006-0000-0500-00009B010000}">
      <text>
        <r>
          <rPr>
            <b/>
            <sz val="9"/>
            <color indexed="81"/>
            <rFont val="Tahoma"/>
            <family val="2"/>
          </rPr>
          <t>Dig into an artist who is inspired by nature.</t>
        </r>
        <r>
          <rPr>
            <sz val="9"/>
            <color indexed="81"/>
            <rFont val="Tahoma"/>
            <family val="2"/>
          </rPr>
          <t xml:space="preserve"> Look for an artist who uses nature in her work. She might be someone living or dead that you research online or whose work you admire in a museum. She might be an art teacher, family friend, older girl, or person you meet at a craft fair or gallery. Find out what moves her when she's outdoors. What materials does she use? Why does she choose nature for her art? Then use her as inspiration to create something on yoru own.</t>
        </r>
      </text>
    </comment>
    <comment ref="C565" authorId="1" shapeId="0" xr:uid="{00000000-0006-0000-0500-00009C010000}">
      <text>
        <r>
          <rPr>
            <sz val="9"/>
            <color indexed="81"/>
            <rFont val="Tahoma"/>
            <family val="2"/>
          </rPr>
          <t>It's always fun to make something you can wear or give away! Just make sure not to disturb growing things-only use fallen leaves, pine cones, plants, or flowers. Ready to get started?</t>
        </r>
      </text>
    </comment>
    <comment ref="C566" authorId="1" shapeId="0" xr:uid="{00000000-0006-0000-0500-00009D010000}">
      <text>
        <r>
          <rPr>
            <b/>
            <sz val="9"/>
            <color indexed="81"/>
            <rFont val="Tahoma"/>
            <family val="2"/>
          </rPr>
          <t>Dye something you can wear.</t>
        </r>
        <r>
          <rPr>
            <sz val="9"/>
            <color indexed="81"/>
            <rFont val="Tahoma"/>
            <family val="2"/>
          </rPr>
          <t xml:space="preserve"> Find natural dye materials-beets, berries, roots, nuts, carrots, tea leaves, or flowers-to dye a shirt, tote, scarf, or whatever you want! Look for natural dyeing materials in your backyard and experiment. Use a color fixative to help your dye set (see Prepare Your Fabric for Dyeing on this page for instructions). The best fabrics to dye are cotton, silk, wool, and linen. Synthetic fabrics, like polyester, might work, too, but with lighter results.</t>
        </r>
      </text>
    </comment>
    <comment ref="C567" authorId="1" shapeId="0" xr:uid="{00000000-0006-0000-0500-00009E010000}">
      <text>
        <r>
          <rPr>
            <b/>
            <sz val="9"/>
            <color indexed="81"/>
            <rFont val="Tahoma"/>
            <family val="2"/>
          </rPr>
          <t>Make nature art out of clay.</t>
        </r>
        <r>
          <rPr>
            <sz val="9"/>
            <color indexed="81"/>
            <rFont val="Tahoma"/>
            <family val="2"/>
          </rPr>
          <t xml:space="preserve"> Clay is one of the most versatile materials you can use to create whatever you want-like something decorative (a pendant) or functional (a pencil holder). Head outside for inspiration-find a flower or animal to use as a model-then draw it and re-create it as a clay sculpture. Or put on a puppet show by creating clay shapes of the sun, moon, a cloud, star, and rainbow-add eyes and a mouth to each. Glue the shapes on craft sticks and perform your nature show for a younger girl. Find out how to make clay online or get clay at a craft store.</t>
        </r>
      </text>
    </comment>
    <comment ref="C568" authorId="1" shapeId="0" xr:uid="{00000000-0006-0000-0500-00009F010000}">
      <text>
        <r>
          <rPr>
            <b/>
            <sz val="9"/>
            <color indexed="81"/>
            <rFont val="Tahoma"/>
            <family val="2"/>
          </rPr>
          <t>Make paper that grows.</t>
        </r>
        <r>
          <rPr>
            <sz val="9"/>
            <color indexed="81"/>
            <rFont val="Tahoma"/>
            <family val="2"/>
          </rPr>
          <t xml:space="preserve"> Make a paper item that's embedded with seeds so the person you give it to can plant it in a garden or pot and watch it grow! See the directions on the next page. You can crate things like bookmarks, gift tags, and greeting cards. use colored markers to write a message on your seed paper. Make sure to include planting directions with your gift.
Tip: Use seeds that are small, flat, and native to your area.</t>
        </r>
      </text>
    </comment>
    <comment ref="C569" authorId="1" shapeId="0" xr:uid="{00000000-0006-0000-0500-0000A0010000}">
      <text>
        <r>
          <rPr>
            <sz val="9"/>
            <color indexed="81"/>
            <rFont val="Tahoma"/>
            <family val="2"/>
          </rPr>
          <t>The sounds you hear outdoors are a powerful connection to nature. Think about how you feel when you hear rolling thunder, water flowing in a stream, or a bird chirping. Take your cues outdoors as you absorb the natural sounds of wind, water, wildlife, weather, plants, and trees, and make music!</t>
        </r>
      </text>
    </comment>
    <comment ref="C570" authorId="1" shapeId="0" xr:uid="{00000000-0006-0000-0500-0000A1010000}">
      <text>
        <r>
          <rPr>
            <b/>
            <sz val="9"/>
            <color indexed="81"/>
            <rFont val="Tahoma"/>
            <family val="2"/>
          </rPr>
          <t>Produce outdoor sounds.</t>
        </r>
        <r>
          <rPr>
            <sz val="9"/>
            <color indexed="81"/>
            <rFont val="Tahoma"/>
            <family val="2"/>
          </rPr>
          <t xml:space="preserve"> Go outdoors and listen for sounds. It can be at a park, on a trail, or in your backyard. Then go indoors to re-create the sounds vocally or by using objects to mimic the sound. For example: Blow a whistle to sound like a cricket. Drop dried beans to sound like hail. If you can, record your nature sounds. Play or perform your sounds for a friend to see if she can guess what it is.</t>
        </r>
      </text>
    </comment>
    <comment ref="C571" authorId="1" shapeId="0" xr:uid="{00000000-0006-0000-0500-0000A2010000}">
      <text>
        <r>
          <rPr>
            <b/>
            <sz val="9"/>
            <color indexed="81"/>
            <rFont val="Tahoma"/>
            <family val="2"/>
          </rPr>
          <t>Create a nature playlist.</t>
        </r>
        <r>
          <rPr>
            <sz val="9"/>
            <color indexed="81"/>
            <rFont val="Tahoma"/>
            <family val="2"/>
          </rPr>
          <t xml:space="preserve"> Create a playlist out of at least five songs to listen to when you're doing something fun outdoors. Choose your theme: Slow music for relaxing outdoors? Uplifting, steady rhythms for a hike? Or fast, upbeat tunes for a run? Then create nature-themed cover art for your playlist.
FOR MORE FUN: Create a playlist of songs that have lyrics about nature in them. Share it with friends and family.</t>
        </r>
      </text>
    </comment>
    <comment ref="C572" authorId="1" shapeId="0" xr:uid="{00000000-0006-0000-0500-0000A3010000}">
      <text>
        <r>
          <rPr>
            <b/>
            <sz val="9"/>
            <color indexed="81"/>
            <rFont val="Tahoma"/>
            <family val="2"/>
          </rPr>
          <t>Write a rap or poem inspired by nature.</t>
        </r>
        <r>
          <rPr>
            <sz val="9"/>
            <color indexed="81"/>
            <rFont val="Tahoma"/>
            <family val="2"/>
          </rPr>
          <t xml:space="preserve"> Write about something in nature that moves you, like saving an endangered species, preserving a trail, or your experience on a whitewater rafting or a ski trip. Share your rap or poem with friends and family in an outdoor setting.
FOR MORE FUN: Have a friend add music or beats to your rap or poem.</t>
        </r>
      </text>
    </comment>
    <comment ref="C573" authorId="1" shapeId="0" xr:uid="{00000000-0006-0000-0500-0000A4010000}">
      <text>
        <r>
          <rPr>
            <sz val="9"/>
            <color indexed="81"/>
            <rFont val="Tahoma"/>
            <family val="2"/>
          </rPr>
          <t>Nature photographers take pictures not only because their subjects are beautiful but also to remind people to appreciate and respect the environment. When you portray nature through a different perspective, it opens up a new way of thinking. Explore nature and create your art through the lens of a camera.</t>
        </r>
      </text>
    </comment>
    <comment ref="C574" authorId="1" shapeId="0" xr:uid="{00000000-0006-0000-0500-0000A5010000}">
      <text>
        <r>
          <rPr>
            <b/>
            <sz val="9"/>
            <color indexed="81"/>
            <rFont val="Tahoma"/>
            <family val="2"/>
          </rPr>
          <t>Photograph patterns and textures in nature.</t>
        </r>
        <r>
          <rPr>
            <sz val="9"/>
            <color indexed="81"/>
            <rFont val="Tahoma"/>
            <family val="2"/>
          </rPr>
          <t xml:space="preserve"> Find ones that appeal to you, such as the swirls on a butterlfy wing, the shape of a petal, the veins on a leaf, the pattern of a snowflake, or the spines of a cactus. Then create a showcase of your work. It could be a digital album you can share, or make prints of your photos to put in a collage. Be creative!</t>
        </r>
      </text>
    </comment>
    <comment ref="C575" authorId="1" shapeId="0" xr:uid="{00000000-0006-0000-0500-0000A6010000}">
      <text>
        <r>
          <rPr>
            <b/>
            <sz val="9"/>
            <color indexed="81"/>
            <rFont val="Tahoma"/>
            <family val="2"/>
          </rPr>
          <t>Create an outdoor photo journal.</t>
        </r>
        <r>
          <rPr>
            <sz val="9"/>
            <color indexed="81"/>
            <rFont val="Tahoma"/>
            <family val="2"/>
          </rPr>
          <t xml:space="preserve"> Take a walk or hike with a friend and take picture breaks along the way: Shoot photos of wildlife, landscapes, flowers, trees, pathways, signs-whatever you see. Then print your photos to paste in a journal, or upload them to your computer for a digital journal. Write fun and descriptive captions to go with each photo and share them with friends or family.</t>
        </r>
      </text>
    </comment>
    <comment ref="C576" authorId="1" shapeId="0" xr:uid="{00000000-0006-0000-0500-0000A7010000}">
      <text>
        <r>
          <rPr>
            <b/>
            <sz val="9"/>
            <color indexed="81"/>
            <rFont val="Tahoma"/>
            <family val="2"/>
          </rPr>
          <t>Photograph camouflage.</t>
        </r>
        <r>
          <rPr>
            <sz val="9"/>
            <color indexed="81"/>
            <rFont val="Tahoma"/>
            <family val="2"/>
          </rPr>
          <t xml:space="preserve"> Animals and insects use colors and patterns from their surroundings to hide and protect themselves. Find and photograph things that have blended into their surroundings. It might be an owl in a tree. A garden lizard. A frog. A grasshopper. If you can't find something in nature, draw or use fabric swatches of camouflage patterns, then photograph them outdoors in similar surroundings. Make a presentation of your camouflage project to share for your troop, family, or friends.
FOR MORE FUN: Have a friend wear something with a camouflage pattern, then take pictures in outdoor places where she blends in.</t>
        </r>
      </text>
    </comment>
    <comment ref="C577" authorId="1" shapeId="0" xr:uid="{00000000-0006-0000-0500-0000A8010000}">
      <text>
        <r>
          <rPr>
            <sz val="9"/>
            <color indexed="81"/>
            <rFont val="Tahoma"/>
            <family val="2"/>
          </rPr>
          <t>Bees create honeycomb-one of nature's most modern-looking and functional designs-by depositing wax into hexagon shapes to help store their honey. Nature's shapes and patterns have inspired architects for centures, like the ancient Greeks and Romans who built columsn fashioned after trees. Explore ideas for design by taking a close-up look at nature.</t>
        </r>
      </text>
    </comment>
    <comment ref="C578" authorId="1" shapeId="0" xr:uid="{00000000-0006-0000-0500-0000A9010000}">
      <text>
        <r>
          <rPr>
            <b/>
            <sz val="9"/>
            <color indexed="81"/>
            <rFont val="Tahoma"/>
            <family val="2"/>
          </rPr>
          <t>Make something that interacts with weather.</t>
        </r>
        <r>
          <rPr>
            <sz val="9"/>
            <color indexed="81"/>
            <rFont val="Tahoma"/>
            <family val="2"/>
          </rPr>
          <t xml:space="preserve"> Create something that works with the weather, then put it outside to watch it in action. This could be a suncatcher that catches the sun's light, a sundial to tell the sun's position, a pinwheel that spins outside in the wind, or a windsock to hang outside to show wind direction. See the next page for examples of things you can make.</t>
        </r>
      </text>
    </comment>
    <comment ref="C579" authorId="1" shapeId="0" xr:uid="{00000000-0006-0000-0500-0000AA010000}">
      <text>
        <r>
          <rPr>
            <b/>
            <sz val="9"/>
            <color indexed="81"/>
            <rFont val="Tahoma"/>
            <family val="2"/>
          </rPr>
          <t>Be a nature architect.</t>
        </r>
        <r>
          <rPr>
            <sz val="9"/>
            <color indexed="81"/>
            <rFont val="Tahoma"/>
            <family val="2"/>
          </rPr>
          <t xml:space="preserve"> Observe your natural surroundings and design something you can live in or that provides shelter. You can draw your design on paper, or if you can, make your structure! For example, if you're in the snow, build an igloo, snow fort, or snow cave. (Tip: Use a loaf pan to shape bricks for an igloo.) In a backyard, forest, or desert setting, collect fallen twigs and leaves to build a hut or yurt. Or take a walk around your neighborhood and sketch all the geometric designs you can find on plants, flowers, trees, and structures.
FOR MORE FUN: Design a miniature golf course in the snow. Smooth the snow in an area that will be your golf range. Bury empty aluminum cans under the snow's surface for golf holes. Tee off! Just don't forget to collect the cans when you're finished playing.</t>
        </r>
      </text>
    </comment>
    <comment ref="C580" authorId="1" shapeId="0" xr:uid="{00000000-0006-0000-0500-0000AB010000}">
      <text>
        <r>
          <rPr>
            <b/>
            <sz val="9"/>
            <color indexed="81"/>
            <rFont val="Tahoma"/>
            <family val="2"/>
          </rPr>
          <t>Design--and grow--a square-foot garden.</t>
        </r>
        <r>
          <rPr>
            <sz val="9"/>
            <color indexed="81"/>
            <rFont val="Tahoma"/>
            <family val="2"/>
          </rPr>
          <t xml:space="preserve"> Design a garden to plant a bunch of different types of herbs, plants or vegetables in one-square foot area! One way is to plant seeds in a raised planter box or plastic bin divided into 12-inch squares rather than straight into the soil. Then design your grid for what to plant in each square: herbs in one section and vegetables in the other? Or plant by color-red on one side, green on the other?</t>
        </r>
      </text>
    </comment>
    <comment ref="C584" authorId="1" shapeId="0" xr:uid="{00000000-0006-0000-0500-0000AC010000}">
      <text>
        <r>
          <rPr>
            <sz val="9"/>
            <color indexed="81"/>
            <rFont val="Tahoma"/>
            <family val="2"/>
          </rPr>
          <t xml:space="preserve">Primitive (or back-country) camping is several steps up from cabin and full-service campground camping. A primitive camping trip means heading a little further into nature and "roughing it"- going without electricity, running water, and maybe even (gasp!) cell service. These kinds of trips may be challenging, but they can lead to memories that will last a lifetime. If you and a group of friends or family are up for the challenge, it's time to dive in! Once you've answered the questions in the "Before You Start This Badge" box, talk to an expert in your chosen type of primitive camping. Here are some of the questions you might ask, if you don't already know the answers:
</t>
        </r>
        <r>
          <rPr>
            <sz val="9"/>
            <color indexed="81"/>
            <rFont val="Wingdings"/>
            <charset val="2"/>
          </rPr>
          <t></t>
        </r>
        <r>
          <rPr>
            <sz val="9"/>
            <color indexed="81"/>
            <rFont val="Tahoma"/>
            <family val="2"/>
          </rPr>
          <t xml:space="preserve">What type of permits, if any, will we need for our trip?
</t>
        </r>
        <r>
          <rPr>
            <sz val="9"/>
            <color indexed="81"/>
            <rFont val="Wingdings"/>
            <charset val="2"/>
          </rPr>
          <t></t>
        </r>
        <r>
          <rPr>
            <sz val="9"/>
            <color indexed="81"/>
            <rFont val="Tahoma"/>
            <family val="2"/>
          </rPr>
          <t xml:space="preserve">What special gear might be needed?
</t>
        </r>
        <r>
          <rPr>
            <sz val="9"/>
            <color indexed="81"/>
            <rFont val="Wingdings"/>
            <charset val="2"/>
          </rPr>
          <t></t>
        </r>
        <r>
          <rPr>
            <sz val="9"/>
            <color indexed="81"/>
            <rFont val="Tahoma"/>
            <family val="2"/>
          </rPr>
          <t xml:space="preserve">What do you think of our budget? Is there anything we missed?
</t>
        </r>
        <r>
          <rPr>
            <sz val="9"/>
            <color indexed="81"/>
            <rFont val="Wingdings"/>
            <charset val="2"/>
          </rPr>
          <t></t>
        </r>
        <r>
          <rPr>
            <sz val="9"/>
            <color indexed="81"/>
            <rFont val="Tahoma"/>
            <family val="2"/>
          </rPr>
          <t>What do you think of our gear list? Is there anything we missed?</t>
        </r>
      </text>
    </comment>
    <comment ref="C585" authorId="1" shapeId="0" xr:uid="{00000000-0006-0000-0500-0000AD010000}">
      <text>
        <r>
          <rPr>
            <b/>
            <sz val="9"/>
            <color indexed="81"/>
            <rFont val="Tahoma"/>
            <family val="2"/>
          </rPr>
          <t>Talk to a primitive camping expert.</t>
        </r>
        <r>
          <rPr>
            <sz val="9"/>
            <color indexed="81"/>
            <rFont val="Tahoma"/>
            <family val="2"/>
          </rPr>
          <t xml:space="preserve"> Learn from the experience someone who has done this kind of camping. She or he could be a Girl Scout volunteer, older Girl Scout, teacher, parent, or an adult friend of your family.
</t>
        </r>
      </text>
    </comment>
    <comment ref="C586" authorId="1" shapeId="0" xr:uid="{00000000-0006-0000-0500-0000AE010000}">
      <text>
        <r>
          <rPr>
            <b/>
            <sz val="9"/>
            <color indexed="81"/>
            <rFont val="Tahoma"/>
            <family val="2"/>
          </rPr>
          <t>Visit a sporting goods or outdoor retail store.</t>
        </r>
        <r>
          <rPr>
            <sz val="9"/>
            <color indexed="81"/>
            <rFont val="Tahoma"/>
            <family val="2"/>
          </rPr>
          <t xml:space="preserve"> Talk to an outdoor retail expert about what you'll need for your trip. Get their planning suggestions and ask any questions you may have. Just remember that this person is a store employee, and they may see you as a customer-however, you don't have to buy anything just because they recommend it!</t>
        </r>
      </text>
    </comment>
    <comment ref="C587" authorId="1" shapeId="0" xr:uid="{00000000-0006-0000-0500-0000AF010000}">
      <text>
        <r>
          <rPr>
            <b/>
            <sz val="9"/>
            <color indexed="81"/>
            <rFont val="Tahoma"/>
            <family val="2"/>
          </rPr>
          <t>Talk to a ranger.</t>
        </r>
        <r>
          <rPr>
            <sz val="9"/>
            <color indexed="81"/>
            <rFont val="Tahoma"/>
            <family val="2"/>
          </rPr>
          <t xml:space="preserve"> If there are any rangers or other staff members in the area where you plan to camp, they can be excellen resources. Reach out by phone or email to see if someone can talk to you and your travel group and answer questions about your trip. Make sure you bring a trusted adult along, of course!</t>
        </r>
      </text>
    </comment>
    <comment ref="C588" authorId="1" shapeId="0" xr:uid="{00000000-0006-0000-0500-0000B0010000}">
      <text>
        <r>
          <rPr>
            <sz val="9"/>
            <color indexed="81"/>
            <rFont val="Tahoma"/>
            <family val="2"/>
          </rPr>
          <t>In Step 1 of this badge, you talked to an expert and figured out the gear you'll need for this trip. If you haven't done it already, make your packing list. (See the box on this page for some essentials.) Then meet up with your camping group!</t>
        </r>
      </text>
    </comment>
    <comment ref="C589" authorId="1" shapeId="0" xr:uid="{00000000-0006-0000-0500-0000B1010000}">
      <text>
        <r>
          <rPr>
            <b/>
            <sz val="9"/>
            <color indexed="81"/>
            <rFont val="Tahoma"/>
            <family val="2"/>
          </rPr>
          <t>Pool your gear.</t>
        </r>
        <r>
          <rPr>
            <sz val="9"/>
            <color indexed="81"/>
            <rFont val="Tahoma"/>
            <family val="2"/>
          </rPr>
          <t xml:space="preserve"> Get together with your camping crew and share your packing lists. Do you have everything you need, or are there some gaps? Does anyone have gear they can share? If anything is missing, make a list and come up with ways to find the missing items free or at a low cost-can the items be borrowed or rented?
FOR MORE FUN: Bring your gear to a meeting and practice evenly distributing the weight. (Maybe one person takes the tent body and someone else takes the poles and stakes, or one person takes the camp stove and another takes the fuel.)</t>
        </r>
      </text>
    </comment>
    <comment ref="C590" authorId="1" shapeId="0" xr:uid="{00000000-0006-0000-0500-0000B2010000}">
      <text>
        <r>
          <rPr>
            <b/>
            <sz val="9"/>
            <color indexed="81"/>
            <rFont val="Tahoma"/>
            <family val="2"/>
          </rPr>
          <t>Practice layering.</t>
        </r>
        <r>
          <rPr>
            <sz val="9"/>
            <color indexed="81"/>
            <rFont val="Tahoma"/>
            <family val="2"/>
          </rPr>
          <t xml:space="preserve"> It's important to pay attention to your clothing on a primitive camping trip. You want to be ready for any kind of weather and protected from insects, but not weighed down by tons of luggage. Choose clothing made of quick-drying, moisture-wicking fabrics. (Avoid cotton, which takes a long time to dry if it gets wet.) Most importantly, layer! When the weather is cool or cold-usually in the early morning and at night-you'll want a next-to-skin base layer. Think about what you'd need to wear on a short hike. What about a long hike, starting early morning and ending mid-day? How does that change what you wear? Be prepared for rain-and mud-and make sure to have clean tops, bottoms, and socks for sleeping. Practice dressing in layers and make sure you have everything you need. If anything is missing, can you borrow it?</t>
        </r>
      </text>
    </comment>
    <comment ref="C591" authorId="1" shapeId="0" xr:uid="{00000000-0006-0000-0500-0000B3010000}">
      <text>
        <r>
          <rPr>
            <b/>
            <sz val="9"/>
            <color indexed="81"/>
            <rFont val="Tahoma"/>
            <family val="2"/>
          </rPr>
          <t>Weatherproof your gear.</t>
        </r>
        <r>
          <rPr>
            <sz val="9"/>
            <color indexed="81"/>
            <rFont val="Tahoma"/>
            <family val="2"/>
          </rPr>
          <t xml:space="preserve"> The weather may be absolutely perfect for your entire camping trip, but you'll want to prepare your gear in case it's not. You can protect the gear inside your pack with a waterproof stuff sack or store your backpack inside a trash compactor bag. Fire-starting materials can be kept in zipped sandwich bags. Be sure to bring a repair kit for your sleeping pad, tent, or backpack. Think about anything you're bringing that could be affected by high winds, rain, or snow. How will you protect these items and keep them in place?</t>
        </r>
      </text>
    </comment>
    <comment ref="C592" authorId="1" shapeId="0" xr:uid="{00000000-0006-0000-0500-0000B4010000}">
      <text>
        <r>
          <rPr>
            <sz val="9"/>
            <color indexed="81"/>
            <rFont val="Tahoma"/>
            <family val="2"/>
          </rPr>
          <t>One of the best parts of camping is cooking and eating your meals in the great outdoors. You'll be getting lots of exercise on your trip, so it's important to fuel your body! Put your heads together with your camping group and create a menu for your trip, making sure it's well balanced and fits within your budget. If anyone in your group has food allergies, avoid those ingredients. Then practice making meals or snacks to complete this step.</t>
        </r>
      </text>
    </comment>
    <comment ref="C593" authorId="1" shapeId="0" xr:uid="{00000000-0006-0000-0500-0000B5010000}">
      <text>
        <r>
          <rPr>
            <b/>
            <sz val="9"/>
            <color indexed="81"/>
            <rFont val="Tahoma"/>
            <family val="2"/>
          </rPr>
          <t>Make dehydrated food.</t>
        </r>
        <r>
          <rPr>
            <sz val="9"/>
            <color indexed="81"/>
            <rFont val="Tahoma"/>
            <family val="2"/>
          </rPr>
          <t xml:space="preserve"> Dehydrated food is a great option for camping, especially for side trips and hikes-it's an easy way to bring along lightweight, nutrient-dense food. Research food dehydration and practice doing it at home. Once you have it down and find something you like, make enough for everyone and bring it with you on your trip.</t>
        </r>
      </text>
    </comment>
    <comment ref="C594" authorId="1" shapeId="0" xr:uid="{00000000-0006-0000-0500-0000B6010000}">
      <text>
        <r>
          <rPr>
            <b/>
            <sz val="9"/>
            <color indexed="81"/>
            <rFont val="Tahoma"/>
            <family val="2"/>
          </rPr>
          <t>Prepare a dish from a nomadic tribe.</t>
        </r>
        <r>
          <rPr>
            <sz val="9"/>
            <color indexed="81"/>
            <rFont val="Tahoma"/>
            <family val="2"/>
          </rPr>
          <t xml:space="preserve"> Since you're taking a primitive camping trip, why not try a dish that could have been made long ago? Research cultural dishes from nomadic tribes around the world. Once you find a something (sic) that sounds tasty to your crew, make it together and serve it to your families at a troop meeting or event. If you like it and it's possible to make it on your trip-or make in advance and bring with you-add it to the menu!</t>
        </r>
      </text>
    </comment>
    <comment ref="C595" authorId="1" shapeId="0" xr:uid="{00000000-0006-0000-0500-0000B7010000}">
      <text>
        <r>
          <rPr>
            <b/>
            <sz val="9"/>
            <color indexed="81"/>
            <rFont val="Tahoma"/>
            <family val="2"/>
          </rPr>
          <t>Practice making two simple camp meals using a portable camp stove.</t>
        </r>
        <r>
          <rPr>
            <sz val="9"/>
            <color indexed="81"/>
            <rFont val="Tahoma"/>
            <family val="2"/>
          </rPr>
          <t xml:space="preserve"> Look for recipes that are nutritious and sound tasty to everyone in your group, and start cooking! Make changes to your menu if either meal is too complicated or doesn't come out as planned. You can get extra feedback and practie by making the meals for your families.</t>
        </r>
      </text>
    </comment>
    <comment ref="C596" authorId="1" shapeId="0" xr:uid="{00000000-0006-0000-0500-0000B8010000}">
      <text>
        <r>
          <rPr>
            <sz val="9"/>
            <color indexed="81"/>
            <rFont val="Tahoma"/>
            <family val="2"/>
          </rPr>
          <t>Every camping trip is a new opportunity to expand your outdoor skills. As you're getting ready for your trip, try out one of these new skills until you feel comfortable with it-then make good use of your skill when you're out there!</t>
        </r>
      </text>
    </comment>
    <comment ref="C597" authorId="1" shapeId="0" xr:uid="{00000000-0006-0000-0500-0000B9010000}">
      <text>
        <r>
          <rPr>
            <b/>
            <sz val="9"/>
            <color indexed="81"/>
            <rFont val="Tahoma"/>
            <family val="2"/>
          </rPr>
          <t>Use a handsaw or hatchet.</t>
        </r>
        <r>
          <rPr>
            <sz val="9"/>
            <color indexed="81"/>
            <rFont val="Tahoma"/>
            <family val="2"/>
          </rPr>
          <t xml:space="preserve"> Find a trusted adult who is experienced with the use of a handsaw or hatchet-possibly the same expert you spoke to in Step 1-and have them teach you how to use one safely. Then, while you're on a trip, put your new skill to work! </t>
        </r>
        <r>
          <rPr>
            <b/>
            <sz val="9"/>
            <color indexed="81"/>
            <rFont val="Tahoma"/>
            <family val="2"/>
          </rPr>
          <t>With an adult-</t>
        </r>
        <r>
          <rPr>
            <sz val="9"/>
            <color indexed="81"/>
            <rFont val="Tahoma"/>
            <family val="2"/>
          </rPr>
          <t>and with permission from the ranger or campground host-you might split larger pieces of wood into kindling for a campfire, or help clear wood or brush from trails or campsites.</t>
        </r>
      </text>
    </comment>
    <comment ref="C598" authorId="1" shapeId="0" xr:uid="{00000000-0006-0000-0500-0000BA010000}">
      <text>
        <r>
          <rPr>
            <b/>
            <sz val="9"/>
            <color indexed="81"/>
            <rFont val="Tahoma"/>
            <family val="2"/>
          </rPr>
          <t>Hold a water-purification contest.</t>
        </r>
        <r>
          <rPr>
            <sz val="9"/>
            <color indexed="81"/>
            <rFont val="Tahoma"/>
            <family val="2"/>
          </rPr>
          <t xml:space="preserve"> Break into teams and each use one of the three different methods to purify water. (See "Water Purifying Methods" for more details.) Do a blind taste test to see whose tastes best.</t>
        </r>
      </text>
    </comment>
    <comment ref="C599" authorId="1" shapeId="0" xr:uid="{00000000-0006-0000-0500-0000BB010000}">
      <text>
        <r>
          <rPr>
            <b/>
            <sz val="9"/>
            <color indexed="81"/>
            <rFont val="Tahoma"/>
            <family val="2"/>
          </rPr>
          <t>Practice you rknots-and learn a new one.</t>
        </r>
        <r>
          <rPr>
            <sz val="9"/>
            <color indexed="81"/>
            <rFont val="Tahoma"/>
            <family val="2"/>
          </rPr>
          <t xml:space="preserve"> You may have learned how to tie some knots-like the square knot and the clove hitch-in Girl Scouts already, but this is a good time to practice them. Learn at least one new knot before you go, and think of a way to use it while you're there. One option is the monkey's fist, which is used as a weight. If you hang food from a tree branch for storage on your trip, the monkey's fist can be used to weight your rope.</t>
        </r>
      </text>
    </comment>
    <comment ref="C600" authorId="1" shapeId="0" xr:uid="{00000000-0006-0000-0500-0000BC010000}">
      <text>
        <r>
          <rPr>
            <sz val="9"/>
            <color indexed="81"/>
            <rFont val="Tahoma"/>
            <family val="2"/>
          </rPr>
          <t>You've planned, you've packed, and you've sharpened your skills. Now it's time for the best part-your camping trip! When you arrive at the campsite, set up separate sleeping, cooking, and washing areas. Remember that tents can get very hot in the sun-keep that in mind when you're setting yours up!</t>
        </r>
      </text>
    </comment>
    <comment ref="C601" authorId="1" shapeId="0" xr:uid="{00000000-0006-0000-0500-0000BD010000}">
      <text>
        <r>
          <rPr>
            <b/>
            <sz val="9"/>
            <color indexed="81"/>
            <rFont val="Tahoma"/>
            <family val="2"/>
          </rPr>
          <t>Complete a wilderness first aid course.</t>
        </r>
        <r>
          <rPr>
            <sz val="9"/>
            <color indexed="81"/>
            <rFont val="Tahoma"/>
            <family val="2"/>
          </rPr>
          <t xml:space="preserve"> Before you go on your trip, complete a course that covers first aid training for some of the emergencies you could encounter while camping. (Such as frostbite, severe sunburn, illness, and wounds.) Then, while you're on the trip, act out some of these emergency scenarios with your group and practice what you've learned.</t>
        </r>
      </text>
    </comment>
    <comment ref="C602" authorId="1" shapeId="0" xr:uid="{00000000-0006-0000-0500-0000BE010000}">
      <text>
        <r>
          <rPr>
            <b/>
            <sz val="9"/>
            <color indexed="81"/>
            <rFont val="Tahoma"/>
            <family val="2"/>
          </rPr>
          <t>Play a Leave No Trace quiz game.</t>
        </r>
        <r>
          <rPr>
            <sz val="9"/>
            <color indexed="81"/>
            <rFont val="Tahoma"/>
            <family val="2"/>
          </rPr>
          <t xml:space="preserve"> Before you go, create a fun way to test your Leave No Trace skills. On your trip, play it around the campfire at night. Get creative with your questions-and your prizes! Loser makes s'mores for everyone? Winner gets to sleep in tomorrow morning?</t>
        </r>
      </text>
    </comment>
    <comment ref="C603" authorId="1" shapeId="0" xr:uid="{00000000-0006-0000-0500-0000BF010000}">
      <text>
        <r>
          <rPr>
            <b/>
            <sz val="9"/>
            <color indexed="81"/>
            <rFont val="Tahoma"/>
            <family val="2"/>
          </rPr>
          <t>Learn survival camping techniques and practice them.</t>
        </r>
        <r>
          <rPr>
            <sz val="9"/>
            <color indexed="81"/>
            <rFont val="Tahoma"/>
            <family val="2"/>
          </rPr>
          <t xml:space="preserve"> You might build an emergency shelter-maybe even spend the night in it-or research edible plants and see if you can find any on your trip. (You can take pictures of the plants you find, but don't pick them or eat them!)</t>
        </r>
      </text>
    </comment>
    <comment ref="C607" authorId="0" shapeId="0" xr:uid="{00000000-0006-0000-0500-0000C0010000}">
      <text>
        <r>
          <rPr>
            <sz val="9"/>
            <color indexed="81"/>
            <rFont val="Tahoma"/>
            <family val="2"/>
          </rPr>
          <t>Here's your chance to try performing alone. If you're comfortable reading to friends or family, go fir it! If you'd rather build your skills first, deliver one of these pieces in front of a mirror or into a recorder to hear how you sound. (You can see how much you've grown by comparing these practice runs with your final badge performance.)</t>
        </r>
      </text>
    </comment>
    <comment ref="C608" authorId="0" shapeId="0" xr:uid="{00000000-0006-0000-0500-0000C1010000}">
      <text>
        <r>
          <rPr>
            <b/>
            <sz val="9"/>
            <color indexed="81"/>
            <rFont val="Tahoma"/>
            <family val="2"/>
          </rPr>
          <t>Read aloud one monogue from three different plays.</t>
        </r>
        <r>
          <rPr>
            <sz val="9"/>
            <color indexed="81"/>
            <rFont val="Tahoma"/>
            <family val="2"/>
          </rPr>
          <t xml:space="preserve"> A monologue is a long, uninterrupted speech by one actor. Find three plays you like and choose a long part to read.</t>
        </r>
      </text>
    </comment>
    <comment ref="C609" authorId="0" shapeId="0" xr:uid="{00000000-0006-0000-0500-0000C2010000}">
      <text>
        <r>
          <rPr>
            <b/>
            <sz val="9"/>
            <color indexed="81"/>
            <rFont val="Tahoma"/>
            <family val="2"/>
          </rPr>
          <t>Read aloud two political speeches.</t>
        </r>
        <r>
          <rPr>
            <sz val="9"/>
            <color indexed="81"/>
            <rFont val="Tahoma"/>
            <family val="2"/>
          </rPr>
          <t xml:space="preserve"> Perhaps they could be about the same issues but from different viewpoints, or great speeches from history. The American Rhetoric website is a good resource.</t>
        </r>
      </text>
    </comment>
    <comment ref="C610" authorId="0" shapeId="0" xr:uid="{00000000-0006-0000-0500-0000C3010000}">
      <text>
        <r>
          <rPr>
            <b/>
            <sz val="9"/>
            <color indexed="81"/>
            <rFont val="Tahoma"/>
            <family val="2"/>
          </rPr>
          <t xml:space="preserve">Read aloud three poems or one short story. </t>
        </r>
        <r>
          <rPr>
            <sz val="9"/>
            <color indexed="81"/>
            <rFont val="Tahoma"/>
            <family val="2"/>
          </rPr>
          <t xml:space="preserve"> You can look for pieces performed at poetry jams or by famous storytellers.</t>
        </r>
      </text>
    </comment>
    <comment ref="C611" authorId="0" shapeId="0" xr:uid="{00000000-0006-0000-0500-0000C4010000}">
      <text>
        <r>
          <rPr>
            <sz val="9"/>
            <color indexed="81"/>
            <rFont val="Tahoma"/>
            <family val="2"/>
          </rPr>
          <t>Has a friend ever said, "I'm not mad at you," but you didn't believe them? It probably wasn't what they said, but how they said it. Woods are only part of a performance-facial expressions and body movements are just as important. Do at least one of these exercises, focusing on your face and body movements.</t>
        </r>
      </text>
    </comment>
    <comment ref="C612" authorId="0" shapeId="0" xr:uid="{00000000-0006-0000-0500-0000C5010000}">
      <text>
        <r>
          <rPr>
            <b/>
            <sz val="9"/>
            <color indexed="81"/>
            <rFont val="Tahoma"/>
            <family val="2"/>
          </rPr>
          <t>Get a group together and play charades.</t>
        </r>
        <r>
          <rPr>
            <sz val="9"/>
            <color indexed="81"/>
            <rFont val="Tahoma"/>
            <family val="2"/>
          </rPr>
          <t xml:space="preserve"> Take note of the clues you and others give that work and those that don't. During the game, be at least eight different things.</t>
        </r>
      </text>
    </comment>
    <comment ref="C613" authorId="0" shapeId="0" xr:uid="{00000000-0006-0000-0500-0000C6010000}">
      <text>
        <r>
          <rPr>
            <b/>
            <sz val="9"/>
            <color indexed="81"/>
            <rFont val="Tahoma"/>
            <family val="2"/>
          </rPr>
          <t>Videotape yourself miming one animal, one famous person, and one action.</t>
        </r>
        <r>
          <rPr>
            <sz val="9"/>
            <color indexed="81"/>
            <rFont val="Tahoma"/>
            <family val="2"/>
          </rPr>
          <t xml:space="preserve"> Watch it back to see if you were convincing in your role.
FOR MORE FUN: Make this a game to play with others!</t>
        </r>
      </text>
    </comment>
    <comment ref="C614" authorId="0" shapeId="0" xr:uid="{00000000-0006-0000-0500-0000C7010000}">
      <text>
        <r>
          <rPr>
            <b/>
            <sz val="9"/>
            <color indexed="81"/>
            <rFont val="Tahoma"/>
            <family val="2"/>
          </rPr>
          <t>Pretend an item is something else.</t>
        </r>
        <r>
          <rPr>
            <sz val="9"/>
            <color indexed="81"/>
            <rFont val="Tahoma"/>
            <family val="2"/>
          </rPr>
          <t xml:space="preserve"> Do this in a group: pick up a simple prop, such as a wooden spoon, a cardboard box, or a cup, and act as if it's something else. Each time the item is passed to a new person, it becomes a new thing, and the rest of the group guesses what it is. Use at least eight different props.</t>
        </r>
      </text>
    </comment>
    <comment ref="C615" authorId="0" shapeId="0" xr:uid="{00000000-0006-0000-0500-0000C8010000}">
      <text>
        <r>
          <rPr>
            <sz val="9"/>
            <color indexed="81"/>
            <rFont val="Tahoma"/>
            <family val="2"/>
          </rPr>
          <t>Get into more than the words-consider the emotion you're portraying, the inflection and tone, even the accent you might use. Practice projecting your voice so your audience can hear you clearly. When you do one of these exercises, record it to evaluate on your own, or do it for others and ask for feedback.</t>
        </r>
      </text>
    </comment>
    <comment ref="C616" authorId="0" shapeId="0" xr:uid="{00000000-0006-0000-0500-0000C9010000}">
      <text>
        <r>
          <rPr>
            <b/>
            <sz val="9"/>
            <color indexed="81"/>
            <rFont val="Tahoma"/>
            <family val="2"/>
          </rPr>
          <t>Repeat one word, one sentence, and one passage four times.</t>
        </r>
        <r>
          <rPr>
            <sz val="9"/>
            <color indexed="81"/>
            <rFont val="Tahoma"/>
            <family val="2"/>
          </rPr>
          <t xml:space="preserve"> Try to communicate a different emotion each of the four times you say them-for instance, excited, embarrased, lonely, and surprised.
FOR MORE FUN: Pick examples that are difficult to say-words like "chiropractor" and "specificity." For sentences, what about tongue twisters? Passages might come from 19th-century political speeches.</t>
        </r>
      </text>
    </comment>
    <comment ref="C617" authorId="0" shapeId="0" xr:uid="{00000000-0006-0000-0500-0000CA010000}">
      <text>
        <r>
          <rPr>
            <b/>
            <sz val="9"/>
            <color indexed="81"/>
            <rFont val="Tahoma"/>
            <family val="2"/>
          </rPr>
          <t>Tell your own story, from birth until now, in 60 seconds.</t>
        </r>
        <r>
          <rPr>
            <sz val="9"/>
            <color indexed="81"/>
            <rFont val="Tahoma"/>
            <family val="2"/>
          </rPr>
          <t xml:space="preserve"> First, tell it as a simple story. Then use your tone and inflection to make it into a drama. Last make it a comedy!</t>
        </r>
      </text>
    </comment>
    <comment ref="C618" authorId="0" shapeId="0" xr:uid="{00000000-0006-0000-0500-0000CB010000}">
      <text>
        <r>
          <rPr>
            <b/>
            <sz val="9"/>
            <color indexed="81"/>
            <rFont val="Tahoma"/>
            <family val="2"/>
          </rPr>
          <t>Practice impressions of three famous people.</t>
        </r>
        <r>
          <rPr>
            <sz val="9"/>
            <color indexed="81"/>
            <rFont val="Tahoma"/>
            <family val="2"/>
          </rPr>
          <t xml:space="preserve"> Choose people you consider interesting. Find movies, interviews, or other media to listen to. Then observe each voice carefully. When does it rise and fall? Is it high and squeaky or low and deep?
FOR MORE FUN: Do the impressions for a group and see who can guess who you are!</t>
        </r>
      </text>
    </comment>
    <comment ref="C619" authorId="0" shapeId="0" xr:uid="{00000000-0006-0000-0500-0000CC010000}">
      <text>
        <r>
          <rPr>
            <sz val="9"/>
            <color indexed="81"/>
            <rFont val="Tahoma"/>
            <family val="2"/>
          </rPr>
          <t>Now that you're getting comfortable speaking, it's time to find something to say! Whether you choose an existing piece for this step or write your own, it should be at least 500 words.</t>
        </r>
      </text>
    </comment>
    <comment ref="C620" authorId="0" shapeId="0" xr:uid="{00000000-0006-0000-0500-0000CD010000}">
      <text>
        <r>
          <rPr>
            <b/>
            <sz val="9"/>
            <color indexed="81"/>
            <rFont val="Tahoma"/>
            <family val="2"/>
          </rPr>
          <t>Write a speech about something you believe in.</t>
        </r>
        <r>
          <rPr>
            <sz val="9"/>
            <color indexed="81"/>
            <rFont val="Tahoma"/>
            <family val="2"/>
          </rPr>
          <t xml:space="preserve"> In this case, the character you're playing is you. The focus is your message. Do you want to persuade your audience to support a cause or to take action? What kind of tone should you use? How can you couple your voice and gestures to educate and inspire?</t>
        </r>
      </text>
    </comment>
    <comment ref="C621" authorId="0" shapeId="0" xr:uid="{00000000-0006-0000-0500-0000CE010000}">
      <text>
        <r>
          <rPr>
            <b/>
            <sz val="9"/>
            <color indexed="81"/>
            <rFont val="Tahoma"/>
            <family val="2"/>
          </rPr>
          <t>Create a piece for a character.</t>
        </r>
        <r>
          <rPr>
            <sz val="9"/>
            <color indexed="81"/>
            <rFont val="Tahoma"/>
            <family val="2"/>
          </rPr>
          <t xml:space="preserve"> Choose a character you'd like to play and write a monologue as if you were that character. Maybe you'd like to be Queen Victoria, a TV news reporter, or a super-confident hip-hop star with a great cause. You can take on any role you like, so let your imagination go wild!</t>
        </r>
      </text>
    </comment>
    <comment ref="C622" authorId="0" shapeId="0" xr:uid="{00000000-0006-0000-0500-0000CF010000}">
      <text>
        <r>
          <rPr>
            <b/>
            <sz val="9"/>
            <color indexed="81"/>
            <rFont val="Tahoma"/>
            <family val="2"/>
          </rPr>
          <t>Pick an existing piece.</t>
        </r>
        <r>
          <rPr>
            <sz val="9"/>
            <color indexed="81"/>
            <rFont val="Tahoma"/>
            <family val="2"/>
          </rPr>
          <t xml:space="preserve"> You can find monologues in many plays, or you could choose a passage from a story you love. Although you haven't written it, you'll bring it to life, so you'll have to think about pacing, voice, and gestures. If you want to perform a published piece, be sure to ask a drama teacher if you need to pay royalties. (These are fees play-publishing companies charge for use of their material.)</t>
        </r>
      </text>
    </comment>
    <comment ref="C623" authorId="0" shapeId="0" xr:uid="{00000000-0006-0000-0500-0000D0010000}">
      <text>
        <r>
          <rPr>
            <sz val="9"/>
            <color indexed="81"/>
            <rFont val="Tahoma"/>
            <family val="2"/>
          </rPr>
          <t>Make it big or keep it small-it's time to get in the spotlight!</t>
        </r>
      </text>
    </comment>
    <comment ref="C624" authorId="0" shapeId="0" xr:uid="{00000000-0006-0000-0500-0000D1010000}">
      <text>
        <r>
          <rPr>
            <b/>
            <sz val="9"/>
            <color indexed="81"/>
            <rFont val="Tahoma"/>
            <family val="2"/>
          </rPr>
          <t>Create a theater in your own home.</t>
        </r>
        <r>
          <rPr>
            <sz val="9"/>
            <color indexed="81"/>
            <rFont val="Tahoma"/>
            <family val="2"/>
          </rPr>
          <t xml:space="preserve"> Perform for Girl Scout friends or family.</t>
        </r>
      </text>
    </comment>
    <comment ref="C625" authorId="0" shapeId="0" xr:uid="{00000000-0006-0000-0500-0000D2010000}">
      <text>
        <r>
          <rPr>
            <b/>
            <sz val="9"/>
            <color indexed="81"/>
            <rFont val="Tahoma"/>
            <family val="2"/>
          </rPr>
          <t>Perform at school.</t>
        </r>
        <r>
          <rPr>
            <sz val="9"/>
            <color indexed="81"/>
            <rFont val="Tahoma"/>
            <family val="2"/>
          </rPr>
          <t xml:space="preserve"> Ask your teacher if you can perform in front of the class, perhaps for extra credit. If you're feeling brave and have prepared a speech you want the student body to hear, perhaps you can speak at an assembly.</t>
        </r>
      </text>
    </comment>
    <comment ref="C626" authorId="0" shapeId="0" xr:uid="{00000000-0006-0000-0500-0000D3010000}">
      <text>
        <r>
          <rPr>
            <b/>
            <sz val="9"/>
            <color indexed="81"/>
            <rFont val="Tahoma"/>
            <family val="2"/>
          </rPr>
          <t>Go to your audeince.</t>
        </r>
        <r>
          <rPr>
            <sz val="9"/>
            <color indexed="81"/>
            <rFont val="Tahoma"/>
            <family val="2"/>
          </rPr>
          <t xml:space="preserve"> Depending on your topic, there could be a particular group you'd like to educate and inspire. Take your show to them!</t>
        </r>
      </text>
    </comment>
    <comment ref="C630" authorId="0" shapeId="0" xr:uid="{00000000-0006-0000-0500-0000D4010000}">
      <text>
        <r>
          <rPr>
            <sz val="9"/>
            <color indexed="81"/>
            <rFont val="Tahoma"/>
            <family val="2"/>
          </rPr>
          <t xml:space="preserve">What would make you happiest? Money? Cool clothes? Living in a mansion on a tropical island? Such things may make you happy for a while, but science shows they aren't what keep you happy in the long run. What is? Pleasure, engagement, and meaning (see the box for more information). In this step, practice getting more engagement and meaning in your daily life. Do one of these choices for </t>
        </r>
        <r>
          <rPr>
            <b/>
            <sz val="9"/>
            <color indexed="81"/>
            <rFont val="Tahoma"/>
            <family val="2"/>
          </rPr>
          <t>two weeks</t>
        </r>
        <r>
          <rPr>
            <sz val="9"/>
            <color indexed="81"/>
            <rFont val="Tahoma"/>
            <family val="2"/>
          </rPr>
          <t>.</t>
        </r>
      </text>
    </comment>
    <comment ref="C631" authorId="0" shapeId="0" xr:uid="{00000000-0006-0000-0500-0000D5010000}">
      <text>
        <r>
          <rPr>
            <b/>
            <sz val="9"/>
            <color indexed="81"/>
            <rFont val="Tahoma"/>
            <family val="2"/>
          </rPr>
          <t>Get into a state of "flow."</t>
        </r>
        <r>
          <rPr>
            <sz val="9"/>
            <color indexed="81"/>
            <rFont val="Tahoma"/>
            <family val="2"/>
          </rPr>
          <t xml:space="preserve"> When you hit your flow, you're really into whatever you're doing. You get so focused that you might not notice time flying by! Try getting into the flow of playing a sport, reading a great story, or doing a cool craft project for at least a half hour each day.</t>
        </r>
      </text>
    </comment>
    <comment ref="C632" authorId="0" shapeId="0" xr:uid="{00000000-0006-0000-0500-0000D6010000}">
      <text>
        <r>
          <rPr>
            <b/>
            <sz val="9"/>
            <color indexed="81"/>
            <rFont val="Tahoma"/>
            <family val="2"/>
          </rPr>
          <t>Count three blessings.</t>
        </r>
        <r>
          <rPr>
            <sz val="9"/>
            <color indexed="81"/>
            <rFont val="Tahoma"/>
            <family val="2"/>
          </rPr>
          <t xml:space="preserve"> In a gratitude journal or in a video or audio recording, write down, draw, or record three things that went well each day and why you consider them blessings.</t>
        </r>
      </text>
    </comment>
    <comment ref="C633" authorId="0" shapeId="0" xr:uid="{00000000-0006-0000-0500-0000D7010000}">
      <text>
        <r>
          <rPr>
            <b/>
            <sz val="9"/>
            <color indexed="81"/>
            <rFont val="Tahoma"/>
            <family val="2"/>
          </rPr>
          <t>Stop and smell the roses!</t>
        </r>
        <r>
          <rPr>
            <sz val="9"/>
            <color indexed="81"/>
            <rFont val="Tahoma"/>
            <family val="2"/>
          </rPr>
          <t xml:space="preserve"> Pay attention to the little things that make you happy. Try taking mental photograhs of the things you love throughout your day-it might be a pretty sunset, a fuzzy dog, or a food that tastes really good. Record three to five things every day.</t>
        </r>
      </text>
    </comment>
    <comment ref="C634" authorId="0" shapeId="0" xr:uid="{00000000-0006-0000-0500-0000D8010000}">
      <text>
        <r>
          <rPr>
            <sz val="9"/>
            <color indexed="81"/>
            <rFont val="Tahoma"/>
            <family val="2"/>
          </rPr>
          <t xml:space="preserve">Sometimes you can't change what happens in your day, but you can change how you react to it. Scientists say that people who stay positive, or are "optimistic," are happier, even if more bad things happen to them! Choose one of these ideas, and use it for </t>
        </r>
        <r>
          <rPr>
            <b/>
            <sz val="9"/>
            <color indexed="81"/>
            <rFont val="Tahoma"/>
            <family val="2"/>
          </rPr>
          <t>two weeks</t>
        </r>
        <r>
          <rPr>
            <sz val="9"/>
            <color indexed="81"/>
            <rFont val="Tahoma"/>
            <family val="2"/>
          </rPr>
          <t xml:space="preserve"> each time something happens that upsets you. Don't forget to track your results!</t>
        </r>
      </text>
    </comment>
    <comment ref="C635" authorId="0" shapeId="0" xr:uid="{00000000-0006-0000-0500-0000D9010000}">
      <text>
        <r>
          <rPr>
            <b/>
            <sz val="9"/>
            <color indexed="81"/>
            <rFont val="Tahoma"/>
            <family val="2"/>
          </rPr>
          <t>Focus on what's realistic.</t>
        </r>
        <r>
          <rPr>
            <sz val="9"/>
            <color indexed="81"/>
            <rFont val="Tahoma"/>
            <family val="2"/>
          </rPr>
          <t xml:space="preserve"> Sometimes our worries make us focus on the very worst outcome, even when that's pretty unlikely to happen. During your two weeks, when you start to feel negative about something that's coming up, write down what you think the worst part could be, what the best part could be, and what you think will most likely happen. When you look at all sides realistically, does it help you feel more comfortable?</t>
        </r>
      </text>
    </comment>
    <comment ref="C636" authorId="0" shapeId="0" xr:uid="{00000000-0006-0000-0500-0000DA010000}">
      <text>
        <r>
          <rPr>
            <b/>
            <sz val="9"/>
            <color indexed="81"/>
            <rFont val="Tahoma"/>
            <family val="2"/>
          </rPr>
          <t>Try to use your strengths.</t>
        </r>
        <r>
          <rPr>
            <sz val="9"/>
            <color indexed="81"/>
            <rFont val="Tahoma"/>
            <family val="2"/>
          </rPr>
          <t xml:space="preserve"> Maybe you're good at listening, a whiz at math, or have a great sense of humor (see page 4). Make a list of all your strengths. (If you're having a hard time thinking of them, ask your friends what they are!) Then, when you have to face something tough in the next two weeks, focus on what you're good at and think of how you could use one of your strengths.
FOR MORE FUN: With a trusted adult, go to www.authentichappiness.org and try their VIA Strength Survey for Children (8-17) to see what science says your strengths are.</t>
        </r>
      </text>
    </comment>
    <comment ref="C637" authorId="0" shapeId="0" xr:uid="{00000000-0006-0000-0500-0000DB010000}">
      <text>
        <r>
          <rPr>
            <b/>
            <sz val="9"/>
            <color indexed="81"/>
            <rFont val="Tahoma"/>
            <family val="2"/>
          </rPr>
          <t>Be happy for others.</t>
        </r>
        <r>
          <rPr>
            <sz val="9"/>
            <color indexed="81"/>
            <rFont val="Tahoma"/>
            <family val="2"/>
          </rPr>
          <t xml:space="preserve"> Scientists say that if you celebrate with someone, you'll be happier. So when a friend or family member tells you about something great in their lives, pay attention and try to be happy for them-even if you're busy or a little jealous. Celebrate with some kind words, by asking more about what's happening, or even giving a short speech in their honor. See how you feel-are you more positive about your own situation?</t>
        </r>
      </text>
    </comment>
    <comment ref="C638" authorId="0" shapeId="0" xr:uid="{00000000-0006-0000-0500-0000DC010000}">
      <text>
        <r>
          <rPr>
            <sz val="9"/>
            <color indexed="81"/>
            <rFont val="Tahoma"/>
            <family val="2"/>
          </rPr>
          <t>One of the most common ways to find engagement and meaning is in our relationships. A good way for you to be happy on the inside is to care about others and focus on relationships with people on the outside. In steps 1 and 2, you worked on yourself, so now it's time to work on your relationships with others. Do one of these activities at least twice so you'll know if it works for you. Record the results in your journal.</t>
        </r>
      </text>
    </comment>
    <comment ref="C639" authorId="0" shapeId="0" xr:uid="{00000000-0006-0000-0500-0000DD010000}">
      <text>
        <r>
          <rPr>
            <b/>
            <sz val="9"/>
            <color indexed="81"/>
            <rFont val="Tahoma"/>
            <family val="2"/>
          </rPr>
          <t>Make a gratitude visit.</t>
        </r>
        <r>
          <rPr>
            <sz val="9"/>
            <color indexed="81"/>
            <rFont val="Tahoma"/>
            <family val="2"/>
          </rPr>
          <t xml:space="preserve"> Thank a mentor, friend, teacher, coach, or family member who has helped you in some way. Visit them face-to-face, and tell them why you're thanking them and how they helped. After you have done that, ask yourself how you feel. What was hard or easy about this? How long did the effect last.</t>
        </r>
      </text>
    </comment>
    <comment ref="C640" authorId="0" shapeId="0" xr:uid="{00000000-0006-0000-0500-0000DE010000}">
      <text>
        <r>
          <rPr>
            <b/>
            <sz val="9"/>
            <color indexed="81"/>
            <rFont val="Tahoma"/>
            <family val="2"/>
          </rPr>
          <t>Write a forgiveness letter.</t>
        </r>
        <r>
          <rPr>
            <sz val="9"/>
            <color indexed="81"/>
            <rFont val="Tahoma"/>
            <family val="2"/>
          </rPr>
          <t xml:space="preserve"> In a handwritten note to a mentor, friend, teacher, coach, or family member, ask them to forgive you for something you might have done wrong. If you stop feeling bad about what you did, the science of happiness says you'll be happier. Send the letter and see how you feel. What was hard or easy about this? How long did the feeling last?</t>
        </r>
      </text>
    </comment>
    <comment ref="C641" authorId="0" shapeId="0" xr:uid="{00000000-0006-0000-0500-0000DF010000}">
      <text>
        <r>
          <rPr>
            <b/>
            <sz val="9"/>
            <color indexed="81"/>
            <rFont val="Tahoma"/>
            <family val="2"/>
          </rPr>
          <t>Make something meaningful.</t>
        </r>
        <r>
          <rPr>
            <sz val="9"/>
            <color indexed="81"/>
            <rFont val="Tahoma"/>
            <family val="2"/>
          </rPr>
          <t xml:space="preserve"> Make a collage, video, or painting that shows how much someone means to you. Explain to them why you made it and what it means. Once you give it to them, see how you feel. What was hard or easy about this? How long did the feeling last?</t>
        </r>
      </text>
    </comment>
    <comment ref="C642" authorId="0" shapeId="0" xr:uid="{00000000-0006-0000-0500-0000E0010000}">
      <text>
        <r>
          <rPr>
            <sz val="9"/>
            <color indexed="81"/>
            <rFont val="Tahoma"/>
            <family val="2"/>
          </rPr>
          <t>The science of how you think, or psychology, used to focus only on mental illnesses. Now scientists also try to find out what makes people stay well-just as exercising keeps your body strong, staying happy keeps your spirit strong. So "positive psychologists" test people's happiness. In this step, do your own experiment to test the happiness of a group. Share your results so the whole group can be happier!</t>
        </r>
      </text>
    </comment>
    <comment ref="C643" authorId="0" shapeId="0" xr:uid="{00000000-0006-0000-0500-0000E1010000}">
      <text>
        <r>
          <rPr>
            <b/>
            <sz val="9"/>
            <color indexed="81"/>
            <rFont val="Tahoma"/>
            <family val="2"/>
          </rPr>
          <t>Design your own five-question happiness survey.</t>
        </r>
        <r>
          <rPr>
            <sz val="9"/>
            <color indexed="81"/>
            <rFont val="Tahoma"/>
            <family val="2"/>
          </rPr>
          <t xml:space="preserve"> Happiness surveys usually include statements that subjects agree or disagree with on a scale. Use what you've learned about happiness to make some statements for your survey (see the box for tips). Give it to a group of friends-maybe you can help them find their strengths, point out where they might be more optimistic, or share the power of gratitude!</t>
        </r>
      </text>
    </comment>
    <comment ref="C644" authorId="0" shapeId="0" xr:uid="{00000000-0006-0000-0500-0000E2010000}">
      <text>
        <r>
          <rPr>
            <b/>
            <sz val="9"/>
            <color indexed="81"/>
            <rFont val="Tahoma"/>
            <family val="2"/>
          </rPr>
          <t>Try quick polling.</t>
        </r>
        <r>
          <rPr>
            <sz val="9"/>
            <color indexed="81"/>
            <rFont val="Tahoma"/>
            <family val="2"/>
          </rPr>
          <t xml:space="preserve"> Through e-mail, IM, texts, or verbal questions, ask 10 schoolmates or Girl Scout sisters to rate how happy they feel at three different moments throught the day on a scale of 1 to 5, with 5 being very happy and 1 meaning they're not happy at all. Also, ask them what they are doing at each moment and who they're with. The science says if they're doing something they find meaningful with people they care about, they'll be happier than if they're alone or disinterested. Is that true for your group? Afterward, make a chart to share with your friends. Explain what you measured, and share ideas about what could make them even happier. (If you're going online for this choice, remember to do so with an adult!)</t>
        </r>
      </text>
    </comment>
    <comment ref="C645" authorId="0" shapeId="0" xr:uid="{00000000-0006-0000-0500-0000E3010000}">
      <text>
        <r>
          <rPr>
            <b/>
            <sz val="9"/>
            <color indexed="81"/>
            <rFont val="Tahoma"/>
            <family val="2"/>
          </rPr>
          <t>Focus on one friend.</t>
        </r>
        <r>
          <rPr>
            <sz val="9"/>
            <color indexed="81"/>
            <rFont val="Tahoma"/>
            <family val="2"/>
          </rPr>
          <t xml:space="preserve"> Talk to a friend who seems sad, and ask if you can help them become happier with what you've learned. Suggest an activity to do together, and try one of the tips for being happy. For example, you could help them find their strengths or count their own blessings. Which tip helped them feel better?</t>
        </r>
      </text>
    </comment>
    <comment ref="C646" authorId="0" shapeId="0" xr:uid="{00000000-0006-0000-0500-0000E4010000}">
      <text>
        <r>
          <rPr>
            <sz val="9"/>
            <color indexed="81"/>
            <rFont val="Tahoma"/>
            <family val="2"/>
          </rPr>
          <t>Now that you're becoming an expert in what makes you happy, take what you've learned about yourself and put it into action. Look back over your journal and use your notes as you do this step.</t>
        </r>
      </text>
    </comment>
    <comment ref="C647" authorId="0" shapeId="0" xr:uid="{00000000-0006-0000-0500-0000E5010000}">
      <text>
        <r>
          <rPr>
            <b/>
            <sz val="9"/>
            <color indexed="81"/>
            <rFont val="Tahoma"/>
            <family val="2"/>
          </rPr>
          <t>Find a happiness helper.</t>
        </r>
        <r>
          <rPr>
            <sz val="9"/>
            <color indexed="81"/>
            <rFont val="Tahoma"/>
            <family val="2"/>
          </rPr>
          <t xml:space="preserve"> Share what you discovered with a friend or family member, and together make a list of five ways that person can help you stay happy. In the process, list five things that make your helper happy, too-so you can look out for each other's happiness!
FOR MORE FUN: Create a Happiness Club! You might include a happiness check-in at the beginning of your Cadette meeting or find friends who want to support each other in finding pleasure, engagement, and meaning in their lives.</t>
        </r>
      </text>
    </comment>
    <comment ref="C648" authorId="0" shapeId="0" xr:uid="{00000000-0006-0000-0500-0000E6010000}">
      <text>
        <r>
          <rPr>
            <b/>
            <sz val="9"/>
            <color indexed="81"/>
            <rFont val="Tahoma"/>
            <family val="2"/>
          </rPr>
          <t>Create an inspiration collage with the five top tips that help you stay happy.</t>
        </r>
        <r>
          <rPr>
            <sz val="9"/>
            <color indexed="81"/>
            <rFont val="Tahoma"/>
            <family val="2"/>
          </rPr>
          <t xml:space="preserve"> Hang it beside your desk or bed or post it in your locker-wherever it's most helpful to you.</t>
        </r>
      </text>
    </comment>
    <comment ref="C649" authorId="0" shapeId="0" xr:uid="{00000000-0006-0000-0500-0000E7010000}">
      <text>
        <r>
          <rPr>
            <b/>
            <sz val="9"/>
            <color indexed="81"/>
            <rFont val="Tahoma"/>
            <family val="2"/>
          </rPr>
          <t>Create a Bliss Box.</t>
        </r>
        <r>
          <rPr>
            <sz val="9"/>
            <color indexed="81"/>
            <rFont val="Tahoma"/>
            <family val="2"/>
          </rPr>
          <t xml:space="preserve"> Write the happiest moments from your journal on scraps of paper-an activity you were doing, a reason you're thankful, something a friend said, or one of your strengths. Then search for photos, quotes, souvenirs-anything that will make you smile. Now put them all into your Bliss Box. When you start to feel down, open it up and read your happy moments! Keep adding to it as what makes you happy changes.
FOR MORE FUN: Start a family or group Bliss Box to remind others why they should stay happy. You could use it to leave positive notes for others, which will make you feel good, too. Then anyone can open the box when they need to lift their spirits.</t>
        </r>
      </text>
    </comment>
    <comment ref="C653" authorId="0" shapeId="0" xr:uid="{00000000-0006-0000-0500-0000E8010000}">
      <text>
        <r>
          <rPr>
            <sz val="9"/>
            <color indexed="81"/>
            <rFont val="Tahoma"/>
            <family val="2"/>
          </rPr>
          <t>In this step, think about the movies or television show syou love most. Then examine them for clues as to what makes them work. Look beyond the actors, and focus instead on the characters' words, the scenery changes, and the situations the screenwriter puts the characters through-and how all three elements work together.</t>
        </r>
      </text>
    </comment>
    <comment ref="C654" authorId="0" shapeId="0" xr:uid="{00000000-0006-0000-0500-0000E9010000}">
      <text>
        <r>
          <rPr>
            <b/>
            <sz val="9"/>
            <color indexed="81"/>
            <rFont val="Tahoma"/>
            <family val="2"/>
          </rPr>
          <t>Watch one movie or three shows in your favorite genre.</t>
        </r>
        <r>
          <rPr>
            <sz val="9"/>
            <color indexed="81"/>
            <rFont val="Tahoma"/>
            <family val="2"/>
          </rPr>
          <t xml:space="preserve"> (A genre is a category, like adventure, comedy, or drama.) Take notes on how at least three elements, such as the ones mentioned above, make things entertaining. Refer to them for inspiration while working on your own script.
FOR MORE FUN: Analyze one movie or three shows you </t>
        </r>
        <r>
          <rPr>
            <i/>
            <sz val="9"/>
            <color indexed="81"/>
            <rFont val="Tahoma"/>
            <family val="2"/>
          </rPr>
          <t>don't</t>
        </r>
        <r>
          <rPr>
            <sz val="9"/>
            <color indexed="81"/>
            <rFont val="Tahoma"/>
            <family val="2"/>
          </rPr>
          <t xml:space="preserve"> find entertaining. Looking at what doesn't work can be as helpful as concentrating on what does. If you could remake a film or show to make it more entertaining, what would you do differently? Add a talking cat? Make the main character obsessed with chocolate?</t>
        </r>
      </text>
    </comment>
    <comment ref="C655" authorId="0" shapeId="0" xr:uid="{00000000-0006-0000-0500-0000EA010000}">
      <text>
        <r>
          <rPr>
            <b/>
            <sz val="9"/>
            <color indexed="81"/>
            <rFont val="Tahoma"/>
            <family val="2"/>
          </rPr>
          <t>Host a script-dissection party with friends.</t>
        </r>
        <r>
          <rPr>
            <sz val="9"/>
            <color indexed="81"/>
            <rFont val="Tahoma"/>
            <family val="2"/>
          </rPr>
          <t xml:space="preserve"> Watch one movie or three shows in the same genre, then discuss and write down what everyone likes and doesn't like about the script.</t>
        </r>
      </text>
    </comment>
    <comment ref="C656" authorId="0" shapeId="0" xr:uid="{00000000-0006-0000-0500-0000EB010000}">
      <text>
        <r>
          <rPr>
            <b/>
            <sz val="9"/>
            <color indexed="81"/>
            <rFont val="Tahoma"/>
            <family val="2"/>
          </rPr>
          <t>Read two scripts.</t>
        </r>
        <r>
          <rPr>
            <sz val="9"/>
            <color indexed="81"/>
            <rFont val="Tahoma"/>
            <family val="2"/>
          </rPr>
          <t xml:space="preserve"> What better way to learn the craft of writing for the screen than by reading a real script? Look for the scripts of your favorite shows or movies, or scripts from shows you've never seen. Ask a librarian for help, or team up with an adult to look online. You can also find examples in books about screenwriting!</t>
        </r>
      </text>
    </comment>
    <comment ref="C657" authorId="0" shapeId="0" xr:uid="{00000000-0006-0000-0500-0000EC010000}">
      <text>
        <r>
          <rPr>
            <sz val="9"/>
            <color indexed="81"/>
            <rFont val="Tahoma"/>
            <family val="2"/>
          </rPr>
          <t>Most tales have a beginning that introduces the situation, a middle that builds on the story until it reaches a climax, and an ending that shows how everything turns out. Before you can write any of these pieces, you need a basic idea to build your script around.</t>
        </r>
      </text>
    </comment>
    <comment ref="C658" authorId="0" shapeId="0" xr:uid="{00000000-0006-0000-0500-0000ED010000}">
      <text>
        <r>
          <rPr>
            <b/>
            <sz val="9"/>
            <color indexed="81"/>
            <rFont val="Tahoma"/>
            <family val="2"/>
          </rPr>
          <t>Look into your own life.</t>
        </r>
        <r>
          <rPr>
            <sz val="9"/>
            <color indexed="81"/>
            <rFont val="Tahoma"/>
            <family val="2"/>
          </rPr>
          <t xml:space="preserve"> Have you had an adventure that could be made into a movie? Did something hysterically funny happen at school? Is there a great family story your relatives tell every time they get together? Any of these could be the seed of a great script.</t>
        </r>
      </text>
    </comment>
    <comment ref="C659" authorId="0" shapeId="0" xr:uid="{00000000-0006-0000-0500-0000EE010000}">
      <text>
        <r>
          <rPr>
            <b/>
            <sz val="9"/>
            <color indexed="81"/>
            <rFont val="Tahoma"/>
            <family val="2"/>
          </rPr>
          <t>Add to a story you already know.</t>
        </r>
        <r>
          <rPr>
            <sz val="9"/>
            <color indexed="81"/>
            <rFont val="Tahoma"/>
            <family val="2"/>
          </rPr>
          <t xml:space="preserve"> Choose a fairy tale, book, or nursery rhyme and tell how the characters got there or what happened later. How did the old woman end up living in a shoe? After Dorothy, who was the next adventurer in the land of Oz?</t>
        </r>
      </text>
    </comment>
    <comment ref="C660" authorId="0" shapeId="0" xr:uid="{00000000-0006-0000-0500-0000EF010000}">
      <text>
        <r>
          <rPr>
            <b/>
            <sz val="9"/>
            <color indexed="81"/>
            <rFont val="Tahoma"/>
            <family val="2"/>
          </rPr>
          <t>Play Story Maker.</t>
        </r>
        <r>
          <rPr>
            <sz val="9"/>
            <color indexed="81"/>
            <rFont val="Tahoma"/>
            <family val="2"/>
          </rPr>
          <t xml:space="preserve"> Divide at least 24 index cards or slips of paper into two piles, one for characters and one for situations/settings. Write an idea on each (you can start with the ideas in the chart). Then draw two from the character pile and one from the situations/settings pile and see if they spark any story ideas.</t>
        </r>
      </text>
    </comment>
    <comment ref="C661" authorId="0" shapeId="0" xr:uid="{00000000-0006-0000-0500-0000F0010000}">
      <text>
        <r>
          <rPr>
            <sz val="9"/>
            <color indexed="81"/>
            <rFont val="Tahoma"/>
            <family val="2"/>
          </rPr>
          <t>Whatever your story idea, you'll need a protagonist and an antagonist. Get to know them by writing a one-page description of each. Use one of these choices to add details, from their hobbies to their jobs to their postures and the sound of their voices. The boxes at the bottom of the page might help you get started.</t>
        </r>
      </text>
    </comment>
    <comment ref="C662" authorId="0" shapeId="0" xr:uid="{00000000-0006-0000-0500-0000F1010000}">
      <text>
        <r>
          <rPr>
            <b/>
            <sz val="9"/>
            <color indexed="81"/>
            <rFont val="Tahoma"/>
            <family val="2"/>
          </rPr>
          <t>Spend some time people watching.</t>
        </r>
        <r>
          <rPr>
            <sz val="9"/>
            <color indexed="81"/>
            <rFont val="Tahoma"/>
            <family val="2"/>
          </rPr>
          <t xml:space="preserve"> Take notes on what people wear, how they act, and what they say at school, the library, a coffee shop, or a park. Then, choose three or four details from your observations to make part of your characters' personalities and life stories.</t>
        </r>
      </text>
    </comment>
    <comment ref="C663" authorId="0" shapeId="0" xr:uid="{00000000-0006-0000-0500-0000F2010000}">
      <text>
        <r>
          <rPr>
            <b/>
            <sz val="9"/>
            <color indexed="81"/>
            <rFont val="Tahoma"/>
            <family val="2"/>
          </rPr>
          <t>Exaggerate details about people you're familiar with.</t>
        </r>
        <r>
          <rPr>
            <sz val="9"/>
            <color indexed="81"/>
            <rFont val="Tahoma"/>
            <family val="2"/>
          </rPr>
          <t xml:space="preserve"> Perhaps you know someone who loves red; maybe your character wears only red velvet suits. Or your local newscaster speaks loudly-your character might insist on speaking through a megaphone wherever she goes.</t>
        </r>
      </text>
    </comment>
    <comment ref="C664" authorId="0" shapeId="0" xr:uid="{00000000-0006-0000-0500-0000F3010000}">
      <text>
        <r>
          <rPr>
            <b/>
            <sz val="9"/>
            <color indexed="81"/>
            <rFont val="Tahoma"/>
            <family val="2"/>
          </rPr>
          <t>Mix and match.</t>
        </r>
        <r>
          <rPr>
            <sz val="9"/>
            <color indexed="81"/>
            <rFont val="Tahoma"/>
            <family val="2"/>
          </rPr>
          <t xml:space="preserve"> Take three aspects of people or characters you know and combine them to round out your characters. Your protagonist could have a celebrity's curly hair, a friend's dream of being a pilot, and a neighbor's habit of eating a peanut butter sandwich every day at noon.</t>
        </r>
      </text>
    </comment>
    <comment ref="C665" authorId="0" shapeId="0" xr:uid="{00000000-0006-0000-0500-0000F4010000}">
      <text>
        <r>
          <rPr>
            <sz val="9"/>
            <color indexed="81"/>
            <rFont val="Tahoma"/>
            <family val="2"/>
          </rPr>
          <t>You have a story idea and characters. Now you need a plot! A plot is an outline of the situations your protagonist will face. A protagonist's circumstances generally grow more dire as the story unfolds toward the climax, where the protagonist faces their most difficult challenge. (That challenge usually involves something the antagonist said or did!) The chart on page 6 will help you with this step.</t>
        </r>
      </text>
    </comment>
    <comment ref="C666" authorId="0" shapeId="0" xr:uid="{00000000-0006-0000-0500-0000F5010000}">
      <text>
        <r>
          <rPr>
            <b/>
            <sz val="9"/>
            <color indexed="81"/>
            <rFont val="Tahoma"/>
            <family val="2"/>
          </rPr>
          <t>Fill out the worksheet using your imagination.</t>
        </r>
        <r>
          <rPr>
            <sz val="9"/>
            <color indexed="81"/>
            <rFont val="Tahoma"/>
            <family val="2"/>
          </rPr>
          <t xml:space="preserve"> Challenge yourself to find all the plot twists in the creative corners of your mind.</t>
        </r>
      </text>
    </comment>
    <comment ref="C667" authorId="0" shapeId="0" xr:uid="{00000000-0006-0000-0500-0000F6010000}">
      <text>
        <r>
          <rPr>
            <b/>
            <sz val="9"/>
            <color indexed="81"/>
            <rFont val="Tahoma"/>
            <family val="2"/>
          </rPr>
          <t>Find plot twists in the news.</t>
        </r>
        <r>
          <rPr>
            <sz val="9"/>
            <color indexed="81"/>
            <rFont val="Tahoma"/>
            <family val="2"/>
          </rPr>
          <t xml:space="preserve"> How are protagonists and antagonists acting and reacting in newspapers or magazines? Collect three editions and hunt through their pages for plot ideas.</t>
        </r>
      </text>
    </comment>
    <comment ref="C668" authorId="0" shapeId="0" xr:uid="{00000000-0006-0000-0500-0000F7010000}">
      <text>
        <r>
          <rPr>
            <b/>
            <sz val="9"/>
            <color indexed="81"/>
            <rFont val="Tahoma"/>
            <family val="2"/>
          </rPr>
          <t>Use plot twists from a familiar story.</t>
        </r>
        <r>
          <rPr>
            <sz val="9"/>
            <color indexed="81"/>
            <rFont val="Tahoma"/>
            <family val="2"/>
          </rPr>
          <t xml:space="preserve"> Think about the twists from other stories. In </t>
        </r>
        <r>
          <rPr>
            <i/>
            <sz val="9"/>
            <color indexed="81"/>
            <rFont val="Tahoma"/>
            <family val="2"/>
          </rPr>
          <t>Romeo and Juliet</t>
        </r>
        <r>
          <rPr>
            <sz val="9"/>
            <color indexed="81"/>
            <rFont val="Tahoma"/>
            <family val="2"/>
          </rPr>
          <t xml:space="preserve">, Romeo misses a very important message from Juliet. In </t>
        </r>
        <r>
          <rPr>
            <i/>
            <sz val="9"/>
            <color indexed="81"/>
            <rFont val="Tahoma"/>
            <family val="2"/>
          </rPr>
          <t>Up</t>
        </r>
        <r>
          <rPr>
            <sz val="9"/>
            <color indexed="81"/>
            <rFont val="Tahoma"/>
            <family val="2"/>
          </rPr>
          <t>, a boy accidentally ends up in a flying house. You could even pull twists from two or three different stories.</t>
        </r>
      </text>
    </comment>
    <comment ref="C669" authorId="0" shapeId="0" xr:uid="{00000000-0006-0000-0500-0000F8010000}">
      <text>
        <r>
          <rPr>
            <sz val="9"/>
            <color indexed="81"/>
            <rFont val="Tahoma"/>
            <family val="2"/>
          </rPr>
          <t>It's time to put everything together! Screenplays include not only dialogue, but also descriptions of action that clarify how the scene is intended to look on-screen. See the example below for what details to include. Then pick one choice and write your script.</t>
        </r>
      </text>
    </comment>
    <comment ref="C670" authorId="0" shapeId="0" xr:uid="{00000000-0006-0000-0500-0000F9010000}">
      <text>
        <r>
          <rPr>
            <b/>
            <sz val="9"/>
            <color indexed="81"/>
            <rFont val="Tahoma"/>
            <family val="2"/>
          </rPr>
          <t>Work solo.</t>
        </r>
        <r>
          <rPr>
            <sz val="9"/>
            <color indexed="81"/>
            <rFont val="Tahoma"/>
            <family val="2"/>
          </rPr>
          <t xml:space="preserve"> Some writers prefer to work their magic alone! If that's you, share your script when you're finished, perhaps by reading it aloud at a group meeting. You could ask other girls to read the differnet parts.</t>
        </r>
      </text>
    </comment>
    <comment ref="C671" authorId="0" shapeId="0" xr:uid="{00000000-0006-0000-0500-0000FA010000}">
      <text>
        <r>
          <rPr>
            <b/>
            <sz val="9"/>
            <color indexed="81"/>
            <rFont val="Tahoma"/>
            <family val="2"/>
          </rPr>
          <t>Work with a friend.</t>
        </r>
        <r>
          <rPr>
            <sz val="9"/>
            <color indexed="81"/>
            <rFont val="Tahoma"/>
            <family val="2"/>
          </rPr>
          <t xml:space="preserve"> Two minds can take creativity to a whole new level-and it's fun to try out dialogue as you go along. If your friend is another Cadette earning her Screenwriter badge, try to write a 24-page script.</t>
        </r>
      </text>
    </comment>
    <comment ref="C672" authorId="0" shapeId="0" xr:uid="{00000000-0006-0000-0500-0000FB010000}">
      <text>
        <r>
          <rPr>
            <b/>
            <sz val="9"/>
            <color indexed="81"/>
            <rFont val="Tahoma"/>
            <family val="2"/>
          </rPr>
          <t>Work with a mentor.</t>
        </r>
        <r>
          <rPr>
            <sz val="9"/>
            <color indexed="81"/>
            <rFont val="Tahoma"/>
            <family val="2"/>
          </rPr>
          <t xml:space="preserve"> Perhaps a playwright, director, or actor; an English or drama teacher; or a film or drama student at a local college would be willing to help? Ask your mentor to give you feedback on your pages.</t>
        </r>
      </text>
    </comment>
    <comment ref="C676" authorId="0" shapeId="0" xr:uid="{C7C800FD-08CD-4FB9-A845-09007B2C991C}">
      <text>
        <r>
          <rPr>
            <sz val="9"/>
            <color indexed="81"/>
            <rFont val="Tahoma"/>
            <family val="2"/>
          </rPr>
          <t xml:space="preserve">What kind of adventure are you seeking? Do you see yourself whooshing down a </t>
        </r>
        <r>
          <rPr>
            <b/>
            <sz val="9"/>
            <color indexed="81"/>
            <rFont val="Tahoma"/>
            <family val="2"/>
          </rPr>
          <t>ski run</t>
        </r>
        <r>
          <rPr>
            <sz val="9"/>
            <color indexed="81"/>
            <rFont val="Tahoma"/>
            <family val="2"/>
          </rPr>
          <t>? Or do you dream about challenging yourself on a climb? Get started by exploring both options to help you decide.
ADVENTURE OPTIONS
•</t>
        </r>
        <r>
          <rPr>
            <b/>
            <sz val="9"/>
            <color indexed="81"/>
            <rFont val="Tahoma"/>
            <family val="2"/>
          </rPr>
          <t>Slope Sliding (Snowboarding or Downhill Skiing)</t>
        </r>
        <r>
          <rPr>
            <sz val="9"/>
            <color indexed="81"/>
            <rFont val="Tahoma"/>
            <family val="2"/>
          </rPr>
          <t>: You will learn the skills for skiing and/or snowboarding. Then, you will plan and spend two days on the slopes (either an overnight trip or two separate day trips). While there, youc an snowboard and downhill ski, or just pick one.
•Outdoor Climbing: You will go on a climbing adventure where you will climb and belay using a top-rope climbing system. Aim for two to three practice sessions on an artificial indoor or outdoor climbing wall before you tackle the real deal.</t>
        </r>
      </text>
    </comment>
    <comment ref="C677" authorId="0" shapeId="0" xr:uid="{F6CE2DEF-1AC9-4CCF-A513-5B008E223A06}">
      <text>
        <r>
          <rPr>
            <b/>
            <sz val="9"/>
            <color indexed="81"/>
            <rFont val="Tahoma"/>
            <family val="2"/>
          </rPr>
          <t>Talk to an experienced slope slider</t>
        </r>
        <r>
          <rPr>
            <sz val="9"/>
            <color indexed="81"/>
            <rFont val="Tahoma"/>
            <family val="2"/>
          </rPr>
          <t xml:space="preserve"> and climber</t>
        </r>
        <r>
          <rPr>
            <b/>
            <sz val="9"/>
            <color indexed="81"/>
            <rFont val="Tahoma"/>
            <family val="2"/>
          </rPr>
          <t>.</t>
        </r>
        <r>
          <rPr>
            <sz val="9"/>
            <color indexed="81"/>
            <rFont val="Tahoma"/>
            <family val="2"/>
          </rPr>
          <t xml:space="preserve"> Find out what they like best about their sport. Which one are you more interested in trying for yourself? Share your thoughts with your family or Girl Scout friends.</t>
        </r>
      </text>
    </comment>
    <comment ref="C678" authorId="0" shapeId="0" xr:uid="{2DDCEEAB-2F10-48EC-8DA5-7675DA744A59}">
      <text>
        <r>
          <rPr>
            <b/>
            <sz val="9"/>
            <color indexed="81"/>
            <rFont val="Tahoma"/>
            <family val="2"/>
          </rPr>
          <t>Watch videos about skiing, snowboarding</t>
        </r>
        <r>
          <rPr>
            <sz val="9"/>
            <color indexed="81"/>
            <rFont val="Tahoma"/>
            <family val="2"/>
          </rPr>
          <t>, and outdoor climbing</t>
        </r>
        <r>
          <rPr>
            <b/>
            <sz val="9"/>
            <color indexed="81"/>
            <rFont val="Tahoma"/>
            <family val="2"/>
          </rPr>
          <t>.</t>
        </r>
        <r>
          <rPr>
            <sz val="9"/>
            <color indexed="81"/>
            <rFont val="Tahoma"/>
            <family val="2"/>
          </rPr>
          <t xml:space="preserve"> Go online to watch videos that feature women skiing, snowboarding, and climbing. Outdoor organizations and retail websites are excellent resources for videos. Reflect on what you watched. Which activity were you more drawn to? Share your thoughts with your family or Girl Scout friends.</t>
        </r>
      </text>
    </comment>
    <comment ref="C679" authorId="0" shapeId="0" xr:uid="{20AECBED-E4F4-42B3-8328-5EAF42DC65D4}">
      <text>
        <r>
          <rPr>
            <b/>
            <sz val="9"/>
            <color indexed="81"/>
            <rFont val="Tahoma"/>
            <family val="2"/>
          </rPr>
          <t>Explore what you will do for slope sliding</t>
        </r>
        <r>
          <rPr>
            <sz val="9"/>
            <color indexed="81"/>
            <rFont val="Tahoma"/>
            <family val="2"/>
          </rPr>
          <t xml:space="preserve"> and outdoor climbing</t>
        </r>
        <r>
          <rPr>
            <b/>
            <sz val="9"/>
            <color indexed="81"/>
            <rFont val="Tahoma"/>
            <family val="2"/>
          </rPr>
          <t>.</t>
        </r>
        <r>
          <rPr>
            <sz val="9"/>
            <color indexed="81"/>
            <rFont val="Tahoma"/>
            <family val="2"/>
          </rPr>
          <t xml:space="preserve"> Do your own research too! You can check out online guides or books that give you information about downhill </t>
        </r>
        <r>
          <rPr>
            <b/>
            <sz val="9"/>
            <color indexed="81"/>
            <rFont val="Tahoma"/>
            <family val="2"/>
          </rPr>
          <t>skiing/snowboarding</t>
        </r>
        <r>
          <rPr>
            <sz val="9"/>
            <color indexed="81"/>
            <rFont val="Tahoma"/>
            <family val="2"/>
          </rPr>
          <t xml:space="preserve"> and outdoor climbing. Decide which one you like best and share your thoughts with your family or Girl Scout friends.</t>
        </r>
      </text>
    </comment>
    <comment ref="C680" authorId="0" shapeId="0" xr:uid="{ADE2E7AF-6A4A-410A-88F6-135BD2D17B9D}">
      <text>
        <r>
          <rPr>
            <sz val="9"/>
            <color indexed="81"/>
            <rFont val="Tahoma"/>
            <family val="2"/>
          </rPr>
          <t xml:space="preserve">You decided on a </t>
        </r>
        <r>
          <rPr>
            <b/>
            <sz val="9"/>
            <color indexed="81"/>
            <rFont val="Tahoma"/>
            <family val="2"/>
          </rPr>
          <t>slope slidin</t>
        </r>
        <r>
          <rPr>
            <sz val="9"/>
            <color indexed="81"/>
            <rFont val="Tahoma"/>
            <family val="2"/>
          </rPr>
          <t xml:space="preserve">g trip or outdoor climbing adventure. Now take this step to make it happen!
TO COMPLETE THIS STEP, MAKE SURE YOU:
•Pick your destination. Consider the following:
  ◦Difficulty of the </t>
        </r>
        <r>
          <rPr>
            <b/>
            <sz val="9"/>
            <color indexed="81"/>
            <rFont val="Tahoma"/>
            <family val="2"/>
          </rPr>
          <t>slope</t>
        </r>
        <r>
          <rPr>
            <sz val="9"/>
            <color indexed="81"/>
            <rFont val="Tahoma"/>
            <family val="2"/>
          </rPr>
          <t xml:space="preserve">s or climbing
  ◦Fitness level needed for either adventure
  ◦Ideal time of year, keeping the weather in mind
  ◦Access to outside assistance in the event of an emergency
  ◦Travel distance to the </t>
        </r>
        <r>
          <rPr>
            <b/>
            <sz val="9"/>
            <color indexed="81"/>
            <rFont val="Tahoma"/>
            <family val="2"/>
          </rPr>
          <t xml:space="preserve">ski </t>
        </r>
        <r>
          <rPr>
            <sz val="9"/>
            <color indexed="81"/>
            <rFont val="Tahoma"/>
            <family val="2"/>
          </rPr>
          <t xml:space="preserve">or climbing area (Check with your Girl Scout council for travel guidelines).
  ◦Climbing: Access to an artificial climbing wall for your practice sessions
•Explore your destination. Reach out to </t>
        </r>
        <r>
          <rPr>
            <b/>
            <sz val="9"/>
            <color indexed="81"/>
            <rFont val="Tahoma"/>
            <family val="2"/>
          </rPr>
          <t>ski resorts</t>
        </r>
        <r>
          <rPr>
            <sz val="9"/>
            <color indexed="81"/>
            <rFont val="Tahoma"/>
            <family val="2"/>
          </rPr>
          <t xml:space="preserve"> or climbing outfitters/instructors to learn more about the area. Do you need to travel for your outdoor adventure? How will you get there?
•Come up with a budget. Figure out how to pay for your outdoor adventure. What kind of money earning will you need to do? You and your troop or group may want to use Girl Scout Cookie™ earnings, especially if you need to travel far.</t>
        </r>
      </text>
    </comment>
    <comment ref="C681" authorId="0" shapeId="0" xr:uid="{CB183314-89B4-45F1-8E8C-A85B0B29874E}">
      <text>
        <r>
          <rPr>
            <b/>
            <sz val="9"/>
            <color indexed="81"/>
            <rFont val="Tahoma"/>
            <family val="2"/>
          </rPr>
          <t>Know the language for your adventure.</t>
        </r>
        <r>
          <rPr>
            <sz val="9"/>
            <color indexed="81"/>
            <rFont val="Tahoma"/>
            <family val="2"/>
          </rPr>
          <t xml:space="preserve"> Go online to find out the basic terms for your adventure. You can find some examples on the next page. Then, add more to the list!</t>
        </r>
      </text>
    </comment>
    <comment ref="C682" authorId="0" shapeId="0" xr:uid="{B0F5B447-B51A-444A-B88E-A6734443E6D5}">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t>
        </r>
        <r>
          <rPr>
            <b/>
            <sz val="9"/>
            <color indexed="81"/>
            <rFont val="Tahoma"/>
            <family val="2"/>
          </rPr>
          <t xml:space="preserve"> snowboarder/skier</t>
        </r>
        <r>
          <rPr>
            <sz val="9"/>
            <color indexed="81"/>
            <rFont val="Tahoma"/>
            <family val="2"/>
          </rPr>
          <t>, or expert outdoor climber.</t>
        </r>
      </text>
    </comment>
    <comment ref="C683" authorId="0" shapeId="0" xr:uid="{5B8F8808-AEA5-4364-AFC1-AB9E06ECA5A5}">
      <text>
        <r>
          <rPr>
            <b/>
            <sz val="9"/>
            <color indexed="81"/>
            <rFont val="Tahoma"/>
            <family val="2"/>
          </rPr>
          <t>Find out about common injuries for your adventure.</t>
        </r>
        <r>
          <rPr>
            <sz val="9"/>
            <color indexed="81"/>
            <rFont val="Tahoma"/>
            <family val="2"/>
          </rPr>
          <t xml:space="preserve"> Research what injuries can happen on your outdoor adventure. Some examples are frostbite, a sprained ankle, or dehydration. What can you do to avoid injuries or respond to them if they happen?</t>
        </r>
      </text>
    </comment>
    <comment ref="C684" authorId="0" shapeId="0" xr:uid="{D88D9457-5C0F-437C-A43A-7407E4918F50}">
      <text>
        <r>
          <rPr>
            <sz val="9"/>
            <color indexed="81"/>
            <rFont val="Tahoma"/>
            <family val="2"/>
          </rPr>
          <t>Be prepared with the right gear for your adventure! Try to borrow gear from family or friends so you don't need to buy it.
BEFORE YOU BEGIN: ESSENTIALS FOR OUTDOOR ADVENTURES
Use this to help create a checklist of things you might need for your outdoor adventure. And add things too!
  ◦Proper clothing and footwear    ◦Navigational tools
  ◦Sun protection                        ◦Form of shelter
  ◦Water                                    ◦Light source
  ◦Food                                      ◦Fire starter
  ◦First-aid kit                              ◦Repair kit
•Climbing: Climbing rope, rope bag, harness, helmet, chalk and chalk bag, climbing shoes, different types of carabiners, webing and belay devices*
•</t>
        </r>
        <r>
          <rPr>
            <b/>
            <sz val="9"/>
            <color indexed="81"/>
            <rFont val="Tahoma"/>
            <family val="2"/>
          </rPr>
          <t>Slope Sliding</t>
        </r>
        <r>
          <rPr>
            <sz val="9"/>
            <color indexed="81"/>
            <rFont val="Tahoma"/>
            <family val="2"/>
          </rPr>
          <t>: Downhill skis, boots, and poles; snowboards and boots, snow googles; and snow helmet* (Note: Find out about the different types of skis and snowboards. You will want to know how a rocker or camber affects skiing or snowboarding performance. For skis and snowboards, find the pros and cons for their shape, length, width, edging, flex, binding options, and the material they are made from. Learn about waxing skis and snowboards and why it's important.)
*</t>
        </r>
        <r>
          <rPr>
            <i/>
            <sz val="9"/>
            <color indexed="81"/>
            <rFont val="Tahoma"/>
            <family val="2"/>
          </rPr>
          <t>An adult instructor might provide these items for you, but you still need to learn all about them to complete this step.</t>
        </r>
      </text>
    </comment>
    <comment ref="C685" authorId="0" shapeId="0" xr:uid="{84439B87-A0C8-40C2-8CEC-2D8668CD1A5B}">
      <text>
        <r>
          <rPr>
            <b/>
            <sz val="9"/>
            <color indexed="81"/>
            <rFont val="Tahoma"/>
            <family val="2"/>
          </rPr>
          <t>Visit an outdoor adventure retailer.</t>
        </r>
        <r>
          <rPr>
            <sz val="9"/>
            <color indexed="81"/>
            <rFont val="Tahoma"/>
            <family val="2"/>
          </rPr>
          <t xml:space="preserve"> Ask someone who works there about your list of essential gear. Find out how and why each item is used. Make sure to ask what else should be on the list. Do you need any special gear or equipment for your adventure?</t>
        </r>
      </text>
    </comment>
    <comment ref="C686" authorId="0" shapeId="0" xr:uid="{DAD9E41E-05B4-41B8-968E-70F9C8BC22C6}">
      <text>
        <r>
          <rPr>
            <b/>
            <sz val="9"/>
            <color indexed="81"/>
            <rFont val="Tahoma"/>
            <family val="2"/>
          </rPr>
          <t>Go online to find out what gear you will need.</t>
        </r>
        <r>
          <rPr>
            <sz val="9"/>
            <color indexed="81"/>
            <rFont val="Tahoma"/>
            <family val="2"/>
          </rPr>
          <t xml:space="preserve"> Use the list of essential gear and find out what it's used for an dhow to get it.</t>
        </r>
      </text>
    </comment>
    <comment ref="C687" authorId="0" shapeId="0" xr:uid="{5B13310D-28D4-4EF5-909A-4691EA68B227}">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or family. Do you know an adult with experience in your outdoor adventure who can help guide your meeting?</t>
        </r>
      </text>
    </comment>
    <comment ref="C688" authorId="0" shapeId="0" xr:uid="{A55C7089-27A5-4648-BEC6-1C405CBEDC32}">
      <text>
        <r>
          <rPr>
            <sz val="9"/>
            <color indexed="81"/>
            <rFont val="Tahoma"/>
            <family val="2"/>
          </rPr>
          <t>Get mentally and physically ready for your adventure. Set a goal and make sure to practice positive self-talk!
TO COMPLETE THIS STEP, MAKE SURE YOU:
•Practice the skills for your adventure. (See "Skills Practice" lists on the next page.)
•Follow safety tips. Train only with a trusted adult or friend. Make sure another adult (one who is not with you), knows your location and estimated time you should return home.
•Practice your first-aid skills. Know how to treat injuries such as sprains, cuts, frostbite, and sunburn.
•Set a goal for what you want to achieve. Write it down.</t>
        </r>
      </text>
    </comment>
    <comment ref="C689" authorId="0" shapeId="0" xr:uid="{B91D58E7-853F-4408-98E8-AA4D5F7288DB}">
      <text>
        <r>
          <rPr>
            <b/>
            <sz val="9"/>
            <color indexed="81"/>
            <rFont val="Tahoma"/>
            <family val="2"/>
          </rPr>
          <t>Learn how mental imagery can help improve your outdoor adventure.</t>
        </r>
        <r>
          <rPr>
            <sz val="9"/>
            <color indexed="81"/>
            <rFont val="Tahoma"/>
            <family val="2"/>
          </rPr>
          <t xml:space="preserve"> This means visualizing your </t>
        </r>
        <r>
          <rPr>
            <b/>
            <sz val="9"/>
            <color indexed="81"/>
            <rFont val="Tahoma"/>
            <family val="2"/>
          </rPr>
          <t>slope sliding</t>
        </r>
        <r>
          <rPr>
            <sz val="9"/>
            <color indexed="81"/>
            <rFont val="Tahoma"/>
            <family val="2"/>
          </rPr>
          <t xml:space="preserve"> or climbing adventure from start to finish. Find an experienced </t>
        </r>
        <r>
          <rPr>
            <b/>
            <sz val="9"/>
            <color indexed="81"/>
            <rFont val="Tahoma"/>
            <family val="2"/>
          </rPr>
          <t>slope slider</t>
        </r>
        <r>
          <rPr>
            <sz val="9"/>
            <color indexed="81"/>
            <rFont val="Tahoma"/>
            <family val="2"/>
          </rPr>
          <t xml:space="preserve"> or expert climber and ask them how they use mental imagery on their outdoor adventures. Watch a video of downhill </t>
        </r>
        <r>
          <rPr>
            <b/>
            <sz val="9"/>
            <color indexed="81"/>
            <rFont val="Tahoma"/>
            <family val="2"/>
          </rPr>
          <t>skiing, snowboarding</t>
        </r>
        <r>
          <rPr>
            <sz val="9"/>
            <color indexed="81"/>
            <rFont val="Tahoma"/>
            <family val="2"/>
          </rPr>
          <t>, or outdoor climbing. Always be positive about how you are performing, even in your imagination!</t>
        </r>
      </text>
    </comment>
    <comment ref="C690" authorId="0" shapeId="0" xr:uid="{A2E5C8B4-4273-406C-85E7-E40C312F3901}">
      <text>
        <r>
          <rPr>
            <b/>
            <sz val="9"/>
            <color indexed="81"/>
            <rFont val="Tahoma"/>
            <family val="2"/>
          </rPr>
          <t>Take a yoga or Pilates class at your school or local fitness area.</t>
        </r>
        <r>
          <rPr>
            <sz val="9"/>
            <color indexed="81"/>
            <rFont val="Tahoma"/>
            <family val="2"/>
          </rPr>
          <t xml:space="preserve"> Yoga and Pilates can help you develop the balance, flexibility, and strength you'll need for hitting the </t>
        </r>
        <r>
          <rPr>
            <b/>
            <sz val="9"/>
            <color indexed="81"/>
            <rFont val="Tahoma"/>
            <family val="2"/>
          </rPr>
          <t>slopes</t>
        </r>
        <r>
          <rPr>
            <sz val="9"/>
            <color indexed="81"/>
            <rFont val="Tahoma"/>
            <family val="2"/>
          </rPr>
          <t xml:space="preserve"> or climbing. Look for a free class being held outdoors at a park.</t>
        </r>
      </text>
    </comment>
    <comment ref="C691" authorId="0" shapeId="0" xr:uid="{EDF1DBD8-5247-4963-AE83-97EEDDDC9A2B}">
      <text>
        <r>
          <rPr>
            <b/>
            <sz val="9"/>
            <color indexed="81"/>
            <rFont val="Tahoma"/>
            <family val="2"/>
          </rPr>
          <t>Get expert training tips.</t>
        </r>
        <r>
          <rPr>
            <sz val="9"/>
            <color indexed="81"/>
            <rFont val="Tahoma"/>
            <family val="2"/>
          </rPr>
          <t xml:space="preserve"> Ask an experienced </t>
        </r>
        <r>
          <rPr>
            <b/>
            <sz val="9"/>
            <color indexed="81"/>
            <rFont val="Tahoma"/>
            <family val="2"/>
          </rPr>
          <t>slope slider</t>
        </r>
        <r>
          <rPr>
            <sz val="9"/>
            <color indexed="81"/>
            <rFont val="Tahoma"/>
            <family val="2"/>
          </rPr>
          <t xml:space="preserve"> or climber to give you tips on goals and training. Or go online to search outdoor organizations, publications, and retail websites that offer valuable information and advice.</t>
        </r>
      </text>
    </comment>
    <comment ref="C692" authorId="0" shapeId="0" xr:uid="{BB023D56-E00E-4584-AE1E-8E2646149975}">
      <text>
        <r>
          <rPr>
            <sz val="9"/>
            <color indexed="81"/>
            <rFont val="Tahoma"/>
            <family val="2"/>
          </rPr>
          <t>You've planned and trained - now you're ready for your outdoor adventure! Make it memorable by keeping an adventure journal, shooting videos of your experience, or exploring something new while on your adventure.</t>
        </r>
      </text>
    </comment>
    <comment ref="C693" authorId="0" shapeId="0" xr:uid="{39130E20-2EBB-4114-A81F-25ED9B451851}">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t>
        </r>
      </text>
    </comment>
    <comment ref="C694" authorId="0" shapeId="0" xr:uid="{BFC41591-400B-4476-9E41-39A5B6FD6B16}">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something new - like talking to a nature ranger or ski patrol member and finding out what they do, or taking some extra time to explore nature.</t>
        </r>
      </text>
    </comment>
    <comment ref="C695" authorId="0" shapeId="0" xr:uid="{3B2E2D3C-ABAD-4321-84DB-8859C8296BDB}">
      <text>
        <r>
          <rPr>
            <b/>
            <sz val="9"/>
            <color indexed="81"/>
            <rFont val="Tahoma"/>
            <family val="2"/>
          </rPr>
          <t>Keep an adventure journal.</t>
        </r>
        <r>
          <rPr>
            <sz val="9"/>
            <color indexed="81"/>
            <rFont val="Tahoma"/>
            <family val="2"/>
          </rPr>
          <t xml:space="preserve"> How high did you climb? How did you do on the slopes? What do you want to improve for next time? Write your notes in a journal or find a free app where you can document your journey, including how you felt at each phase of your adventure.</t>
        </r>
      </text>
    </comment>
    <comment ref="C699" authorId="0" shapeId="0" xr:uid="{62E42A42-AEA4-491C-A27D-493B7A690808}">
      <text>
        <r>
          <rPr>
            <sz val="9"/>
            <color indexed="81"/>
            <rFont val="Tahoma"/>
            <family val="2"/>
          </rPr>
          <t>When you study space science, you are studying light from stars and other objects in space, including our Sun. Because visible light reaches our eyes by bouncing off objects, we see green trees, red cars, and planets of different colors. This light form our star - the Sun - appears to be one color. Is it possible it's made of all the colors we see? Let's find out!</t>
        </r>
      </text>
    </comment>
    <comment ref="C700" authorId="0" shapeId="0" xr:uid="{2661986B-19F2-4751-8704-68F3B28DA6E0}">
      <text>
        <r>
          <rPr>
            <b/>
            <sz val="9"/>
            <color indexed="81"/>
            <rFont val="Tahoma"/>
            <family val="2"/>
          </rPr>
          <t>Construct a spinner.</t>
        </r>
        <r>
          <rPr>
            <sz val="9"/>
            <color indexed="81"/>
            <rFont val="Tahoma"/>
            <family val="2"/>
          </rPr>
          <t xml:space="preserve"> Discover the dynamic qualities of light by creating a spinner called a Newton Disk.
On your piece of white paper, trace a circle around the outside of the CD and then trace the hole in its center. If you don't have a CD, draw a four-inch circle and a smaller half-inch circle in the middle. Divide the circle into six parts and fill each section with a different color. Then trace the CD and the hole in its center onto the cardboard - or use the same dimensions from the circles on your piece of white paper. Cut out both circles, then glue the paper and cardboard together - color side out. Make two holes on opposite sides of the inner circle that are half an inch apart. Feed each end of the string through each of the holes so that the string makes a loop on one end, the spinner sits in the center, and there are two loose ends in a knot. Now spin the disk by twirling the string, periodically pulling the ends of the string taut, then loosening them. Play with different speeds and see what happens to all the colors. What do you see? What does this tell you about white light? The eye perceives a muddy white color because of persistent vision - which is the retina of the eye mixing all the colors into one. Draw a picture of your observations in your notebook. Share your demonstration with friends and family!
Check out this video to see the spinner in action: </t>
        </r>
        <r>
          <rPr>
            <b/>
            <sz val="9"/>
            <color indexed="81"/>
            <rFont val="Tahoma"/>
            <family val="2"/>
          </rPr>
          <t>www.girlscouts.org/SpaceScienceColorWheel</t>
        </r>
      </text>
    </comment>
    <comment ref="C701" authorId="0" shapeId="0" xr:uid="{9E4DE539-1E83-483F-B4D2-D4013F21C7B6}">
      <text>
        <r>
          <rPr>
            <b/>
            <sz val="9"/>
            <color indexed="81"/>
            <rFont val="Tahoma"/>
            <family val="2"/>
          </rPr>
          <t>Make prism pictures.</t>
        </r>
        <r>
          <rPr>
            <sz val="9"/>
            <color indexed="81"/>
            <rFont val="Tahoma"/>
            <family val="2"/>
          </rPr>
          <t xml:space="preserve"> On a sunny day, go to a window and take your notebook, colored pencils, markers, a pen or pencil, and two of the following: a blank CD, prism, clear-faceted crystal, diffraction glasses (to split light), or a glass of almost full water and a piece of white paper (to catch the rainbow). Play with the light-splitting tool until it produces a rainbow, then sketch what you see in your notebook. What do you observe? What do your observations tell you about ight? Share your observations with your friends and family.
FOR MORE FUN: Build a spectroscope to observe light from the Sun and different varieties of lightbulbs. Look at light reflected from a red car, green wall, etc. Learn to create your own here: </t>
        </r>
        <r>
          <rPr>
            <b/>
            <sz val="9"/>
            <color indexed="81"/>
            <rFont val="Tahoma"/>
            <family val="2"/>
          </rPr>
          <t>www.girlscouts.org/SpaceScienceSpectroscope</t>
        </r>
        <r>
          <rPr>
            <sz val="9"/>
            <color indexed="81"/>
            <rFont val="Tahoma"/>
            <family val="2"/>
          </rPr>
          <t>.
Note: To prevent eye injury, NEVER look directly at the Sun.</t>
        </r>
      </text>
    </comment>
    <comment ref="C702" authorId="0" shapeId="0" xr:uid="{60ABA83E-74DD-44EE-AACC-25F2281C3279}">
      <text>
        <r>
          <rPr>
            <b/>
            <sz val="9"/>
            <color indexed="81"/>
            <rFont val="Tahoma"/>
            <family val="2"/>
          </rPr>
          <t>Create a rainbow.</t>
        </r>
        <r>
          <rPr>
            <sz val="9"/>
            <color indexed="81"/>
            <rFont val="Tahoma"/>
            <family val="2"/>
          </rPr>
          <t xml:space="preserve"> Go outside on a sunny day and turn your back to the Sun. Use water from a garden hose or spray bottle to make a fine mist in the air. What do you see? How many colors are there? What is the order of the colors? Draw what you observe in your notebook and write a poem inspired by what you see. Do your observations make you think of a song? Could you write one?</t>
        </r>
      </text>
    </comment>
    <comment ref="C703" authorId="0" shapeId="0" xr:uid="{27944DAD-BB12-49D8-BFD0-EB3F77AAD42D}">
      <text>
        <r>
          <rPr>
            <sz val="9"/>
            <color indexed="81"/>
            <rFont val="Tahoma"/>
            <family val="2"/>
          </rPr>
          <t xml:space="preserve">The light we see with our eyes, called visible light, is just a small part of the light around us. All light is made up of energy, and some types of light have more energy than visible light: UV, X-rays, and gamma rays. Some types of light have less: infrared, microwaves, and radio waves. We call all of these different types of light the electromagnetic spectrum - even the light we cannot see! Dig deeper to explore this "invisible" light.
MORE TO EXPLORE: Take a tour of the Electromagnetic Spectrum with NASA: </t>
        </r>
        <r>
          <rPr>
            <b/>
            <sz val="9"/>
            <color indexed="81"/>
            <rFont val="Tahoma"/>
            <family val="2"/>
          </rPr>
          <t>www.girlscouts.org/SpaceScienceEMS</t>
        </r>
      </text>
    </comment>
    <comment ref="C704" authorId="0" shapeId="0" xr:uid="{3E0E2572-6A9C-4ACC-889E-F1002ACA07BF}">
      <text>
        <r>
          <rPr>
            <b/>
            <sz val="9"/>
            <color indexed="81"/>
            <rFont val="Tahoma"/>
            <family val="2"/>
          </rPr>
          <t>Make a Sun print.</t>
        </r>
        <r>
          <rPr>
            <sz val="9"/>
            <color indexed="81"/>
            <rFont val="Tahoma"/>
            <family val="2"/>
          </rPr>
          <t xml:space="preserve"> On a sunny day, go outside with a piece of blue construction paper, a sheet of plastic film, and a tube of sunscreen (with at least SPF 30 and no metal oxides). Squirt a small amount of sunscreen onto your hands and spread a thin layer over your fingers and palms. Place the sheet of plastic film over the construction paper, then press your hands firmly onto the plastic, making hand prints. Set the construction paper, with the plastic film on top, in a sunny place and be sure to weigh it down so it doesn't blow away. Wait three or four hours, then check out your print! What do you see? Why did this happen? Test different types of sunscreen to see if you get different results. Draw what you see in your notebook.</t>
        </r>
      </text>
    </comment>
    <comment ref="C705" authorId="0" shapeId="0" xr:uid="{135CB03E-FE52-4133-828D-5A6AFCCDF7FD}">
      <text>
        <r>
          <rPr>
            <b/>
            <sz val="9"/>
            <color indexed="81"/>
            <rFont val="Tahoma"/>
            <family val="2"/>
          </rPr>
          <t>Detect infrared signals.</t>
        </r>
        <r>
          <rPr>
            <sz val="9"/>
            <color indexed="81"/>
            <rFont val="Tahoma"/>
            <family val="2"/>
          </rPr>
          <t xml:space="preserve"> Infrared light is all around us because everything that is warm emits infrared light. Firefighters use infrared goggles to find people in smoke-filled buildings because our bodies give off heat - and we glow in infrared light! In the same way, astronomers use infrared telescopes to see through dust to hot stars.
Many remote controls use infrared light to send signals. Find a remote control and a digital camera or smartphone. Look at the bulb on the end of the remote control and press one of the buttons. What happens? Do yous ee anything? Now look at the bulb through a digital camera or smartphone camera. (Hint: You may need to put your phone in "selfie" mode. Try a few different remote/camera combinations. What are the differences?) What happens when you push different buttons? Write or sketch what you see in your notebook. Why do you think you can see the signal from the remote through the camera but not with your eyes? Now see if you can block the infrared signal. Try putting a plastic trash bag over the remote. Can you still see it? How about sending the signal through a pane of glass or someone's eyeglasses? Does it work with sunglasses? What other materials can you try? Both visible and infrared colors are forms of light but with different energies. How do these experiments show the different properties of each?
FOR MORE FUN: Contact your local fire, police, or sheriff's office and ask them to demonstrate their infrared cameras, or visit NASA Jet Propulsion Laboratory's "Cool Cosmos" at: </t>
        </r>
        <r>
          <rPr>
            <b/>
            <sz val="9"/>
            <color indexed="81"/>
            <rFont val="Tahoma"/>
            <family val="2"/>
          </rPr>
          <t>www.girlscouts.org/SpaceScienceCoolCosmos</t>
        </r>
        <r>
          <rPr>
            <sz val="9"/>
            <color indexed="81"/>
            <rFont val="Tahoma"/>
            <family val="2"/>
          </rPr>
          <t>.</t>
        </r>
      </text>
    </comment>
    <comment ref="C706" authorId="0" shapeId="0" xr:uid="{9064F477-3E95-4F95-8632-393ADD8EC8AB}">
      <text>
        <r>
          <rPr>
            <b/>
            <sz val="9"/>
            <color indexed="81"/>
            <rFont val="Tahoma"/>
            <family val="2"/>
          </rPr>
          <t>Explore more than the eye can see.</t>
        </r>
        <r>
          <rPr>
            <sz val="9"/>
            <color indexed="81"/>
            <rFont val="Tahoma"/>
            <family val="2"/>
          </rPr>
          <t xml:space="preserve"> Sunlight is called white light, but it's more complex than that. A prism  disperses (spreads) the light into color bands called the visible spectrum - but is that all there is? Build an experiment to test this question on a sunny day.
Once you have your supplies, you're ready to start exploring. Before you begin, make a prediction about what you think will happen.
①Tape the thermometers together side by side, and blacken the thermometer bulbs with a marker so they can better absorb the light.
②Cut a slot in one end of the cardboard box, a little smaller than the prism, then insert the prism into it.
③Record the temperature of each thermometer before it is exposed to the Sun.
④Place the white paper and thermometers into the bottom of the box.
⑤Take your box outside, or place it in front of an open window facing the Sun. Move the prism around until you see a bright spectrum on the bottom of the bos.
⑥When you see the spectrum on the bottom of the box, place the thermometers into it so that the left one is in the blue light, middle one is in the yellow light, and the right one is just beyond the red light. Can you predict what will happen? Record your guesses.
⑦Wait for at least one minute and then record the temperature from each thermometer in your notebook.
⑧Continue to measure and record the temperatures for about 10 minutes - you may need to move the thermometers in line with the Sun. What did you discover? How did your observations compare to your predictions? Is anything puzzling?
⑨Draw a picture of your experiment and describe it in your notebook. Share your results with your friends and family.</t>
        </r>
      </text>
    </comment>
    <comment ref="C707" authorId="0" shapeId="0" xr:uid="{FA47F548-EE32-4E08-AE63-18B7A5716E23}">
      <text>
        <r>
          <rPr>
            <sz val="9"/>
            <color indexed="81"/>
            <rFont val="Tahoma"/>
            <family val="2"/>
          </rPr>
          <t>As the earth orbits the Sun (our Solar System's star), our view of the sky changes from night to night and from season to season. Use your eyes, take photographs, and learn to see the stars in a new way.</t>
        </r>
      </text>
    </comment>
    <comment ref="C708" authorId="0" shapeId="0" xr:uid="{3FF2C5AE-2CAD-4A32-A4A0-B0A6E5FDDF2F}">
      <text>
        <r>
          <rPr>
            <b/>
            <sz val="9"/>
            <color indexed="81"/>
            <rFont val="Tahoma"/>
            <family val="2"/>
          </rPr>
          <t>Be an astrophotographer.</t>
        </r>
        <r>
          <rPr>
            <sz val="9"/>
            <color indexed="81"/>
            <rFont val="Tahoma"/>
            <family val="2"/>
          </rPr>
          <t xml:space="preserve"> Capture images of stars, planets, and the Moon with a digital camera or smartphone to share with others. Here are some tips before you start:
•To avoid blurry photos, use a tripod, beanbag, or a bag of rice to hold your camera or smartphone steady.
•Get the right app for your smartphone - look for "low-light photography" apps.
•Turn off the flash.
•Learn how to take timed photos from one second up to one hour.
•Find a dark location - city lights wash out photos!
•Pick a safe place. Bring an adult, appropriate clothes, snacks, and a flashlight.
•Practice makes perfect - you may need to take several photographs to get one you like!
Now it's time to get started. Here are some ideas:
•Take a photo of sunrise or sunset.
•Take photos of the Moon with exposures lasting 1/4 second, 1/2 second and 1 second. Which one is your favorite?
•Take a ten-second exposure of the stars. What can you see? Can you see colors?
•Take a one-minute exposure of the same stars. What is different?
•Take a 15-minute exposure with the North Star, Polaris, in the center of the photo. Any surprises? Can you predict what will happen if you take a 60-minute exposure?
•Take a 10 to 15-minute exposure of the sky. Near the end of the exposure, briefly use a flashlight to illuminate things in the field of view. Try illuminating people, bushes, trees, etc. - see what happens!
•Take photographs of your favorite constellations.
Share your photographs with friends or family, and print copies to put into your notebook. What surprised you? What did you learn? Which images have more details? How did the images change as you increased the exposure time? Did you observe any patterns?
FOR MORE FUN: See the Astronomy Picture of the Day at </t>
        </r>
        <r>
          <rPr>
            <b/>
            <sz val="9"/>
            <color indexed="81"/>
            <rFont val="Tahoma"/>
            <family val="2"/>
          </rPr>
          <t>www.girlscouts.org/SpaceScienceAPODA</t>
        </r>
        <r>
          <rPr>
            <sz val="9"/>
            <color indexed="81"/>
            <rFont val="Tahoma"/>
            <family val="2"/>
          </rPr>
          <t>. A different image of our Universe is featured every day along with a brief explanation written by a professional astronomer.</t>
        </r>
      </text>
    </comment>
    <comment ref="C709" authorId="0" shapeId="0" xr:uid="{85C5D139-E305-4EF7-9196-234B880D5AB2}">
      <text>
        <r>
          <rPr>
            <b/>
            <sz val="9"/>
            <color indexed="81"/>
            <rFont val="Tahoma"/>
            <family val="2"/>
          </rPr>
          <t>Observe with NASA.</t>
        </r>
        <r>
          <rPr>
            <sz val="9"/>
            <color indexed="81"/>
            <rFont val="Tahoma"/>
            <family val="2"/>
          </rPr>
          <t xml:space="preserve"> Space science researchers control some of the world's most sophisticated space probes and orbiting telescopes. This equipment provides amazing images of objects in space. You can capture your own astronomical images from the ground-based MicroObservatory - a real robotic telescope that you can direct. To capture a digital image, request an observation at </t>
        </r>
        <r>
          <rPr>
            <b/>
            <sz val="9"/>
            <color indexed="81"/>
            <rFont val="Tahoma"/>
            <family val="2"/>
          </rPr>
          <t>www.girlscouts.org/SpaceScienceOWN</t>
        </r>
        <r>
          <rPr>
            <sz val="9"/>
            <color indexed="81"/>
            <rFont val="Tahoma"/>
            <family val="2"/>
          </rPr>
          <t xml:space="preserve"> - you'll need a computer with access to the internet and an email address. Once your image is ready, typically in one to two days, you'll receive an email with a link to download it. Compare multiple photos and draw or record your observations in your notebook. What are some things you notice? Which images turned out best? Why? Capture another image using what you know now.</t>
        </r>
      </text>
    </comment>
    <comment ref="C710" authorId="0" shapeId="0" xr:uid="{C1051D3E-09D3-4AA3-A421-A32C1BD6DE56}">
      <text>
        <r>
          <rPr>
            <b/>
            <sz val="9"/>
            <color indexed="81"/>
            <rFont val="Tahoma"/>
            <family val="2"/>
          </rPr>
          <t>Classify the stars.</t>
        </r>
        <r>
          <rPr>
            <sz val="9"/>
            <color indexed="81"/>
            <rFont val="Tahoma"/>
            <family val="2"/>
          </rPr>
          <t xml:space="preserve"> When we gaze at the nighttime stars, they look like tiny points of light - some are bright and others are dim. Have you noticed that some stars even show a hint of color? People were puzzled by the color of stars for centures until Annie Jump Cannon figured out how to classify them. you can, too!
Once you've gathered your supplies, you're ready to start classifying stars. Glue each Among the Stars card to a piece of construction paper that matches its peak star color, then write the star's name and constellation on the back. Gather a group of people - ten or more works well - and hand out your star cards. Have everyone decide how they might organize themselves in a line according to the information found on their cards. Explore different methods for classification. Can you find a pattern that relates star color to any other characteristic?
FOR MORE FUN: At night, go outside and try to locate the stars on your cards. Can you see hints of their color?</t>
        </r>
      </text>
    </comment>
    <comment ref="C711" authorId="0" shapeId="0" xr:uid="{4101DBF4-AC1D-4E63-9141-20A1BEFA3950}">
      <text>
        <r>
          <rPr>
            <sz val="9"/>
            <color indexed="81"/>
            <rFont val="Tahoma"/>
            <family val="2"/>
          </rPr>
          <t>Thousands of years ago, people began cataloging the stars by brightness and organizing the sky into constellations for calendaring, knowing when to plant and harvest, navigating, and passing down moral codes. Then, in the 1600s, the invention of the telescope helped to expand their view. Expand your view by looking up and exploring the night sky.</t>
        </r>
      </text>
    </comment>
    <comment ref="C712" authorId="0" shapeId="0" xr:uid="{9535EF40-26B1-4D2B-B301-6AED3FC4A27A}">
      <text>
        <r>
          <rPr>
            <b/>
            <sz val="9"/>
            <color indexed="81"/>
            <rFont val="Tahoma"/>
            <family val="2"/>
          </rPr>
          <t>Be a night sky observer.</t>
        </r>
        <r>
          <rPr>
            <sz val="9"/>
            <color indexed="81"/>
            <rFont val="Tahoma"/>
            <family val="2"/>
          </rPr>
          <t xml:space="preserve"> On a moonless night, when the sky is dark and perfect for stargazing, gather your notebook, a pencil, a flashlight covered with transparent red plastic or cellophane (so that your eyes will stay dark adapted), and check out this site to see what's happening in the sky: </t>
        </r>
        <r>
          <rPr>
            <b/>
            <sz val="9"/>
            <color indexed="81"/>
            <rFont val="Tahoma"/>
            <family val="2"/>
          </rPr>
          <t>www.girlscouts.org/SpaceScienceSkyMaps</t>
        </r>
        <r>
          <rPr>
            <sz val="9"/>
            <color indexed="81"/>
            <rFont val="Tahoma"/>
            <family val="2"/>
          </rPr>
          <t>. Then grab an adult, head outside, and look up. If you are in the country, you may see hundreds to thousands of stars, while city dwellers may see only a few. What do you observe? What color do the stars appear to be? How bright are they? Can you identify any stars or constellations and name them? (A Star Wheel or smartphone app can help you.) In your notebook, draw a constellation with notes identifying each star's name, color, and brightness. Can you identify anything else?
FOR MORE FUN: Look north to locate the Big Dipper or Cassiopeia or choose a constellation from a star chart. Sketch the constellations you can see and label their stars.</t>
        </r>
      </text>
    </comment>
    <comment ref="C713" authorId="0" shapeId="0" xr:uid="{261B7FCA-B3D0-47C8-8139-2133159FBC03}">
      <text>
        <r>
          <rPr>
            <b/>
            <sz val="9"/>
            <color indexed="81"/>
            <rFont val="Tahoma"/>
            <family val="2"/>
          </rPr>
          <t>Find a dark sky.</t>
        </r>
        <r>
          <rPr>
            <sz val="9"/>
            <color indexed="81"/>
            <rFont val="Tahoma"/>
            <family val="2"/>
          </rPr>
          <t xml:space="preserve"> Have you been to a place so dark that there are too many stars to count? Our national parks protect these dark places and hold some of the last remaining dark sky preserves. Plan a trip to visit one with your family or Girl Scout friends, and get out into the dark! Bring your notebook to sketch and record your observations. What does the night sky look like? What can you see? Is it different from where you live? Learn more about the national parks and the steps they're taking to preserve the dark here: </t>
        </r>
        <r>
          <rPr>
            <b/>
            <sz val="9"/>
            <color indexed="81"/>
            <rFont val="Tahoma"/>
            <family val="2"/>
          </rPr>
          <t>www.girlscouts.org/SpaceScienceNightSkies</t>
        </r>
        <r>
          <rPr>
            <sz val="9"/>
            <color indexed="81"/>
            <rFont val="Tahoma"/>
            <family val="2"/>
          </rPr>
          <t>.</t>
        </r>
      </text>
    </comment>
    <comment ref="C714" authorId="0" shapeId="0" xr:uid="{B5641997-100E-4AD7-880C-00CCBFAC8013}">
      <text>
        <r>
          <rPr>
            <b/>
            <sz val="9"/>
            <color indexed="81"/>
            <rFont val="Tahoma"/>
            <family val="2"/>
          </rPr>
          <t>Observe with a telescope.</t>
        </r>
        <r>
          <rPr>
            <sz val="9"/>
            <color indexed="81"/>
            <rFont val="Tahoma"/>
            <family val="2"/>
          </rPr>
          <t xml:space="preserve"> If you or a friend have a telescope, spend an evening looking through it at celestial objects: stars, galaxies, nebulae, planets, the Moon, etc. Use your notebook to take notes and sketch what you see. You can also use your smartphone to snap a photo through the eye piece. If you do not have a telescope, find a local astronomy club through the Night Sky Network, and attend a stargazing event. The Night Sky Network connects nearly 500 amateur astronomy clubs across the United States. If you are interested in attending an event hosted by your local astronomy club - explore upcoming opportunities at </t>
        </r>
        <r>
          <rPr>
            <b/>
            <sz val="9"/>
            <color indexed="81"/>
            <rFont val="Tahoma"/>
            <family val="2"/>
          </rPr>
          <t>www.girlscouts.org/SpaceScienceNSN</t>
        </r>
        <r>
          <rPr>
            <sz val="9"/>
            <color indexed="81"/>
            <rFont val="Tahoma"/>
            <family val="2"/>
          </rPr>
          <t>.</t>
        </r>
      </text>
    </comment>
    <comment ref="C715" authorId="0" shapeId="0" xr:uid="{CB9AF165-39AF-4335-9245-361AA7407F01}">
      <text>
        <r>
          <rPr>
            <sz val="9"/>
            <color indexed="81"/>
            <rFont val="Tahoma"/>
            <family val="2"/>
          </rPr>
          <t>Darkness at night is good for living things. When there's too much light at night, it wastes energy and has negative effects on the health and safety of animals, including humans. This exess light is called light pollution. Lights shining toward the sky, using energy in a way that has no benefit to us, is an example of light pollution and negatively affects (sic) the work of astronomers. Find out ways you can help fix light pollution in your area and beyond.</t>
        </r>
      </text>
    </comment>
    <comment ref="C716" authorId="0" shapeId="0" xr:uid="{95345EB8-4575-40FE-809E-017ACE98E517}">
      <text>
        <r>
          <rPr>
            <b/>
            <sz val="9"/>
            <color indexed="81"/>
            <rFont val="Tahoma"/>
            <family val="2"/>
          </rPr>
          <t>Become a citizen scientist.</t>
        </r>
        <r>
          <rPr>
            <sz val="9"/>
            <color indexed="81"/>
            <rFont val="Tahoma"/>
            <family val="2"/>
          </rPr>
          <t xml:space="preserve"> Citizen science combines data and analysis from professional scientists and the general population - including girls like you. The Globe at Night program is an international citizen science campaign that raises public awareness about the negative impacts of light pollution. Light pollution threatens not only our "right to starlight," but can affect energy consumption, wildlife, and our health. More than 100,000 sky measurements have been contributed from people in 115 countries. Join the campaign and become a citizen scientist by observing and reporting on the conditions of the night sky where you live. To help preserve the night sky, all you need are your eyes to observe and a computer or smartphone to report your data. Visit </t>
        </r>
        <r>
          <rPr>
            <b/>
            <sz val="9"/>
            <color indexed="81"/>
            <rFont val="Tahoma"/>
            <family val="2"/>
          </rPr>
          <t>www.girlscouts.org/SpaceScienceGlobeatNight</t>
        </r>
        <r>
          <rPr>
            <sz val="9"/>
            <color indexed="81"/>
            <rFont val="Tahoma"/>
            <family val="2"/>
          </rPr>
          <t xml:space="preserve"> or </t>
        </r>
        <r>
          <rPr>
            <b/>
            <sz val="9"/>
            <color indexed="81"/>
            <rFont val="Tahoma"/>
            <family val="2"/>
          </rPr>
          <t>www.girlscouts.org/SpaceScienceLossoftheNight</t>
        </r>
        <r>
          <rPr>
            <sz val="9"/>
            <color indexed="81"/>
            <rFont val="Tahoma"/>
            <family val="2"/>
          </rPr>
          <t xml:space="preserve"> to get started.</t>
        </r>
      </text>
    </comment>
    <comment ref="C717" authorId="0" shapeId="0" xr:uid="{8B1AAD62-018B-4AC9-BB57-CBC5D6E851C1}">
      <text>
        <r>
          <rPr>
            <b/>
            <sz val="9"/>
            <color indexed="81"/>
            <rFont val="Tahoma"/>
            <family val="2"/>
          </rPr>
          <t>Look at light with new eyes.</t>
        </r>
        <r>
          <rPr>
            <sz val="9"/>
            <color indexed="81"/>
            <rFont val="Tahoma"/>
            <family val="2"/>
          </rPr>
          <t xml:space="preserve"> Take pictures of the light fixtures around your home or neighborhood. Find instances of glare, light trespass, unshielded lights, and excess lighting. What are some ways you can take action to reduce the bad lighting near you? Work with an adult and some of your Girl Scout friends to put your plan into action.</t>
        </r>
      </text>
    </comment>
    <comment ref="C718" authorId="0" shapeId="0" xr:uid="{EF94128A-0AA7-43F1-86D3-90410C544F19}">
      <text>
        <r>
          <rPr>
            <b/>
            <sz val="9"/>
            <color indexed="81"/>
            <rFont val="Tahoma"/>
            <family val="2"/>
          </rPr>
          <t>Make a change.</t>
        </r>
        <r>
          <rPr>
            <sz val="9"/>
            <color indexed="81"/>
            <rFont val="Tahoma"/>
            <family val="2"/>
          </rPr>
          <t xml:space="preserve"> How would you fix the problem of light pollution? Design and create a light fixture or shade that directs light downwards onto the ground where we need it - not up into the sky creating light pollution. The International Dark Sky Association champions the importance of night and has information about changes you can make in your community to help save the night skies. Learn more here: </t>
        </r>
        <r>
          <rPr>
            <b/>
            <sz val="9"/>
            <color indexed="81"/>
            <rFont val="Tahoma"/>
            <family val="2"/>
          </rPr>
          <t>www.girlscouts.org/SpaceScienceDarkSky</t>
        </r>
        <r>
          <rPr>
            <sz val="9"/>
            <color indexed="81"/>
            <rFont val="Tahoma"/>
            <family val="2"/>
          </rPr>
          <t>.</t>
        </r>
      </text>
    </comment>
    <comment ref="C722" authorId="0" shapeId="0" xr:uid="{00000000-0006-0000-0500-0000FC010000}">
      <text>
        <r>
          <rPr>
            <sz val="9"/>
            <color indexed="81"/>
            <rFont val="Tahoma"/>
            <family val="2"/>
          </rPr>
          <t>One of a detective's most important skills is the ability to watch people and situations very closely. Work on your observation skills with one of these activities.</t>
        </r>
      </text>
    </comment>
    <comment ref="C723" authorId="0" shapeId="0" xr:uid="{00000000-0006-0000-0500-0000FD010000}">
      <text>
        <r>
          <rPr>
            <b/>
            <sz val="9"/>
            <color indexed="81"/>
            <rFont val="Tahoma"/>
            <family val="2"/>
          </rPr>
          <t>Ask an adult helper to find and watch a one-minute online video.</t>
        </r>
        <r>
          <rPr>
            <sz val="9"/>
            <color indexed="81"/>
            <rFont val="Tahoma"/>
            <family val="2"/>
          </rPr>
          <t xml:space="preserve"> Have your helper come up with three questions about the details, such as, "What was the jogger wearing?" then, watch the video and try to answer the questions.
FOR MORE FUN: Research memory to learn why recalling details can be difficult.</t>
        </r>
      </text>
    </comment>
    <comment ref="C724" authorId="0" shapeId="0" xr:uid="{00000000-0006-0000-0500-0000FE010000}">
      <text>
        <r>
          <rPr>
            <b/>
            <sz val="9"/>
            <color indexed="81"/>
            <rFont val="Tahoma"/>
            <family val="2"/>
          </rPr>
          <t>Shake up a room.</t>
        </r>
        <r>
          <rPr>
            <sz val="9"/>
            <color indexed="81"/>
            <rFont val="Tahoma"/>
            <family val="2"/>
          </rPr>
          <t xml:space="preserve"> Have someone take five items out of a room and see if you can identify what was taken. Then ask someone to add items to the room and try to spot them.
FOR MORE FUN: Try this in a room that is crowded or really full of stuff.</t>
        </r>
      </text>
    </comment>
    <comment ref="C725" authorId="0" shapeId="0" xr:uid="{00000000-0006-0000-0500-0000FF010000}">
      <text>
        <r>
          <rPr>
            <b/>
            <sz val="9"/>
            <color indexed="81"/>
            <rFont val="Tahoma"/>
            <family val="2"/>
          </rPr>
          <t>Take notice.</t>
        </r>
        <r>
          <rPr>
            <sz val="9"/>
            <color indexed="81"/>
            <rFont val="Tahoma"/>
            <family val="2"/>
          </rPr>
          <t xml:space="preserve"> Every day for one week, make note of three things you never noticed before as you go home from school. Is there a different car in someone's driveway? Was a tree cut down in a yard? Was a new sign put up at a store?</t>
        </r>
      </text>
    </comment>
    <comment ref="C726" authorId="0" shapeId="0" xr:uid="{00000000-0006-0000-0500-000000020000}">
      <text>
        <r>
          <rPr>
            <sz val="9"/>
            <color indexed="81"/>
            <rFont val="Tahoma"/>
            <family val="2"/>
          </rPr>
          <t>Sometimes detectives, spies, or special agents can't talk to one another because of distance or the chance of being found out. They have to use other ways to get messages to each other. Try cracking one of these cool codes.</t>
        </r>
      </text>
    </comment>
    <comment ref="C727" authorId="0" shapeId="0" xr:uid="{00000000-0006-0000-0500-000001020000}">
      <text>
        <r>
          <rPr>
            <b/>
            <sz val="9"/>
            <color indexed="81"/>
            <rFont val="Tahoma"/>
            <family val="2"/>
          </rPr>
          <t>Learn some classic codes.</t>
        </r>
        <r>
          <rPr>
            <sz val="9"/>
            <color indexed="81"/>
            <rFont val="Tahoma"/>
            <family val="2"/>
          </rPr>
          <t xml:space="preserve"> First, try Morse code with one of your friends. Send them at least a five-word sentence. Then send the same message in Pigpen code, transposition, or another code. In what situations are each of these codes used?</t>
        </r>
      </text>
    </comment>
    <comment ref="C728" authorId="0" shapeId="0" xr:uid="{00000000-0006-0000-0500-000002020000}">
      <text>
        <r>
          <rPr>
            <b/>
            <sz val="9"/>
            <color indexed="81"/>
            <rFont val="Tahoma"/>
            <family val="2"/>
          </rPr>
          <t>Create your own code with your friends.</t>
        </r>
        <r>
          <rPr>
            <sz val="9"/>
            <color indexed="81"/>
            <rFont val="Tahoma"/>
            <family val="2"/>
          </rPr>
          <t xml:space="preserve"> Write the letters in the alphabet, and beneath each, draw a picture or symbol. Make a dictionary so you can remember the code.
FOR MORE FUN: Find a page written in French, Spanish, Italian, or German. See how many words you recognize because you know "codes" from the English language.</t>
        </r>
      </text>
    </comment>
    <comment ref="C729" authorId="0" shapeId="0" xr:uid="{00000000-0006-0000-0500-000003020000}">
      <text>
        <r>
          <rPr>
            <b/>
            <sz val="9"/>
            <color indexed="81"/>
            <rFont val="Tahoma"/>
            <family val="2"/>
          </rPr>
          <t>Make invisible inks.</t>
        </r>
        <r>
          <rPr>
            <sz val="9"/>
            <color indexed="81"/>
            <rFont val="Tahoma"/>
            <family val="2"/>
          </rPr>
          <t xml:space="preserve"> Write a message using a cotton swab dipped in lemon juice. Dry the paper in the sun or with a hair dryer to see the message. Then try again using baking soda and water-hold it under a light to see the words. Trade ideas with friends about why heat causes the inks to reveal your message.</t>
        </r>
      </text>
    </comment>
    <comment ref="C730" authorId="0" shapeId="0" xr:uid="{00000000-0006-0000-0500-000004020000}">
      <text>
        <r>
          <rPr>
            <sz val="9"/>
            <color indexed="81"/>
            <rFont val="Tahoma"/>
            <family val="2"/>
          </rPr>
          <t>From the biology of insects that can determine time of death to the precise physics that determine a bullet's trajectory, forensic experts need to know all types of science. Experiment with how forensic specialists use one of these classic sciences.</t>
        </r>
      </text>
    </comment>
    <comment ref="C731" authorId="0" shapeId="0" xr:uid="{00000000-0006-0000-0500-000005020000}">
      <text>
        <r>
          <rPr>
            <b/>
            <sz val="9"/>
            <color indexed="81"/>
            <rFont val="Tahoma"/>
            <family val="2"/>
          </rPr>
          <t>forensic chemistry.</t>
        </r>
        <r>
          <rPr>
            <sz val="9"/>
            <color indexed="81"/>
            <rFont val="Tahoma"/>
            <family val="2"/>
          </rPr>
          <t xml:space="preserve"> Chromatography is the process forensic scientists use to separate the parts of a mixture so their individual parts can be analyzed. The method can be used to detect poisons or drugs preent in a body, to find traces of explosives, or to identify ink in stains or ransom notes. Try ink chromatography in the experiment on page 6.</t>
        </r>
      </text>
    </comment>
    <comment ref="C732" authorId="0" shapeId="0" xr:uid="{00000000-0006-0000-0500-000006020000}">
      <text>
        <r>
          <rPr>
            <b/>
            <sz val="9"/>
            <color indexed="81"/>
            <rFont val="Tahoma"/>
            <family val="2"/>
          </rPr>
          <t>Forensic physics.</t>
        </r>
        <r>
          <rPr>
            <sz val="9"/>
            <color indexed="81"/>
            <rFont val="Tahoma"/>
            <family val="2"/>
          </rPr>
          <t xml:space="preserve"> Ballistics and blood spatter analysis can be used to figure out the path and direction of a bullet or another impact. Try a "spatter" analysis in the experiment on page 7.</t>
        </r>
      </text>
    </comment>
    <comment ref="C733" authorId="0" shapeId="0" xr:uid="{00000000-0006-0000-0500-000007020000}">
      <text>
        <r>
          <rPr>
            <b/>
            <sz val="9"/>
            <color indexed="81"/>
            <rFont val="Tahoma"/>
            <family val="2"/>
          </rPr>
          <t>Forensic biology.</t>
        </r>
        <r>
          <rPr>
            <sz val="9"/>
            <color indexed="81"/>
            <rFont val="Tahoma"/>
            <family val="2"/>
          </rPr>
          <t xml:space="preserve"> Every person's DNA is unique, so DNA evidence can be used to identify a suspect or a victim. Try extracting the DNA from a banana in the experiment on page 8. Or, if you have the help of an expert and a serious interest in biology, try an experiment in DNA "fingerprint," or profiling</t>
        </r>
      </text>
    </comment>
    <comment ref="C734" authorId="0" shapeId="0" xr:uid="{00000000-0006-0000-0500-000008020000}">
      <text>
        <r>
          <rPr>
            <sz val="9"/>
            <color indexed="81"/>
            <rFont val="Tahoma"/>
            <family val="2"/>
          </rPr>
          <t>Detectives often need to keep their feelings and ideas under wraps while they talk to a suspect. How do these experts keep their cool in an interrogation, and how do they read the body language of others?</t>
        </r>
      </text>
    </comment>
    <comment ref="C735" authorId="0" shapeId="0" xr:uid="{00000000-0006-0000-0500-000009020000}">
      <text>
        <r>
          <rPr>
            <b/>
            <sz val="9"/>
            <color indexed="81"/>
            <rFont val="Tahoma"/>
            <family val="2"/>
          </rPr>
          <t>Find out about "tells."</t>
        </r>
        <r>
          <rPr>
            <sz val="9"/>
            <color indexed="81"/>
            <rFont val="Tahoma"/>
            <family val="2"/>
          </rPr>
          <t xml:space="preserve"> Unconscious face and body movements that indicate untruths are known as "tells." Card players use them as an important piece of their game strategy-eliminating tells is using your "poker face"! Research common tells, then host a card-game tournament to see tells in action. What are yours? Can your newfound knowledge help you make them less obvious?</t>
        </r>
      </text>
    </comment>
    <comment ref="C736" authorId="0" shapeId="0" xr:uid="{00000000-0006-0000-0500-00000A020000}">
      <text>
        <r>
          <rPr>
            <b/>
            <sz val="9"/>
            <color indexed="81"/>
            <rFont val="Tahoma"/>
            <family val="2"/>
          </rPr>
          <t>Research body language.</t>
        </r>
        <r>
          <rPr>
            <sz val="9"/>
            <color indexed="81"/>
            <rFont val="Tahoma"/>
            <family val="2"/>
          </rPr>
          <t xml:space="preserve"> Want to appear confident? Make strong eye contact, and don't jiggle your feet, legs, or fingers. Don't want anyone to know you're angry? Unclench your fists. Find out what body gestures and positions mean, then look at photos in magazines. If you were interrogating the people in the photos, what would their body language tell you?
FOR MORE FUN: Videotape yourself or look through photos of yourself. What messages are you sending the world?</t>
        </r>
      </text>
    </comment>
    <comment ref="C737" authorId="0" shapeId="0" xr:uid="{00000000-0006-0000-0500-00000B020000}">
      <text>
        <r>
          <rPr>
            <b/>
            <sz val="9"/>
            <color indexed="81"/>
            <rFont val="Tahoma"/>
            <family val="2"/>
          </rPr>
          <t>Check out voice analysis.</t>
        </r>
        <r>
          <rPr>
            <sz val="9"/>
            <color indexed="81"/>
            <rFont val="Tahoma"/>
            <family val="2"/>
          </rPr>
          <t xml:space="preserve"> It's not just body language that separates lies from truth. A suspect's tone of voice can speak volumes. Do a little research on this, then tape and analyze your own voice in different conversations under different circumstances. Can you tell when you were stressed or excited?</t>
        </r>
      </text>
    </comment>
    <comment ref="C738" authorId="0" shapeId="0" xr:uid="{00000000-0006-0000-0500-00000C020000}">
      <text>
        <r>
          <rPr>
            <sz val="9"/>
            <color indexed="81"/>
            <rFont val="Tahoma"/>
            <family val="2"/>
          </rPr>
          <t>Having a career in forensics doesn't always involve chemistry, biology, math, or physics. Your artistic talents could translate into a career as a forensics photographer, artist, or sculptor. You could write scripts for all those TV shows we've been talking about. You could be a spy-or just dress up like one!</t>
        </r>
      </text>
    </comment>
    <comment ref="C739" authorId="0" shapeId="0" xr:uid="{00000000-0006-0000-0500-00000D020000}">
      <text>
        <r>
          <rPr>
            <b/>
            <sz val="9"/>
            <color indexed="81"/>
            <rFont val="Tahoma"/>
            <family val="2"/>
          </rPr>
          <t>Write a scene or script for your own forensic-science drama.</t>
        </r>
        <r>
          <rPr>
            <sz val="9"/>
            <color indexed="81"/>
            <rFont val="Tahoma"/>
            <family val="2"/>
          </rPr>
          <t xml:space="preserve"> What is the crime, how will it be solved, and who will solve it?
FOR MORE FUN: Perform your script for an audience.</t>
        </r>
      </text>
    </comment>
    <comment ref="C740" authorId="0" shapeId="0" xr:uid="{00000000-0006-0000-0500-00000E020000}">
      <text>
        <r>
          <rPr>
            <b/>
            <sz val="9"/>
            <color indexed="81"/>
            <rFont val="Tahoma"/>
            <family val="2"/>
          </rPr>
          <t xml:space="preserve">Sketch or sculpt a "suspect" or photograph a "crime scene." </t>
        </r>
        <r>
          <rPr>
            <sz val="9"/>
            <color indexed="81"/>
            <rFont val="Tahoma"/>
            <family val="2"/>
          </rPr>
          <t xml:space="preserve">Have someoen describe a person you've never met and sketch or sculpt that person. Or stage a crime scene, and take detailed photos. See the FBI's </t>
        </r>
        <r>
          <rPr>
            <i/>
            <sz val="9"/>
            <color indexed="81"/>
            <rFont val="Tahoma"/>
            <family val="2"/>
          </rPr>
          <t>Handbook of Forensic Services</t>
        </r>
        <r>
          <rPr>
            <sz val="9"/>
            <color indexed="81"/>
            <rFont val="Tahoma"/>
            <family val="2"/>
          </rPr>
          <t xml:space="preserve"> for descriptions of how to photograph and sketch for forensic purposes.</t>
        </r>
      </text>
    </comment>
    <comment ref="C741" authorId="0" shapeId="0" xr:uid="{00000000-0006-0000-0500-00000F020000}">
      <text>
        <r>
          <rPr>
            <b/>
            <sz val="9"/>
            <color indexed="81"/>
            <rFont val="Tahoma"/>
            <family val="2"/>
          </rPr>
          <t>Create or re-create a spy scenario and design a disguise.</t>
        </r>
        <r>
          <rPr>
            <sz val="9"/>
            <color indexed="81"/>
            <rFont val="Tahoma"/>
            <family val="2"/>
          </rPr>
          <t xml:space="preserve"> The trick is to dress up enough to cover your recognizable features and to blend into the environment in which you'll be sleuthing. Go for costume, makeup, and hairstyle-get as detailed as you'd like! Ask your Girl Scout friends to do the same, and critique each other's disguises.</t>
        </r>
      </text>
    </comment>
    <comment ref="C745" authorId="0" shapeId="0" xr:uid="{D1670E61-13A8-47F1-8D27-427130A1889A}">
      <text>
        <r>
          <rPr>
            <b/>
            <sz val="9"/>
            <color indexed="81"/>
            <rFont val="Tahoma"/>
            <family val="2"/>
          </rPr>
          <t>Explore how you want to make a difference</t>
        </r>
        <r>
          <rPr>
            <sz val="9"/>
            <color indexed="81"/>
            <rFont val="Tahoma"/>
            <family val="2"/>
          </rPr>
          <t xml:space="preserve">
We’re all part of local, national, and global communities that experience different problems. Each of them has different needs, priorities, and concerns. 
By knowing more about our communities and what they need, we can help our neighbors next door and all over the world. So, ask yourself:
● What bothers me? What problems do I want to solve?
● What communities am I a part of? Who do I want to help?
● What do my different communities want or need?
● What’s important to my communities? What concerns them?
As you begin to look at different careers, knowing what you care about can help you find a job both that you like and that makes a positive change.
However, once you know how you want to change the world, you need a way to do it!
By knowing what you’re good at and what you like to do, you can find a career that you’ll like and that you can use to help others.</t>
        </r>
      </text>
    </comment>
    <comment ref="C746" authorId="0" shapeId="0" xr:uid="{9F30ED57-E928-4EBB-9DB3-C289945E524B}">
      <text>
        <r>
          <rPr>
            <b/>
            <sz val="9"/>
            <color rgb="FF000000"/>
            <rFont val="Tahoma"/>
            <family val="2"/>
          </rPr>
          <t>Discover your career possibilities</t>
        </r>
        <r>
          <rPr>
            <sz val="9"/>
            <color rgb="FF000000"/>
            <rFont val="Tahoma"/>
            <family val="2"/>
          </rPr>
          <t xml:space="preserve"> 
Once you know what you like to do, what you’re good at, and how you want to make a difference, you’re ready to dig in and find a career that can help you to change the world! 
STEM is a set of tools that can help us understand, design, and build our future. It stands for science, technology, engineering, and math.
Every day, people in STEM careers make our world safer, easier, and more fun.
For example:
● An automotive engineer builds and tests vehicles that are safe for drivers
and run on fuels that are better for the environment.
● An environmental scientist conducts research about our environment to
look for solutions to problems like pollution and climate change.
● An animator designs the graphics for video games and cartoons.
So, how will you use STEM to make a difference?</t>
        </r>
      </text>
    </comment>
    <comment ref="C747" authorId="0" shapeId="0" xr:uid="{63FAA909-E92F-493B-AD13-C426C3FC7C29}">
      <text>
        <r>
          <rPr>
            <b/>
            <sz val="9"/>
            <color indexed="81"/>
            <rFont val="Tahoma"/>
            <family val="2"/>
          </rPr>
          <t>Learn about the day-to-day</t>
        </r>
        <r>
          <rPr>
            <sz val="9"/>
            <color indexed="81"/>
            <rFont val="Tahoma"/>
            <family val="2"/>
          </rPr>
          <t xml:space="preserve">
When you have a dream for your future, you may want to make sure the job in reality is just as great as you’ve imagined!
To find out if a career is a good fit for you, try to find out these things:
● What do people in the job do? Where do they usually work? What kind of tools do they use? Do they work in a lab, travel into the field, or work in an office?
● What skills do you need for the job? What kind of education do people in this job have? What degrees or special certificates do they need to earn?
● How does this job make a difference? What impact does the job have on others? How does the job help people, animals, or the environment?
● What can you do today? How can you learn more about this job? Are there workshops, field trips, or events? 
Once you have more information about the ins and outs, you can make a better decision on whether you see yourself in the job.</t>
        </r>
      </text>
    </comment>
    <comment ref="C748" authorId="0" shapeId="0" xr:uid="{12B66E4D-94DA-43BB-91E0-BC2FFE50AD5F}">
      <text>
        <r>
          <rPr>
            <b/>
            <sz val="9"/>
            <color indexed="81"/>
            <rFont val="Tahoma"/>
            <family val="2"/>
          </rPr>
          <t>Brainstorm your next steps</t>
        </r>
        <r>
          <rPr>
            <sz val="9"/>
            <color indexed="81"/>
            <rFont val="Tahoma"/>
            <family val="2"/>
          </rPr>
          <t xml:space="preserve">
Have you ever had a goal you wanted to reach? Was it for something you wanted to do in the next day, month, or even next year?</t>
        </r>
        <r>
          <rPr>
            <b/>
            <sz val="9"/>
            <color indexed="81"/>
            <rFont val="Tahoma"/>
            <family val="2"/>
          </rPr>
          <t xml:space="preserve">
</t>
        </r>
        <r>
          <rPr>
            <sz val="9"/>
            <color indexed="81"/>
            <rFont val="Tahoma"/>
            <family val="2"/>
          </rPr>
          <t>When you’re thinking about your future career, it’s important to know your goal and what steps you can take to reach it. This can help you find new hobbies, classes, and eventually a job that you’ll like and be good at!
Here are 10 ideas to help you find a career you’ll love:
1. Complete a Girl Scout badge, Journey, or Silver Award project
2. Find out about Girl Scout STEM events or camps
3. Visit a science museum, tech center, or makerspace
4. Ask a librarian or guidance counselor for books and information about careers or a certain job you’re interested in
5. Search for videos and stories of innovations in STEM
6. Learn a new skill or research more about the topic
7. Choose what to study in school and beyond
8. Find a mentor who can give advice or look for stories of role models
9. Join a club in your community, like robotics or environmental
activism, to connect with others
10. Help younger kids learn more about STEM</t>
        </r>
        <r>
          <rPr>
            <b/>
            <sz val="9"/>
            <color indexed="81"/>
            <rFont val="Tahoma"/>
            <family val="2"/>
          </rPr>
          <t xml:space="preserve">
</t>
        </r>
      </text>
    </comment>
    <comment ref="C749" authorId="0" shapeId="0" xr:uid="{5163FAAE-3D2A-4078-901B-C57CFE2DF32A}">
      <text>
        <r>
          <rPr>
            <b/>
            <sz val="9"/>
            <color indexed="81"/>
            <rFont val="Tahoma"/>
            <family val="2"/>
          </rPr>
          <t>Map your career path</t>
        </r>
        <r>
          <rPr>
            <sz val="9"/>
            <color indexed="81"/>
            <rFont val="Tahoma"/>
            <family val="2"/>
          </rPr>
          <t xml:space="preserve">
Now, think about where you are today and where you want to be in the future. You have a lot of ideas, but it’s time to map them out and get started on your next steps to success!
You can use milestones to help map your next steps. A milestone is an action or event marking a big change in your life. This could be anything like your college graduation, moving somewhere new, or starting a new job.
So, to reach your career goal, what are some things you can do:
● By the end of middle school?
● By the end of high school?
● After high school?
Once you know what your steps are for each milestone, create a map to show your entire career path! Fill out the chart on the right to get started. 
Then, use a large sheet of paper to draw your vision for the future! Make sure to include your steps and add words and pictures that motivate you to reach your goals.
Once you have a map, you can use it to remind you of your goal and what you need to do to achieve it. You can also share it with others, like your family, teachers, or other mentors, who can help support you on your way to career success!</t>
        </r>
        <r>
          <rPr>
            <b/>
            <sz val="9"/>
            <color indexed="81"/>
            <rFont val="Tahoma"/>
            <family val="2"/>
          </rPr>
          <t xml:space="preserve">
</t>
        </r>
      </text>
    </comment>
    <comment ref="C753" authorId="0" shapeId="0" xr:uid="{00000000-0006-0000-0500-000010020000}">
      <text>
        <r>
          <rPr>
            <b/>
            <sz val="9"/>
            <color indexed="81"/>
            <rFont val="Tahoma"/>
            <family val="2"/>
          </rPr>
          <t>As you and your friends think about how you want to use your cookie money, challenge yourselves to stretch.</t>
        </r>
        <r>
          <rPr>
            <sz val="9"/>
            <color indexed="81"/>
            <rFont val="Tahoma"/>
            <family val="2"/>
          </rPr>
          <t xml:space="preserve"> How about coming up with a high-impact Silver Award project or a Take Action project that's more ambitious than any you've done before? Or maybe you want to start saving for a big trip in the United States or overseas. It could take several years of hard work to get the money for such big projects-not to mention lots of research and planning. That's what makes achieving the goal so sweet!</t>
        </r>
      </text>
    </comment>
    <comment ref="C755" authorId="0" shapeId="0" xr:uid="{00000000-0006-0000-0500-000011020000}">
      <text>
        <r>
          <rPr>
            <b/>
            <sz val="9"/>
            <color indexed="81"/>
            <rFont val="Tahoma"/>
            <family val="2"/>
          </rPr>
          <t>When you have a big goal, you have to sell in a bigger way.</t>
        </r>
        <r>
          <rPr>
            <sz val="9"/>
            <color indexed="81"/>
            <rFont val="Tahoma"/>
            <family val="2"/>
          </rPr>
          <t xml:space="preserve"> Brainstorm ways you could increase sales in ways you've never tried before. For example, maybe you could approach local businesses to see if they would buy cookies by the case to give to their own customers or staff. Maybe you could create a pop-up store and take it to places that get a lot of foot traffic. Or maybe you could get permission to set up a booth at a major event in your community. Once you've come up with a few solid ideas, write down a list of action steps to make your dreams become real.</t>
        </r>
      </text>
    </comment>
    <comment ref="C757" authorId="0" shapeId="0" xr:uid="{00000000-0006-0000-0500-000012020000}">
      <text>
        <r>
          <rPr>
            <b/>
            <sz val="9"/>
            <color indexed="81"/>
            <rFont val="Tahoma"/>
            <family val="2"/>
          </rPr>
          <t>Whether you're using your cookie money to go on a dream trip or to fund a major Take Action project,</t>
        </r>
        <r>
          <rPr>
            <sz val="9"/>
            <color indexed="81"/>
            <rFont val="Tahoma"/>
            <family val="2"/>
          </rPr>
          <t xml:space="preserve"> you'll have a better chance of selling cookies if you make your dream real to your customers. Brainstorm exciting ways to tell the story of what you hope to do with your cookie money. For example, you may want to use social media to send updates on your progress. Remember that you may be working toward your goal for more than one year, so think about how you can keep current and future customers over time as well.</t>
        </r>
      </text>
    </comment>
    <comment ref="C759" authorId="0" shapeId="0" xr:uid="{00000000-0006-0000-0500-000013020000}">
      <text>
        <r>
          <rPr>
            <b/>
            <sz val="9"/>
            <color indexed="81"/>
            <rFont val="Tahoma"/>
            <family val="2"/>
          </rPr>
          <t>Show your plan to a businesswoman,</t>
        </r>
        <r>
          <rPr>
            <sz val="9"/>
            <color indexed="81"/>
            <rFont val="Tahoma"/>
            <family val="2"/>
          </rPr>
          <t xml:space="preserve"> and ask for her advice about increasing sales, developing a new customer base, or telling your story in a strong way that makes customers want to buy your product.</t>
        </r>
      </text>
    </comment>
    <comment ref="C761" authorId="0" shapeId="0" xr:uid="{00000000-0006-0000-0500-000014020000}">
      <text>
        <r>
          <rPr>
            <b/>
            <sz val="9"/>
            <color indexed="81"/>
            <rFont val="Tahoma"/>
            <family val="2"/>
          </rPr>
          <t>Think of innovative ways to let your customers know the progress you're making in the pursuit of your dream.</t>
        </r>
        <r>
          <rPr>
            <sz val="9"/>
            <color indexed="81"/>
            <rFont val="Tahoma"/>
            <family val="2"/>
          </rPr>
          <t xml:space="preserve"> If your customers feel good about being part of making your dream come true, they may want to keep purchasing cookies! Maybe you'd enjoy holding an open house for your customers where you could show a video or give a multimedia presentation about your plans. Or maybe you'd like to spread the word beyond your customer base by teaming up with an adult and posting a video online.</t>
        </r>
      </text>
    </comment>
    <comment ref="C765" authorId="0" shapeId="0" xr:uid="{A86A2498-F275-4964-B90E-C77F34C41BF3}">
      <text>
        <r>
          <rPr>
            <sz val="9"/>
            <color indexed="81"/>
            <rFont val="Tahoma"/>
            <family val="2"/>
          </rPr>
          <t xml:space="preserve">Which adventure do you want to do to earn this badge? Do you want to plan and go on a long-distance trail run? Or would you rather take on a </t>
        </r>
        <r>
          <rPr>
            <b/>
            <sz val="9"/>
            <color indexed="81"/>
            <rFont val="Tahoma"/>
            <family val="2"/>
          </rPr>
          <t>trail-hiking</t>
        </r>
        <r>
          <rPr>
            <sz val="9"/>
            <color indexed="81"/>
            <rFont val="Tahoma"/>
            <family val="2"/>
          </rPr>
          <t xml:space="preserve"> challenge? Before you make your choice, take this step to explore both of your options.
ADVENTURE OPTIONS
•Long-Distance Trail Runnin</t>
        </r>
        <r>
          <rPr>
            <b/>
            <sz val="9"/>
            <color indexed="81"/>
            <rFont val="Tahoma"/>
            <family val="2"/>
          </rPr>
          <t>g</t>
        </r>
        <r>
          <rPr>
            <sz val="9"/>
            <color indexed="81"/>
            <rFont val="Tahoma"/>
            <family val="2"/>
          </rPr>
          <t>: You will train to build endurance for running a long distance at a comfortable pace. Aim for a three-mile distance.
•</t>
        </r>
        <r>
          <rPr>
            <b/>
            <sz val="9"/>
            <color indexed="81"/>
            <rFont val="Tahoma"/>
            <family val="2"/>
          </rPr>
          <t>Trail-Hiking</t>
        </r>
        <r>
          <rPr>
            <sz val="9"/>
            <color indexed="81"/>
            <rFont val="Tahoma"/>
            <family val="2"/>
          </rPr>
          <t xml:space="preserve"> Challenge: You will train for and complete all three of the trail challenges listed below. Plan to do these on three different days and aim for each hike to last an entire day (minimum six hours on the trail).
  1. A trail covering significant elevation changes. Aim for a minimum 2,000-foot cumulative elevation gain, meaning you add the total of all your elevation gains along the trail.
  2. A trail covering a great distance. Aim for a minimum of 10 miles.
  3. A trail on a terrain different from previous hikes you've done (such as desert, rocky, steep, meadows, multiple stream crossings, or higher elevation). Just make sure it's a day trip; aim for a minimum of six hours on whichever type of trail you choose.</t>
        </r>
      </text>
    </comment>
    <comment ref="C766" authorId="0" shapeId="0" xr:uid="{38F06281-3739-4F66-BABC-A8A06FF38F94}">
      <text>
        <r>
          <rPr>
            <b/>
            <sz val="9"/>
            <color indexed="81"/>
            <rFont val="Tahoma"/>
            <family val="2"/>
          </rPr>
          <t xml:space="preserve">Talk an expert trail </t>
        </r>
        <r>
          <rPr>
            <sz val="9"/>
            <color indexed="81"/>
            <rFont val="Tahoma"/>
            <family val="2"/>
          </rPr>
          <t xml:space="preserve">runner and </t>
        </r>
        <r>
          <rPr>
            <b/>
            <sz val="9"/>
            <color indexed="81"/>
            <rFont val="Tahoma"/>
            <family val="2"/>
          </rPr>
          <t>hiker.</t>
        </r>
        <r>
          <rPr>
            <sz val="9"/>
            <color indexed="81"/>
            <rFont val="Tahoma"/>
            <family val="2"/>
          </rPr>
          <t xml:space="preserve"> Find out what they like best about their sport. Which one are you more interested in trying for yourself? Share your thoughts with your family or Girl Scout friends.</t>
        </r>
      </text>
    </comment>
    <comment ref="C767" authorId="0" shapeId="0" xr:uid="{B47FA62C-E380-4EC5-AD62-184AEFF97042}">
      <text>
        <r>
          <rPr>
            <b/>
            <sz val="9"/>
            <color indexed="81"/>
            <rFont val="Tahoma"/>
            <family val="2"/>
          </rPr>
          <t xml:space="preserve">Watch a video or read a book about </t>
        </r>
        <r>
          <rPr>
            <sz val="9"/>
            <color indexed="81"/>
            <rFont val="Tahoma"/>
            <family val="2"/>
          </rPr>
          <t>trail runnin</t>
        </r>
        <r>
          <rPr>
            <b/>
            <sz val="9"/>
            <color indexed="81"/>
            <rFont val="Tahoma"/>
            <family val="2"/>
          </rPr>
          <t>g and hiking.</t>
        </r>
        <r>
          <rPr>
            <sz val="9"/>
            <color indexed="81"/>
            <rFont val="Tahoma"/>
            <family val="2"/>
          </rPr>
          <t xml:space="preserve"> Find a story about one female runner and one female</t>
        </r>
        <r>
          <rPr>
            <b/>
            <sz val="9"/>
            <color indexed="81"/>
            <rFont val="Tahoma"/>
            <family val="2"/>
          </rPr>
          <t xml:space="preserve"> hiker</t>
        </r>
        <r>
          <rPr>
            <sz val="9"/>
            <color indexed="81"/>
            <rFont val="Tahoma"/>
            <family val="2"/>
          </rPr>
          <t xml:space="preserve">. You can watch videos or read books. Outdoor organizations and retail websites are excellent resources for videos featuring women with inspirational long-distance trail running and </t>
        </r>
        <r>
          <rPr>
            <b/>
            <sz val="9"/>
            <color indexed="81"/>
            <rFont val="Tahoma"/>
            <family val="2"/>
          </rPr>
          <t>hikin</t>
        </r>
        <r>
          <rPr>
            <sz val="9"/>
            <color indexed="81"/>
            <rFont val="Tahoma"/>
            <family val="2"/>
          </rPr>
          <t>g stories. Which one are you more interested in trying for yourself? Share your thoughts with your family or Girl Scout friends.</t>
        </r>
      </text>
    </comment>
    <comment ref="C768" authorId="0" shapeId="0" xr:uid="{F06E8896-DD43-4895-9279-43905FE4FD63}">
      <text>
        <r>
          <rPr>
            <b/>
            <sz val="9"/>
            <color indexed="81"/>
            <rFont val="Tahoma"/>
            <family val="2"/>
          </rPr>
          <t xml:space="preserve">Explore what you will do for trail </t>
        </r>
        <r>
          <rPr>
            <sz val="9"/>
            <color indexed="81"/>
            <rFont val="Tahoma"/>
            <family val="2"/>
          </rPr>
          <t xml:space="preserve">running and </t>
        </r>
        <r>
          <rPr>
            <b/>
            <sz val="9"/>
            <color indexed="81"/>
            <rFont val="Tahoma"/>
            <family val="2"/>
          </rPr>
          <t>hiking.</t>
        </r>
        <r>
          <rPr>
            <sz val="9"/>
            <color indexed="81"/>
            <rFont val="Tahoma"/>
            <family val="2"/>
          </rPr>
          <t xml:space="preserve"> (See "Adventure Options" above.) Do your own research too! Then decide on one you like best and pitch why you selected it to your family or Girl Scout friends.</t>
        </r>
      </text>
    </comment>
    <comment ref="C769" authorId="0" shapeId="0" xr:uid="{041CF8E9-1606-4EA6-BE97-C79CA1063DB9}">
      <text>
        <r>
          <rPr>
            <sz val="9"/>
            <color indexed="81"/>
            <rFont val="Tahoma"/>
            <family val="2"/>
          </rPr>
          <t xml:space="preserve">You decided on a long-distance trail-running or a </t>
        </r>
        <r>
          <rPr>
            <b/>
            <sz val="9"/>
            <color indexed="81"/>
            <rFont val="Tahoma"/>
            <family val="2"/>
          </rPr>
          <t xml:space="preserve">trail-hiking </t>
        </r>
        <r>
          <rPr>
            <sz val="9"/>
            <color indexed="81"/>
            <rFont val="Tahoma"/>
            <family val="2"/>
          </rPr>
          <t xml:space="preserve">challenge adventure. Now take this step to make sure it happens!
TO COMPLETE THIS STEP, MAKE SURE YOU:
•Pick your destination. Consider the following:
  ◦Difficulty of the trail, including elevation changes, altitude, distance, and terrain
  ◦Fitness level needed for the trail
  ◦Ideal time of year, keeping the weather in mind
  ◦Water sources along the trail
  ◦Wildlife along the trail
  ◦Remoteness of the trail
  ◦Access to outside assistance in the event of an emergency
  ◦Travel distance to the trail. If you need to stay overnight, look for lodging and available activities in the area. (Check with your council for travel guidelines.)
•Explore your destination. Look online for trail reports from fellow hikers and trail runners. Reach out to the land management agency overseeing the area, such as the Bureau of Land Management or National Park Service. The more you know about your destination, the better your experience will be.
•Plan some activities to do along the trail Mix up your run or </t>
        </r>
        <r>
          <rPr>
            <b/>
            <sz val="9"/>
            <color indexed="81"/>
            <rFont val="Tahoma"/>
            <family val="2"/>
          </rPr>
          <t>hike</t>
        </r>
        <r>
          <rPr>
            <sz val="9"/>
            <color indexed="81"/>
            <rFont val="Tahoma"/>
            <family val="2"/>
          </rPr>
          <t xml:space="preserve"> by adding in some activities along the way. Write down your ideas on a notecard, put clear tape over your notecard or put it in a plastic baggie, and attach it to the outside of your backpack or water bottle. Be as creative as you'd like!
•Come up with a budget. Make a list of all the expenses for your outdoor adventure. What will you need for food, travel, and gear? How ill you pay for it? You and your troop or group may want to use Girl Scout Cookie™ earnings.</t>
        </r>
      </text>
    </comment>
    <comment ref="C770" authorId="0" shapeId="0" xr:uid="{D4CFFC47-00C5-44AA-810B-B18BF3520993}">
      <text>
        <r>
          <rPr>
            <b/>
            <sz val="9"/>
            <color indexed="81"/>
            <rFont val="Tahoma"/>
            <family val="2"/>
          </rPr>
          <t>Know the language for your adventure.</t>
        </r>
        <r>
          <rPr>
            <sz val="9"/>
            <color indexed="81"/>
            <rFont val="Tahoma"/>
            <family val="2"/>
          </rPr>
          <t xml:space="preserve"> We've given you some terms to know for your outdoor adventure on page 6; add more to the list.</t>
        </r>
      </text>
    </comment>
    <comment ref="C771" authorId="0" shapeId="0" xr:uid="{37CB7DF6-E719-4027-9B45-862395EC5245}">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t>
        </r>
        <r>
          <rPr>
            <b/>
            <sz val="9"/>
            <color indexed="81"/>
            <rFont val="Tahoma"/>
            <family val="2"/>
          </rPr>
          <t xml:space="preserve"> </t>
        </r>
        <r>
          <rPr>
            <sz val="9"/>
            <color indexed="81"/>
            <rFont val="Tahoma"/>
            <family val="2"/>
          </rPr>
          <t>runner, or backpacker.</t>
        </r>
      </text>
    </comment>
    <comment ref="C772" authorId="0" shapeId="0" xr:uid="{9614D6C2-4EEB-47FB-A004-D808C035E505}">
      <text>
        <r>
          <rPr>
            <b/>
            <sz val="9"/>
            <color indexed="81"/>
            <rFont val="Tahoma"/>
            <family val="2"/>
          </rPr>
          <t>Find out about common trail injuries.</t>
        </r>
        <r>
          <rPr>
            <sz val="9"/>
            <color indexed="81"/>
            <rFont val="Tahoma"/>
            <family val="2"/>
          </rPr>
          <t xml:space="preserve"> Research the types of injuries that could happen on your outdoor adventure. Some possible options: frostbite if it's cold, heat stroke if it's hot, a sprained ankle, or dehydration. What can you do to avoid injuries or respond to them if they happen? Take this knowledge and apply it to safety in your training plan in Step 4.</t>
        </r>
      </text>
    </comment>
    <comment ref="C773" authorId="0" shapeId="0" xr:uid="{415B4411-B312-4F09-9006-0274450738B4}">
      <text>
        <r>
          <rPr>
            <sz val="9"/>
            <color indexed="81"/>
            <rFont val="Tahoma"/>
            <family val="2"/>
          </rPr>
          <t>Be prepared with the right gear for your adventure! Try to borrow gear from family or friends so you don't need to buy it.
BEFORE YOU BEGIN: TEN ESSENTIALS FOR OUTDOOR ADVENTURES
•Use this list to help create a checklist of things you might need for your outdoor adventure. And add things too! For example, you might need a backpack for your hike.
  ◦Proper clothing and footwear    ◦Nativational tools
  ◦Sun protection                ◦Lightweight portable shelter
  ◦Water                                     ◦Light source
  ◦Food                                       ◦Fire starter
  ◦First-aid kit                               ◦Repair kit</t>
        </r>
      </text>
    </comment>
    <comment ref="C774" authorId="0" shapeId="0" xr:uid="{14742B94-F211-4804-A08E-7B8BEFB7DC9A}">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t>
        </r>
      </text>
    </comment>
    <comment ref="C775" authorId="0" shapeId="0" xr:uid="{AC2F7A3F-4219-42B6-8271-9DB21F8C54A0}">
      <text>
        <r>
          <rPr>
            <b/>
            <sz val="9"/>
            <color indexed="81"/>
            <rFont val="Tahoma"/>
            <family val="2"/>
          </rPr>
          <t>Try out your gear.</t>
        </r>
        <r>
          <rPr>
            <sz val="9"/>
            <color indexed="81"/>
            <rFont val="Tahoma"/>
            <family val="2"/>
          </rPr>
          <t xml:space="preserve"> If you're running or </t>
        </r>
        <r>
          <rPr>
            <b/>
            <sz val="9"/>
            <color indexed="81"/>
            <rFont val="Tahoma"/>
            <family val="2"/>
          </rPr>
          <t>hiking</t>
        </r>
        <r>
          <rPr>
            <sz val="9"/>
            <color indexed="81"/>
            <rFont val="Tahoma"/>
            <family val="2"/>
          </rPr>
          <t xml:space="preserve"> with a daypack or new shoes, take a trail trek around your neighborhood.</t>
        </r>
      </text>
    </comment>
    <comment ref="C776" authorId="0" shapeId="0" xr:uid="{AA3F7A37-F59E-454B-9B55-E464C6B47FCF}">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or family. Do you know an adult with experience in your outdoor adventure who could help guide your meeting?</t>
        </r>
      </text>
    </comment>
    <comment ref="C777" authorId="0" shapeId="0" xr:uid="{11367B9A-11AC-4B84-81D8-486FA8999469}">
      <text>
        <r>
          <rPr>
            <sz val="9"/>
            <color indexed="81"/>
            <rFont val="Tahoma"/>
            <family val="2"/>
          </rPr>
          <t>Get mentally and physicall ready for your adventure. Set a goal and make sure to practice postiive self-talk!
TO COMPLETE THIS STEP, MAKE SURE YOU:
•Use the training tips. Referring to the list on this page, come up with a training plan and put together a schedule.
•Follow safety tips. Train only with a trusted adult or friend. Make sure another adult (one who is not with you), knows your route and the estimated time you should return home.
•Practice your navigational skills. See some suggestions on page 9.
•Practice your first-aid skills. Learn how to repsond to emergency medical situations that can arise, such as sprains, cuts, and sunburn.</t>
        </r>
      </text>
    </comment>
    <comment ref="C778" authorId="0" shapeId="0" xr:uid="{EFA3E71F-D06C-4589-91CA-3261A42260CE}">
      <text>
        <r>
          <rPr>
            <b/>
            <sz val="9"/>
            <color indexed="81"/>
            <rFont val="Tahoma"/>
            <family val="2"/>
          </rPr>
          <t>Take a practice run</t>
        </r>
        <r>
          <rPr>
            <sz val="9"/>
            <color indexed="81"/>
            <rFont val="Tahoma"/>
            <family val="2"/>
          </rPr>
          <t xml:space="preserve"> or hike</t>
        </r>
        <r>
          <rPr>
            <b/>
            <sz val="9"/>
            <color indexed="81"/>
            <rFont val="Tahoma"/>
            <family val="2"/>
          </rPr>
          <t>.</t>
        </r>
        <r>
          <rPr>
            <sz val="9"/>
            <color indexed="81"/>
            <rFont val="Tahoma"/>
            <family val="2"/>
          </rPr>
          <t xml:space="preserve"> Do a practice run around your block or school track with an experienced trail runner, or take a practice </t>
        </r>
        <r>
          <rPr>
            <b/>
            <sz val="9"/>
            <color indexed="81"/>
            <rFont val="Tahoma"/>
            <family val="2"/>
          </rPr>
          <t>hike</t>
        </r>
        <r>
          <rPr>
            <sz val="9"/>
            <color indexed="81"/>
            <rFont val="Tahoma"/>
            <family val="2"/>
          </rPr>
          <t xml:space="preserve"> with an expert </t>
        </r>
        <r>
          <rPr>
            <b/>
            <sz val="9"/>
            <color indexed="81"/>
            <rFont val="Tahoma"/>
            <family val="2"/>
          </rPr>
          <t>hiker</t>
        </r>
        <r>
          <rPr>
            <sz val="9"/>
            <color indexed="81"/>
            <rFont val="Tahoma"/>
            <family val="2"/>
          </rPr>
          <t>. Observe what they do and ask for tips about your form.</t>
        </r>
      </text>
    </comment>
    <comment ref="C779" authorId="0" shapeId="0" xr:uid="{4F092FF1-1E5D-4E28-A448-681352B72E41}">
      <text>
        <r>
          <rPr>
            <b/>
            <sz val="9"/>
            <color indexed="81"/>
            <rFont val="Tahoma"/>
            <family val="2"/>
          </rPr>
          <t>Get expert training tips.</t>
        </r>
        <r>
          <rPr>
            <sz val="9"/>
            <color indexed="81"/>
            <rFont val="Tahoma"/>
            <family val="2"/>
          </rPr>
          <t xml:space="preserve"> Ask a running coach or experienced </t>
        </r>
        <r>
          <rPr>
            <b/>
            <sz val="9"/>
            <color indexed="81"/>
            <rFont val="Tahoma"/>
            <family val="2"/>
          </rPr>
          <t>hiker</t>
        </r>
        <r>
          <rPr>
            <sz val="9"/>
            <color indexed="81"/>
            <rFont val="Tahoma"/>
            <family val="2"/>
          </rPr>
          <t xml:space="preserve"> to give you tips on goals and training. Or go online to search websites for outdoor organizations, publications, and retail stores that offer valuable information and advice.</t>
        </r>
      </text>
    </comment>
    <comment ref="C780" authorId="0" shapeId="0" xr:uid="{8F4ACAF5-C6C8-4E96-8F26-219D084A2F97}">
      <text>
        <r>
          <rPr>
            <b/>
            <sz val="9"/>
            <color indexed="81"/>
            <rFont val="Tahoma"/>
            <family val="2"/>
          </rPr>
          <t>Get your mind in shape for your adventure.</t>
        </r>
        <r>
          <rPr>
            <sz val="9"/>
            <color indexed="81"/>
            <rFont val="Tahoma"/>
            <family val="2"/>
          </rPr>
          <t xml:space="preserve"> Physical fitness is just one part of your adventure - you'll want to prepare mentally too. This can mean creating an image in your mind of what you want to achieve, then imagining the adventure from start to finish. Try watching a video of a great</t>
        </r>
        <r>
          <rPr>
            <b/>
            <sz val="9"/>
            <color indexed="81"/>
            <rFont val="Tahoma"/>
            <family val="2"/>
          </rPr>
          <t xml:space="preserve"> </t>
        </r>
        <r>
          <rPr>
            <sz val="9"/>
            <color indexed="81"/>
            <rFont val="Tahoma"/>
            <family val="2"/>
          </rPr>
          <t xml:space="preserve">run or an exciting </t>
        </r>
        <r>
          <rPr>
            <b/>
            <sz val="9"/>
            <color indexed="81"/>
            <rFont val="Tahoma"/>
            <family val="2"/>
          </rPr>
          <t>hiking</t>
        </r>
        <r>
          <rPr>
            <sz val="9"/>
            <color indexed="81"/>
            <rFont val="Tahoma"/>
            <family val="2"/>
          </rPr>
          <t xml:space="preserve"> adventure and use that for your model. Pick a positive saying for your outdoor adventure. It could be something like "I can do it," "I've got this," or "I am strong." Repeat this saying out loud or silently to yourself as you are training and on your adventure. It will help you focus if things get difficult. Always be positive about your performance, even in your imagination!</t>
        </r>
      </text>
    </comment>
    <comment ref="C781" authorId="0" shapeId="0" xr:uid="{54628423-FEE2-44D3-948D-8B651B93AAD9}">
      <text>
        <r>
          <rPr>
            <sz val="9"/>
            <color indexed="81"/>
            <rFont val="Tahoma"/>
            <family val="2"/>
          </rPr>
          <t>You've planned and trained - now you're ready for your outdoor adventure! Make it memorable by keeping an adventure journal, shooting videos of your experience, or trying a new activity along a trail.
BEFORE YOU BEGIN YOUR ADVENTURE, REVIEW THIS CHECKLIST:
•Safety: Always run or hike with a buddy. Leave behind with an adult:
  ◦Emergency contact names and numbers of everyone going on the adventure
  ◦Where you are going, including trail names
  ◦How to reach you in case of an emergency
  ◦What time you're expected to return
•Permission: Get permission slips, if needed, from your Girl Scout council, parent, or guardian.
•Gear check: Make sure you have all the gear from Step 3 with you, including snacks and water in reusable containers and a first-aid kit.
•Weather: Always check the weather before leaving. Be sure your gear and clothing choices are right for the weather.</t>
        </r>
      </text>
    </comment>
    <comment ref="C782" authorId="0" shapeId="0" xr:uid="{DEC59010-0D1F-4FE1-81AB-CDFCFC57AEFC}">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t>
        </r>
      </text>
    </comment>
    <comment ref="C783" authorId="0" shapeId="0" xr:uid="{2B8C155B-6995-47E0-AED3-6393314E0870}">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something new - like exploring nature, trying out a camping skill, or doing an activity a different way.</t>
        </r>
      </text>
    </comment>
    <comment ref="C784" authorId="1" shapeId="0" xr:uid="{6750C8D5-C48B-4BEB-92D4-FF512462949D}">
      <text>
        <r>
          <rPr>
            <b/>
            <sz val="9"/>
            <color indexed="81"/>
            <rFont val="Tahoma"/>
            <family val="2"/>
          </rPr>
          <t>Keep an adventure journal.</t>
        </r>
        <r>
          <rPr>
            <sz val="9"/>
            <color indexed="81"/>
            <rFont val="Tahoma"/>
            <family val="2"/>
          </rPr>
          <t xml:space="preserve"> How far did you</t>
        </r>
        <r>
          <rPr>
            <b/>
            <sz val="9"/>
            <color indexed="81"/>
            <rFont val="Tahoma"/>
            <family val="2"/>
          </rPr>
          <t xml:space="preserve"> </t>
        </r>
        <r>
          <rPr>
            <sz val="9"/>
            <color indexed="81"/>
            <rFont val="Tahoma"/>
            <family val="2"/>
          </rPr>
          <t xml:space="preserve">run or </t>
        </r>
        <r>
          <rPr>
            <b/>
            <sz val="9"/>
            <color indexed="81"/>
            <rFont val="Tahoma"/>
            <family val="2"/>
          </rPr>
          <t>hike</t>
        </r>
        <r>
          <rPr>
            <sz val="9"/>
            <color indexed="81"/>
            <rFont val="Tahoma"/>
            <family val="2"/>
          </rPr>
          <t xml:space="preserve">? What did you like most about running on the trail or </t>
        </r>
        <r>
          <rPr>
            <b/>
            <sz val="9"/>
            <color indexed="81"/>
            <rFont val="Tahoma"/>
            <family val="2"/>
          </rPr>
          <t>hiking</t>
        </r>
        <r>
          <rPr>
            <sz val="9"/>
            <color indexed="81"/>
            <rFont val="Tahoma"/>
            <family val="2"/>
          </rPr>
          <t>? What do you want to improve for next time? Write your notes in a journal or find a free app where you can document your journey, including how you felt at each phase of your adventure.</t>
        </r>
      </text>
    </comment>
    <comment ref="C788" authorId="0" shapeId="0" xr:uid="{7FEC25B9-8584-40FB-8643-72ADEDAB5FB0}">
      <text>
        <r>
          <rPr>
            <sz val="9"/>
            <color indexed="81"/>
            <rFont val="Tahoma"/>
            <family val="2"/>
          </rPr>
          <t xml:space="preserve">Which adventure do you want to do to earn this badge? Do you want to plan and go on a long-distance </t>
        </r>
        <r>
          <rPr>
            <b/>
            <sz val="9"/>
            <color indexed="81"/>
            <rFont val="Tahoma"/>
            <family val="2"/>
          </rPr>
          <t>trail run</t>
        </r>
        <r>
          <rPr>
            <sz val="9"/>
            <color indexed="81"/>
            <rFont val="Tahoma"/>
            <family val="2"/>
          </rPr>
          <t>? Or would you rather take on a trail-hiking challenge? Before you make your choice, take this step to explore both of your options.
ADVENTURE OPTIONS
•</t>
        </r>
        <r>
          <rPr>
            <b/>
            <sz val="9"/>
            <color indexed="81"/>
            <rFont val="Tahoma"/>
            <family val="2"/>
          </rPr>
          <t>Long-Distance Trail Running</t>
        </r>
        <r>
          <rPr>
            <sz val="9"/>
            <color indexed="81"/>
            <rFont val="Tahoma"/>
            <family val="2"/>
          </rPr>
          <t>: You will train to build endurance for running a long distance at a comfortable pace. Aim for a three-mile distance.
•Trail-Hiking Challenge: You will train for and complete all three of the trail challenges listed below. Plan to do these on three different days and aim for each hike to last an entire day (minimum six hours on the trail).
  1. A trail covering significant elevation changes. Aim for a minimum 2,000-foot cumulative elevation gain, meaning you add the total of all your elevation gains along the trail.
  2. A trail covering a great distance. Aim for a minimum of 10 miles.
  3. A trail on a terrain different from previous hikes you've done (such as desert, rocky, steep, meadows, multiple stream crossings, or higher elevation). Just make sure it's a day trip; aim for a minimum of six hours on whichever type of trail you choose.</t>
        </r>
      </text>
    </comment>
    <comment ref="C789" authorId="0" shapeId="0" xr:uid="{324368B6-7C75-471B-843C-2099041BD70E}">
      <text>
        <r>
          <rPr>
            <b/>
            <sz val="9"/>
            <color indexed="81"/>
            <rFont val="Tahoma"/>
            <family val="2"/>
          </rPr>
          <t>Talk an expert trail runner</t>
        </r>
        <r>
          <rPr>
            <sz val="9"/>
            <color indexed="81"/>
            <rFont val="Tahoma"/>
            <family val="2"/>
          </rPr>
          <t xml:space="preserve"> and hiker</t>
        </r>
        <r>
          <rPr>
            <b/>
            <sz val="9"/>
            <color indexed="81"/>
            <rFont val="Tahoma"/>
            <family val="2"/>
          </rPr>
          <t>.</t>
        </r>
        <r>
          <rPr>
            <sz val="9"/>
            <color indexed="81"/>
            <rFont val="Tahoma"/>
            <family val="2"/>
          </rPr>
          <t xml:space="preserve"> Find out what they like best about their sport. Which one are you more interested in trying for yourself? Share your thoughts with your family or Girl Scout friends.</t>
        </r>
      </text>
    </comment>
    <comment ref="C790" authorId="0" shapeId="0" xr:uid="{97D2B067-823C-4F18-B384-26DD0E18C617}">
      <text>
        <r>
          <rPr>
            <b/>
            <sz val="9"/>
            <color indexed="81"/>
            <rFont val="Tahoma"/>
            <family val="2"/>
          </rPr>
          <t>Watch a video or read a book about trail running and hiking.</t>
        </r>
        <r>
          <rPr>
            <sz val="9"/>
            <color indexed="81"/>
            <rFont val="Tahoma"/>
            <family val="2"/>
          </rPr>
          <t xml:space="preserve"> Find a story about one female </t>
        </r>
        <r>
          <rPr>
            <b/>
            <sz val="9"/>
            <color indexed="81"/>
            <rFont val="Tahoma"/>
            <family val="2"/>
          </rPr>
          <t>runner</t>
        </r>
        <r>
          <rPr>
            <sz val="9"/>
            <color indexed="81"/>
            <rFont val="Tahoma"/>
            <family val="2"/>
          </rPr>
          <t xml:space="preserve"> and one female hiker. You can watch videos or read books. Outdoor organizations and retail websites are excellent resources for videos featuring women with inspirational long-distance trail </t>
        </r>
        <r>
          <rPr>
            <b/>
            <sz val="9"/>
            <color indexed="81"/>
            <rFont val="Tahoma"/>
            <family val="2"/>
          </rPr>
          <t>running</t>
        </r>
        <r>
          <rPr>
            <sz val="9"/>
            <color indexed="81"/>
            <rFont val="Tahoma"/>
            <family val="2"/>
          </rPr>
          <t xml:space="preserve"> and hiking stories. Which one are you more interested in trying for yourself? Share your thoughts with your family or Girl Scout friends.</t>
        </r>
      </text>
    </comment>
    <comment ref="C791" authorId="0" shapeId="0" xr:uid="{70732223-A7E8-4A80-9706-A32EC73AC68A}">
      <text>
        <r>
          <rPr>
            <b/>
            <sz val="9"/>
            <color indexed="81"/>
            <rFont val="Tahoma"/>
            <family val="2"/>
          </rPr>
          <t>Explore what you will do for trail running</t>
        </r>
        <r>
          <rPr>
            <sz val="9"/>
            <color indexed="81"/>
            <rFont val="Tahoma"/>
            <family val="2"/>
          </rPr>
          <t xml:space="preserve"> and hiking</t>
        </r>
        <r>
          <rPr>
            <b/>
            <sz val="9"/>
            <color indexed="81"/>
            <rFont val="Tahoma"/>
            <family val="2"/>
          </rPr>
          <t>.</t>
        </r>
        <r>
          <rPr>
            <sz val="9"/>
            <color indexed="81"/>
            <rFont val="Tahoma"/>
            <family val="2"/>
          </rPr>
          <t xml:space="preserve"> (See "Adventure Options" above.) Do your own research too! Then decide on one you like best and pitch why you selected it to your family or Girl Scout friends.</t>
        </r>
      </text>
    </comment>
    <comment ref="C792" authorId="0" shapeId="0" xr:uid="{51A37FE3-3923-4814-8F16-E3991D2F8A32}">
      <text>
        <r>
          <rPr>
            <sz val="9"/>
            <color indexed="81"/>
            <rFont val="Tahoma"/>
            <family val="2"/>
          </rPr>
          <t xml:space="preserve">You decided on a long-distance </t>
        </r>
        <r>
          <rPr>
            <b/>
            <sz val="9"/>
            <color indexed="81"/>
            <rFont val="Tahoma"/>
            <family val="2"/>
          </rPr>
          <t>trail-running</t>
        </r>
        <r>
          <rPr>
            <sz val="9"/>
            <color indexed="81"/>
            <rFont val="Tahoma"/>
            <family val="2"/>
          </rPr>
          <t xml:space="preserve"> or a trail-hiking challenge adventure. Now take this step to make sure it happens!
TO COMPLETE THIS STEP, MAKE SURE YOU:
•Pick your destination. Consider the following:
  ◦Difficulty of the trail, including elevation changes, altitude, distance, and terrain
  ◦Fitness level needed for the trail
  ◦Ideal time of year, keeping the weather in mind
  ◦Water sources along the trail
  ◦Wildlife along the trail
  ◦Remoteness of the trail
  ◦Access to outside assistance in the event of an emergency
  ◦Travel distance to the trail. If you need to stay overnight, look for lodging and available activities in the area. (Check with your council for travel guidelines.)
•Explore your destination. Look online for trail reports from fellow hikers and trail runners. Reach out to the land management agency overseeing the area, such as the Bureau of Land Management or National Park Service. The more you know about your destination, the better your experience will be.
•Plan some activities to do along the trail Mix up your </t>
        </r>
        <r>
          <rPr>
            <b/>
            <sz val="9"/>
            <color indexed="81"/>
            <rFont val="Tahoma"/>
            <family val="2"/>
          </rPr>
          <t>run</t>
        </r>
        <r>
          <rPr>
            <sz val="9"/>
            <color indexed="81"/>
            <rFont val="Tahoma"/>
            <family val="2"/>
          </rPr>
          <t xml:space="preserve"> or hike by adding in some activities along the way. Write down your ideas on a notecard, put clear tape over your notecard or put it in a plastic baggie, and attach it to the outside of your backpack or water bottle. Be as creative as you'd like!
•Come up with a budget. Make a list of all the expenses for your outdoor adventure. What will you need for food, travel, and gear? How ill you pay for it? You and your troop or group may want to use Girl Scout Cookie™ earnings.</t>
        </r>
      </text>
    </comment>
    <comment ref="C793" authorId="0" shapeId="0" xr:uid="{582D945F-2EF3-440C-B542-0A191C8C2695}">
      <text>
        <r>
          <rPr>
            <b/>
            <sz val="9"/>
            <color indexed="81"/>
            <rFont val="Tahoma"/>
            <family val="2"/>
          </rPr>
          <t>Know the language for your adventure.</t>
        </r>
        <r>
          <rPr>
            <sz val="9"/>
            <color indexed="81"/>
            <rFont val="Tahoma"/>
            <family val="2"/>
          </rPr>
          <t xml:space="preserve"> We've given you some terms to know for your outdoor adventure on page 6; add more to the list.</t>
        </r>
      </text>
    </comment>
    <comment ref="C794" authorId="0" shapeId="0" xr:uid="{40463E23-4971-46B8-8882-9D5AB2686EC1}">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t>
        </r>
        <r>
          <rPr>
            <b/>
            <sz val="9"/>
            <color indexed="81"/>
            <rFont val="Tahoma"/>
            <family val="2"/>
          </rPr>
          <t xml:space="preserve"> runner</t>
        </r>
        <r>
          <rPr>
            <sz val="9"/>
            <color indexed="81"/>
            <rFont val="Tahoma"/>
            <family val="2"/>
          </rPr>
          <t>, or backpacker.</t>
        </r>
      </text>
    </comment>
    <comment ref="C795" authorId="0" shapeId="0" xr:uid="{22AB0D91-8EA8-47A3-ADE2-BCE0AB10F608}">
      <text>
        <r>
          <rPr>
            <b/>
            <sz val="9"/>
            <color indexed="81"/>
            <rFont val="Tahoma"/>
            <family val="2"/>
          </rPr>
          <t>Find out about common trail injuries.</t>
        </r>
        <r>
          <rPr>
            <sz val="9"/>
            <color indexed="81"/>
            <rFont val="Tahoma"/>
            <family val="2"/>
          </rPr>
          <t xml:space="preserve"> Research the types of injuries that could happen on your outdoor adventure. Some possible options: frostbite if it's cold, heat stroke if it's hot, a sprained ankle, or dehydration. What can you do to avoid injuries or respond to them if they happen? Take this knowledge and apply it to safety in your training plan in Step 4.</t>
        </r>
      </text>
    </comment>
    <comment ref="C796" authorId="0" shapeId="0" xr:uid="{35352DD2-9037-4006-8D61-ADFE19765531}">
      <text>
        <r>
          <rPr>
            <sz val="9"/>
            <color indexed="81"/>
            <rFont val="Tahoma"/>
            <family val="2"/>
          </rPr>
          <t>Be prepared with the right gear for your adventure! Try to borrow gear from family or friends so you don't need to buy it.
BEFORE YOU BEGIN: TEN ESSENTIALS FOR OUTDOOR ADVENTURES
•Use this list to help create a checklist of things you might need for your outdoor adventure. And add things too! For example, you might need a backpack for your hike.
  ◦Proper clothing and footwear    ◦Nativational tools
  ◦Sun protection                ◦Lightweight portable shelter
  ◦Water                                     ◦Light source
  ◦Food                                       ◦Fire starter
  ◦First-aid kit                               ◦Repair kit</t>
        </r>
      </text>
    </comment>
    <comment ref="C797" authorId="0" shapeId="0" xr:uid="{F48E924F-9A57-4CCC-9414-7B51F4E95686}">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t>
        </r>
      </text>
    </comment>
    <comment ref="C798" authorId="0" shapeId="0" xr:uid="{CC40E996-20BD-4910-886F-DAD907F87FFE}">
      <text>
        <r>
          <rPr>
            <b/>
            <sz val="9"/>
            <color indexed="81"/>
            <rFont val="Tahoma"/>
            <family val="2"/>
          </rPr>
          <t>Try out your gear.</t>
        </r>
        <r>
          <rPr>
            <sz val="9"/>
            <color indexed="81"/>
            <rFont val="Tahoma"/>
            <family val="2"/>
          </rPr>
          <t xml:space="preserve"> If you're </t>
        </r>
        <r>
          <rPr>
            <b/>
            <sz val="9"/>
            <color indexed="81"/>
            <rFont val="Tahoma"/>
            <family val="2"/>
          </rPr>
          <t>running</t>
        </r>
        <r>
          <rPr>
            <sz val="9"/>
            <color indexed="81"/>
            <rFont val="Tahoma"/>
            <family val="2"/>
          </rPr>
          <t xml:space="preserve"> or hiking with a daypack or new shoes, take a trail trek around your neighborhood.</t>
        </r>
      </text>
    </comment>
    <comment ref="C799" authorId="0" shapeId="0" xr:uid="{27DDF7F0-2DC1-40F3-998C-AE88C902EBE9}">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or family. Do you know an adult with experience in your outdoor adventure who could help guide your meeting?</t>
        </r>
      </text>
    </comment>
    <comment ref="C800" authorId="0" shapeId="0" xr:uid="{2F2BDD32-93B5-44BB-AF69-C7835631D8BE}">
      <text>
        <r>
          <rPr>
            <sz val="9"/>
            <color indexed="81"/>
            <rFont val="Tahoma"/>
            <family val="2"/>
          </rPr>
          <t>Get mentally and physicall ready for your adventure. Set a goal and make sure to practice postiive self-talk!
TO COMPLETE THIS STEP, MAKE SURE YOU:
•Use the training tips. Referring to the list on this page, come up with a training plan and put together a schedule.
•Follow safety tips. Train only with a trusted adult or friend. Make sure another adult (one who is not with you), knows your route and the estimated time you should return home.
•Practice your navigational skills. See some suggestions on page 9.
•Practice your first-aid skills. Learn how to repsond to emergency medical situations that can arise, such as sprains, cuts, and sunburn.</t>
        </r>
      </text>
    </comment>
    <comment ref="C801" authorId="0" shapeId="0" xr:uid="{230F9E17-A2DB-4B10-91B5-312C207926BC}">
      <text>
        <r>
          <rPr>
            <b/>
            <sz val="9"/>
            <color indexed="81"/>
            <rFont val="Tahoma"/>
            <family val="2"/>
          </rPr>
          <t>Take a practice run</t>
        </r>
        <r>
          <rPr>
            <sz val="9"/>
            <color indexed="81"/>
            <rFont val="Tahoma"/>
            <family val="2"/>
          </rPr>
          <t xml:space="preserve"> or hike</t>
        </r>
        <r>
          <rPr>
            <b/>
            <sz val="9"/>
            <color indexed="81"/>
            <rFont val="Tahoma"/>
            <family val="2"/>
          </rPr>
          <t>.</t>
        </r>
        <r>
          <rPr>
            <sz val="9"/>
            <color indexed="81"/>
            <rFont val="Tahoma"/>
            <family val="2"/>
          </rPr>
          <t xml:space="preserve"> Do a practice </t>
        </r>
        <r>
          <rPr>
            <b/>
            <sz val="9"/>
            <color indexed="81"/>
            <rFont val="Tahoma"/>
            <family val="2"/>
          </rPr>
          <t>run</t>
        </r>
        <r>
          <rPr>
            <sz val="9"/>
            <color indexed="81"/>
            <rFont val="Tahoma"/>
            <family val="2"/>
          </rPr>
          <t xml:space="preserve"> around your block or school track with an experienced trail </t>
        </r>
        <r>
          <rPr>
            <b/>
            <sz val="9"/>
            <color indexed="81"/>
            <rFont val="Tahoma"/>
            <family val="2"/>
          </rPr>
          <t>runner</t>
        </r>
        <r>
          <rPr>
            <sz val="9"/>
            <color indexed="81"/>
            <rFont val="Tahoma"/>
            <family val="2"/>
          </rPr>
          <t>, or take a practice hike with an expert hiker. Observe what they do and ask for tips about your form.</t>
        </r>
      </text>
    </comment>
    <comment ref="C802" authorId="0" shapeId="0" xr:uid="{9DE670BF-9CDD-4F72-ADC9-00003E29AC73}">
      <text>
        <r>
          <rPr>
            <b/>
            <sz val="9"/>
            <color indexed="81"/>
            <rFont val="Tahoma"/>
            <family val="2"/>
          </rPr>
          <t>Get expert training tips.</t>
        </r>
        <r>
          <rPr>
            <sz val="9"/>
            <color indexed="81"/>
            <rFont val="Tahoma"/>
            <family val="2"/>
          </rPr>
          <t xml:space="preserve"> Ask a </t>
        </r>
        <r>
          <rPr>
            <b/>
            <sz val="9"/>
            <color indexed="81"/>
            <rFont val="Tahoma"/>
            <family val="2"/>
          </rPr>
          <t>running coach</t>
        </r>
        <r>
          <rPr>
            <sz val="9"/>
            <color indexed="81"/>
            <rFont val="Tahoma"/>
            <family val="2"/>
          </rPr>
          <t xml:space="preserve"> or experienced hiker to give you tips on goals and training. Or go online to search websites for outdoor organizations, publications, and retail stores that offer valuable information and advice.</t>
        </r>
      </text>
    </comment>
    <comment ref="C803" authorId="0" shapeId="0" xr:uid="{D74C7A31-E20D-4904-ACE7-3DE63B860971}">
      <text>
        <r>
          <rPr>
            <b/>
            <sz val="9"/>
            <color indexed="81"/>
            <rFont val="Tahoma"/>
            <family val="2"/>
          </rPr>
          <t>Get your mind in shape for your adventure.</t>
        </r>
        <r>
          <rPr>
            <sz val="9"/>
            <color indexed="81"/>
            <rFont val="Tahoma"/>
            <family val="2"/>
          </rPr>
          <t xml:space="preserve"> Physical fitness is just one part of your adventure - you'll want to prepare mentally too. This can mean creating an image in your mind of what you want to achieve, then imagining the adventure from start to finish. Try watching a video of a great</t>
        </r>
        <r>
          <rPr>
            <b/>
            <sz val="9"/>
            <color indexed="81"/>
            <rFont val="Tahoma"/>
            <family val="2"/>
          </rPr>
          <t xml:space="preserve"> run</t>
        </r>
        <r>
          <rPr>
            <sz val="9"/>
            <color indexed="81"/>
            <rFont val="Tahoma"/>
            <family val="2"/>
          </rPr>
          <t xml:space="preserve"> or an exciting hiking adventure and use that for your model. Pick a positive saying for your outdoor adventure. It could be something like "I can do it," "I've got this," or "I am strong." Repeat this saying out loud or silently to yourself as you are training and on your adventure. It will help you focus if things get difficult. Always be positive about your performance, even in your imagination!</t>
        </r>
      </text>
    </comment>
    <comment ref="C804" authorId="0" shapeId="0" xr:uid="{0676883A-164D-417A-9633-12D90CF49CDD}">
      <text>
        <r>
          <rPr>
            <sz val="9"/>
            <color indexed="81"/>
            <rFont val="Tahoma"/>
            <family val="2"/>
          </rPr>
          <t>You've planned and trained - now you're ready for your outdoor adventure! Make it memorable by keeping an adventure journal, shooting videos of your experience, or trying a new activity along a trail.
BEFORE YOU BEGIN YOUR ADVENTURE, REVIEW THIS CHECKLIST:
•Safety: Always run or hike with a buddy. Leave behind with an adult:
  ◦Emergency contact names and numbers of everyone going on the adventure
  ◦Where you are going, including trail names
  ◦How to reach you in case of an emergency
  ◦What time you're expected to return
•Permission: Get permission slips, if needed, from your Girl Scout council, parent, or guardian.
•Gear check: Make sure you have all the gear from Step 3 with you, including snacks and water in reusable containers and a first-aid kit.
•Weather: Always check the weather before leaving. Be sure your gear and clothing choices are right for the weather.</t>
        </r>
      </text>
    </comment>
    <comment ref="C805" authorId="0" shapeId="0" xr:uid="{B973F244-61B4-4814-B9E1-BDB632DF265F}">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t>
        </r>
      </text>
    </comment>
    <comment ref="C806" authorId="0" shapeId="0" xr:uid="{5F526E94-AFFA-4D56-AF56-DE9982083E1B}">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something new - like exploring nature, trying out a camping skill, or doing an activity a different way.</t>
        </r>
      </text>
    </comment>
    <comment ref="C807" authorId="1" shapeId="0" xr:uid="{744B1C0A-4776-42F1-841E-0743AD76F8DB}">
      <text>
        <r>
          <rPr>
            <b/>
            <sz val="9"/>
            <color indexed="81"/>
            <rFont val="Tahoma"/>
            <family val="2"/>
          </rPr>
          <t>Keep an adventure journal.</t>
        </r>
        <r>
          <rPr>
            <sz val="9"/>
            <color indexed="81"/>
            <rFont val="Tahoma"/>
            <family val="2"/>
          </rPr>
          <t xml:space="preserve"> How far did you</t>
        </r>
        <r>
          <rPr>
            <b/>
            <sz val="9"/>
            <color indexed="81"/>
            <rFont val="Tahoma"/>
            <family val="2"/>
          </rPr>
          <t xml:space="preserve"> run</t>
        </r>
        <r>
          <rPr>
            <sz val="9"/>
            <color indexed="81"/>
            <rFont val="Tahoma"/>
            <family val="2"/>
          </rPr>
          <t xml:space="preserve"> or hike? What did you like most about </t>
        </r>
        <r>
          <rPr>
            <b/>
            <sz val="9"/>
            <color indexed="81"/>
            <rFont val="Tahoma"/>
            <family val="2"/>
          </rPr>
          <t>running</t>
        </r>
        <r>
          <rPr>
            <sz val="9"/>
            <color indexed="81"/>
            <rFont val="Tahoma"/>
            <family val="2"/>
          </rPr>
          <t xml:space="preserve"> on the trail or hiking? What do you want to improve for next time? Write your notes in a journal or find a free app where you can document your journey, including how you felt at each phase of your adventure.</t>
        </r>
      </text>
    </comment>
    <comment ref="C811" authorId="0" shapeId="0" xr:uid="{00000000-0006-0000-0500-000015020000}">
      <text>
        <r>
          <rPr>
            <sz val="9"/>
            <color indexed="81"/>
            <rFont val="Tahoma"/>
            <family val="2"/>
          </rPr>
          <t>When you're packing in and packing out all your gear, pay special attention to preparation. Do one of the choices below to help you review the planning checklist on the next page.</t>
        </r>
      </text>
    </comment>
    <comment ref="C812" authorId="0" shapeId="0" xr:uid="{00000000-0006-0000-0500-000016020000}">
      <text>
        <r>
          <rPr>
            <b/>
            <sz val="9"/>
            <color indexed="81"/>
            <rFont val="Tahoma"/>
            <family val="2"/>
          </rPr>
          <t>Talk an older Girl Scout or Girl Scout volunteer for tips.</t>
        </r>
        <r>
          <rPr>
            <sz val="9"/>
            <color indexed="81"/>
            <rFont val="Tahoma"/>
            <family val="2"/>
          </rPr>
          <t xml:space="preserve"> She should have tips on nearby campsites and recommendations for the kinds of gear you'll need to stay safe and have fun.</t>
        </r>
      </text>
    </comment>
    <comment ref="C813" authorId="0" shapeId="0" xr:uid="{00000000-0006-0000-0500-000017020000}">
      <text>
        <r>
          <rPr>
            <b/>
            <sz val="9"/>
            <color indexed="81"/>
            <rFont val="Tahoma"/>
            <family val="2"/>
          </rPr>
          <t>Check with a member of a local trekking club.</t>
        </r>
        <r>
          <rPr>
            <sz val="9"/>
            <color indexed="81"/>
            <rFont val="Tahoma"/>
            <family val="2"/>
          </rPr>
          <t xml:space="preserve"> Ask the person to come speak to your group, tell you about trails in the area, and help you plan your adventure.</t>
        </r>
      </text>
    </comment>
    <comment ref="C814" authorId="0" shapeId="0" xr:uid="{00000000-0006-0000-0500-000018020000}">
      <text>
        <r>
          <rPr>
            <b/>
            <sz val="9"/>
            <color indexed="81"/>
            <rFont val="Tahoma"/>
            <family val="2"/>
          </rPr>
          <t>Do it yourself.</t>
        </r>
        <r>
          <rPr>
            <sz val="9"/>
            <color indexed="81"/>
            <rFont val="Tahoma"/>
            <family val="2"/>
          </rPr>
          <t xml:space="preserve"> Pick up maps and information about places to trek from a library, bookstore, or recreation center. Look in hiking books or go online to research the supplies you'll need.</t>
        </r>
      </text>
    </comment>
    <comment ref="C815" authorId="0" shapeId="0" xr:uid="{00000000-0006-0000-0500-000019020000}">
      <text>
        <r>
          <rPr>
            <sz val="9"/>
            <color indexed="81"/>
            <rFont val="Tahoma"/>
            <family val="2"/>
          </rPr>
          <t>Hiking can be hard work, so make sure you're ready. Can you carry all your supplies over the distances and terrain you'll travel? Can you work together with your trailblazing companions? Get your group in mental and physical shape for the trip. (For at least one of the sessions, do your exercise with your pack fully loaded and in the shoes you plan to wear.)
Before you begin, fill out the quiz on the next page and discuss your answers with your group.</t>
        </r>
      </text>
    </comment>
    <comment ref="C816" authorId="0" shapeId="0" xr:uid="{00000000-0006-0000-0500-00001A020000}">
      <text>
        <r>
          <rPr>
            <b/>
            <sz val="9"/>
            <color indexed="81"/>
            <rFont val="Tahoma"/>
            <family val="2"/>
          </rPr>
          <t xml:space="preserve">Participate in a physically challenging team-building course. </t>
        </r>
        <r>
          <rPr>
            <sz val="9"/>
            <color indexed="81"/>
            <rFont val="Tahoma"/>
            <family val="2"/>
          </rPr>
          <t>These might be offered through your Girl Scout council, Outward Bound, or another organization. To continue to practice the skills you gained on the course, meet at least twice before you go.</t>
        </r>
      </text>
    </comment>
    <comment ref="C817" authorId="0" shapeId="0" xr:uid="{00000000-0006-0000-0500-00001B020000}">
      <text>
        <r>
          <rPr>
            <b/>
            <sz val="9"/>
            <color indexed="81"/>
            <rFont val="Tahoma"/>
            <family val="2"/>
          </rPr>
          <t>Build teamwork and endurance.</t>
        </r>
        <r>
          <rPr>
            <sz val="9"/>
            <color indexed="81"/>
            <rFont val="Tahoma"/>
            <family val="2"/>
          </rPr>
          <t xml:space="preserve"> Do three hikes, bike trips, or jogs of at least 30 minutes each with friends you'll be hiking with. Try to practice on your own as well.</t>
        </r>
      </text>
    </comment>
    <comment ref="C818" authorId="0" shapeId="0" xr:uid="{00000000-0006-0000-0500-00001C020000}">
      <text>
        <r>
          <rPr>
            <b/>
            <sz val="9"/>
            <color indexed="81"/>
            <rFont val="Tahoma"/>
            <family val="2"/>
          </rPr>
          <t>Try a "boot camp" exercise course.</t>
        </r>
        <r>
          <rPr>
            <sz val="9"/>
            <color indexed="81"/>
            <rFont val="Tahoma"/>
            <family val="2"/>
          </rPr>
          <t xml:space="preserve"> Find a course in your community, or ask a coach or trainer to help you make your own. Practice the routine at least three times all together before you go. Try to practice on your own as well!</t>
        </r>
      </text>
    </comment>
    <comment ref="C819" authorId="0" shapeId="0" xr:uid="{00000000-0006-0000-0500-00001D020000}">
      <text>
        <r>
          <rPr>
            <sz val="9"/>
            <color indexed="81"/>
            <rFont val="Tahoma"/>
            <family val="2"/>
          </rPr>
          <t>You'll need meals that are not only energy-packed but lightweight. What's the difference between freeze-dried and dehydrated foods? Which foods pack best? Which need to be repackaged? What do you need to eat to keep you warm, energized, and satisfied? Find the answers and plan your menu based on what you discover. Use one of the choices below to help you.</t>
        </r>
      </text>
    </comment>
    <comment ref="C820" authorId="0" shapeId="0" xr:uid="{00000000-0006-0000-0500-00001E020000}">
      <text>
        <r>
          <rPr>
            <b/>
            <sz val="9"/>
            <color indexed="81"/>
            <rFont val="Tahoma"/>
            <family val="2"/>
          </rPr>
          <t>Find three recipes for quick meals.</t>
        </r>
        <r>
          <rPr>
            <sz val="9"/>
            <color indexed="81"/>
            <rFont val="Tahoma"/>
            <family val="2"/>
          </rPr>
          <t xml:space="preserve"> Look for meals that can be cooked quickly in one pot using a cooking stove. Quick cooking means more time can be spent exploring. It also means using less cooking fuel. Ask your companions about their favorite foods and any allergy restrictions, and keep them in mind.</t>
        </r>
      </text>
    </comment>
    <comment ref="C821" authorId="0" shapeId="0" xr:uid="{00000000-0006-0000-0500-00001F020000}">
      <text>
        <r>
          <rPr>
            <b/>
            <sz val="9"/>
            <color indexed="81"/>
            <rFont val="Tahoma"/>
            <family val="2"/>
          </rPr>
          <t>Get into quick-energy snacks.</t>
        </r>
        <r>
          <rPr>
            <sz val="9"/>
            <color indexed="81"/>
            <rFont val="Tahoma"/>
            <family val="2"/>
          </rPr>
          <t xml:space="preserve"> You'll need fast fuel on your trek! Plan a menu to include energy bars and other non-cook lunch items. Then, try three different recipes for energy bars or quick snacks before you go, and make your favorite to take on your trek.</t>
        </r>
      </text>
    </comment>
    <comment ref="C822" authorId="0" shapeId="0" xr:uid="{00000000-0006-0000-0500-000020020000}">
      <text>
        <r>
          <rPr>
            <b/>
            <sz val="9"/>
            <color indexed="81"/>
            <rFont val="Tahoma"/>
            <family val="2"/>
          </rPr>
          <t>Trash the trash challenge.</t>
        </r>
        <r>
          <rPr>
            <sz val="9"/>
            <color indexed="81"/>
            <rFont val="Tahoma"/>
            <family val="2"/>
          </rPr>
          <t xml:space="preserve"> Since you'll be packing out what you packed in, plan your menu to create as little trash as possible. Bringin just enough food for each person and selecting foods with minimal packaging are two ways to reduce trash-find at least three more.</t>
        </r>
      </text>
    </comment>
    <comment ref="C823" authorId="0" shapeId="0" xr:uid="{00000000-0006-0000-0500-000021020000}">
      <text>
        <r>
          <rPr>
            <sz val="9"/>
            <color indexed="81"/>
            <rFont val="Tahoma"/>
            <family val="2"/>
          </rPr>
          <t>You might already have some great trail skills, and if you don't, one of your trailblazing companions might. Within your group, assess what would be most useful for each person to learn and divide these choices accordingly.</t>
        </r>
      </text>
    </comment>
    <comment ref="C824" authorId="0" shapeId="0" xr:uid="{00000000-0006-0000-0500-000022020000}">
      <text>
        <r>
          <rPr>
            <b/>
            <sz val="9"/>
            <color indexed="81"/>
            <rFont val="Tahoma"/>
            <family val="2"/>
          </rPr>
          <t>Learn how to purify water.</t>
        </r>
        <r>
          <rPr>
            <sz val="9"/>
            <color indexed="81"/>
            <rFont val="Tahoma"/>
            <family val="2"/>
          </rPr>
          <t xml:space="preserve"> The farther away from civilization you head, the less likely you are to find a water tap! Research the common water pollutants in the area where you'll travel. Find out about methods of purifying water and practice at least one.
FOR MORE FUN: Learn how to construct a solar still in the ground to extract water.</t>
        </r>
      </text>
    </comment>
    <comment ref="C825" authorId="0" shapeId="0" xr:uid="{00000000-0006-0000-0500-000023020000}">
      <text>
        <r>
          <rPr>
            <b/>
            <sz val="9"/>
            <color indexed="81"/>
            <rFont val="Tahoma"/>
            <family val="2"/>
          </rPr>
          <t>Practice navigating with a map and compass or GPS unit.</t>
        </r>
        <r>
          <rPr>
            <sz val="9"/>
            <color indexed="81"/>
            <rFont val="Tahoma"/>
            <family val="2"/>
          </rPr>
          <t xml:space="preserve"> Trace out a hiking route on a topographical map. Describe what you would see along the way by visualizing the terrain from the map symbols, and decide where you'll take the rest breaks based on the topography. Remember, if you're taking technology on teh trail, have a low-tech backup in case you move out of range of GPS satellites.
FOR MORE FUN: Try orienteering or geocaching on the trip.</t>
        </r>
      </text>
    </comment>
    <comment ref="C826" authorId="0" shapeId="0" xr:uid="{00000000-0006-0000-0500-000024020000}">
      <text>
        <r>
          <rPr>
            <b/>
            <sz val="9"/>
            <color rgb="FF000000"/>
            <rFont val="Tahoma"/>
            <family val="2"/>
          </rPr>
          <t>Pitch your tent three times in three different locations.</t>
        </r>
        <r>
          <rPr>
            <sz val="9"/>
            <color rgb="FF000000"/>
            <rFont val="Tahoma"/>
            <family val="2"/>
          </rPr>
          <t xml:space="preserve"> Select a tent that will meet the needs of your group. Then practice assembling, taking down, and storing the tent in three locations with different conditions. You'll always want a well-drained, level tent site, but it's good to practice in various conditions-who knows where you might go trailblazing next!</t>
        </r>
      </text>
    </comment>
    <comment ref="C827" authorId="0" shapeId="0" xr:uid="{00000000-0006-0000-0500-000025020000}">
      <text>
        <r>
          <rPr>
            <sz val="9"/>
            <color indexed="81"/>
            <rFont val="Tahoma"/>
            <family val="2"/>
          </rPr>
          <t>Enjoy being away from it all and out in the natural world, using your skills and adventuring with friends. Practice Leave No Trace principles, and take time to bond and reflect on your experience. Try one of these activities once you've settled in for the evening.</t>
        </r>
      </text>
    </comment>
    <comment ref="C828" authorId="0" shapeId="0" xr:uid="{00000000-0006-0000-0500-000026020000}">
      <text>
        <r>
          <rPr>
            <b/>
            <sz val="9"/>
            <color indexed="81"/>
            <rFont val="Tahoma"/>
            <family val="2"/>
          </rPr>
          <t>Play stuff-sack dramatics.</t>
        </r>
        <r>
          <rPr>
            <sz val="9"/>
            <color indexed="81"/>
            <rFont val="Tahoma"/>
            <family val="2"/>
          </rPr>
          <t xml:space="preserve"> From tents or packs, everyone finds the strangest thing they have. Then get into teams. Make as many stuff sacks as the number of teams, and mix up the objects evenly in the sacks. Then give each team 15 minutes to invent a play that uses every object as a prop. Remember, use the objects as things they're NOT-a banana is </t>
        </r>
        <r>
          <rPr>
            <i/>
            <sz val="9"/>
            <color indexed="81"/>
            <rFont val="Tahoma"/>
            <family val="2"/>
          </rPr>
          <t>not</t>
        </r>
        <r>
          <rPr>
            <sz val="9"/>
            <color indexed="81"/>
            <rFont val="Tahoma"/>
            <family val="2"/>
          </rPr>
          <t xml:space="preserve"> a fruit, but a telephone, a stray sock, or a fancy glove.</t>
        </r>
      </text>
    </comment>
    <comment ref="C829" authorId="0" shapeId="0" xr:uid="{00000000-0006-0000-0500-000027020000}">
      <text>
        <r>
          <rPr>
            <b/>
            <sz val="9"/>
            <color indexed="81"/>
            <rFont val="Tahoma"/>
            <family val="2"/>
          </rPr>
          <t>See the stars.</t>
        </r>
        <r>
          <rPr>
            <sz val="9"/>
            <color indexed="81"/>
            <rFont val="Tahoma"/>
            <family val="2"/>
          </rPr>
          <t xml:space="preserve"> Bring a guide to constellations with you, and identify as many as you can in the night sky. Talk about the stories behind the stars from Greek mythology. And what about a game of constellation charades using what you find out from stories?</t>
        </r>
      </text>
    </comment>
    <comment ref="C830" authorId="0" shapeId="0" xr:uid="{00000000-0006-0000-0500-000028020000}">
      <text>
        <r>
          <rPr>
            <b/>
            <sz val="9"/>
            <color indexed="81"/>
            <rFont val="Tahoma"/>
            <family val="2"/>
          </rPr>
          <t>Tell a progressive story.</t>
        </r>
        <r>
          <rPr>
            <sz val="9"/>
            <color indexed="81"/>
            <rFont val="Tahoma"/>
            <family val="2"/>
          </rPr>
          <t xml:space="preserve"> One girl starts the story and tells it for a minute, then the story is picked up by the next girl until everyone has made up a part. You could even act out the story as you tell it, or tell your part in song!</t>
        </r>
      </text>
    </comment>
    <comment ref="C834" authorId="0" shapeId="0" xr:uid="{00000000-0006-0000-0500-000029020000}">
      <text>
        <r>
          <rPr>
            <sz val="9"/>
            <color indexed="81"/>
            <rFont val="Tahoma"/>
            <family val="2"/>
          </rPr>
          <t>What better way to get glad about trees than to spend some time with them? Head outside and enjoy the bounty, shade, and delicious fun of trees.</t>
        </r>
      </text>
    </comment>
    <comment ref="C835" authorId="0" shapeId="0" xr:uid="{00000000-0006-0000-0500-00002A020000}">
      <text>
        <r>
          <rPr>
            <b/>
            <sz val="9"/>
            <color indexed="81"/>
            <rFont val="Tahoma"/>
            <family val="2"/>
          </rPr>
          <t>Take a tree trip.</t>
        </r>
        <r>
          <rPr>
            <sz val="9"/>
            <color indexed="81"/>
            <rFont val="Tahoma"/>
            <family val="2"/>
          </rPr>
          <t xml:space="preserve"> Visit a sugarhouse to learn how maples are tapped for maple syrup, or pick apples, oranges, almonds, or other fruits at an orchard. You might even know trees in your neighborhood with something tasty to offer. Bring home a souvenir-your homemade syrup or a bushel of apples for pie</t>
        </r>
      </text>
    </comment>
    <comment ref="C836" authorId="0" shapeId="0" xr:uid="{00000000-0006-0000-0500-00002B020000}">
      <text>
        <r>
          <rPr>
            <b/>
            <sz val="9"/>
            <color indexed="81"/>
            <rFont val="Tahoma"/>
            <family val="2"/>
          </rPr>
          <t>Design a tree house.</t>
        </r>
        <r>
          <rPr>
            <sz val="9"/>
            <color indexed="81"/>
            <rFont val="Tahoma"/>
            <family val="2"/>
          </rPr>
          <t xml:space="preserve"> Check out the basics of architectural drawing and draft the plans for your dream tree house. Then present your plans to friends to see if they'd like living there-or show an architect to see if your design would work.
FOR MORE FUN: Have a contest for the most original tree house design.</t>
        </r>
      </text>
    </comment>
    <comment ref="C837" authorId="0" shapeId="0" xr:uid="{00000000-0006-0000-0500-00002C020000}">
      <text>
        <r>
          <rPr>
            <b/>
            <sz val="9"/>
            <color indexed="81"/>
            <rFont val="Tahoma"/>
            <family val="2"/>
          </rPr>
          <t>Cook a tree dish.</t>
        </r>
        <r>
          <rPr>
            <sz val="9"/>
            <color indexed="81"/>
            <rFont val="Tahoma"/>
            <family val="2"/>
          </rPr>
          <t xml:space="preserve"> How about baking a lemon meringue pie, pressing almonds for milk, using several kinds of olives on pasta, mixing cherry preserves, or creating your own guacamole recipe? Share your dish (at a shady picnic?) and point out which ingredients came from trees!
FOR MORE FUN: Name five trees in this country that produce edible nuts.</t>
        </r>
      </text>
    </comment>
    <comment ref="C838" authorId="0" shapeId="0" xr:uid="{00000000-0006-0000-0500-00002D020000}">
      <text>
        <r>
          <rPr>
            <b/>
            <sz val="9"/>
            <color indexed="81"/>
            <rFont val="Tahoma"/>
            <family val="2"/>
          </rPr>
          <t>Dig into the amazing science of trees.</t>
        </r>
        <r>
          <rPr>
            <sz val="9"/>
            <color indexed="81"/>
            <rFont val="Tahoma"/>
            <family val="2"/>
          </rPr>
          <t xml:space="preserve"> You've got a good idea of what fun trees can be, so take a closer look at just how trees grow. Find out how trees serve the earth, and the plants and animals in their ecosystems-and create a tree souvenir that showcases jsut how much you know about the science behind the fun.</t>
        </r>
      </text>
    </comment>
    <comment ref="C839" authorId="0" shapeId="0" xr:uid="{00000000-0006-0000-0500-00002E020000}">
      <text>
        <r>
          <rPr>
            <b/>
            <sz val="9"/>
            <color indexed="81"/>
            <rFont val="Tahoma"/>
            <family val="2"/>
          </rPr>
          <t>Sketch and label the parts of a tree.</t>
        </r>
        <r>
          <rPr>
            <sz val="9"/>
            <color indexed="81"/>
            <rFont val="Tahoma"/>
            <family val="2"/>
          </rPr>
          <t xml:space="preserve"> Take a walk through your neighborhood and identify at least five different types of trees. Then make a "tree map" with each kind of tree and where it's located. How did those trees get there? Were they natural or planted? Native or imported? Include notes in your map for a cool tree reference.
FOR MORE FUN: Add photographs-what about pictures of your trees through the seasons?</t>
        </r>
      </text>
    </comment>
    <comment ref="C840" authorId="0" shapeId="0" xr:uid="{00000000-0006-0000-0500-00002F020000}">
      <text>
        <r>
          <rPr>
            <b/>
            <sz val="9"/>
            <color indexed="81"/>
            <rFont val="Tahoma"/>
            <family val="2"/>
          </rPr>
          <t>Sketch and label the parts of a tree.</t>
        </r>
        <r>
          <rPr>
            <sz val="9"/>
            <color indexed="81"/>
            <rFont val="Tahoma"/>
            <family val="2"/>
          </rPr>
          <t xml:space="preserve"> Choose your favorite kind of tree and make an annotated sketch that shows layers and levels, from top leaves to bottom roots. Include how three kinds of plants or animals use your tree-perhaps for food, fuel, camouflage, medicine, or shade?
FOR MORE FUN: With your Cadette friends, choose part of a tree to be, such as the roots, bark, or trunk. Together, act out how different parts work together to keep a tree healthy in the sun and rain.</t>
        </r>
      </text>
    </comment>
    <comment ref="C841" authorId="0" shapeId="0" xr:uid="{00000000-0006-0000-0500-000030020000}">
      <text>
        <r>
          <rPr>
            <b/>
            <sz val="9"/>
            <color indexed="81"/>
            <rFont val="Tahoma"/>
            <family val="2"/>
          </rPr>
          <t>Delve into the forest life cycle.</t>
        </r>
        <r>
          <rPr>
            <sz val="9"/>
            <color indexed="81"/>
            <rFont val="Tahoma"/>
            <family val="2"/>
          </rPr>
          <t xml:space="preserve"> Fires destroy-but they also create. (Some pines rely on fires to open their cones.) Find out what role fires play in a healthy forest. Talk to a ranger or other fire expert about the techniques they use to manage forests-before, during, and after fires occur.
FOR MORE FUN: Visit a fire tower to get a panoramic view of a forest.</t>
        </r>
      </text>
    </comment>
    <comment ref="C842" authorId="0" shapeId="0" xr:uid="{00000000-0006-0000-0500-000031020000}">
      <text>
        <r>
          <rPr>
            <sz val="9"/>
            <color indexed="81"/>
            <rFont val="Tahoma"/>
            <family val="2"/>
          </rPr>
          <t>Trees have long inspired people to create. Here's your chance to turn your growing knowledge of trees into art.</t>
        </r>
      </text>
    </comment>
    <comment ref="C843" authorId="0" shapeId="0" xr:uid="{00000000-0006-0000-0500-000032020000}">
      <text>
        <r>
          <rPr>
            <b/>
            <sz val="9"/>
            <color indexed="81"/>
            <rFont val="Tahoma"/>
            <family val="2"/>
          </rPr>
          <t>Get tree crafty.</t>
        </r>
        <r>
          <rPr>
            <sz val="9"/>
            <color indexed="81"/>
            <rFont val="Tahoma"/>
            <family val="2"/>
          </rPr>
          <t xml:space="preserve"> Try your hand at leaf or bark jewelry; sculpture with acorns, pinecones, or recycled wood; a pressed-leaves book or a waxed-paper sheet collage book cover; leaf coasters; or a carved or decorated walking stick. Share your porject with family, friends, and Girl Scout sisters-or make it a gift!</t>
        </r>
      </text>
    </comment>
    <comment ref="C844" authorId="0" shapeId="0" xr:uid="{00000000-0006-0000-0500-000033020000}">
      <text>
        <r>
          <rPr>
            <b/>
            <sz val="9"/>
            <color indexed="81"/>
            <rFont val="Tahoma"/>
            <family val="2"/>
          </rPr>
          <t>Capture a tree on your canvas or the page.</t>
        </r>
        <r>
          <rPr>
            <sz val="9"/>
            <color indexed="81"/>
            <rFont val="Tahoma"/>
            <family val="2"/>
          </rPr>
          <t xml:space="preserve"> Paint, draw, sketch, photograph, or sculpt a leaf, tree, tree flower, forest, or tree landscape. If you're more of a poet or singer, find three poems or learn three songs about trees, and then write your own poem or song.
FOR MORE FUN: Organize a tree talent show with your friends and Girl Scout sisters.</t>
        </r>
      </text>
    </comment>
    <comment ref="C845" authorId="0" shapeId="0" xr:uid="{00000000-0006-0000-0500-000034020000}">
      <text>
        <r>
          <rPr>
            <b/>
            <sz val="9"/>
            <color indexed="81"/>
            <rFont val="Tahoma"/>
            <family val="2"/>
          </rPr>
          <t>Create your own tree legend.</t>
        </r>
        <r>
          <rPr>
            <sz val="9"/>
            <color indexed="81"/>
            <rFont val="Tahoma"/>
            <family val="2"/>
          </rPr>
          <t xml:space="preserve"> There's a rich history of tree mythology in Celtic and Norse traditions, Native American culture, and even in ancient Greece. Find three fascinating stories, and then write your own legend to share.
FOR MORE FUN: Turn your story into a short film or make it a bedtime story.</t>
        </r>
      </text>
    </comment>
    <comment ref="C846" authorId="0" shapeId="0" xr:uid="{00000000-0006-0000-0500-000035020000}">
      <text>
        <r>
          <rPr>
            <b/>
            <sz val="9"/>
            <color indexed="81"/>
            <rFont val="Tahoma"/>
            <family val="2"/>
          </rPr>
          <t>Explore the connection between people and trees.</t>
        </r>
        <r>
          <rPr>
            <sz val="9"/>
            <color indexed="81"/>
            <rFont val="Tahoma"/>
            <family val="2"/>
          </rPr>
          <t xml:space="preserve"> Food, inspiration, and oxygen aren't the only ways trees benefit people. Fuel, medicine, and shelter are also crucial to the tree-people connection-crucial, and anything but simple. Naturalists know all the moving parts surrounding their subject, so here's where you get the whole context of the tree relationship.</t>
        </r>
      </text>
    </comment>
    <comment ref="C847" authorId="0" shapeId="0" xr:uid="{00000000-0006-0000-0500-000036020000}">
      <text>
        <r>
          <rPr>
            <b/>
            <sz val="9"/>
            <color indexed="81"/>
            <rFont val="Tahoma"/>
            <family val="2"/>
          </rPr>
          <t>Debate logging, clear-cutting, and deforestation.</t>
        </r>
        <r>
          <rPr>
            <sz val="9"/>
            <color indexed="81"/>
            <rFont val="Tahoma"/>
            <family val="2"/>
          </rPr>
          <t xml:space="preserve"> People cut down trees for a variety of reasons-think lumber, paper, and grazing land. There are pros and cons for both trees and humans here. What are they? Research each side so you understand the issues and then try arguing both sides-with a friend, fellow Girl Scout, or even a teacher or logging expert.</t>
        </r>
      </text>
    </comment>
    <comment ref="C848" authorId="0" shapeId="0" xr:uid="{00000000-0006-0000-0500-000037020000}">
      <text>
        <r>
          <rPr>
            <b/>
            <sz val="9"/>
            <color indexed="81"/>
            <rFont val="Tahoma"/>
            <family val="2"/>
          </rPr>
          <t>Chart how wood travels.</t>
        </r>
        <r>
          <rPr>
            <sz val="9"/>
            <color indexed="81"/>
            <rFont val="Tahoma"/>
            <family val="2"/>
          </rPr>
          <t xml:space="preserve"> First, visit a lumberyard to find out what kind of lumber is used to build houses in your community and why. How does your community use soft wods, hard woods, and exotic woods? Then, make a map or chart that shows the path from the forest to your local lumberyard.</t>
        </r>
      </text>
    </comment>
    <comment ref="C849" authorId="0" shapeId="0" xr:uid="{00000000-0006-0000-0500-000038020000}">
      <text>
        <r>
          <rPr>
            <b/>
            <sz val="9"/>
            <color indexed="81"/>
            <rFont val="Tahoma"/>
            <family val="2"/>
          </rPr>
          <t>Create a dream tree garden.</t>
        </r>
        <r>
          <rPr>
            <sz val="9"/>
            <color indexed="81"/>
            <rFont val="Tahoma"/>
            <family val="2"/>
          </rPr>
          <t xml:space="preserve"> Talk to a local landscape architect or community arborist about the kinds of trees that are popluar for gardens, yards, or parks where you live. Why are they popular? What are their properties? Now use this information to draft an architectural plan for a dream tree garden that would thrive in your area.</t>
        </r>
      </text>
    </comment>
    <comment ref="C850" authorId="0" shapeId="0" xr:uid="{00000000-0006-0000-0500-000039020000}">
      <text>
        <r>
          <rPr>
            <sz val="9"/>
            <color indexed="81"/>
            <rFont val="Tahoma"/>
            <family val="2"/>
          </rPr>
          <t>Use your tree savvy to get involved in the tree action in your community.</t>
        </r>
      </text>
    </comment>
    <comment ref="C851" authorId="0" shapeId="0" xr:uid="{00000000-0006-0000-0500-00003A020000}">
      <text>
        <r>
          <rPr>
            <b/>
            <sz val="9"/>
            <color indexed="81"/>
            <rFont val="Tahoma"/>
            <family val="2"/>
          </rPr>
          <t>Plant a tree.</t>
        </r>
        <r>
          <rPr>
            <sz val="9"/>
            <color indexed="81"/>
            <rFont val="Tahoma"/>
            <family val="2"/>
          </rPr>
          <t xml:space="preserve"> It could be in your yard, at your school, in a park, at a nearby Girl Scout camp or lcoale, or an area in your community that you identify as tree-needy. Choose a kind of tree that matches the need! Then tend the tree for at least one month. How often does it need to be watered? Does the tender bark need protection from animals or weather?
FOR MORE FUN: Grow the tree from seed or sapling.</t>
        </r>
      </text>
    </comment>
    <comment ref="C852" authorId="0" shapeId="0" xr:uid="{00000000-0006-0000-0500-00003B020000}">
      <text>
        <r>
          <rPr>
            <b/>
            <sz val="9"/>
            <color indexed="81"/>
            <rFont val="Tahoma"/>
            <family val="2"/>
          </rPr>
          <t>Tend to a tree somewhere in your community.</t>
        </r>
        <r>
          <rPr>
            <sz val="9"/>
            <color indexed="81"/>
            <rFont val="Tahoma"/>
            <family val="2"/>
          </rPr>
          <t xml:space="preserve"> Could a neighbor or family member, school, nursery, park, or other community area use your help? Find out what the trees around you need and then offer to take care of a tree for one month. You might rake leaves, help prevent insect damage, trim branches, or prep trees for harsh weather.</t>
        </r>
      </text>
    </comment>
    <comment ref="C853" authorId="0" shapeId="0" xr:uid="{00000000-0006-0000-0500-00003C020000}">
      <text>
        <r>
          <rPr>
            <b/>
            <sz val="9"/>
            <color indexed="81"/>
            <rFont val="Tahoma"/>
            <family val="2"/>
          </rPr>
          <t>Shdow one of the tree caretakers in your community.</t>
        </r>
        <r>
          <rPr>
            <sz val="9"/>
            <color indexed="81"/>
            <rFont val="Tahoma"/>
            <family val="2"/>
          </rPr>
          <t xml:space="preserve"> Follow an arborist on a visit with a customer. Learn what's involved in caring for the big trees in your area-from clearing branches after a storm, protecting trees from insect invasions, to how to trim huge branches, and what happens if a major tree is diseased.</t>
        </r>
      </text>
    </comment>
    <comment ref="C857" authorId="0" shapeId="0" xr:uid="{00000000-0006-0000-0500-00003D020000}">
      <text>
        <r>
          <rPr>
            <sz val="9"/>
            <color indexed="81"/>
            <rFont val="Tahoma"/>
            <family val="2"/>
          </rPr>
          <t>Get some scrap lumber at a lumberyard or hardware store and learn to hit a nail on the head-without ending up with a sore thumb. This can be tougher than it sounds, but learning a few tricks will have you hammering in no time. Practice in one of these ways.</t>
        </r>
      </text>
    </comment>
    <comment ref="C858" authorId="0" shapeId="0" xr:uid="{00000000-0006-0000-0500-00003E020000}">
      <text>
        <r>
          <rPr>
            <b/>
            <sz val="9"/>
            <color indexed="81"/>
            <rFont val="Tahoma"/>
            <family val="2"/>
          </rPr>
          <t>Write your name in nails.</t>
        </r>
        <r>
          <rPr>
            <sz val="9"/>
            <color indexed="81"/>
            <rFont val="Tahoma"/>
            <family val="2"/>
          </rPr>
          <t xml:space="preserve"> Hammer nails into wood in the shape of the letters in your name.
FOR MORE FUN: Try it in cursive!</t>
        </r>
      </text>
    </comment>
    <comment ref="C859" authorId="0" shapeId="0" xr:uid="{00000000-0006-0000-0500-00003F020000}">
      <text>
        <r>
          <rPr>
            <b/>
            <sz val="9"/>
            <color indexed="81"/>
            <rFont val="Tahoma"/>
            <family val="2"/>
          </rPr>
          <t>Make a design with nails on wood.</t>
        </r>
        <r>
          <rPr>
            <sz val="9"/>
            <color indexed="81"/>
            <rFont val="Tahoma"/>
            <family val="2"/>
          </rPr>
          <t xml:space="preserve"> Hammer nails in the shape of a spiral or star, for example.</t>
        </r>
      </text>
    </comment>
    <comment ref="C860" authorId="0" shapeId="0" xr:uid="{00000000-0006-0000-0500-000040020000}">
      <text>
        <r>
          <rPr>
            <b/>
            <sz val="9"/>
            <color indexed="81"/>
            <rFont val="Tahoma"/>
            <family val="2"/>
          </rPr>
          <t>Create a sculpture.</t>
        </r>
        <r>
          <rPr>
            <sz val="9"/>
            <color indexed="81"/>
            <rFont val="Tahoma"/>
            <family val="2"/>
          </rPr>
          <t xml:space="preserve"> Nail together a dozen pieces of scrap lumber to make an interesting art piece.</t>
        </r>
      </text>
    </comment>
    <comment ref="C861" authorId="0" shapeId="0" xr:uid="{00000000-0006-0000-0500-000041020000}">
      <text>
        <r>
          <rPr>
            <sz val="9"/>
            <color indexed="81"/>
            <rFont val="Tahoma"/>
            <family val="2"/>
          </rPr>
          <t xml:space="preserve">On every project, whether you're building a bench or hanging a picture, you want to make sure your work is </t>
        </r>
        <r>
          <rPr>
            <b/>
            <sz val="9"/>
            <color indexed="81"/>
            <rFont val="Tahoma"/>
            <family val="2"/>
          </rPr>
          <t>level</t>
        </r>
        <r>
          <rPr>
            <sz val="9"/>
            <color indexed="81"/>
            <rFont val="Tahoma"/>
            <family val="2"/>
          </rPr>
          <t xml:space="preserve"> (straight horizontally) and </t>
        </r>
        <r>
          <rPr>
            <b/>
            <sz val="9"/>
            <color indexed="81"/>
            <rFont val="Tahoma"/>
            <family val="2"/>
          </rPr>
          <t>plumb</t>
        </r>
        <r>
          <rPr>
            <sz val="9"/>
            <color indexed="81"/>
            <rFont val="Tahoma"/>
            <family val="2"/>
          </rPr>
          <t xml:space="preserve"> (straight vertically). Use a measuring tape, level, plumb line, and L square to do one of the following choices.</t>
        </r>
      </text>
    </comment>
    <comment ref="C862" authorId="0" shapeId="0" xr:uid="{00000000-0006-0000-0500-000042020000}">
      <text>
        <r>
          <rPr>
            <b/>
            <sz val="9"/>
            <color indexed="81"/>
            <rFont val="Tahoma"/>
            <family val="2"/>
          </rPr>
          <t>Level up.</t>
        </r>
        <r>
          <rPr>
            <sz val="9"/>
            <color indexed="81"/>
            <rFont val="Tahoma"/>
            <family val="2"/>
          </rPr>
          <t xml:space="preserve"> Put four pieces of paper on a wall about an arm's length apart. Make a dot on each and try to make sure thy're level by sight. Use your tools to check if you were right.
FOR MORE FUN: With permission, hang three pictures along a straight line on a wall and check to make certain they're level.</t>
        </r>
      </text>
    </comment>
    <comment ref="C863" authorId="0" shapeId="0" xr:uid="{00000000-0006-0000-0500-000043020000}">
      <text>
        <r>
          <rPr>
            <b/>
            <sz val="9"/>
            <color indexed="81"/>
            <rFont val="Tahoma"/>
            <family val="2"/>
          </rPr>
          <t>Make it right.</t>
        </r>
        <r>
          <rPr>
            <sz val="9"/>
            <color indexed="81"/>
            <rFont val="Tahoma"/>
            <family val="2"/>
          </rPr>
          <t xml:space="preserve"> Using two pieces of scrap lumber, a hammer, and nails, build a level letter T.
FOR MORE FUN: Make more level letters-perhaps your initials or a full name? Paint them for a gift!</t>
        </r>
      </text>
    </comment>
    <comment ref="C864" authorId="0" shapeId="0" xr:uid="{00000000-0006-0000-0500-000044020000}">
      <text>
        <r>
          <rPr>
            <b/>
            <sz val="9"/>
            <color indexed="81"/>
            <rFont val="Tahoma"/>
            <family val="2"/>
          </rPr>
          <t>Do a survey.</t>
        </r>
        <r>
          <rPr>
            <sz val="9"/>
            <color indexed="81"/>
            <rFont val="Tahoma"/>
            <family val="2"/>
          </rPr>
          <t xml:space="preserve"> Check five different spots around your house or Girl Scout meeting place to see if the structures is level and plumb. For example, use your level to check a floor, window frame, hanging picture, countertop, and porch rail.
FOR MORE FUN: If you find a piece of furniture that's wobbly due to uneven floors, such as a dining room or kitchen table, use a small piece of wood, a furniture coaster, or cardboard to help level it.</t>
        </r>
      </text>
    </comment>
    <comment ref="C865" authorId="0" shapeId="0" xr:uid="{00000000-0006-0000-0500-000045020000}">
      <text>
        <r>
          <rPr>
            <sz val="9"/>
            <color indexed="81"/>
            <rFont val="Tahoma"/>
            <family val="2"/>
          </rPr>
          <t xml:space="preserve">Try out a regular and a power screwdrive (also known as a cordless drill). Most woodworkers reach for their cordless drill more than any other tool, because when you use different bits it drives the screw </t>
        </r>
        <r>
          <rPr>
            <i/>
            <sz val="9"/>
            <color indexed="81"/>
            <rFont val="Tahoma"/>
            <family val="2"/>
          </rPr>
          <t>and</t>
        </r>
        <r>
          <rPr>
            <sz val="9"/>
            <color indexed="81"/>
            <rFont val="Tahoma"/>
            <family val="2"/>
          </rPr>
          <t xml:space="preserve"> makes a hole! Still, it's important to know how to use a regular screwdriver, since that's usually what you'll find in the kitchen drawer.</t>
        </r>
      </text>
    </comment>
    <comment ref="C866" authorId="0" shapeId="0" xr:uid="{00000000-0006-0000-0500-000046020000}">
      <text>
        <r>
          <rPr>
            <b/>
            <sz val="9"/>
            <color indexed="81"/>
            <rFont val="Tahoma"/>
            <family val="2"/>
          </rPr>
          <t>Fix loose screws.</t>
        </r>
        <r>
          <rPr>
            <sz val="9"/>
            <color indexed="81"/>
            <rFont val="Tahoma"/>
            <family val="2"/>
          </rPr>
          <t xml:space="preserve"> Find at least three loose screws and tighten them. Here are a few things that often need fixing: pot handles, knobs, drawer pulls on dressers and cabinets, and door hinges. Be sure to get advice from an adult about what needs tightening-and get permission to try!</t>
        </r>
      </text>
    </comment>
    <comment ref="C867" authorId="0" shapeId="0" xr:uid="{00000000-0006-0000-0500-000047020000}">
      <text>
        <r>
          <rPr>
            <b/>
            <sz val="9"/>
            <color indexed="81"/>
            <rFont val="Tahoma"/>
            <family val="2"/>
          </rPr>
          <t>Attach it, detach it.</t>
        </r>
        <r>
          <rPr>
            <sz val="9"/>
            <color indexed="81"/>
            <rFont val="Tahoma"/>
            <family val="2"/>
          </rPr>
          <t xml:space="preserve"> Screw together two or more pieces of wood. Use the power drill on six screws and the hand-powered screwdriver on six more. Then take the pieces apart the same way.</t>
        </r>
      </text>
    </comment>
    <comment ref="C868" authorId="0" shapeId="0" xr:uid="{00000000-0006-0000-0500-000048020000}">
      <text>
        <r>
          <rPr>
            <b/>
            <sz val="9"/>
            <color indexed="81"/>
            <rFont val="Tahoma"/>
            <family val="2"/>
          </rPr>
          <t>Build with a screwdriver.</t>
        </r>
        <r>
          <rPr>
            <sz val="9"/>
            <color indexed="81"/>
            <rFont val="Tahoma"/>
            <family val="2"/>
          </rPr>
          <t xml:space="preserve"> Find a simple DIY project that requires a screwdriver, such as a bookshelf, toy, mirror, or clothes rack. Build it with help.</t>
        </r>
      </text>
    </comment>
    <comment ref="C869" authorId="0" shapeId="0" xr:uid="{00000000-0006-0000-0500-000049020000}">
      <text>
        <r>
          <rPr>
            <sz val="9"/>
            <color indexed="81"/>
            <rFont val="Tahoma"/>
            <family val="2"/>
          </rPr>
          <t>A miter saw is a saw attached to a metal guide and box that accurately cuts a piece of wood in straight lines and angles. A handsaw does not use a box, and can be used to cut wood in different shapes. Practice using a miter saw or handsaw in the choices below.</t>
        </r>
      </text>
    </comment>
    <comment ref="C870" authorId="0" shapeId="0" xr:uid="{00000000-0006-0000-0500-00004A020000}">
      <text>
        <r>
          <rPr>
            <b/>
            <sz val="9"/>
            <color indexed="81"/>
            <rFont val="Tahoma"/>
            <family val="2"/>
          </rPr>
          <t>End the alphabet.</t>
        </r>
        <r>
          <rPr>
            <sz val="9"/>
            <color indexed="81"/>
            <rFont val="Tahoma"/>
            <family val="2"/>
          </rPr>
          <t xml:space="preserve"> Cut the letters X, Y, and Z with the miter saw and box.
FOR MORE FUN: With your Cadette group, have a contest to see who can cut the straightest lines.</t>
        </r>
      </text>
    </comment>
    <comment ref="C871" authorId="0" shapeId="0" xr:uid="{00000000-0006-0000-0500-00004B020000}">
      <text>
        <r>
          <rPr>
            <b/>
            <sz val="9"/>
            <color indexed="81"/>
            <rFont val="Tahoma"/>
            <family val="2"/>
          </rPr>
          <t>Square it off.</t>
        </r>
        <r>
          <rPr>
            <sz val="9"/>
            <color indexed="81"/>
            <rFont val="Tahoma"/>
            <family val="2"/>
          </rPr>
          <t xml:space="preserve"> Compare the miter and the handsaw by cutting a 6" x 6" square out of a piece of plywood. First use a miter, then a handsaw.</t>
        </r>
      </text>
    </comment>
    <comment ref="C872" authorId="0" shapeId="0" xr:uid="{00000000-0006-0000-0500-00004C020000}">
      <text>
        <r>
          <rPr>
            <b/>
            <sz val="9"/>
            <color indexed="81"/>
            <rFont val="Tahoma"/>
            <family val="2"/>
          </rPr>
          <t>Make a simple doll.</t>
        </r>
        <r>
          <rPr>
            <sz val="9"/>
            <color indexed="81"/>
            <rFont val="Tahoma"/>
            <family val="2"/>
          </rPr>
          <t xml:space="preserve"> Using the miter saw and box, cut geometric shapes to create a simple figure (like a girl or dog made of triangles, rectangles, and square).
FOR MORE FUN: Cut out more creatures to make a zoo or village. You could sand and paint to make fun toys for younger girls.</t>
        </r>
      </text>
    </comment>
    <comment ref="C873" authorId="0" shapeId="0" xr:uid="{00000000-0006-0000-0500-00004D020000}">
      <text>
        <r>
          <rPr>
            <sz val="9"/>
            <color indexed="81"/>
            <rFont val="Tahoma"/>
            <family val="2"/>
          </rPr>
          <t>Now you're ready to make something you can actually use!</t>
        </r>
      </text>
    </comment>
    <comment ref="C874" authorId="0" shapeId="0" xr:uid="{00000000-0006-0000-0500-00004E020000}">
      <text>
        <r>
          <rPr>
            <b/>
            <sz val="9"/>
            <color indexed="81"/>
            <rFont val="Tahoma"/>
            <family val="2"/>
          </rPr>
          <t>Build with your expert.</t>
        </r>
        <r>
          <rPr>
            <sz val="9"/>
            <color indexed="81"/>
            <rFont val="Tahoma"/>
            <family val="2"/>
          </rPr>
          <t xml:space="preserve"> Ask for good project ideas and assistance from the woodworker helping you on the badge. There are many beginner plans available in magazines and online.</t>
        </r>
      </text>
    </comment>
    <comment ref="C875" authorId="0" shapeId="0" xr:uid="{00000000-0006-0000-0500-00004F020000}">
      <text>
        <r>
          <rPr>
            <b/>
            <sz val="9"/>
            <color indexed="81"/>
            <rFont val="Tahoma"/>
            <family val="2"/>
          </rPr>
          <t>Build with home improvers.</t>
        </r>
        <r>
          <rPr>
            <sz val="9"/>
            <color indexed="81"/>
            <rFont val="Tahoma"/>
            <family val="2"/>
          </rPr>
          <t xml:space="preserve"> Find a beginner class or workshop at a local home improvement, lumber, or hardware store.</t>
        </r>
      </text>
    </comment>
    <comment ref="C876" authorId="0" shapeId="0" xr:uid="{00000000-0006-0000-0500-000050020000}">
      <text>
        <r>
          <rPr>
            <b/>
            <sz val="9"/>
            <color indexed="81"/>
            <rFont val="Tahoma"/>
            <family val="2"/>
          </rPr>
          <t>Build at a craft store or artisan workshop.</t>
        </r>
        <r>
          <rPr>
            <sz val="9"/>
            <color indexed="81"/>
            <rFont val="Tahoma"/>
            <family val="2"/>
          </rPr>
          <t xml:space="preserve"> Some woodworkers teach courses in their workshops, and crafts or framing stores in your area might also offer guidance.</t>
        </r>
      </text>
    </comment>
    <comment ref="C882" authorId="1" shapeId="0" xr:uid="{CEC92632-AFCD-41F0-B924-2D71829F3D18}">
      <text>
        <r>
          <rPr>
            <sz val="9"/>
            <color indexed="81"/>
            <rFont val="Tahoma"/>
            <family val="2"/>
          </rPr>
          <t>Have you ever wondered how a smartphone keeps track of all your phone calls or how the computer in a stoplight tells it when to change? Someone wrote step-by-step instructions for the computer in a language it understands. That someone is a computer programmer.
By learning about how computers work and how people write code for them, you'll understand what computer programmers do and be able to do it, too.</t>
        </r>
      </text>
    </comment>
    <comment ref="C883" authorId="1" shapeId="0" xr:uid="{C24F3653-39EC-4B32-ACBD-9E95EE27B263}">
      <text>
        <r>
          <rPr>
            <b/>
            <sz val="9"/>
            <color indexed="81"/>
            <rFont val="Tahoma"/>
            <family val="2"/>
          </rPr>
          <t>Learn about functions and arguments.</t>
        </r>
        <r>
          <rPr>
            <sz val="9"/>
            <color indexed="81"/>
            <rFont val="Tahoma"/>
            <family val="2"/>
          </rPr>
          <t xml:space="preserve">
Computers follow directions and can only do exactly what their program tells them to do. A step-by-step list of instructions for a computer is called an </t>
        </r>
        <r>
          <rPr>
            <b/>
            <sz val="9"/>
            <color indexed="81"/>
            <rFont val="Tahoma"/>
            <family val="2"/>
          </rPr>
          <t>algorithm</t>
        </r>
        <r>
          <rPr>
            <sz val="9"/>
            <color indexed="81"/>
            <rFont val="Tahoma"/>
            <family val="2"/>
          </rPr>
          <t xml:space="preserve">. Algorithms can be very simple, but sometimes computer programmers need them to do more complex tasks. To make more detailed instructions, programmers add </t>
        </r>
        <r>
          <rPr>
            <b/>
            <sz val="9"/>
            <color indexed="81"/>
            <rFont val="Tahoma"/>
            <family val="2"/>
          </rPr>
          <t>functions</t>
        </r>
        <r>
          <rPr>
            <sz val="9"/>
            <color indexed="81"/>
            <rFont val="Tahoma"/>
            <family val="2"/>
          </rPr>
          <t xml:space="preserve"> and </t>
        </r>
        <r>
          <rPr>
            <b/>
            <sz val="9"/>
            <color indexed="81"/>
            <rFont val="Tahoma"/>
            <family val="2"/>
          </rPr>
          <t>arguments</t>
        </r>
        <r>
          <rPr>
            <sz val="9"/>
            <color indexed="81"/>
            <rFont val="Tahoma"/>
            <family val="2"/>
          </rPr>
          <t xml:space="preserve"> to the steps in their algorithms.
A </t>
        </r>
        <r>
          <rPr>
            <b/>
            <sz val="9"/>
            <color indexed="81"/>
            <rFont val="Tahoma"/>
            <family val="2"/>
          </rPr>
          <t>function</t>
        </r>
        <r>
          <rPr>
            <sz val="9"/>
            <color indexed="81"/>
            <rFont val="Tahoma"/>
            <family val="2"/>
          </rPr>
          <t xml:space="preserve"> is a type of instruction in an algorithm that's like a verb: a function does something. An </t>
        </r>
        <r>
          <rPr>
            <b/>
            <sz val="9"/>
            <color indexed="81"/>
            <rFont val="Tahoma"/>
            <family val="2"/>
          </rPr>
          <t>argument</t>
        </r>
        <r>
          <rPr>
            <sz val="9"/>
            <color indexed="81"/>
            <rFont val="Tahoma"/>
            <family val="2"/>
          </rPr>
          <t xml:space="preserve"> names the specific thing a function can do. For example, if you wrote an algorithm about homework, it might have a function that says:
  □ </t>
        </r>
        <r>
          <rPr>
            <b/>
            <sz val="9"/>
            <color indexed="81"/>
            <rFont val="Tahoma"/>
            <family val="2"/>
          </rPr>
          <t>read()</t>
        </r>
        <r>
          <rPr>
            <sz val="9"/>
            <color indexed="81"/>
            <rFont val="Tahoma"/>
            <family val="2"/>
          </rPr>
          <t xml:space="preserve"> - This would tell you that you needed to read for school, but not what to read. Do you need to read a textbook? A handout? An article online? You could improve your function by adding WHAT you are supposed to read.
  □</t>
        </r>
        <r>
          <rPr>
            <b/>
            <sz val="9"/>
            <color indexed="81"/>
            <rFont val="Tahoma"/>
            <family val="2"/>
          </rPr>
          <t>readTextbook()</t>
        </r>
        <r>
          <rPr>
            <sz val="9"/>
            <color indexed="81"/>
            <rFont val="Tahoma"/>
            <family val="2"/>
          </rPr>
          <t xml:space="preserve"> - Now you know to read a textbook, but which textbook? Add an argument with that detail.
  □</t>
        </r>
        <r>
          <rPr>
            <b/>
            <sz val="9"/>
            <color indexed="81"/>
            <rFont val="Tahoma"/>
            <family val="2"/>
          </rPr>
          <t>readTextbook("socialstudies")</t>
        </r>
        <r>
          <rPr>
            <sz val="9"/>
            <color indexed="81"/>
            <rFont val="Tahoma"/>
            <family val="2"/>
          </rPr>
          <t xml:space="preserve"> - You now know you need to read your social studies textbook, but do you have to read the whole textbook?
  □</t>
        </r>
        <r>
          <rPr>
            <b/>
            <sz val="9"/>
            <color indexed="81"/>
            <rFont val="Tahoma"/>
            <family val="2"/>
          </rPr>
          <t>readTextbook("socialstudies", chapter 3)</t>
        </r>
        <r>
          <rPr>
            <sz val="9"/>
            <color indexed="81"/>
            <rFont val="Tahoma"/>
            <family val="2"/>
          </rPr>
          <t xml:space="preserve"> - You only need to read Chapter 3!
You could use this same function, </t>
        </r>
        <r>
          <rPr>
            <b/>
            <sz val="9"/>
            <color indexed="81"/>
            <rFont val="Tahoma"/>
            <family val="2"/>
          </rPr>
          <t>readTextbook()</t>
        </r>
        <r>
          <rPr>
            <sz val="9"/>
            <color indexed="81"/>
            <rFont val="Tahoma"/>
            <family val="2"/>
          </rPr>
          <t>, with other arguments, such as ("English", pages 2-13), for other textbook-reading assignments.
What other homework algorithm functions can you think of? How could you answer questions? Write an essay? Collaborate on a project?</t>
        </r>
      </text>
    </comment>
    <comment ref="C884" authorId="1" shapeId="0" xr:uid="{84C1F378-A1F4-4D3A-BE99-1EECFDC87C56}">
      <text>
        <r>
          <rPr>
            <b/>
            <sz val="9"/>
            <color indexed="81"/>
            <rFont val="Tahoma"/>
            <family val="2"/>
          </rPr>
          <t>Explore how memes are created.</t>
        </r>
        <r>
          <rPr>
            <sz val="9"/>
            <color indexed="81"/>
            <rFont val="Tahoma"/>
            <family val="2"/>
          </rPr>
          <t xml:space="preserve">
Have you ever had pineapple pizza? Seen a dog that was part dachsund and part cocker spaniel? Worn a frilly dress and big, clunky boots? These combinations are surprising.
Memes similarly use surprising combinations of images and words to send a message. The message can be funny or thought-provoking. The meme's purpose can be just for fun or to inspire people to act. By combining words and an image, you can also get people thinking about an important cause.</t>
        </r>
      </text>
    </comment>
    <comment ref="C885" authorId="1" shapeId="0" xr:uid="{F61C4FFA-064D-4D94-A8B1-F32C2CAB32B2}">
      <text>
        <r>
          <rPr>
            <b/>
            <sz val="9"/>
            <color rgb="FF000000"/>
            <rFont val="Tahoma"/>
            <family val="2"/>
          </rPr>
          <t>Write a pseudocode for a meme.</t>
        </r>
        <r>
          <rPr>
            <sz val="9"/>
            <color rgb="FF000000"/>
            <rFont val="Tahoma"/>
            <family val="2"/>
          </rPr>
          <t xml:space="preserve">
</t>
        </r>
        <r>
          <rPr>
            <sz val="9"/>
            <color rgb="FF000000"/>
            <rFont val="Tahoma"/>
            <family val="2"/>
          </rPr>
          <t xml:space="preserve">Writing code in a specific computer language, like JavaScript, is complicated. When programmers are just beginning to work on a new program, they use human language instead of computer language. This is called </t>
        </r>
        <r>
          <rPr>
            <b/>
            <sz val="9"/>
            <color rgb="FF000000"/>
            <rFont val="Tahoma"/>
            <family val="2"/>
          </rPr>
          <t>pseudocode</t>
        </r>
        <r>
          <rPr>
            <sz val="9"/>
            <color rgb="FF000000"/>
            <rFont val="Tahoma"/>
            <family val="2"/>
          </rPr>
          <t xml:space="preserve">. It lets them map out their ideas before they spend time coding. Once programmers have an idea what they want to create, they share their ideas with each other to find out if their algorithms make sense.
</t>
        </r>
        <r>
          <rPr>
            <sz val="9"/>
            <color rgb="FF000000"/>
            <rFont val="Tahoma"/>
            <family val="2"/>
          </rPr>
          <t>Giving and getting feedback is an important part of the design process. Helping each other find weaknesses or mistakes isn't meant to be negative. Instead, it helps the creator make a better product. Constructive feedback helps programmers find confusing spots or errors in their code and fix them.</t>
        </r>
      </text>
    </comment>
    <comment ref="C886" authorId="1" shapeId="0" xr:uid="{F4DBE0CC-EC86-42EA-BA34-C0642F7DCDA9}">
      <text>
        <r>
          <rPr>
            <b/>
            <sz val="9"/>
            <color indexed="81"/>
            <rFont val="Tahoma"/>
            <family val="2"/>
          </rPr>
          <t>Write a shareable code.</t>
        </r>
        <r>
          <rPr>
            <sz val="9"/>
            <color indexed="81"/>
            <rFont val="Tahoma"/>
            <family val="2"/>
          </rPr>
          <t xml:space="preserve"> Pseudocode is great for planning your program, but computers don't understand it. You have to turn it into shareable code.
When you use a programming language, like JavaScript, to write algorithms, you have to follow the rules of the language, or </t>
        </r>
        <r>
          <rPr>
            <b/>
            <sz val="9"/>
            <color indexed="81"/>
            <rFont val="Tahoma"/>
            <family val="2"/>
          </rPr>
          <t>syntax</t>
        </r>
        <r>
          <rPr>
            <sz val="9"/>
            <color indexed="81"/>
            <rFont val="Tahoma"/>
            <family val="2"/>
          </rPr>
          <t>. Syntax is like the grammar rules of a programming language. Just as there are rules about punctuation and capitalization in human languages, computer languages have rules, too.
For example, when you want to write a function with arguments, you need to follow this format:
     fucntionName(argument, argument)
When you follow correct syntax, not only will other programmers understand your algorithm, the computers will, too.</t>
        </r>
      </text>
    </comment>
    <comment ref="C887" authorId="1" shapeId="0" xr:uid="{9F765642-33DB-478A-9836-A460ECEEC577}">
      <text>
        <r>
          <rPr>
            <b/>
            <sz val="9"/>
            <color indexed="81"/>
            <rFont val="Tahoma"/>
            <family val="2"/>
          </rPr>
          <t>Share your meme.</t>
        </r>
        <r>
          <rPr>
            <sz val="9"/>
            <color indexed="81"/>
            <rFont val="Tahoma"/>
            <family val="2"/>
          </rPr>
          <t xml:space="preserve">
If you want to get someone's attention, use a meme!
The word "meme" comes from the Greek word </t>
        </r>
        <r>
          <rPr>
            <i/>
            <sz val="9"/>
            <color indexed="81"/>
            <rFont val="Tahoma"/>
            <family val="2"/>
          </rPr>
          <t>mimea</t>
        </r>
        <r>
          <rPr>
            <sz val="9"/>
            <color indexed="81"/>
            <rFont val="Tahoma"/>
            <family val="2"/>
          </rPr>
          <t>, meaning something that is imitated. There are funny memes, like ones with dancing cats and talking dogs. Serious memes try to take on serious topics in a funny way, while mean or snarky memes might use surprise or shock to get people's attention.
The goal of any meme is to send a message. Some memes are meant for everyone, while others are inside jokes created for a smaller group of people. Think about an experience you have as a Girl Scout that others might not have. You could make a meme about that which would be meaningful and funny to other Girl Scouts, but probably not to anyone else.
Once a meme has been shared on social media, it can take on a life of its own. If you're trying to build awarness about an important issue, this could be a good thing, because lots of people will see it. But remember, memes can get changed or used in ways the creators didn't expect.</t>
        </r>
      </text>
    </comment>
    <comment ref="C889" authorId="1" shapeId="0" xr:uid="{98C68DE0-73BA-4024-A94E-5FEA75A0935D}">
      <text>
        <r>
          <rPr>
            <sz val="9"/>
            <color indexed="81"/>
            <rFont val="Tahoma"/>
            <family val="2"/>
          </rPr>
          <t>Lots of things go into make a great video game: the story, the challenges, the characters, the graphics, even the music! Game makers use their coding skills to bring the worlds and characters to life for players. Some game makers even got he extra step and design their games to make a difference in the real world.</t>
        </r>
      </text>
    </comment>
    <comment ref="C890" authorId="1" shapeId="0" xr:uid="{73610E1B-D762-406E-BF79-8D62846453EC}">
      <text>
        <r>
          <rPr>
            <b/>
            <sz val="9"/>
            <color indexed="81"/>
            <rFont val="Tahoma"/>
            <family val="2"/>
          </rPr>
          <t>Create an avatar.</t>
        </r>
        <r>
          <rPr>
            <sz val="9"/>
            <color indexed="81"/>
            <rFont val="Tahoma"/>
            <family val="2"/>
          </rPr>
          <t xml:space="preserve">
What's your favorite thing about you? When your friends describe you, what do they say? "She loves to run!" She's a great problem-solver." "Her smile lights up the room!" If you created an avatar of yourself, you could put wings on your shoes, a light bulb over your head, or a beautiful smile on your face.
An </t>
        </r>
        <r>
          <rPr>
            <b/>
            <sz val="9"/>
            <color indexed="81"/>
            <rFont val="Tahoma"/>
            <family val="2"/>
          </rPr>
          <t>avatar</t>
        </r>
        <r>
          <rPr>
            <sz val="9"/>
            <color indexed="81"/>
            <rFont val="Tahoma"/>
            <family val="2"/>
          </rPr>
          <t xml:space="preserve"> is a digital image that represents someone or something and can be manipulated by a computer. When you create an avatar instead of using a photo, you can add to the image or emphasize elements by using color or making them bigger.</t>
        </r>
      </text>
    </comment>
    <comment ref="C891" authorId="1" shapeId="0" xr:uid="{56794B73-12A0-4F57-A1F8-72F6F49DA1E3}">
      <text>
        <r>
          <rPr>
            <b/>
            <sz val="9"/>
            <color indexed="81"/>
            <rFont val="Tahoma"/>
            <family val="2"/>
          </rPr>
          <t>Learn how to use arrays to create images.</t>
        </r>
        <r>
          <rPr>
            <sz val="9"/>
            <color indexed="81"/>
            <rFont val="Tahoma"/>
            <family val="2"/>
          </rPr>
          <t xml:space="preserve">
Computers make images with pixels, little squares of color that are the smallest elements of a digital image. To make an image, like your avatar, it takes lots of pixesls. In coding, the pixels that make up an image are called an array.
What's an array? An </t>
        </r>
        <r>
          <rPr>
            <b/>
            <sz val="9"/>
            <color indexed="81"/>
            <rFont val="Tahoma"/>
            <family val="2"/>
          </rPr>
          <t>array</t>
        </r>
        <r>
          <rPr>
            <sz val="9"/>
            <color indexed="81"/>
            <rFont val="Tahoma"/>
            <family val="2"/>
          </rPr>
          <t xml:space="preserve"> is a long list of information put in a particular order. To make an image, you tell the computer what color to make each square on a grid. Each grid instruction or part of an array is an </t>
        </r>
        <r>
          <rPr>
            <b/>
            <sz val="9"/>
            <color indexed="81"/>
            <rFont val="Tahoma"/>
            <family val="2"/>
          </rPr>
          <t>element</t>
        </r>
        <r>
          <rPr>
            <sz val="9"/>
            <color indexed="81"/>
            <rFont val="Tahoma"/>
            <family val="2"/>
          </rPr>
          <t xml:space="preserve">.
Pixels on a screen use a </t>
        </r>
        <r>
          <rPr>
            <b/>
            <sz val="9"/>
            <color indexed="81"/>
            <rFont val="Tahoma"/>
            <family val="2"/>
          </rPr>
          <t>binary system</t>
        </r>
        <r>
          <rPr>
            <sz val="9"/>
            <color indexed="81"/>
            <rFont val="Tahoma"/>
            <family val="2"/>
          </rPr>
          <t>, meaning there are two options for each square on the grid: on/off or one/zero. That means the square is either blank or filled in. By using an array with instructions for how to fill in the squares on each line of the grid, you can create an image by filling in some squares and leaving others blank.
Writing code for a computer in an array makes it more efficient for you to write and easier for the computer to understand. An array in JavaScript might look like this:
    myArray=[element 1, element 2, element 3...]
Just imagine how long the array for your avatar would be! Remember, a computer can only do exactly what you tell it to do, so a detailed image would have a very long array.</t>
        </r>
      </text>
    </comment>
    <comment ref="C892" authorId="1" shapeId="0" xr:uid="{1693FF08-63FD-4A72-8A2C-11FF188441DB}">
      <text>
        <r>
          <rPr>
            <b/>
            <sz val="9"/>
            <color indexed="81"/>
            <rFont val="Tahoma"/>
            <family val="2"/>
          </rPr>
          <t>Write an array to create an icon.</t>
        </r>
        <r>
          <rPr>
            <sz val="9"/>
            <color indexed="81"/>
            <rFont val="Tahoma"/>
            <family val="2"/>
          </rPr>
          <t xml:space="preserve">
Grace Hopper is a coding icon. That means she's a famous person who represents innovation in the world of coding. In programming, icons are small images that represent other things. The little trash can on your screen where you put files you want to delete is an icon. An arrow pointing to the left that means "undo" is an icon, too.
What kind of icons would you create for your favorite band or musician, book, or movie? What about icons for the different chores you have at home or icons for your different family members?
In video games, game makers use icons to represent a lot of different things: life force, skills, resources, and rewards. They create the icons using arrays.</t>
        </r>
      </text>
    </comment>
    <comment ref="C893" authorId="1" shapeId="0" xr:uid="{071FFF95-A802-4272-9729-0FFB5B8DEA94}">
      <text>
        <r>
          <rPr>
            <b/>
            <sz val="9"/>
            <color indexed="81"/>
            <rFont val="Tahoma"/>
            <family val="2"/>
          </rPr>
          <t>Develop a game scenario.</t>
        </r>
        <r>
          <rPr>
            <sz val="9"/>
            <color indexed="81"/>
            <rFont val="Tahoma"/>
            <family val="2"/>
          </rPr>
          <t xml:space="preserve">
Video game designers have to create every element of their game. One important elemetn is the setup - including the setting of the game and the game narrative. Another element is the </t>
        </r>
        <r>
          <rPr>
            <b/>
            <sz val="9"/>
            <color indexed="81"/>
            <rFont val="Tahoma"/>
            <family val="2"/>
          </rPr>
          <t>game mechanics</t>
        </r>
        <r>
          <rPr>
            <sz val="9"/>
            <color indexed="81"/>
            <rFont val="Tahoma"/>
            <family val="2"/>
          </rPr>
          <t xml:space="preserve"> - how you play a game and what you need to do to succeed.
Video game scenarios include the setting and a sequence of events. A scenario might include what players need to do to win and what their reward will be. Game makers decide everything about what's happening in the scenario and game setup.
For example, if a local park was always covered with litter, and you wanted to stop that from happening, you could create a scenario much like a video game.
  □What is the location of and situation in the park? What size and type of trash or litter is there? Where is it? How much trash is there?
  □What are the challenges to cleaning up the park? Who owns the property? Do you need permission? How do you get permission? What is the terrain like? How is the park getting dirty in the first place?
  □What skills (or resources) do you need to solve the challenges? Research skills? Strong letter-writing or speaking skills? Scheduling or volunteer management skills?
  □What actions are possible or needed to clean up the park? Placing new trash and recycling bins? Placing dispensers for pet waste pickup? Creating and placing signs about keeping the park clean? Organizing community members to take turns visiting the park weekly to encourage park visitors to keep the park clean?
  □What are the rewards for developing a plan to keep the park clean? In the real world, the reward would be having a clean park for your community to enjoy. If this were a video game, you might earn points, some kind of medal, or some kind of special ability or resource.</t>
        </r>
      </text>
    </comment>
    <comment ref="C894" authorId="1" shapeId="0" xr:uid="{C103AE01-F2FC-4016-8DA4-81F3CC134D15}">
      <text>
        <r>
          <rPr>
            <b/>
            <sz val="9"/>
            <color indexed="81"/>
            <rFont val="Tahoma"/>
            <family val="2"/>
          </rPr>
          <t>Play your game.</t>
        </r>
        <r>
          <rPr>
            <sz val="9"/>
            <color indexed="81"/>
            <rFont val="Tahoma"/>
            <family val="2"/>
          </rPr>
          <t xml:space="preserve">
Game mechanics control how your character can work her way through a scenario. For example, some games give you bonus points for working together while others give you points for doing tasks alone. Some skills or powers cost a character more energy or life force than others. In a video game, you often get to try and solve the same problem many times, so you can try different approaches.
Choosing how you'll solve a problem in a video game can be a lot like problem solving in real life. Some things you have to handle on your own, but many times working with others is a good choice. Can you think of a scenario in your life and how you might solve it? Would you work on it alone or ask others for help? What kind of skills or resources would you need?</t>
        </r>
      </text>
    </comment>
    <comment ref="C896" authorId="1" shapeId="0" xr:uid="{0F633EA2-627E-4875-8403-EAE093C1885E}">
      <text>
        <r>
          <rPr>
            <sz val="9"/>
            <color indexed="81"/>
            <rFont val="Tahoma"/>
            <family val="2"/>
          </rPr>
          <t>Apps have replaced our address books, calendars, to-do lists, flashlights, maps, dictionaries, alarm clocks, and a lot of other things. These powerful little programs on our phones or tablets can also help us change our lives.
Learn how apps collect date and can help people develop healthier habits.</t>
        </r>
      </text>
    </comment>
    <comment ref="C897" authorId="1" shapeId="0" xr:uid="{02CE7C75-E2B3-4D95-B46E-09B3552DB6B4}">
      <text>
        <r>
          <rPr>
            <b/>
            <sz val="9"/>
            <color indexed="81"/>
            <rFont val="Tahoma"/>
            <family val="2"/>
          </rPr>
          <t>Learn about data collection and visualiztion.</t>
        </r>
        <r>
          <rPr>
            <sz val="9"/>
            <color indexed="81"/>
            <rFont val="Tahoma"/>
            <family val="2"/>
          </rPr>
          <t xml:space="preserve">
Apps can collect lots of information, or data, for you - like how many steps you took or where you walked on a hike. They also collect data about you - like where you've been or what websites you've been looking at.
Computer programmers write the code that lets apps, games, and websites collect data. In a tracking app, a designer shows you data about the thing you're tracking in a way that's clear and easy to understand. That process - putting date in an easy to understand visual format - is called </t>
        </r>
        <r>
          <rPr>
            <b/>
            <sz val="9"/>
            <color indexed="81"/>
            <rFont val="Tahoma"/>
            <family val="2"/>
          </rPr>
          <t>data visualization</t>
        </r>
        <r>
          <rPr>
            <sz val="9"/>
            <color indexed="81"/>
            <rFont val="Tahoma"/>
            <family val="2"/>
          </rPr>
          <t>: think different kinds of charts, diagrams, or infographics. The type of chart or diagram you choose to show your data will depend on the type of data you gather and what you're trying to show people.</t>
        </r>
      </text>
    </comment>
    <comment ref="C898" authorId="1" shapeId="0" xr:uid="{2973EF3C-F468-4B46-AE5C-8A60667622AB}">
      <text>
        <r>
          <rPr>
            <b/>
            <sz val="9"/>
            <color indexed="81"/>
            <rFont val="Tahoma"/>
            <family val="2"/>
          </rPr>
          <t>Write an array to store personal data.</t>
        </r>
        <r>
          <rPr>
            <sz val="9"/>
            <color indexed="81"/>
            <rFont val="Tahoma"/>
            <family val="2"/>
          </rPr>
          <t xml:space="preserve">
Programmers code arrays to make digital images on screens. They also use arrays to store other kinds of data, like lists of words or dates.
Here's how programmer (sic) write arrays:
  □Each piece of date is called an </t>
        </r>
        <r>
          <rPr>
            <b/>
            <sz val="9"/>
            <color indexed="81"/>
            <rFont val="Tahoma"/>
            <family val="2"/>
          </rPr>
          <t>element</t>
        </r>
        <r>
          <rPr>
            <sz val="9"/>
            <color indexed="81"/>
            <rFont val="Tahoma"/>
            <family val="2"/>
          </rPr>
          <t xml:space="preserve">, and elements are separated by commas in a JavaScript array.
  □If you use words, you have to put them in quotation marks.
  □Arrays in JavaScript start with "var" because JavaScript thinks of arrays as </t>
        </r>
        <r>
          <rPr>
            <b/>
            <sz val="9"/>
            <color indexed="81"/>
            <rFont val="Tahoma"/>
            <family val="2"/>
          </rPr>
          <t>variables</t>
        </r>
        <r>
          <rPr>
            <sz val="9"/>
            <color indexed="81"/>
            <rFont val="Tahoma"/>
            <family val="2"/>
          </rPr>
          <t>.
The arrays can include personal data like how many hours you sleep at night, how many steps you take every day, how many glasses of water your (sic) drink, or even your favorite shoes!
Here's how a programmer would write an array listing her shoes:
  var myShoes = ["sneakers", "black flats", "sandals", "snow boots", "dance shoes", ...]
Now you give it a try! Write an array listing your shoes.</t>
        </r>
      </text>
    </comment>
    <comment ref="C899" authorId="1" shapeId="0" xr:uid="{34E8934E-2E6D-4A8D-87D5-112B8F07C1F9}">
      <text>
        <r>
          <rPr>
            <b/>
            <sz val="9"/>
            <color indexed="81"/>
            <rFont val="Tahoma"/>
            <family val="2"/>
          </rPr>
          <t>Create a personal data collection plan.</t>
        </r>
        <r>
          <rPr>
            <sz val="9"/>
            <color indexed="81"/>
            <rFont val="Tahoma"/>
            <family val="2"/>
          </rPr>
          <t xml:space="preserve">
One way to change or create a new habit is to keep track of what you're doing now. From that, you can figure out what and how to improve. The data you collect before you start to work on your new habit let you know where you are (that's called a baseline) and help you decide on your goal.
Healthy habit apps make it easy to collect your data. once you've collected data, you can set a goal and work towards it. That data could be hours slept, steps taken, glasses of water consumed - things measured in numbers. It could also be how you're feeling or where you've been. Information is power. An app's ability to collect data lets you harness the power of your personal data!</t>
        </r>
      </text>
    </comment>
    <comment ref="C900" authorId="1" shapeId="0" xr:uid="{603E3715-BD7C-437E-9D09-7E706038956A}">
      <text>
        <r>
          <rPr>
            <b/>
            <sz val="9"/>
            <color indexed="81"/>
            <rFont val="Tahoma"/>
            <family val="2"/>
          </rPr>
          <t>Learn how to correlate data.</t>
        </r>
        <r>
          <rPr>
            <sz val="9"/>
            <color indexed="81"/>
            <rFont val="Tahoma"/>
            <family val="2"/>
          </rPr>
          <t xml:space="preserve">
If you have two sets of data, like your mood over a week and what the weather was over the same week, and both of those sets of data change at the same time, that's correlation. So if you love snow, and it snows, you might feel happy. You could say that there's a relationship between snow and your mood. If you tracked the weather and your mood throughout the winter, you could create a data visualization with the two sets of data that would show the correlation.
Apps can make data correlations easier to understand. For example, there are apps that track how you spend time on your device. They collect data about how much time you spend on each type of app (social media, entertainment, etc.), and when you use these apps or sites. The app then will show your data in a visualization, such as a pie chart. You might notice patterns or correlations, like you use Instagram a lot at certain times, or you spend more time on certain apps on the weekend than during the week. By including data visualizations, apps can make it easier for you to see correlations in your personal data.</t>
        </r>
      </text>
    </comment>
    <comment ref="C901" authorId="1" shapeId="0" xr:uid="{2FCE99EB-2AF1-46C4-86D9-DA575C889A1F}">
      <text>
        <r>
          <rPr>
            <b/>
            <sz val="9"/>
            <color indexed="81"/>
            <rFont val="Tahoma"/>
            <family val="2"/>
          </rPr>
          <t>Develop a prototype for a habit-tracking app.</t>
        </r>
        <r>
          <rPr>
            <sz val="9"/>
            <color indexed="81"/>
            <rFont val="Tahoma"/>
            <family val="2"/>
          </rPr>
          <t xml:space="preserve">
Making a great app is a big challenge for designers. Programmers design apps with particular problems or users in mind. Programs are designed with specific purposes, and different designs are more useful or pleasing to different people.
Designing an app can be challenging for a lot of reasons. One of the biggest challenges is figuring out how to develop an app that will both help the user and the user will like. App developers need to consider what the users will want the app to do, what will make the app fun to use, and how the app will address their users' concerns.
The most successful health or habit tracking apps are easy and fun to use and help people work on a personal issue that's important to them. They collect the necessary data and visualize the data in the app in a way that helps the user improve.
What kind of information would you want from users about what they need in a health or habit-tracking app? How could you gather that information? How can you make using the app fun and easy?</t>
        </r>
      </text>
    </comment>
    <comment ref="C904" authorId="1" shapeId="0" xr:uid="{357E8E98-807B-4BEB-905B-BDEDB6510858}">
      <text>
        <r>
          <rPr>
            <sz val="9"/>
            <color indexed="81"/>
            <rFont val="Tahoma"/>
            <family val="2"/>
          </rPr>
          <t>The internet lets people all over the world connect with each other and find information easily. That can make life easier, but also riskier. People store a lot of private information on their computers, phones, and tablets. Hackers are always trying new ways to collect our data, so learning how to keep your information safe is an important computer skill.</t>
        </r>
      </text>
    </comment>
    <comment ref="C905" authorId="1" shapeId="0" xr:uid="{9076B023-0423-48E8-A85D-EF5F11AF5E83}">
      <text>
        <r>
          <rPr>
            <b/>
            <sz val="9"/>
            <color indexed="81"/>
            <rFont val="Tahoma"/>
            <family val="2"/>
          </rPr>
          <t>Crack a code.</t>
        </r>
        <r>
          <rPr>
            <sz val="9"/>
            <color indexed="81"/>
            <rFont val="Tahoma"/>
            <family val="2"/>
          </rPr>
          <t xml:space="preserve">
Wouldn't it be fun to have a secret language that only you and your friends knew? You'd have to create your own secret code. </t>
        </r>
        <r>
          <rPr>
            <b/>
            <sz val="9"/>
            <color indexed="81"/>
            <rFont val="Tahoma"/>
            <family val="2"/>
          </rPr>
          <t>Cryptography</t>
        </r>
        <r>
          <rPr>
            <sz val="9"/>
            <color indexed="81"/>
            <rFont val="Tahoma"/>
            <family val="2"/>
          </rPr>
          <t xml:space="preserve"> is the process of writing and solving codes.
When you take a message and turn it into a code, you </t>
        </r>
        <r>
          <rPr>
            <b/>
            <sz val="9"/>
            <color indexed="81"/>
            <rFont val="Tahoma"/>
            <family val="2"/>
          </rPr>
          <t>encrypt</t>
        </r>
        <r>
          <rPr>
            <sz val="9"/>
            <color indexed="81"/>
            <rFont val="Tahoma"/>
            <family val="2"/>
          </rPr>
          <t xml:space="preserve"> it. When you turn the code back into a readable message, you </t>
        </r>
        <r>
          <rPr>
            <b/>
            <sz val="9"/>
            <color indexed="81"/>
            <rFont val="Tahoma"/>
            <family val="2"/>
          </rPr>
          <t>decrypt</t>
        </r>
        <r>
          <rPr>
            <sz val="9"/>
            <color indexed="81"/>
            <rFont val="Tahoma"/>
            <family val="2"/>
          </rPr>
          <t xml:space="preserve"> it. It's easy to decrypt a message, if you have the encryption key that shows how the message was changed to make it unreadable. But if you don't have the key, you have tofigure out the code on your own.
Decrypting a code without a key is called cracking a code. When you send a text or an email, your computer or phone automatically encrypts the message, and then the receiving computer or phone decrypts it.</t>
        </r>
      </text>
    </comment>
    <comment ref="C906" authorId="1" shapeId="0" xr:uid="{C3E16C7D-6B25-4498-92E8-BCA7E0A98285}">
      <text>
        <r>
          <rPr>
            <b/>
            <sz val="9"/>
            <color indexed="81"/>
            <rFont val="Tahoma"/>
            <family val="2"/>
          </rPr>
          <t>Hack a password.</t>
        </r>
        <r>
          <rPr>
            <sz val="9"/>
            <color indexed="81"/>
            <rFont val="Tahoma"/>
            <family val="2"/>
          </rPr>
          <t xml:space="preserve">
Every time you set up an account on your computer or phone, you have to create a password. An account is just a way for the website or app you are using to know who you are. If you have email, keep or turn in school work online, or play online video games, you have created an account.
It can be hard to come up with a new password for every new account, so sometimes people use the same password for lots of their accounts. That's a bad idea. So is having a short password or one without numbers, upper and lowercase characters, or special characters. Why? Because a simple password is easier to guess. If someone wants to get into your account without your permission, you want it to be hard for them to guess your password.</t>
        </r>
      </text>
    </comment>
    <comment ref="C907" authorId="1" shapeId="0" xr:uid="{872A98E0-284A-49B7-9802-970D5D2C643E}">
      <text>
        <r>
          <rPr>
            <b/>
            <sz val="9"/>
            <color indexed="81"/>
            <rFont val="Tahoma"/>
            <family val="2"/>
          </rPr>
          <t>Explore two-factor authentication.</t>
        </r>
        <r>
          <rPr>
            <sz val="9"/>
            <color indexed="81"/>
            <rFont val="Tahoma"/>
            <family val="2"/>
          </rPr>
          <t xml:space="preserve">
Some computer security systems use something called two-factor authentication. That means that the person wanting to get into the account must have two things to prove they should have access.
For exmaple, if you've ever had to be picked up at school by a grown-up, you know about two-factor authentication. Most schools use two-factor authentication to make sure the grown-up is allowed to pick up the student. First, the grown-up has to show a photo ID, like a driver's license. The school checks to make sure the person matches the person on the ID. Then the school also checks the form that your parent or guardian completed at the beginning of the year listing who is allowed to pick you up. If that person isn't on the list, the school will call your parent to make sure it's ok. The phot ID and the list are the two factors. 
In the computer world, sometimes you need both a password and a special number code that gets sent to your cell phone to get into a computer account. A special algorithm creates a new number code every time you log in. That code is a kind of number puzzle. If hackers want to get into an account with two-factor authentication, they have to figure out what the number code is, but it changes all the time. That's a tricky puzzle to solve.</t>
        </r>
      </text>
    </comment>
    <comment ref="C908" authorId="1" shapeId="0" xr:uid="{D6236EC8-784E-4997-BC5B-811C966391A4}">
      <text>
        <r>
          <rPr>
            <b/>
            <sz val="9"/>
            <color indexed="81"/>
            <rFont val="Tahoma"/>
            <family val="2"/>
          </rPr>
          <t>Launch a Man-in-the-Middle attack.</t>
        </r>
        <r>
          <rPr>
            <sz val="9"/>
            <color indexed="81"/>
            <rFont val="Tahoma"/>
            <family val="2"/>
          </rPr>
          <t xml:space="preserve">
Have you ever played Keep Away or Monkey in the Middle? It's a game where players try to throw a ball to each other while trying to keep one player from catching it. The player, or money, in the middle tries to intercept the ball as it's being thrown from one person to another.
Computer hackers try to do the same thing with information you send through the internet. They try to intercept your information as it travels from your computer or phone to its destination.
This kind of hacking is called a </t>
        </r>
        <r>
          <rPr>
            <b/>
            <sz val="9"/>
            <color indexed="81"/>
            <rFont val="Tahoma"/>
            <family val="2"/>
          </rPr>
          <t>Man-in-the-Middle attack</t>
        </r>
        <r>
          <rPr>
            <sz val="9"/>
            <color indexed="81"/>
            <rFont val="Tahoma"/>
            <family val="2"/>
          </rPr>
          <t>. The best way to keep a hacker from stealing your information while it's on the way to its destination is to be sure you're using a secure internet server. A secure server is one that isn't open to everyone. To use it, you have to have a password, and it limits what others can intercept when you are online.</t>
        </r>
      </text>
    </comment>
    <comment ref="C909" authorId="1" shapeId="0" xr:uid="{5486E942-ED52-4323-A9E0-E0F2FD3E66B5}">
      <text>
        <r>
          <rPr>
            <b/>
            <sz val="9"/>
            <color indexed="81"/>
            <rFont val="Tahoma"/>
            <family val="2"/>
          </rPr>
          <t>Explore social engineering.</t>
        </r>
        <r>
          <rPr>
            <sz val="9"/>
            <color indexed="81"/>
            <rFont val="Tahoma"/>
            <family val="2"/>
          </rPr>
          <t xml:space="preserve">
Social engineering is a cyberattack strategy that attempts to manipulate or deceive a user so that they give up their personal information. If it sounds too good to be true, it probably is!
No matter what your hobbies or interests are, scammers have developed many different techniques to get you to click on thier link and/or send them money:
  □Beware of any kind of prize if you must send money to claim it.
  □Similarly, there are certain scams that take advantage of your creative talents and aspirations: for example, art and writing contests that require you to send money if you want your work to be published; modeling and acting agencies that promise to take headshots for you but never do.
  □And if you're planning to attend college and searching for financial aid, be on the lookout for scholarship search sites that require you to pay a fee; most legitimate sites make this information available for free.
Before you click, do your homework. If an organization contacts you via email, phone, or online ads, research it before you do anything else. Find out if the organization is legitimate and whether what it is asking for is normal for that industry. The Better Business Bureau (BBB) is a good place to begin your research. And if you do fall victim to a scam, you can report it to the BBB as well.</t>
        </r>
      </text>
    </comment>
    <comment ref="C911" authorId="1" shapeId="0" xr:uid="{8576351E-47B6-42A4-AB44-2FF0E34F7D25}">
      <text>
        <r>
          <rPr>
            <sz val="9"/>
            <color indexed="81"/>
            <rFont val="Tahoma"/>
            <family val="2"/>
          </rPr>
          <t>Every time you do something on a computer or other digital device, that device - and the app, website, or social media progarm you're using - collects and keeps information about you and what you're doing. It's important to keep that information private because hackers can use it to steal your identity. Learn how computers and programs collect information about you and how to protect it.</t>
        </r>
      </text>
    </comment>
    <comment ref="C912" authorId="1" shapeId="0" xr:uid="{F0FC67E5-9CB2-44D0-9FDB-4385FB2114F0}">
      <text>
        <r>
          <rPr>
            <b/>
            <sz val="9"/>
            <color indexed="81"/>
            <rFont val="Tahoma"/>
            <family val="2"/>
          </rPr>
          <t>Guard your identity.</t>
        </r>
        <r>
          <rPr>
            <sz val="9"/>
            <color indexed="81"/>
            <rFont val="Tahoma"/>
            <family val="2"/>
          </rPr>
          <t xml:space="preserve">
Your personally identifiable information (PII) includes any information that can be used to identify, contact, or locate you - like your name, birthday, address, social security number, and email address or password. You should never share identifiable information with someone you don't know online.
However, even if you only share non-identifying information, all of the things you share can sometimes be combined to identify you! In order to keep your identity private online, you need to be careful about both WHAT you share and HOW MUCH you share.</t>
        </r>
      </text>
    </comment>
    <comment ref="C913" authorId="1" shapeId="0" xr:uid="{E333D396-96A5-4F3F-A113-3DFB04955FBD}">
      <text>
        <r>
          <rPr>
            <b/>
            <sz val="9"/>
            <color indexed="81"/>
            <rFont val="Tahoma"/>
            <family val="2"/>
          </rPr>
          <t>Create a profile based on your interests.</t>
        </r>
        <r>
          <rPr>
            <sz val="9"/>
            <color indexed="81"/>
            <rFont val="Tahoma"/>
            <family val="2"/>
          </rPr>
          <t xml:space="preserve">
Pretend that you've just met someone new at school. You're asking each other questions to learn more about each other. Here are some questions you might ask:
  □How old are you?
  □Where do you live?
  □Where do you go to school?
  □Do you have brothers or sisters? How many? How old are they?
  □Who is your favorite musician or author?
  □What is your favorite TV show or movie?
  □Do you play sports or an instrument?
  □Do you take ballet or act in school plays?
  □Where have you traveled?
All your answers add up to a description of who you are. It makes sense that a friend would know these things about you, but what about a stranger? That might not be as safe.
Strangers can find out all kinds of information about you online. Everything you do, from internet searches to online shopping to social media posts, leaves a trail of information. That trail is your </t>
        </r>
        <r>
          <rPr>
            <b/>
            <sz val="9"/>
            <color indexed="81"/>
            <rFont val="Tahoma"/>
            <family val="2"/>
          </rPr>
          <t>digital footprint.</t>
        </r>
        <r>
          <rPr>
            <sz val="9"/>
            <color indexed="81"/>
            <rFont val="Tahoma"/>
            <family val="2"/>
          </rPr>
          <t xml:space="preserve">
Companies that want you to buy their products will track the websites you visit, so they can send you ads. Hackers can learn about you, too, and use that information to trick you. For example, they may send you an email that looks like it came from your favorite shopping website. They'll tell you about a great sale and ask you to click on a button. But, when you do, the hackers might send a virus to your computer.</t>
        </r>
      </text>
    </comment>
    <comment ref="C914" authorId="1" shapeId="0" xr:uid="{CB9B438D-77A4-4412-A706-37C16AF939AA}">
      <text>
        <r>
          <rPr>
            <b/>
            <sz val="9"/>
            <color indexed="81"/>
            <rFont val="Tahoma"/>
            <family val="2"/>
          </rPr>
          <t>Learn about metadata.</t>
        </r>
        <r>
          <rPr>
            <sz val="9"/>
            <color indexed="81"/>
            <rFont val="Tahoma"/>
            <family val="2"/>
          </rPr>
          <t xml:space="preserve">
Every time you send an email, text a friend, create a document, or take a photo, your digital device collects data about what you've done. This includes information that identifies your smartphone or tablet and when and where you were when you emailed, texted, or took a photo of your dog.
All that information is called </t>
        </r>
        <r>
          <rPr>
            <b/>
            <sz val="9"/>
            <color indexed="81"/>
            <rFont val="Tahoma"/>
            <family val="2"/>
          </rPr>
          <t>metadata</t>
        </r>
        <r>
          <rPr>
            <sz val="9"/>
            <color indexed="81"/>
            <rFont val="Tahoma"/>
            <family val="2"/>
          </rPr>
          <t>. It's information about your information. If you know what to look for, you can find out a lot about someone by examining their metadata. Hackers know that - but you can stop them from knowing all about you by protecting your data.</t>
        </r>
      </text>
    </comment>
    <comment ref="C915" authorId="1" shapeId="0" xr:uid="{7EE69217-DFE3-460D-A537-A1D3EDF33E38}">
      <text>
        <r>
          <rPr>
            <b/>
            <sz val="9"/>
            <color indexed="81"/>
            <rFont val="Tahoma"/>
            <family val="2"/>
          </rPr>
          <t>Shop for apps in a life-sized app store.</t>
        </r>
        <r>
          <rPr>
            <sz val="9"/>
            <color indexed="81"/>
            <rFont val="Tahoma"/>
            <family val="2"/>
          </rPr>
          <t xml:space="preserve">
How do you choose an app to download? Do you ask friends what they like? Do you read ads for them in social media? Do you browse through Google Play Store?
No matter what app you choose, you usually have to click a box that says you have agreed to the "</t>
        </r>
        <r>
          <rPr>
            <b/>
            <sz val="9"/>
            <color indexed="81"/>
            <rFont val="Tahoma"/>
            <family val="2"/>
          </rPr>
          <t>terms of use</t>
        </r>
        <r>
          <rPr>
            <sz val="9"/>
            <color indexed="81"/>
            <rFont val="Tahoma"/>
            <family val="2"/>
          </rPr>
          <t>" or "user agreement." These user agreemtns tell you what the app company can do with your data and the rules you have to follow when you use the app. If you want to use an app, you have to click a box that says you agree with everything the user agreement says.
Most people just click the box without reading the user agreement. User agreements tend to be very long and hard to read. But guess what - by clicking "I agree," you're actually signing a contract! For example, you may be giving an app permission to access your contacts, location, photos, and more.
What would you do to make user agreements better or easier to understand?</t>
        </r>
      </text>
    </comment>
    <comment ref="C916" authorId="1" shapeId="0" xr:uid="{AFAF93D1-76B1-40BE-B009-850B29812DF3}">
      <text>
        <r>
          <rPr>
            <b/>
            <sz val="9"/>
            <color indexed="81"/>
            <rFont val="Tahoma"/>
            <family val="2"/>
          </rPr>
          <t>Inventory your digital presence.</t>
        </r>
        <r>
          <rPr>
            <sz val="9"/>
            <color indexed="81"/>
            <rFont val="Tahoma"/>
            <family val="2"/>
          </rPr>
          <t xml:space="preserve">
The internet is a powerful tool! You can chat with friends, research school projects, play games, watch videos, or listen to music. The downside is that you leave information about yourself with every screen tap and click of the mouse. Some programs, like social media, allow you to share personal information, but every program or app you use collects data and metadata about you. It's a good idea to think carefully about the kind of information you are sharing everyt ime you visit a website or use an app.</t>
        </r>
      </text>
    </comment>
    <comment ref="C918" authorId="1" shapeId="0" xr:uid="{57C529D8-0950-431A-95B8-769FCAE5750C}">
      <text>
        <r>
          <rPr>
            <sz val="9"/>
            <color indexed="81"/>
            <rFont val="Tahoma"/>
            <family val="2"/>
          </rPr>
          <t>Detectives use clues to solve crimes. Cyberinvestigators also use clues to solve cybercrimes, such as stealing people's credit card information or making websites crash. If you know what to look for, you can find clues about hackers and what they are up to. Use what you've learned about cybersecurity to solve some cybercrimes!</t>
        </r>
      </text>
    </comment>
    <comment ref="C919" authorId="1" shapeId="0" xr:uid="{70E325D3-81B4-44E0-8FA8-B54EC78032AD}">
      <text>
        <r>
          <rPr>
            <b/>
            <sz val="9"/>
            <color indexed="81"/>
            <rFont val="Tahoma"/>
            <family val="2"/>
          </rPr>
          <t>Find clues in text messages.</t>
        </r>
        <r>
          <rPr>
            <sz val="9"/>
            <color indexed="81"/>
            <rFont val="Tahoma"/>
            <family val="2"/>
          </rPr>
          <t xml:space="preserve">
Text messaging apps sometimes keep your old messages. That can be handy if you want to remember a conversation or share some information in a text with someone else.
Cyberinvestigators look at texts and emails to find clues to solve a hacking mystery. What kind of words would you look for in texts or emails if you were trying to solve a cybercrime?</t>
        </r>
      </text>
    </comment>
    <comment ref="C920" authorId="1" shapeId="0" xr:uid="{091C54F2-921E-433E-A843-87E976873A7C}">
      <text>
        <r>
          <rPr>
            <b/>
            <sz val="9"/>
            <color indexed="81"/>
            <rFont val="Tahoma"/>
            <family val="2"/>
          </rPr>
          <t>Identify phishing emails.</t>
        </r>
        <r>
          <rPr>
            <sz val="9"/>
            <color indexed="81"/>
            <rFont val="Tahoma"/>
            <family val="2"/>
          </rPr>
          <t xml:space="preserve">
Hackers try to trick people into giving out private information. One way they do this is by sending emails with bad links or harmful attachments, or emails that ask for money. This kind of email is called </t>
        </r>
        <r>
          <rPr>
            <b/>
            <sz val="9"/>
            <color indexed="81"/>
            <rFont val="Tahoma"/>
            <family val="2"/>
          </rPr>
          <t>phishing</t>
        </r>
        <r>
          <rPr>
            <sz val="9"/>
            <color indexed="81"/>
            <rFont val="Tahoma"/>
            <family val="2"/>
          </rPr>
          <t>. Sometimes the phishing emails pretend to come from a website you've visited, like a site where you've purchased something or downloaded information.</t>
        </r>
      </text>
    </comment>
    <comment ref="C921" authorId="1" shapeId="0" xr:uid="{F0FFE257-6CBF-4010-AEAB-451DF72F7476}">
      <text>
        <r>
          <rPr>
            <b/>
            <sz val="9"/>
            <color indexed="81"/>
            <rFont val="Tahoma"/>
            <family val="2"/>
          </rPr>
          <t>Learn how hackers use social media.</t>
        </r>
        <r>
          <rPr>
            <sz val="9"/>
            <color indexed="81"/>
            <rFont val="Tahoma"/>
            <family val="2"/>
          </rPr>
          <t xml:space="preserve">
When you post updates on social media, you share information about where you are and what you like to do. You might mention your birthday. Some people make a big mistake - they list where they go to school or where they live! Hackers can piece together all this information and use it to steal your identity.
Think carefully about what you post on social media and who you accept as friends. Don't accept friend requests from people you don't know. They may be hackers trying to gather your personal information. Remember when you are posting on social media that hackers may be watching, so don't post personal information that could help them steal your identity or figure out your passwords.</t>
        </r>
      </text>
    </comment>
    <comment ref="C922" authorId="1" shapeId="0" xr:uid="{E4F688BB-503B-4CEE-AB80-E06D1B43F9FC}">
      <text>
        <r>
          <rPr>
            <b/>
            <sz val="9"/>
            <color indexed="81"/>
            <rFont val="Tahoma"/>
            <family val="2"/>
          </rPr>
          <t>Analyze log files.</t>
        </r>
        <r>
          <rPr>
            <sz val="9"/>
            <color indexed="81"/>
            <rFont val="Tahoma"/>
            <family val="2"/>
          </rPr>
          <t xml:space="preserve">
Computers collect metadata. Those are details about what you do online or on a specific computer.
Cyberinvestigators look at metadata called computer </t>
        </r>
        <r>
          <rPr>
            <b/>
            <sz val="9"/>
            <color indexed="81"/>
            <rFont val="Tahoma"/>
            <family val="2"/>
          </rPr>
          <t>log files</t>
        </r>
        <r>
          <rPr>
            <sz val="9"/>
            <color indexed="81"/>
            <rFont val="Tahoma"/>
            <family val="2"/>
          </rPr>
          <t xml:space="preserve"> to help them track down cybercriminals. Log files contain information about all the tasks or operations a computer does. They keep track of what operations were done on which computer, when, and by whom. Places with lots of computers, like libraries, schools, or businesses, have very long log files, because they track everything that happnes on every computer.</t>
        </r>
      </text>
    </comment>
    <comment ref="C923" authorId="1" shapeId="0" xr:uid="{28874AE5-0AFF-493E-9490-573A8969EC23}">
      <text>
        <r>
          <rPr>
            <b/>
            <sz val="9"/>
            <color indexed="81"/>
            <rFont val="Tahoma"/>
            <family val="2"/>
          </rPr>
          <t>Protect your identity from hackers.</t>
        </r>
        <r>
          <rPr>
            <sz val="9"/>
            <color indexed="81"/>
            <rFont val="Tahoma"/>
            <family val="2"/>
          </rPr>
          <t xml:space="preserve">
Hackers make trouble in lots of ways.
  □They crack people's passwords and steal credit card numbers.
  □They send phishy emails that get you to give them personal information or to download malware.
  □They get personal information about people from emails, texts, and social media posts.
  □They secretly install software on computers to spy on people or damage their computers.
What can you do to defend yourself from cyberattacks? The first step is to think carefully about what you do online and who you share informaiton with, both online and off.</t>
        </r>
      </text>
    </comment>
    <comment ref="C926" authorId="1" shapeId="0" xr:uid="{00000000-0006-0000-0500-000051020000}">
      <text>
        <r>
          <rPr>
            <sz val="9"/>
            <color indexed="81"/>
            <rFont val="Tahoma"/>
            <family val="2"/>
          </rPr>
          <t>Robots are machines that can detect what's going on around them and use that information to decide how they'll interact with the physical world. To help you understand how robots work, learn about the parts that make up a robot. Get started with electronics by making a simple sensor, something robots use to function without human operators. Then practice coding robots using important programming concepts like functions and loops.</t>
        </r>
      </text>
    </comment>
    <comment ref="C927" authorId="1" shapeId="0" xr:uid="{00000000-0006-0000-0500-000052020000}">
      <text>
        <r>
          <rPr>
            <b/>
            <sz val="9"/>
            <color indexed="81"/>
            <rFont val="Tahoma"/>
            <family val="2"/>
          </rPr>
          <t>Learn about robots.</t>
        </r>
        <r>
          <rPr>
            <sz val="9"/>
            <color indexed="81"/>
            <rFont val="Tahoma"/>
            <family val="2"/>
          </rPr>
          <t xml:space="preserve"> Robots are all around us. But what makes a robot different than other kinds of electrical devices? Many scientists use the Sense-Think-Act definition. It says that a robot can perform three functions that make it stand out from ordinary machines. They are: </t>
        </r>
        <r>
          <rPr>
            <b/>
            <sz val="9"/>
            <color indexed="81"/>
            <rFont val="Tahoma"/>
            <family val="2"/>
          </rPr>
          <t>Sense</t>
        </r>
        <r>
          <rPr>
            <sz val="9"/>
            <color indexed="81"/>
            <rFont val="Tahoma"/>
            <family val="2"/>
          </rPr>
          <t xml:space="preserve">: A robot has sensors that give it information about the physical environment, the "real" world around it. </t>
        </r>
        <r>
          <rPr>
            <b/>
            <sz val="9"/>
            <color indexed="81"/>
            <rFont val="Tahoma"/>
            <family val="2"/>
          </rPr>
          <t>Think</t>
        </r>
        <r>
          <rPr>
            <sz val="9"/>
            <color indexed="81"/>
            <rFont val="Tahoma"/>
            <family val="2"/>
          </rPr>
          <t xml:space="preserve">: The input from the robot's sensors controls the robot's movement and actions. This control is usually carried out by electronic circuits or computer programming, either onboard or remotely. Sometimes it is build into the robot's physical design. This is called a "programmable body" or "smart body." </t>
        </r>
        <r>
          <rPr>
            <b/>
            <sz val="9"/>
            <color indexed="81"/>
            <rFont val="Tahoma"/>
            <family val="2"/>
          </rPr>
          <t>Act</t>
        </r>
        <r>
          <rPr>
            <sz val="9"/>
            <color indexed="81"/>
            <rFont val="Tahoma"/>
            <family val="2"/>
          </rPr>
          <t xml:space="preserve">: A robot usually has some way to move or affect the world around it. This can include legs, wheels, helicopter rotors, fans, arms, grippers, lights, and speakers.
A robot needs five main parts: </t>
        </r>
        <r>
          <rPr>
            <b/>
            <sz val="9"/>
            <color indexed="81"/>
            <rFont val="Tahoma"/>
            <family val="2"/>
          </rPr>
          <t>Sensors</t>
        </r>
        <r>
          <rPr>
            <sz val="9"/>
            <color indexed="81"/>
            <rFont val="Tahoma"/>
            <family val="2"/>
          </rPr>
          <t xml:space="preserve"> send information about the environment to the robot. The parts that help it to think are its </t>
        </r>
        <r>
          <rPr>
            <b/>
            <sz val="9"/>
            <color indexed="81"/>
            <rFont val="Tahoma"/>
            <family val="2"/>
          </rPr>
          <t>controllers</t>
        </r>
        <r>
          <rPr>
            <sz val="9"/>
            <color indexed="81"/>
            <rFont val="Tahoma"/>
            <family val="2"/>
          </rPr>
          <t xml:space="preserve">. They process information from sensors and decide how to react. The parts that help a robot act are its </t>
        </r>
        <r>
          <rPr>
            <b/>
            <sz val="9"/>
            <color indexed="81"/>
            <rFont val="Tahoma"/>
            <family val="2"/>
          </rPr>
          <t>housing</t>
        </r>
        <r>
          <rPr>
            <sz val="9"/>
            <color indexed="81"/>
            <rFont val="Tahoma"/>
            <family val="2"/>
          </rPr>
          <t xml:space="preserve">, </t>
        </r>
        <r>
          <rPr>
            <b/>
            <sz val="9"/>
            <color indexed="81"/>
            <rFont val="Tahoma"/>
            <family val="2"/>
          </rPr>
          <t>actuators</t>
        </r>
        <r>
          <rPr>
            <sz val="9"/>
            <color indexed="81"/>
            <rFont val="Tahoma"/>
            <family val="2"/>
          </rPr>
          <t xml:space="preserve"> and </t>
        </r>
        <r>
          <rPr>
            <b/>
            <sz val="9"/>
            <color indexed="81"/>
            <rFont val="Tahoma"/>
            <family val="2"/>
          </rPr>
          <t>effectors</t>
        </r>
        <r>
          <rPr>
            <sz val="9"/>
            <color indexed="81"/>
            <rFont val="Tahoma"/>
            <family val="2"/>
          </rPr>
          <t xml:space="preserve">. Housing is the robot's body. Actuators are the power system of the robot. Effectors are the parts of the robot that can move around.
Invent an imaginary robot that uses these five parts. How do the parts work together? How does the robot sense, think, and act?
</t>
        </r>
      </text>
    </comment>
    <comment ref="C928" authorId="1" shapeId="0" xr:uid="{00000000-0006-0000-0500-000053020000}">
      <text>
        <r>
          <rPr>
            <b/>
            <sz val="9"/>
            <color indexed="81"/>
            <rFont val="Tahoma"/>
            <family val="2"/>
          </rPr>
          <t>Build a robot part: simple sensors.</t>
        </r>
        <r>
          <rPr>
            <sz val="9"/>
            <color indexed="81"/>
            <rFont val="Tahoma"/>
            <family val="2"/>
          </rPr>
          <t xml:space="preserve"> On a robot, sensors take information about the outside world and translate it into high or low levels of electricity. The simplest kind of sensor acts like a switch that only turns on if the conditions are right. More advanced sensors tell robots where they are, what direction they're facing, and whether they're tilted right or left, up or down. Environmental sensors report on brightness, dampness, temperature, and air quality. And proximity sensors let robots know who or what is near. All this information helps the robot make decisions on its own-without a human telling it what to do every minute. Learn how robots use sensors by making a basic pressure sensor that can tell a robot whether it is touching something.</t>
        </r>
      </text>
    </comment>
    <comment ref="C929" authorId="1" shapeId="0" xr:uid="{00000000-0006-0000-0500-000054020000}">
      <text>
        <r>
          <rPr>
            <b/>
            <sz val="9"/>
            <color indexed="81"/>
            <rFont val="Tahoma"/>
            <family val="2"/>
          </rPr>
          <t>Make a box model robot with sensors.</t>
        </r>
        <r>
          <rPr>
            <sz val="9"/>
            <color indexed="81"/>
            <rFont val="Tahoma"/>
            <family val="2"/>
          </rPr>
          <t xml:space="preserve"> A robot's brain can be programmed to react when the sensor goes on or when it turns off. For example, a robot with a light sensor can be programmed to move toward dark areas or light areas. A simple pressure sensor, like the one in Step Two, can be used in many ways-it can tell a robot when it has bumped into something, is about to go over the edge of a step or table, or is brushing against the walls or ceiling of a tunnel. A pressure sensor can also be used as a button. 
Now that you have a sensor, test it using only a cardboard box. Attach your sensors and move the box to make the sensors light up, showing how the sensors would send signals to a controller on a real robot.</t>
        </r>
      </text>
    </comment>
    <comment ref="C930" authorId="1" shapeId="0" xr:uid="{00000000-0006-0000-0500-000055020000}">
      <text>
        <r>
          <rPr>
            <b/>
            <sz val="9"/>
            <color indexed="81"/>
            <rFont val="Tahoma"/>
            <family val="2"/>
          </rPr>
          <t>Learn about programming.</t>
        </r>
        <r>
          <rPr>
            <sz val="9"/>
            <color indexed="81"/>
            <rFont val="Tahoma"/>
            <family val="2"/>
          </rPr>
          <t xml:space="preserve"> Computer programs are written in the form of an alogrithm--a step-by-step set of instructions that tells the computer what to do. On many robots, you'll find microcontrollers or onboard computers that are programmed to analyze incoming data and use it to carry out complicated instructions. Write an alogrithm to tell someone how to complete a familiar task. See if you can simplify your alogrithm using loops, functions, and conditional statements.
</t>
        </r>
      </text>
    </comment>
    <comment ref="C931" authorId="1" shapeId="0" xr:uid="{00000000-0006-0000-0500-000056020000}">
      <text>
        <r>
          <rPr>
            <b/>
            <sz val="9"/>
            <color indexed="81"/>
            <rFont val="Tahoma"/>
            <family val="2"/>
          </rPr>
          <t>Write a program for a robot.</t>
        </r>
        <r>
          <rPr>
            <sz val="9"/>
            <color indexed="81"/>
            <rFont val="Tahoma"/>
            <family val="2"/>
          </rPr>
          <t xml:space="preserve"> Computer programs use commands to tell the machine what to do. A command is one step in a program. A robot's programming tells it to look for input from its sensors, test it to see if it meets certain limits, and then carry out an action if it does. For instance, a program might tell a robot to move forward when light sensors detect that it is bright enough and stop if it gets dark. Each of those steps is a command. Write simulated computer code that tells a robovac how to vacuum a room and follows the sense, think, and act definition of a robot. This means that your program should tell the robot what conditions to look for and what it should do if certain conditions are met!</t>
        </r>
      </text>
    </comment>
    <comment ref="C933" authorId="1" shapeId="0" xr:uid="{00000000-0006-0000-0500-000057020000}">
      <text>
        <r>
          <rPr>
            <sz val="9"/>
            <color indexed="81"/>
            <rFont val="Tahoma"/>
            <family val="2"/>
          </rPr>
          <t>Researchers often build robot prototypes from materials that are cheap and easy to find. They may include craft materials, like paper and cardboard, and household materials, like rubber balloons. For this badge, come up with ideas and build a prototype of a new kind of robot that could help someone to overcome a daily obstacle.</t>
        </r>
      </text>
    </comment>
    <comment ref="C934" authorId="1" shapeId="0" xr:uid="{00000000-0006-0000-0500-000058020000}">
      <text>
        <r>
          <rPr>
            <b/>
            <sz val="9"/>
            <color indexed="81"/>
            <rFont val="Tahoma"/>
            <family val="2"/>
          </rPr>
          <t>Pick a challenge.</t>
        </r>
        <r>
          <rPr>
            <sz val="9"/>
            <color indexed="81"/>
            <rFont val="Tahoma"/>
            <family val="2"/>
          </rPr>
          <t xml:space="preserve"> One way robots help people is to take the place of humans in carrying out difficult or tedious jobs. Some of these are obstacles you or people you know may face in going about everyday activities.
Here are some ways robots help people every day:
</t>
        </r>
        <r>
          <rPr>
            <b/>
            <sz val="9"/>
            <color indexed="81"/>
            <rFont val="Tahoma"/>
            <family val="2"/>
          </rPr>
          <t>Assistive technology</t>
        </r>
        <r>
          <rPr>
            <sz val="9"/>
            <color indexed="81"/>
            <rFont val="Tahoma"/>
            <family val="2"/>
          </rPr>
          <t xml:space="preserve">-Robotic limbs help people who are missing arms or legs. Exoskeletons help people who have weak or paralyzed muscles to move around.
</t>
        </r>
        <r>
          <rPr>
            <b/>
            <sz val="9"/>
            <color indexed="81"/>
            <rFont val="Tahoma"/>
            <family val="2"/>
          </rPr>
          <t>Home care aides</t>
        </r>
        <r>
          <rPr>
            <sz val="9"/>
            <color indexed="81"/>
            <rFont val="Tahoma"/>
            <family val="2"/>
          </rPr>
          <t xml:space="preserve">-Companion robots keep elderly people company and record their vital signs like temperature and blood pressure.
</t>
        </r>
        <r>
          <rPr>
            <b/>
            <sz val="9"/>
            <color indexed="81"/>
            <rFont val="Tahoma"/>
            <family val="2"/>
          </rPr>
          <t>Education</t>
        </r>
        <r>
          <rPr>
            <sz val="9"/>
            <color indexed="81"/>
            <rFont val="Tahoma"/>
            <family val="2"/>
          </rPr>
          <t xml:space="preserve">-Telepresence mobile robot cams let students go to class remotely.
Household-Robot vacuums, pool cleaners, and mowers do chores that people find boring.
</t>
        </r>
        <r>
          <rPr>
            <b/>
            <sz val="9"/>
            <color indexed="81"/>
            <rFont val="Tahoma"/>
            <family val="2"/>
          </rPr>
          <t>Farming</t>
        </r>
        <r>
          <rPr>
            <sz val="9"/>
            <color indexed="81"/>
            <rFont val="Tahoma"/>
            <family val="2"/>
          </rPr>
          <t xml:space="preserve">-Dairy farm robots can milk cows all day long. Hydroponic farms, where plants are grown in water instead of soil, have self regulating systems that control the light and temperature in the greenhouse and automatically release nutrients into the water as plants need it.
</t>
        </r>
        <r>
          <rPr>
            <b/>
            <sz val="9"/>
            <color indexed="81"/>
            <rFont val="Tahoma"/>
            <family val="2"/>
          </rPr>
          <t>Search and rescue</t>
        </r>
        <r>
          <rPr>
            <sz val="9"/>
            <color indexed="81"/>
            <rFont val="Tahoma"/>
            <family val="2"/>
          </rPr>
          <t>-Shockproof robots go into disaster areas to look for survivors.
Think about ways that robots can help people in their daily lives-what problem could you solve with a new robot design?</t>
        </r>
      </text>
    </comment>
    <comment ref="C935" authorId="1" shapeId="0" xr:uid="{00000000-0006-0000-0500-000059020000}">
      <text>
        <r>
          <rPr>
            <b/>
            <sz val="9"/>
            <color indexed="81"/>
            <rFont val="Tahoma"/>
            <family val="2"/>
          </rPr>
          <t>Explore possible solutions.</t>
        </r>
        <r>
          <rPr>
            <sz val="9"/>
            <color indexed="81"/>
            <rFont val="Tahoma"/>
            <family val="2"/>
          </rPr>
          <t xml:space="preserve"> One of the most important things roboticists, engineers, and scientists do when they work on a new project is to keep a record, which is known as documentation. 
When you work on a project, the notes and pictures taken along the way help you to go back and see where mistakes might have happened. 
When your project is done, you can share your documentation so others can repeat or improve upon your design. 
And if you decide to patent a new design, your documentation will help you prove that you were th eon ewho invented it! 
Now that you have defined the challenge, write down all the ideas you have for how a robot might help solve the problem. Test each of the ideas by acting out how the robot would work and choose one idea to prototype.
Things to think about:
*How does your robot get around? For example, it might have wheels, legs, treads, or be able to fly.
*What kinds of sensors will it need? For example, it might need sensors for touch, light, location, or speed.
*Does it need grippers, claws, or other tools to move things around in the outside world?
*What types of material is it made of? Are they light or heavy, big or small, hard or soft?
*How does it interact with people? Does it need to be compliant (safe to use around people)? Do people need to feel comfortable talking to it?
*What does it look like?</t>
        </r>
      </text>
    </comment>
    <comment ref="C936" authorId="1" shapeId="0" xr:uid="{00000000-0006-0000-0500-00005A020000}">
      <text>
        <r>
          <rPr>
            <b/>
            <sz val="9"/>
            <color indexed="81"/>
            <rFont val="Tahoma"/>
            <family val="2"/>
          </rPr>
          <t>Plan your prototype.</t>
        </r>
        <r>
          <rPr>
            <sz val="9"/>
            <color indexed="81"/>
            <rFont val="Tahoma"/>
            <family val="2"/>
          </rPr>
          <t xml:space="preserve"> A prototype is a model that lets you design and test your robot idea (or some part of it) to see how well it works. Think of it as a rough sketch in physical form. It doesn't have to be high tech or expensive. In fact, most projects go through several iterations and multiple prototypes, hopefully improving them each time. That means materials that are easy and quick to work with are the best.
Engineers will sometimes use toy building sets, such as LEGO brics, for their prototypes. They may also custom design parts using laser cut carcboard or 3D-printed plastic models. For your prototype, you can use any tools and materials you have available. To start, create a build plan. Think about how you'll demonstrate how your robot, or some part of it, works.
As you're planning, keep these things in mind:
*</t>
        </r>
        <r>
          <rPr>
            <b/>
            <sz val="9"/>
            <color indexed="81"/>
            <rFont val="Tahoma"/>
            <family val="2"/>
          </rPr>
          <t>Deadline</t>
        </r>
        <r>
          <rPr>
            <sz val="9"/>
            <color indexed="81"/>
            <rFont val="Tahoma"/>
            <family val="2"/>
          </rPr>
          <t>-How much time do you have to produce a working model? Keep track of time and materials and make sure all the parts come together on schedule.
*</t>
        </r>
        <r>
          <rPr>
            <b/>
            <sz val="9"/>
            <color indexed="81"/>
            <rFont val="Tahoma"/>
            <family val="2"/>
          </rPr>
          <t>Documentation</t>
        </r>
        <r>
          <rPr>
            <sz val="9"/>
            <color indexed="81"/>
            <rFont val="Tahoma"/>
            <family val="2"/>
          </rPr>
          <t>-How will you make a record of your project? You can take notes, make drawings, or shoot photos and video. 
*</t>
        </r>
        <r>
          <rPr>
            <b/>
            <sz val="9"/>
            <color indexed="81"/>
            <rFont val="Tahoma"/>
            <family val="2"/>
          </rPr>
          <t>Packaging</t>
        </r>
        <r>
          <rPr>
            <sz val="9"/>
            <color indexed="81"/>
            <rFont val="Tahoma"/>
            <family val="2"/>
          </rPr>
          <t>-Work on making your robot look appealing to the people who will be using it.</t>
        </r>
      </text>
    </comment>
    <comment ref="C937" authorId="1" shapeId="0" xr:uid="{00000000-0006-0000-0500-00005B020000}">
      <text>
        <r>
          <rPr>
            <b/>
            <sz val="9"/>
            <color indexed="81"/>
            <rFont val="Tahoma"/>
            <family val="2"/>
          </rPr>
          <t>Build a prototype.</t>
        </r>
        <r>
          <rPr>
            <sz val="9"/>
            <color indexed="81"/>
            <rFont val="Tahoma"/>
            <family val="2"/>
          </rPr>
          <t xml:space="preserve"> A prototype lets you visualize and test your design. When designing and building robot prototypes, researchers often start by testing one part, such as a robotic gripper.
Once that's working, they may test their gripper on different kinds of robot arms. Then on the next version, they may add programming to control the gears, levers, and motors.
As you build your prototype, don't worry if it doesn't work like the real thing-you may not be able to add motors, electronic sensors, or controllers to your prototype, but you can show where they should go on the finished robot.</t>
        </r>
      </text>
    </comment>
    <comment ref="C938" authorId="1" shapeId="0" xr:uid="{00000000-0006-0000-0500-00005C020000}">
      <text>
        <r>
          <rPr>
            <b/>
            <sz val="9"/>
            <color indexed="81"/>
            <rFont val="Tahoma"/>
            <family val="2"/>
          </rPr>
          <t>Get feedback on your robot.</t>
        </r>
        <r>
          <rPr>
            <sz val="9"/>
            <color indexed="81"/>
            <rFont val="Tahoma"/>
            <family val="2"/>
          </rPr>
          <t xml:space="preserve"> Getting feedback on a project is an important part of the Design Thinking Process. Engineers and roboticists usually share their work with their peers and cowokers. They will also seek out experts with more experience to make suggestions.
And don't forget to get feedback from the people who will be using your design! They are the ones who can really tell you whether your idea is successful. When your prototype is ready, share it for feedback and use what you learn to improve your design.</t>
        </r>
      </text>
    </comment>
    <comment ref="C940" authorId="1" shapeId="0" xr:uid="{00000000-0006-0000-0500-00005D020000}">
      <text>
        <r>
          <rPr>
            <sz val="9"/>
            <color indexed="81"/>
            <rFont val="Tahoma"/>
            <family val="2"/>
          </rPr>
          <t>After engineers build a working version of their robots, they release them to the public. They may enter them into challenges and competitions or market them though a website or crowd-funding campaign. Now that you've built your robot prototype, it's time to share your design with others and explore a future in robotics.</t>
        </r>
      </text>
    </comment>
    <comment ref="C941" authorId="1" shapeId="0" xr:uid="{00000000-0006-0000-0500-00005E020000}">
      <text>
        <r>
          <rPr>
            <b/>
            <sz val="9"/>
            <color indexed="81"/>
            <rFont val="Tahoma"/>
            <family val="2"/>
          </rPr>
          <t>Learn about robotics events and organizations.</t>
        </r>
        <r>
          <rPr>
            <sz val="9"/>
            <color indexed="81"/>
            <rFont val="Tahoma"/>
            <family val="2"/>
          </rPr>
          <t xml:space="preserve"> You can see and participate in robotics events around the country. Here are some places to check out:
*</t>
        </r>
        <r>
          <rPr>
            <b/>
            <sz val="9"/>
            <color indexed="81"/>
            <rFont val="Tahoma"/>
            <family val="2"/>
          </rPr>
          <t>Middle, high school, and college robotics competitions</t>
        </r>
        <r>
          <rPr>
            <sz val="9"/>
            <color indexed="81"/>
            <rFont val="Tahoma"/>
            <family val="2"/>
          </rPr>
          <t xml:space="preserve">-In robotics competitions, teams build robots according to official regulations and face off against robots from other teams as they complete a series of tasks while preventing their opponents from finishing first. Other kinds of science competitions accept robotics projects as well. Many are held by nationwidde organizations at local, regional, and national levels for a variety of ages. For example, you might have heard of FIRST or VEX robotics competitions.
</t>
        </r>
        <r>
          <rPr>
            <b/>
            <sz val="9"/>
            <color indexed="81"/>
            <rFont val="Tahoma"/>
            <family val="2"/>
          </rPr>
          <t>*Maker Faires, marker expos, and state and county fairs</t>
        </r>
        <r>
          <rPr>
            <sz val="9"/>
            <color indexed="81"/>
            <rFont val="Tahoma"/>
            <family val="2"/>
          </rPr>
          <t xml:space="preserve">-Maker Faires and other kinds of maker expos are free to exhibitors and often feature robotics areas. They are subsequently hosted at schools, libraries, and museums. Although they are noncompetitive, some events award ribbons to exhibitors in different categories. State and county fairs sometimes feature robotics among other maker, engineering, and handicraft exhibits as well.
</t>
        </r>
        <r>
          <rPr>
            <b/>
            <sz val="9"/>
            <color indexed="81"/>
            <rFont val="Tahoma"/>
            <family val="2"/>
          </rPr>
          <t>*Science festivals</t>
        </r>
        <r>
          <rPr>
            <sz val="9"/>
            <color indexed="81"/>
            <rFont val="Tahoma"/>
            <family val="2"/>
          </rPr>
          <t>-Science festivals are locally produced events that may include engineering and robotics. There are also major national events like the USA Science Festival in Washington, DC, and the World Science Festival in New York City.</t>
        </r>
      </text>
    </comment>
    <comment ref="C942" authorId="1" shapeId="0" xr:uid="{00000000-0006-0000-0500-00005F020000}">
      <text>
        <r>
          <rPr>
            <b/>
            <sz val="9"/>
            <color indexed="81"/>
            <rFont val="Tahoma"/>
            <family val="2"/>
          </rPr>
          <t>Create a presentation about your robot.</t>
        </r>
        <r>
          <rPr>
            <sz val="9"/>
            <color indexed="81"/>
            <rFont val="Tahoma"/>
            <family val="2"/>
          </rPr>
          <t xml:space="preserve"> Many student robotics competitions require participants to make short presentations about their projects. In order to let people know about your robot, you have to be able to explain what it does, how it works, and why it is something that people will want or need. Create a presentation that you could use to showcase your robot.
You might include important information like:
*The robot's name
*The kind of environment it is designed to operate in
*What it's designed to do
*How it senses, thinks, acts
*What makes it special or unique</t>
        </r>
      </text>
    </comment>
    <comment ref="C943" authorId="1" shapeId="0" xr:uid="{00000000-0006-0000-0500-000060020000}">
      <text>
        <r>
          <rPr>
            <b/>
            <sz val="9"/>
            <color indexed="81"/>
            <rFont val="Tahoma"/>
            <family val="2"/>
          </rPr>
          <t>Present your robot pitch to others for feedback.</t>
        </r>
        <r>
          <rPr>
            <sz val="9"/>
            <color indexed="81"/>
            <rFont val="Tahoma"/>
            <family val="2"/>
          </rPr>
          <t xml:space="preserve"> Giving and receiving feedback in a helpful way is an important skill to develop. As you listen to others present, ask useful questions that will get someone talking about their robot. For example, you could ask, "What is the purpose of this robot? or "How well does it meet its goal?" Be sure to point out what you like about a design as well as make suggestions for improvements.</t>
        </r>
      </text>
    </comment>
    <comment ref="C944" authorId="1" shapeId="0" xr:uid="{00000000-0006-0000-0500-000061020000}">
      <text>
        <r>
          <rPr>
            <b/>
            <sz val="9"/>
            <color indexed="81"/>
            <rFont val="Tahoma"/>
            <family val="2"/>
          </rPr>
          <t>Find out about robotics opportunities for teens.</t>
        </r>
        <r>
          <rPr>
            <sz val="9"/>
            <color indexed="81"/>
            <rFont val="Tahoma"/>
            <family val="2"/>
          </rPr>
          <t xml:space="preserve"> People involved in developing and using robos come from a wide range of backgrounds. There are a few universities that offer undergraduate (bachelor's) degrees in robots, but in most case students earn their undergraduate degree in another area, and then go on to study robotics in graduate school. And sometimes people work in the field of robotics after studying subjects that seem totally unrelated. How could a musician use robotics? What about a mathematician? Brainstorm how robotics can be incorporated into interests you have and things you already like to do.</t>
        </r>
      </text>
    </comment>
    <comment ref="C945" authorId="1" shapeId="0" xr:uid="{00000000-0006-0000-0500-000062020000}">
      <text>
        <r>
          <rPr>
            <b/>
            <sz val="9"/>
            <color indexed="81"/>
            <rFont val="Tahoma"/>
            <family val="2"/>
          </rPr>
          <t>See robot makers and robots in action.</t>
        </r>
        <r>
          <rPr>
            <sz val="9"/>
            <color indexed="81"/>
            <rFont val="Tahoma"/>
            <family val="2"/>
          </rPr>
          <t xml:space="preserve"> There may be robots used in places around your community or nearby. Some of the places you can observe robots and meet robot builders and technicians include:
*Hospitals and surgery centers
*College and university robotics, engineering, or computer science departments
*Factories and warehouses using industrial robots
*Robotics and engineering companies
*Farms using milking robots and drones
*Science museums
*Science education companies and camps
*Makerspaces
*Robot hobby clubs or organizations
*Robotics events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Audra Edmunds</author>
    <author>Audra</author>
  </authors>
  <commentList>
    <comment ref="C8" authorId="0" shapeId="0" xr:uid="{00000000-0006-0000-0600-000001000000}">
      <text>
        <r>
          <rPr>
            <sz val="9"/>
            <color indexed="81"/>
            <rFont val="Tahoma"/>
            <family val="2"/>
          </rPr>
          <t>you haven't spoken to in a while. Tell her why you miss her and hope to reconnect. Encourage her to do the same with one of her old friends.</t>
        </r>
      </text>
    </comment>
    <comment ref="C9" authorId="0" shapeId="0" xr:uid="{00000000-0006-0000-0600-000002000000}">
      <text>
        <r>
          <rPr>
            <sz val="9"/>
            <color indexed="81"/>
            <rFont val="Tahoma"/>
            <family val="2"/>
          </rPr>
          <t>and surprise three friends with them, telling them a few of the specific qualities you enjoy about them and your friendship. Encourage your friends to pass the gesture forward.</t>
        </r>
      </text>
    </comment>
    <comment ref="C10" authorId="0" shapeId="0" xr:uid="{00000000-0006-0000-0600-000003000000}">
      <text>
        <r>
          <rPr>
            <sz val="9"/>
            <color indexed="81"/>
            <rFont val="Tahoma"/>
            <family val="2"/>
          </rPr>
          <t>in portraying a character on a TV show you and your friends watch. (Or think of a movie or cartoon or even a music video.) Think about who the stereotype hurts and then find a way to start a conversation with your friends about this stereotype and why you think tithe show is wrong to use it. Does it trouble you enough to boycott the show for a week or two - or forever? Get your friends to join in with you.</t>
        </r>
      </text>
    </comment>
    <comment ref="C11" authorId="0" shapeId="0" xr:uid="{00000000-0006-0000-0600-000004000000}">
      <text>
        <r>
          <rPr>
            <sz val="9"/>
            <color indexed="81"/>
            <rFont val="Tahoma"/>
            <family val="2"/>
          </rPr>
          <t>(at school, Girl Scouts, your place of worship) you don't usually talk with much. Ask questions and really listen to the answers. Try to clear your head of any first impressions. At the same time, make a good impression yourself by ________. Encourage your friends to do the same.</t>
        </r>
      </text>
    </comment>
    <comment ref="C12" authorId="0" shapeId="0" xr:uid="{00000000-0006-0000-0600-000005000000}">
      <text>
        <r>
          <rPr>
            <sz val="9"/>
            <color indexed="81"/>
            <rFont val="Tahoma"/>
            <family val="2"/>
          </rPr>
          <t>cliques, and host a viewing night with friends. Discuss how the cliques resemble (or not) those you know at school. See if you can think of even one small thing to do to try to shift a real-life dynamic you dislike - and get your friends to do the same. (Movies to consider: "Mean Girls," "Clueless," "Heathers," "Jawbreaker," "Bratz.")</t>
        </r>
      </text>
    </comment>
    <comment ref="C13" authorId="0" shapeId="0" xr:uid="{00000000-0006-0000-0600-000006000000}">
      <text>
        <r>
          <rPr>
            <sz val="9"/>
            <color indexed="81"/>
            <rFont val="Tahoma"/>
            <family val="2"/>
          </rPr>
          <t>(movies, mall, pizza, Girl Scout event)? Invite someone who's not normally part of your group. Ask any other friends with you to help make her feel included. Then encourage them to "pass it forward" by being the next to widen your circle.</t>
        </r>
      </text>
    </comment>
    <comment ref="C14" authorId="0" shapeId="0" xr:uid="{00000000-0006-0000-0600-000007000000}">
      <text>
        <r>
          <rPr>
            <sz val="9"/>
            <color indexed="81"/>
            <rFont val="Tahoma"/>
            <family val="2"/>
          </rPr>
          <t>week - for one full week, do not listen to or spread any rumors, gossip, or "mean talk." Think about making "no gossip" a way of life. Jot down when you thought of some gossip but didn't spread it. Get your friends to do the same. Encourage them to "pass it forward."</t>
        </r>
      </text>
    </comment>
    <comment ref="C15" authorId="0" shapeId="0" xr:uid="{00000000-0006-0000-0600-000008000000}">
      <text>
        <r>
          <rPr>
            <sz val="9"/>
            <color indexed="81"/>
            <rFont val="Tahoma"/>
            <family val="2"/>
          </rPr>
          <t>A friend hurt your feelings. Instead of telling her (or him) directly, your urge is to vent to a few other friends. Stop the urge. Speak directly to the person who hurt your feelings. "I-statement," anyone? Encourage your friends to do the same: Get them to "pass it forward."</t>
        </r>
      </text>
    </comment>
    <comment ref="C16" authorId="0" shapeId="0" xr:uid="{00000000-0006-0000-0600-000009000000}">
      <text>
        <r>
          <rPr>
            <sz val="9"/>
            <color indexed="81"/>
            <rFont val="Tahoma"/>
            <family val="2"/>
          </rPr>
          <t>message and add it to the signature line of your emails (or add it to your voicemail or hang it in your locker or somewhere else where others can see it.) Just to get your mind going, how about "Just kidding just hurts." Get your friends to "pass it forward."</t>
        </r>
      </text>
    </comment>
    <comment ref="C20" authorId="0" shapeId="0" xr:uid="{00000000-0006-0000-0600-00000A000000}">
      <text>
        <r>
          <rPr>
            <sz val="9"/>
            <color indexed="81"/>
            <rFont val="Tahoma"/>
            <family val="2"/>
          </rPr>
          <t>you want to take action on.</t>
        </r>
      </text>
    </comment>
    <comment ref="C23" authorId="0" shapeId="0" xr:uid="{00000000-0006-0000-0600-00000B000000}">
      <text>
        <r>
          <rPr>
            <sz val="9"/>
            <color indexed="81"/>
            <rFont val="Tahoma"/>
            <family val="2"/>
          </rPr>
          <t>including a time line.</t>
        </r>
      </text>
    </comment>
    <comment ref="C29" authorId="0" shapeId="0" xr:uid="{00000000-0006-0000-0600-00000C000000}">
      <text>
        <r>
          <rPr>
            <sz val="9"/>
            <color indexed="81"/>
            <rFont val="Tahoma"/>
            <family val="2"/>
          </rPr>
          <t>you've collected and make a commitment about how you will continue to use them throughout your life.</t>
        </r>
      </text>
    </comment>
    <comment ref="C33" authorId="0" shapeId="0" xr:uid="{00000000-0006-0000-0600-00000D000000}">
      <text>
        <r>
          <rPr>
            <sz val="9"/>
            <color indexed="81"/>
            <rFont val="Tahoma"/>
            <family val="2"/>
          </rPr>
          <t>by actively assisting during four sessions of the Brownie Quest (even better, come to all of them!)</t>
        </r>
      </text>
    </comment>
    <comment ref="C35" authorId="0" shapeId="0" xr:uid="{00000000-0006-0000-0600-00000E000000}">
      <text>
        <r>
          <rPr>
            <sz val="9"/>
            <color indexed="81"/>
            <rFont val="Tahoma"/>
            <family val="2"/>
          </rPr>
          <t>skills by preparing the materials and instructions for three Quest activities in advance of their sessions. Each session includes two to three activities, so there is plenty to do to keep each session running smoothly. You can go over the activities with the Quest's adult guides and discuss how you can best assist.</t>
        </r>
      </text>
    </comment>
    <comment ref="C36" authorId="0" shapeId="0" xr:uid="{00000000-0006-0000-0600-00000F000000}">
      <text>
        <r>
          <rPr>
            <sz val="9"/>
            <color indexed="81"/>
            <rFont val="Tahoma"/>
            <family val="2"/>
          </rPr>
          <t>or talent you have by planning and guiding the Brownies to do one "just for fun" extra activity while they are on the Quest. For example, perhaps you are good at crafts and want to teach the girls to make a gift for themselves or a friend. Or perhaps you are science-minded and can think of a little experiment the Brownies can do during a session. Maybe you can sing or dance or make up funny cheers. You get the idea-add a little of the extra joy you uniquely bring to a Brownie session! Try to make whatever you do tie into the Quest. And remember, the Brownies already have a lot going on to earn their keys-so you'll want to keep your little extra short and sweet!</t>
        </r>
      </text>
    </comment>
    <comment ref="C37" authorId="0" shapeId="0" xr:uid="{00000000-0006-0000-0600-000010000000}">
      <text>
        <r>
          <rPr>
            <sz val="9"/>
            <color indexed="81"/>
            <rFont val="Tahoma"/>
            <family val="2"/>
          </rPr>
          <t>the Brownies will be leading their families and communities in "healthy-living" actions like making and enjoying healthy treats or playing a game that gets people up and moving. Take the healthy living even further by doing one of these:
 -Bring the fixings for a simple, healthy snack to a session (carrots and low-fat dip; apples and yogurt), assist the girls in "making" the treat, and explain (perhaps on poster board) - in a Brownie-Friendly way - why that snack is better than something else (like_____).
 -Teach the brownies to do a simple exercise or stretch that you know and like, and use it as a "quick break" between activities. Offer a short explanation of why it's good!
 - Bring some music and get everybody moving as the meeting starts or ends - or when an energy boost is needed! Offer a quick explanation of why it's good!</t>
        </r>
      </text>
    </comment>
    <comment ref="C38" authorId="0" shapeId="0" xr:uid="{00000000-0006-0000-0600-000011000000}">
      <text>
        <r>
          <rPr>
            <sz val="9"/>
            <color indexed="81"/>
            <rFont val="Tahoma"/>
            <family val="2"/>
          </rPr>
          <t>Find out one thing you did during Brownie Quest that was really, really great (a perfect 10!). Then find out one thing that you can keep in mind-to practice for the next time you team up with younger girls in Girl Scouts.</t>
        </r>
      </text>
    </comment>
    <comment ref="C44" authorId="0" shapeId="0" xr:uid="{00000000-0006-0000-0600-000012000000}">
      <text>
        <r>
          <rPr>
            <sz val="9"/>
            <color indexed="81"/>
            <rFont val="Tahoma"/>
            <family val="2"/>
          </rPr>
          <t>throughout the journey. Record what you see, hear, feel, and smell in the air.</t>
        </r>
      </text>
    </comment>
    <comment ref="C45" authorId="0" shapeId="0" xr:uid="{00000000-0006-0000-0600-000013000000}">
      <text>
        <r>
          <rPr>
            <sz val="9"/>
            <color indexed="81"/>
            <rFont val="Tahoma"/>
            <family val="2"/>
          </rPr>
          <t>who can guide you to greater air awareness (meteorologists, biologists, wind farm or aeronautical engineers, parasailing instructors, astronauts, physicians or other health specialists, fragrance specialists, yoga instructors.)</t>
        </r>
      </text>
    </comment>
    <comment ref="C46" authorId="0" shapeId="0" xr:uid="{00000000-0006-0000-0600-000014000000}">
      <text>
        <r>
          <rPr>
            <sz val="9"/>
            <color indexed="81"/>
            <rFont val="Tahoma"/>
            <family val="2"/>
          </rPr>
          <t xml:space="preserve">about the issues that impact Earth's air. Check out all the air issues throughout </t>
        </r>
        <r>
          <rPr>
            <i/>
            <sz val="9"/>
            <color indexed="81"/>
            <rFont val="Tahoma"/>
            <family val="2"/>
          </rPr>
          <t>Breathe</t>
        </r>
        <r>
          <rPr>
            <sz val="9"/>
            <color indexed="81"/>
            <rFont val="Tahoma"/>
            <family val="2"/>
          </rPr>
          <t>. Take a walk, with some Cadette friends (and of course a trusty adult), around a school, business district, a mall, or other area in search of air issues. Think about trees or think about noise!</t>
        </r>
      </text>
    </comment>
    <comment ref="C47" authorId="0" shapeId="0" xr:uid="{00000000-0006-0000-0600-000015000000}">
      <text>
        <r>
          <rPr>
            <sz val="9"/>
            <color indexed="81"/>
            <rFont val="Tahoma"/>
            <family val="2"/>
          </rPr>
          <t>personal reason you care about Earth's air. Write a statement that explains why this reason matters to you and why it should matter to others. Share your AWAREness statement with your sister Cadettes.</t>
        </r>
      </text>
    </comment>
    <comment ref="C50" authorId="0" shapeId="0" xr:uid="{00000000-0006-0000-0600-000016000000}">
      <text>
        <r>
          <rPr>
            <sz val="9"/>
            <color indexed="81"/>
            <rFont val="Tahoma"/>
            <family val="2"/>
          </rPr>
          <t>choose an air issue to act on together. Learn as much as you can about it (use experts you've met) and write a statement that explains why it's important to educate and inspire others on this issue.</t>
        </r>
      </text>
    </comment>
    <comment ref="C51" authorId="0" shapeId="0" xr:uid="{00000000-0006-0000-0600-000017000000}">
      <text>
        <r>
          <rPr>
            <sz val="9"/>
            <color indexed="81"/>
            <rFont val="Tahoma"/>
            <family val="2"/>
          </rPr>
          <t>and inspire--this is your Air Care Team (ACT)! What groups of people would be best to join with you? Principals and teachers? Parents? Your peers? Who can best assist you in moving forward?</t>
        </r>
      </text>
    </comment>
    <comment ref="C52" authorId="0" shapeId="0" xr:uid="{00000000-0006-0000-0600-000018000000}">
      <text>
        <r>
          <rPr>
            <sz val="9"/>
            <color indexed="81"/>
            <rFont val="Tahoma"/>
            <family val="2"/>
          </rPr>
          <t>your Air Care Team to do. What call to action will you deliver as you educate and inspire? How will your ACT's efforts on this call to action improve your air issue?</t>
        </r>
      </text>
    </comment>
    <comment ref="C53" authorId="0" shapeId="0" xr:uid="{00000000-0006-0000-0600-000019000000}">
      <text>
        <r>
          <rPr>
            <sz val="9"/>
            <color indexed="81"/>
            <rFont val="Tahoma"/>
            <family val="2"/>
          </rPr>
          <t>your Air Care Team to inspire them to act on your air issue. The medium and method are up to you. The goal is to engage all their senses and create a sustainable effort! Air needs more than just a one-time gathering!</t>
        </r>
      </text>
    </comment>
    <comment ref="C54" authorId="0" shapeId="0" xr:uid="{00000000-0006-0000-0600-00001A000000}">
      <text>
        <r>
          <rPr>
            <sz val="9"/>
            <color indexed="81"/>
            <rFont val="Tahoma"/>
            <family val="2"/>
          </rPr>
          <t>Give your ACT its call to action. Feel the rewards of influencing others in a lasting way!</t>
        </r>
      </text>
    </comment>
    <comment ref="C57" authorId="0" shapeId="0" xr:uid="{00000000-0006-0000-0600-00001B000000}">
      <text>
        <r>
          <rPr>
            <sz val="9"/>
            <color indexed="81"/>
            <rFont val="Tahoma"/>
            <family val="2"/>
          </rPr>
          <t>or improvement through your efforts to educate and inspire. What is the ACT doing to benefit air?</t>
        </r>
      </text>
    </comment>
    <comment ref="C58" authorId="0" shapeId="0" xr:uid="{00000000-0006-0000-0600-00001C000000}">
      <text>
        <r>
          <rPr>
            <sz val="9"/>
            <color indexed="81"/>
            <rFont val="Tahoma"/>
            <family val="2"/>
          </rPr>
          <t>with your ACT and maybe even go further. Contact a local media outlet or ask your library for display space.</t>
        </r>
      </text>
    </comment>
    <comment ref="C59" authorId="0" shapeId="0" xr:uid="{00000000-0006-0000-0600-00001D000000}">
      <text>
        <r>
          <rPr>
            <sz val="9"/>
            <color indexed="81"/>
            <rFont val="Tahoma"/>
            <family val="2"/>
          </rPr>
          <t>and reflect on your efforts and their impact. Take some time and talk it through. What will you do differently the next time you decide to act for Earth?</t>
        </r>
      </text>
    </comment>
    <comment ref="C60" authorId="0" shapeId="0" xr:uid="{00000000-0006-0000-0600-00001E000000}">
      <text>
        <r>
          <rPr>
            <sz val="9"/>
            <color indexed="81"/>
            <rFont val="Tahoma"/>
            <family val="2"/>
          </rPr>
          <t>to strive to be an heir apparent of air and all of Planet Earth's elements.</t>
        </r>
      </text>
    </comment>
    <comment ref="C64" authorId="0" shapeId="0" xr:uid="{00000000-0006-0000-0600-00001F000000}">
      <text>
        <r>
          <rPr>
            <sz val="9"/>
            <color indexed="81"/>
            <rFont val="Tahoma"/>
            <family val="2"/>
          </rPr>
          <t xml:space="preserve">on (or about to be on) their </t>
        </r>
        <r>
          <rPr>
            <i/>
            <sz val="9"/>
            <color indexed="81"/>
            <rFont val="Tahoma"/>
            <family val="2"/>
          </rPr>
          <t>WOW! Wonders of Water</t>
        </r>
        <r>
          <rPr>
            <sz val="9"/>
            <color indexed="81"/>
            <rFont val="Tahoma"/>
            <family val="2"/>
          </rPr>
          <t xml:space="preserve"> journey. Or find a team that recently completed </t>
        </r>
        <r>
          <rPr>
            <i/>
            <sz val="9"/>
            <color indexed="81"/>
            <rFont val="Tahoma"/>
            <family val="2"/>
          </rPr>
          <t>WOW!</t>
        </r>
      </text>
    </comment>
    <comment ref="C65" authorId="0" shapeId="0" xr:uid="{00000000-0006-0000-0600-000020000000}">
      <text>
        <r>
          <rPr>
            <sz val="9"/>
            <color indexed="81"/>
            <rFont val="Tahoma"/>
            <family val="2"/>
          </rPr>
          <t xml:space="preserve">guiding the Brownies and find out what the team is doing, what the Brownies enjoy, and what the volunteer finds challenging. Take a look at the Brownie </t>
        </r>
        <r>
          <rPr>
            <i/>
            <sz val="9"/>
            <color indexed="81"/>
            <rFont val="Tahoma"/>
            <family val="2"/>
          </rPr>
          <t>WOW!</t>
        </r>
        <r>
          <rPr>
            <sz val="9"/>
            <color indexed="81"/>
            <rFont val="Tahoma"/>
            <family val="2"/>
          </rPr>
          <t xml:space="preserve"> Book and flip through the adult book, too!
Now the fun begins!</t>
        </r>
      </text>
    </comment>
    <comment ref="C66" authorId="0" shapeId="0" xr:uid="{00000000-0006-0000-0600-000021000000}">
      <text>
        <r>
          <rPr>
            <sz val="9"/>
            <color indexed="81"/>
            <rFont val="Tahoma"/>
            <family val="2"/>
          </rPr>
          <t>Brownie Team's gatherings, coordinating the schedule with the volunteers so you'll have time to do each of these:</t>
        </r>
      </text>
    </comment>
    <comment ref="C67" authorId="0" shapeId="0" xr:uid="{00000000-0006-0000-0600-000022000000}">
      <text>
        <r>
          <rPr>
            <sz val="9"/>
            <color indexed="81"/>
            <rFont val="Tahoma"/>
            <family val="2"/>
          </rPr>
          <t xml:space="preserve">through a fun activity that teaches them something about Earth's air or water or both! You can adapt an activity from your journey for younger girls, check out some of the options in the </t>
        </r>
        <r>
          <rPr>
            <i/>
            <sz val="9"/>
            <color indexed="81"/>
            <rFont val="Tahoma"/>
            <family val="2"/>
          </rPr>
          <t>WOW!</t>
        </r>
        <r>
          <rPr>
            <sz val="9"/>
            <color indexed="81"/>
            <rFont val="Tahoma"/>
            <family val="2"/>
          </rPr>
          <t xml:space="preserve"> Girls' book and volunteer books, or create an activity of your own. A magical science experiment? Making rainbows? Making and flying a kite? Enjoy the sounds of nature? Scenty stuff? A game you invent about animals that inhabit water and sky? Or perhaps you and some friends can act out a scene from "A Very Wet ELF Adventure" or even make a short puppet show based on the story. Better yet, guide the Brownies to do their own!</t>
        </r>
      </text>
    </comment>
    <comment ref="C68" authorId="0" shapeId="0" xr:uid="{00000000-0006-0000-0600-000023000000}">
      <text>
        <r>
          <rPr>
            <sz val="9"/>
            <color indexed="81"/>
            <rFont val="Tahoma"/>
            <family val="2"/>
          </rPr>
          <t xml:space="preserve">to try a new healthy habit--a watery treat (check out the ideas in the </t>
        </r>
        <r>
          <rPr>
            <i/>
            <sz val="9"/>
            <color indexed="81"/>
            <rFont val="Tahoma"/>
            <family val="2"/>
          </rPr>
          <t>WOW!</t>
        </r>
        <r>
          <rPr>
            <sz val="9"/>
            <color indexed="81"/>
            <rFont val="Tahoma"/>
            <family val="2"/>
          </rPr>
          <t xml:space="preserve"> book), some fun cardio or yoga exercises, or a fruit or veggie grown with local water (and air!). Check with the Brownie's volunteer about food allergies before you plan any snacks. Your goal is to get the Brownies thinking about how what is good for us is often good for Earth, too!</t>
        </r>
      </text>
    </comment>
    <comment ref="C69" authorId="0" shapeId="0" xr:uid="{00000000-0006-0000-0600-000024000000}">
      <text>
        <r>
          <rPr>
            <sz val="9"/>
            <color indexed="81"/>
            <rFont val="Tahoma"/>
            <family val="2"/>
          </rPr>
          <t>in a short activity that gets them thinking about what great teamwork looks like. Maybe you know a game or maybe you can invent one that gets the Brownies cooperating. If not, get some ideas from other Girl Scouts in your area. Teac the game as an opening or closing or an energizing break. While the Brownies are exploring the Wonders of Water, they are also practicing another WOW--Ways of Working. Your goal is to get the Brownies practicing some really great WOWs!</t>
        </r>
      </text>
    </comment>
    <comment ref="C70" authorId="0" shapeId="0" xr:uid="{00000000-0006-0000-0600-000025000000}">
      <text>
        <r>
          <rPr>
            <sz val="9"/>
            <color indexed="81"/>
            <rFont val="Tahoma"/>
            <family val="2"/>
          </rPr>
          <t>a line from the Girl Scout Law that you are trying to live out in your life right now. Tell them what you are doing to bring that line to life. Then, ask them to tell you about a line they are living out!</t>
        </r>
      </text>
    </comment>
    <comment ref="C71" authorId="0" shapeId="0" xr:uid="{00000000-0006-0000-0600-000026000000}">
      <text>
        <r>
          <rPr>
            <sz val="9"/>
            <color indexed="81"/>
            <rFont val="Tahoma"/>
            <family val="2"/>
          </rPr>
          <t>your mission with the Brownies, ask the volunteer for input on what you did. What was great? What might you want to do a little differently in the future?</t>
        </r>
      </text>
    </comment>
    <comment ref="C72" authorId="0" shapeId="0" xr:uid="{00000000-0006-0000-0600-000027000000}">
      <text>
        <r>
          <rPr>
            <sz val="9"/>
            <color indexed="81"/>
            <rFont val="Tahoma"/>
            <family val="2"/>
          </rPr>
          <t xml:space="preserve">inspiring Brownies, think about and answer these question:
·What did you </t>
        </r>
        <r>
          <rPr>
            <b/>
            <i/>
            <sz val="9"/>
            <color indexed="81"/>
            <rFont val="Tahoma"/>
            <family val="2"/>
          </rPr>
          <t>Discover</t>
        </r>
        <r>
          <rPr>
            <sz val="9"/>
            <color indexed="81"/>
            <rFont val="Tahoma"/>
            <family val="2"/>
          </rPr>
          <t xml:space="preserve"> within yourself as you guided Brownies?
·Why is it important to </t>
        </r>
        <r>
          <rPr>
            <b/>
            <i/>
            <sz val="9"/>
            <color indexed="81"/>
            <rFont val="Tahoma"/>
            <family val="2"/>
          </rPr>
          <t>Connect</t>
        </r>
        <r>
          <rPr>
            <sz val="9"/>
            <color indexed="81"/>
            <rFont val="Tahoma"/>
            <family val="2"/>
          </rPr>
          <t xml:space="preserve"> with younger girls?
·What did you accomplish on behalf of the Earth by </t>
        </r>
        <r>
          <rPr>
            <b/>
            <i/>
            <sz val="9"/>
            <color indexed="81"/>
            <rFont val="Tahoma"/>
            <family val="2"/>
          </rPr>
          <t>Taking Action</t>
        </r>
        <r>
          <rPr>
            <sz val="9"/>
            <color indexed="81"/>
            <rFont val="Tahoma"/>
            <family val="2"/>
          </rPr>
          <t xml:space="preserve"> to educate and inspire Brownies?</t>
        </r>
      </text>
    </comment>
    <comment ref="C78" authorId="1" shapeId="0" xr:uid="{00000000-0006-0000-0600-000028000000}">
      <text>
        <r>
          <rPr>
            <b/>
            <sz val="9"/>
            <color indexed="81"/>
            <rFont val="Tahoma"/>
            <family val="2"/>
          </rPr>
          <t>What it means for Cadettes:</t>
        </r>
        <r>
          <rPr>
            <sz val="9"/>
            <color indexed="81"/>
            <rFont val="Tahoma"/>
            <family val="2"/>
          </rPr>
          <t xml:space="preserve"> They have taken stock of media in their world and the influence it has.
</t>
        </r>
        <r>
          <rPr>
            <b/>
            <sz val="9"/>
            <color indexed="81"/>
            <rFont val="Tahoma"/>
            <family val="2"/>
          </rPr>
          <t>How Cadettes earn it:</t>
        </r>
        <r>
          <rPr>
            <sz val="9"/>
            <color indexed="81"/>
            <rFont val="Tahoma"/>
            <family val="2"/>
          </rPr>
          <t xml:space="preserve"> They complete three activities that get them to hone in on the role media plays in their lives and the lives of those around them, plus one that considers media in their community</t>
        </r>
      </text>
    </comment>
    <comment ref="C81" authorId="1" shapeId="0" xr:uid="{00000000-0006-0000-0600-000029000000}">
      <text>
        <r>
          <rPr>
            <b/>
            <sz val="9"/>
            <color indexed="81"/>
            <rFont val="Tahoma"/>
            <family val="2"/>
          </rPr>
          <t xml:space="preserve">What it means for Cadettes: </t>
        </r>
        <r>
          <rPr>
            <sz val="9"/>
            <color indexed="81"/>
            <rFont val="Tahoma"/>
            <family val="2"/>
          </rPr>
          <t xml:space="preserve">They understand the importance of having media reflect the realities of their world.
</t>
        </r>
        <r>
          <rPr>
            <b/>
            <sz val="9"/>
            <color indexed="81"/>
            <rFont val="Tahoma"/>
            <family val="2"/>
          </rPr>
          <t>How Cadettes earn it:</t>
        </r>
        <r>
          <rPr>
            <sz val="9"/>
            <color indexed="81"/>
            <rFont val="Tahoma"/>
            <family val="2"/>
          </rPr>
          <t xml:space="preserve"> They team up on a MEdia Remake Project to make media that better represents their reality.</t>
        </r>
      </text>
    </comment>
    <comment ref="C84" authorId="1" shapeId="0" xr:uid="{00000000-0006-0000-0600-00002A000000}">
      <text>
        <r>
          <rPr>
            <b/>
            <sz val="9"/>
            <color indexed="81"/>
            <rFont val="Tahoma"/>
            <family val="2"/>
          </rPr>
          <t xml:space="preserve">What it means for Cadettes: </t>
        </r>
        <r>
          <rPr>
            <sz val="9"/>
            <color indexed="81"/>
            <rFont val="Tahoma"/>
            <family val="2"/>
          </rPr>
          <t xml:space="preserve">They have made a personal commitment to cultivate a new perspective on media
</t>
        </r>
        <r>
          <rPr>
            <b/>
            <sz val="9"/>
            <color indexed="81"/>
            <rFont val="Tahoma"/>
            <family val="2"/>
          </rPr>
          <t xml:space="preserve">How Cadettes earn it: </t>
        </r>
        <r>
          <rPr>
            <sz val="9"/>
            <color indexed="81"/>
            <rFont val="Tahoma"/>
            <family val="2"/>
          </rPr>
          <t>They challenge themselves to make a positive change in the way they use media in their lives--a change that they Cultivate so it grows into full-fledged inspiration for others.</t>
        </r>
      </text>
    </comment>
    <comment ref="C88" authorId="1" shapeId="0" xr:uid="{00000000-0006-0000-0600-00002B000000}">
      <text>
        <r>
          <rPr>
            <sz val="9"/>
            <color indexed="81"/>
            <rFont val="Tahoma"/>
            <family val="2"/>
          </rPr>
          <t>Find a team of Girl Scout Brownies on (or about to begin) their A World of Girls journey. Ask the adults who volunteer with your group, or ask your Girl Scout council, for tips on how to locate a Brownie team.</t>
        </r>
      </text>
    </comment>
    <comment ref="C89" authorId="1" shapeId="0" xr:uid="{00000000-0006-0000-0600-00002C000000}">
      <text>
        <r>
          <rPr>
            <sz val="9"/>
            <color indexed="81"/>
            <rFont val="Tahoma"/>
            <family val="2"/>
          </rPr>
          <t xml:space="preserve">Find out what the Brownie team is doing from their volunteer. Talk with her about what the Brownies enjoy and what she finds challenging. Read the Brownies' </t>
        </r>
        <r>
          <rPr>
            <i/>
            <sz val="9"/>
            <color indexed="81"/>
            <rFont val="Tahoma"/>
            <family val="2"/>
          </rPr>
          <t>A World of Girls</t>
        </r>
        <r>
          <rPr>
            <sz val="9"/>
            <color indexed="81"/>
            <rFont val="Tahoma"/>
            <family val="2"/>
          </rPr>
          <t xml:space="preserve"> book and take a look at the adult guide, too.</t>
        </r>
      </text>
    </comment>
    <comment ref="C90" authorId="1" shapeId="0" xr:uid="{00000000-0006-0000-0600-00002D000000}">
      <text>
        <r>
          <rPr>
            <sz val="9"/>
            <color indexed="81"/>
            <rFont val="Tahoma"/>
            <family val="2"/>
          </rPr>
          <t>Arrange to be at some of the Brownies' gatherings. Coordinate with the volunteer so you'll have time to do each of these:</t>
        </r>
      </text>
    </comment>
    <comment ref="C91" authorId="1" shapeId="0" xr:uid="{00000000-0006-0000-0600-00002E000000}">
      <text>
        <r>
          <rPr>
            <sz val="9"/>
            <color indexed="81"/>
            <rFont val="Tahoma"/>
            <family val="2"/>
          </rPr>
          <t>Inspire the Brownies to look and listen for stories in their everyday lives. With your knowledge of media, talk about the stories the media creates about girls and how they make girls feel. Together, decide whether media portrayals of girls seem true. Share other stories, too, such as stories of real girls and women you have met or learned about on your Cadette journey.</t>
        </r>
      </text>
    </comment>
    <comment ref="C92" authorId="1" shapeId="0" xr:uid="{00000000-0006-0000-0600-00002F000000}">
      <text>
        <r>
          <rPr>
            <sz val="9"/>
            <color indexed="81"/>
            <rFont val="Tahoma"/>
            <family val="2"/>
          </rPr>
          <t>Guide the Brownies in an activity to develop their teamwork skills. The girls are planning to tell a story together to an audience and create a change in their community. They'll need to work together to make that happen. Maybe you've participated in team-building activities with Cadettes or with other girls in your world. If so, share some tips with the Brownies. If not, get ideas from other Girl Scouts in your area. You might use a team-building activity to open or close a session, or introduce it when it best fits for the Brownie team and its journey.</t>
        </r>
      </text>
    </comment>
    <comment ref="C93" authorId="1" shapeId="0" xr:uid="{00000000-0006-0000-0600-000030000000}">
      <text>
        <r>
          <rPr>
            <sz val="9"/>
            <color indexed="81"/>
            <rFont val="Tahoma"/>
            <family val="2"/>
          </rPr>
          <t xml:space="preserve">Inspire the girls to try a healthy new activity, such as a physically active game from another country or culture, or one of your favorite types of exercise or dance. Find ideas in the </t>
        </r>
        <r>
          <rPr>
            <i/>
            <sz val="9"/>
            <color indexed="81"/>
            <rFont val="Tahoma"/>
            <family val="2"/>
          </rPr>
          <t>A World of Girls</t>
        </r>
        <r>
          <rPr>
            <sz val="9"/>
            <color indexed="81"/>
            <rFont val="Tahoma"/>
            <family val="2"/>
          </rPr>
          <t xml:space="preserve"> adult guide, or ask the Brownies for some of their favorites. By showing the Brownies the benefits --and fun--of exercise and movement, you'll create a story that features healthy girls of the future.</t>
        </r>
      </text>
    </comment>
    <comment ref="C94" authorId="1" shapeId="0" xr:uid="{00000000-0006-0000-0600-000031000000}">
      <text>
        <r>
          <rPr>
            <sz val="9"/>
            <color indexed="81"/>
            <rFont val="Tahoma"/>
            <family val="2"/>
          </rPr>
          <t>Encourage the Brownies to use a variety of media and various art forms as they explore storytelling. You might share types of media new to you or demonstrate a medium in which you have some expertise. Share your interest and knowledge with Brownies as they tell their own stories of who they are and how they are connected to a world of girls.</t>
        </r>
      </text>
    </comment>
    <comment ref="C95" authorId="1" shapeId="0" xr:uid="{00000000-0006-0000-0600-000032000000}">
      <text>
        <r>
          <rPr>
            <sz val="9"/>
            <color indexed="81"/>
            <rFont val="Tahoma"/>
            <family val="2"/>
          </rPr>
          <t>After you've completed your activities with the Brownies, ask their volunteer for feedback on what you did. What worked well? What might you change next time?</t>
        </r>
      </text>
    </comment>
    <comment ref="C96" authorId="1" shapeId="0" xr:uid="{00000000-0006-0000-0600-000033000000}">
      <text>
        <r>
          <rPr>
            <sz val="9"/>
            <color indexed="81"/>
            <rFont val="Tahoma"/>
            <family val="2"/>
          </rPr>
          <t>Now that you've shared stories with the Brownies, and learned some of their stories, think about and answer these questions:
  In what ways did you Connect with the younger girls?
  How did your leadership encourage the Brownies to Take Action to create a change in their community?
  What did you Discover about yourself as you guided the Brownies?</t>
        </r>
      </text>
    </comment>
    <comment ref="C107" authorId="1" shapeId="0" xr:uid="{4BCC7E4E-9E22-4A31-9402-B5175B184F36}">
      <text>
        <r>
          <rPr>
            <sz val="9"/>
            <color indexed="81"/>
            <rFont val="Tahoma"/>
            <family val="2"/>
          </rPr>
          <t>Find a team of Girl Scout Brownies on (or about to begin) theirNational Leadership Journey. Ask the adults who volunteer with your group, or ask your Girl Scout council, for tips on how to locate a Brownie troop or group.</t>
        </r>
      </text>
    </comment>
    <comment ref="C108" authorId="1" shapeId="0" xr:uid="{FED4C2A3-A0C4-4186-8E13-A3ED45BA9971}">
      <text>
        <r>
          <rPr>
            <sz val="9"/>
            <color indexed="81"/>
            <rFont val="Tahoma"/>
            <family val="2"/>
          </rPr>
          <t>From their volunteer, find out what the Brownies are doing. Talk with her about what the Brownies enjoy and what she finds challenging. Read the Journey they are working on.</t>
        </r>
      </text>
    </comment>
    <comment ref="C109" authorId="1" shapeId="0" xr:uid="{D14DFFFF-2577-4E31-BEA2-1DD87A053296}">
      <text>
        <r>
          <rPr>
            <sz val="9"/>
            <color indexed="81"/>
            <rFont val="Tahoma"/>
            <family val="2"/>
          </rPr>
          <t>Arrange to be at some of the Brownies' gatherings. Coordinate with the volunteer so you'll have time to do each of these:</t>
        </r>
      </text>
    </comment>
    <comment ref="C110" authorId="1" shapeId="0" xr:uid="{032A3543-E88C-4B0B-A281-A0D91FA17EDB}">
      <text>
        <r>
          <rPr>
            <sz val="9"/>
            <color indexed="81"/>
            <rFont val="Tahoma"/>
            <family val="2"/>
          </rPr>
          <t>Inspire the Brownies to talk about the ways they engage with their Journey topic in everyday life. Encourage them to tell stories about the ways they've connected with their Journey topic. Help them ask questions to which they'd like to find answers. Ask what made them curious or interested about this Journey in particular.</t>
        </r>
      </text>
    </comment>
    <comment ref="C111" authorId="1" shapeId="0" xr:uid="{92D37506-93C9-4F1C-8C7E-0ED0BC2CA61E}">
      <text>
        <r>
          <rPr>
            <sz val="9"/>
            <color indexed="81"/>
            <rFont val="Tahoma"/>
            <family val="2"/>
          </rPr>
          <t>Guide the Brownies in an activity to develop their teamwork skills. The girls are planning to create a change in their community through a Take Action project. They'll need to work together to make this happen. Maybe you've participated in team-building activities with Cadettes or with other girls in your world. If you have, share some tips with the Brownies. If not, get ideas from other Girl Scouts in your area. You might use a team-building activity to open or close a session, or introduce it when it best fits for the Brownies and their Journey.</t>
        </r>
      </text>
    </comment>
    <comment ref="C112" authorId="1" shapeId="0" xr:uid="{61731AE1-EE7E-42AA-AA12-A2B85D230897}">
      <text>
        <r>
          <rPr>
            <sz val="9"/>
            <color indexed="81"/>
            <rFont val="Tahoma"/>
            <family val="2"/>
          </rPr>
          <t>Inspire the girls to embrace the idea of their Journey. How can they encourage other people to effect change as it relates to their Journey topic? Develop an activity or lesson the Brownies can share with others to pass on the message.</t>
        </r>
      </text>
    </comment>
    <comment ref="C113" authorId="1" shapeId="0" xr:uid="{D3531681-EFEF-4B90-B6BC-1DA066C9B04B}">
      <text>
        <r>
          <rPr>
            <sz val="9"/>
            <color indexed="81"/>
            <rFont val="Tahoma"/>
            <family val="2"/>
          </rPr>
          <t>Encourage the Brownies to review the Girl Scout Law. Work together and pick one line of the Law that relates to your Journey the best. If they can't decide on just one, have them explainw hy more than one might be related. Remind them to think about the skills they've learned by working on this Journey together when they say those lines in the Girl Scout Law.</t>
        </r>
      </text>
    </comment>
    <comment ref="C114" authorId="1" shapeId="0" xr:uid="{BAC81550-3AA4-42A1-9563-5BC6EC050830}">
      <text>
        <r>
          <rPr>
            <sz val="9"/>
            <color indexed="81"/>
            <rFont val="Tahoma"/>
            <family val="2"/>
          </rPr>
          <t>After you've completed your activities with the Brownies, ask their volunteer for feedback on your work with them. What worked well? What might you change next time?</t>
        </r>
      </text>
    </comment>
    <comment ref="C115" authorId="1" shapeId="0" xr:uid="{6FE44A67-7361-4108-91D0-579A85ADAE58}">
      <text>
        <r>
          <rPr>
            <sz val="9"/>
            <color indexed="81"/>
            <rFont val="Tahoma"/>
            <family val="2"/>
          </rPr>
          <t>Now that you've led all of your activities and exchanged ideas with the Brownies, think about and answer these questions:
  •What did you DISCOVER about yourself as you guided the Brownies?  
  •In what ways did you CONNECT with the younger girls?
  •How did your leadership encourage the Brownies to TAKE ACTION to create a change in their community?</t>
        </r>
      </text>
    </comment>
    <comment ref="C120" authorId="0" shapeId="0" xr:uid="{75DA0179-FD24-4201-96C3-877F5D37B319}">
      <text>
        <r>
          <rPr>
            <sz val="9"/>
            <color indexed="81"/>
            <rFont val="Tahoma"/>
            <family val="2"/>
          </rPr>
          <t>make observations, collect data, and work with scientists to receive feedback on research.</t>
        </r>
      </text>
    </comment>
    <comment ref="C122" authorId="0" shapeId="0" xr:uid="{9FA4F5DD-C453-4610-AFFD-096608B93DF2}">
      <text>
        <r>
          <rPr>
            <sz val="9"/>
            <color indexed="81"/>
            <rFont val="Tahoma"/>
            <family val="2"/>
          </rPr>
          <t>environment</t>
        </r>
      </text>
    </comment>
    <comment ref="C131" authorId="1" shapeId="0" xr:uid="{AE03DF9A-7595-47FC-AEA4-9DE7160C6617}">
      <text>
        <r>
          <rPr>
            <sz val="9"/>
            <color indexed="81"/>
            <rFont val="Tahoma"/>
            <family val="2"/>
          </rPr>
          <t>Find a team of Girl Scout Brownies on (or about to begin) theirNational Leadership Journey. Ask the adults who volunteer with your group, or ask your Girl Scout council, for tips on how to locate a Brownie troop or group.</t>
        </r>
      </text>
    </comment>
    <comment ref="C132" authorId="1" shapeId="0" xr:uid="{EC98F0F2-96C8-45B2-807B-C03F43E37B45}">
      <text>
        <r>
          <rPr>
            <sz val="9"/>
            <color indexed="81"/>
            <rFont val="Tahoma"/>
            <family val="2"/>
          </rPr>
          <t>From their volunteer, find out what the Brownies are doing. Talk with her about what the Brownies enjoy and what she finds challenging. Read the Journey they are working on.</t>
        </r>
      </text>
    </comment>
    <comment ref="C133" authorId="1" shapeId="0" xr:uid="{04C21513-BA2E-4957-B456-09EE794530BD}">
      <text>
        <r>
          <rPr>
            <sz val="9"/>
            <color indexed="81"/>
            <rFont val="Tahoma"/>
            <family val="2"/>
          </rPr>
          <t>Arrange to be at some of the Brownies' gatherings. Coordinate with the volunteer so you'll have time to do each of these:</t>
        </r>
      </text>
    </comment>
    <comment ref="C134" authorId="1" shapeId="0" xr:uid="{CFF8285C-6B3E-4570-A6C1-25A7624E571D}">
      <text>
        <r>
          <rPr>
            <sz val="9"/>
            <color indexed="81"/>
            <rFont val="Tahoma"/>
            <family val="2"/>
          </rPr>
          <t>Inspire the Brownies to talk about the ways they engage with their Journey topic in everyday life. Encourage them to tell stories about the ways they've connected with their Journey topic. Help them ask questions to which they'd like to find answers. Ask what made them curious or interested about this Journey in particular.</t>
        </r>
      </text>
    </comment>
    <comment ref="C135" authorId="1" shapeId="0" xr:uid="{A1BDCE81-1E9E-45B7-904A-6480FF738781}">
      <text>
        <r>
          <rPr>
            <sz val="9"/>
            <color indexed="81"/>
            <rFont val="Tahoma"/>
            <family val="2"/>
          </rPr>
          <t>Guide the Brownies in an activity to develop their teamwork skills. The girls are planning to create a change in their community through a Take Action project. They'll need to work together to make this happen. Maybe you've participated in team-building activities with Cadettes or with other girls in your world. If you have, share some tips with the Brownies. If not, get ideas from other Girl Scouts in your area. You might use a team-building activity to open or close a session, or introduce it when it best fits for the Brownies and their Journey.</t>
        </r>
      </text>
    </comment>
    <comment ref="C136" authorId="1" shapeId="0" xr:uid="{0D5FC7C7-C9D4-42F1-A3F4-693C811D00E1}">
      <text>
        <r>
          <rPr>
            <sz val="9"/>
            <color indexed="81"/>
            <rFont val="Tahoma"/>
            <family val="2"/>
          </rPr>
          <t>Inspire the girls to embrace the idea of their Journey. How can they encourage other people to effect change as it relates to their Journey topic? Develop an activity or lesson the Brownies can share with others to pass on the message.</t>
        </r>
      </text>
    </comment>
    <comment ref="C137" authorId="1" shapeId="0" xr:uid="{F4CE7448-00A5-4B44-8483-02C563C20A4C}">
      <text>
        <r>
          <rPr>
            <sz val="9"/>
            <color indexed="81"/>
            <rFont val="Tahoma"/>
            <family val="2"/>
          </rPr>
          <t>Encourage the Brownies to review the Girl Scout Law. Work together and pick one line of the Law that relates to your Journey the best. If they can't decide on just one, have them explainw hy more than one might be related. Remind them to think about the skills they've learned by working on this Journey together when they say those lines in the Girl Scout Law.</t>
        </r>
      </text>
    </comment>
    <comment ref="C138" authorId="1" shapeId="0" xr:uid="{2BC5901A-31E6-46B8-A013-C563717979A0}">
      <text>
        <r>
          <rPr>
            <sz val="9"/>
            <color indexed="81"/>
            <rFont val="Tahoma"/>
            <family val="2"/>
          </rPr>
          <t>After you've completed your activities with the Brownies, ask their volunteer for feedback on your work with them. What worked well? What might you change next time?</t>
        </r>
      </text>
    </comment>
    <comment ref="C139" authorId="1" shapeId="0" xr:uid="{0E1033D1-2683-497A-9AA2-8F698C8669E6}">
      <text>
        <r>
          <rPr>
            <sz val="9"/>
            <color indexed="81"/>
            <rFont val="Tahoma"/>
            <family val="2"/>
          </rPr>
          <t>Now that you've led all of your activities and exchanged ideas with the Brownies, think about and answer these questions:
  •What did you DISCOVER about yourself as you guided the Brownies?  
  •In what ways did you CONNECT with the younger girls?
  •How did your leadership encourage the Brownies to TAKE ACTION to create a change in their community?</t>
        </r>
      </text>
    </comment>
    <comment ref="C142" authorId="0" shapeId="0" xr:uid="{1F41E4B9-5A28-4173-B10E-427C07AB377B}">
      <text>
        <r>
          <rPr>
            <sz val="9"/>
            <color indexed="81"/>
            <rFont val="Tahoma"/>
            <family val="2"/>
          </rPr>
          <t>thinking to solve problems.</t>
        </r>
      </text>
    </comment>
    <comment ref="C143" authorId="0" shapeId="0" xr:uid="{57896225-7756-4BFD-8BB8-F0AE8D9B0036}">
      <text>
        <r>
          <rPr>
            <sz val="9"/>
            <color indexed="81"/>
            <rFont val="Tahoma"/>
            <family val="2"/>
          </rPr>
          <t>activities</t>
        </r>
      </text>
    </comment>
    <comment ref="C144" authorId="0" shapeId="0" xr:uid="{6A47D6AD-F3F3-4911-B8CA-B83BE000A138}">
      <text>
        <r>
          <rPr>
            <sz val="9"/>
            <color indexed="81"/>
            <rFont val="Tahoma"/>
            <family val="2"/>
          </rPr>
          <t>life vest for a dog</t>
        </r>
      </text>
    </comment>
    <comment ref="C145" authorId="0" shapeId="0" xr:uid="{92190274-9607-4D4D-A6EF-E691B8759037}">
      <text>
        <r>
          <rPr>
            <sz val="9"/>
            <color indexed="81"/>
            <rFont val="Tahoma"/>
            <family val="2"/>
          </rPr>
          <t>nature</t>
        </r>
      </text>
    </comment>
    <comment ref="C153" authorId="1" shapeId="0" xr:uid="{D667FB6A-D942-4EFE-920E-CB8F48F217C5}">
      <text>
        <r>
          <rPr>
            <sz val="9"/>
            <color indexed="81"/>
            <rFont val="Tahoma"/>
            <family val="2"/>
          </rPr>
          <t>Find a team of Girl Scout Brownies on (or about to begin) theirNational Leadership Journey. Ask the adults who volunteer with your group, or ask your Girl Scout council, for tips on how to locate a Brownie troop or group.</t>
        </r>
      </text>
    </comment>
    <comment ref="C154" authorId="1" shapeId="0" xr:uid="{DAA0D4A4-E3D4-47C5-8AA5-2E715A453640}">
      <text>
        <r>
          <rPr>
            <sz val="9"/>
            <color indexed="81"/>
            <rFont val="Tahoma"/>
            <family val="2"/>
          </rPr>
          <t>From their volunteer, find out what the Brownies are doing. Talk with her about what the Brownies enjoy and what she finds challenging. Read the Journey they are working on.</t>
        </r>
      </text>
    </comment>
    <comment ref="C155" authorId="1" shapeId="0" xr:uid="{617CB5A2-639D-486A-9D5F-C87BCFFB2656}">
      <text>
        <r>
          <rPr>
            <sz val="9"/>
            <color indexed="81"/>
            <rFont val="Tahoma"/>
            <family val="2"/>
          </rPr>
          <t>Arrange to be at some of the Brownies' gatherings. Coordinate with the volunteer so you'll have time to do each of these:</t>
        </r>
      </text>
    </comment>
    <comment ref="C156" authorId="1" shapeId="0" xr:uid="{4A80763B-508C-4DEA-862E-7F9CB0B125EF}">
      <text>
        <r>
          <rPr>
            <sz val="9"/>
            <color indexed="81"/>
            <rFont val="Tahoma"/>
            <family val="2"/>
          </rPr>
          <t>Inspire the Brownies to talk about the ways they engage with their Journey topic in everyday life. Encourage them to tell stories about the ways they've connected with their Journey topic. Help them ask questions to which they'd like to find answers. Ask what made them curious or interested about this Journey in particular.</t>
        </r>
      </text>
    </comment>
    <comment ref="C157" authorId="1" shapeId="0" xr:uid="{AEDBA39B-6025-4ABB-B2DB-3C6144B2C80B}">
      <text>
        <r>
          <rPr>
            <sz val="9"/>
            <color indexed="81"/>
            <rFont val="Tahoma"/>
            <family val="2"/>
          </rPr>
          <t>Guide the Brownies in an activity to develop their teamwork skills. The girls are planning to create a change in their community through a Take Action project. They'll need to work together to make this happen. Maybe you've participated in team-building activities with Cadettes or with other girls in your world. If you have, share some tips with the Brownies. If not, get ideas from other Girl Scouts in your area. You might use a team-building activity to open or close a session, or introduce it when it best fits for the Brownies and their Journey.</t>
        </r>
      </text>
    </comment>
    <comment ref="C158" authorId="1" shapeId="0" xr:uid="{DDB3C93A-070C-44E7-8FE0-FA732F23EB24}">
      <text>
        <r>
          <rPr>
            <sz val="9"/>
            <color indexed="81"/>
            <rFont val="Tahoma"/>
            <family val="2"/>
          </rPr>
          <t>Inspire the girls to embrace the idea of their Journey. How can they encourage other people to effect change as it relates to their Journey topic? Develop an activity or lesson the Brownies can share with others to pass on the message.</t>
        </r>
      </text>
    </comment>
    <comment ref="C159" authorId="1" shapeId="0" xr:uid="{1E55860B-B873-4015-9871-CECAE27A62B7}">
      <text>
        <r>
          <rPr>
            <sz val="9"/>
            <color indexed="81"/>
            <rFont val="Tahoma"/>
            <family val="2"/>
          </rPr>
          <t>Encourage the Brownies to review the Girl Scout Law. Work together and pick one line of the Law that relates to your Journey the best. If they can't decide on just one, have them explainw hy more than one might be related. Remind them to think about the skills they've learned by working on this Journey together when they say those lines in the Girl Scout Law.</t>
        </r>
      </text>
    </comment>
    <comment ref="C160" authorId="1" shapeId="0" xr:uid="{EC9B0FC9-C452-4C91-86D1-465C40D33BB6}">
      <text>
        <r>
          <rPr>
            <sz val="9"/>
            <color indexed="81"/>
            <rFont val="Tahoma"/>
            <family val="2"/>
          </rPr>
          <t>After you've completed your activities with the Brownies, ask their volunteer for feedback on your work with them. What worked well? What might you change next time?</t>
        </r>
      </text>
    </comment>
    <comment ref="C161" authorId="1" shapeId="0" xr:uid="{EB464A0E-6583-48B8-BC18-3AE5B9EAD08B}">
      <text>
        <r>
          <rPr>
            <sz val="9"/>
            <color indexed="81"/>
            <rFont val="Tahoma"/>
            <family val="2"/>
          </rPr>
          <t>Now that you've led all of your activities and exchanged ideas with the Brownies, think about and answer these questions:
  •What did you DISCOVER about yourself as you guided the Brownies?  
  •In what ways did you CONNECT with the younger girls?
  •How did your leadership encourage the Brownies to TAKE ACTION to create a change in their community?</t>
        </r>
      </text>
    </comment>
    <comment ref="C164" authorId="0" shapeId="0" xr:uid="{3EC9FC0D-0759-4F2C-952B-D53D14574B0B}">
      <text>
        <r>
          <rPr>
            <sz val="9"/>
            <color indexed="81"/>
            <rFont val="Tahoma"/>
            <family val="2"/>
          </rPr>
          <t>computational thinking to solve problems.</t>
        </r>
      </text>
    </comment>
    <comment ref="C165" authorId="0" shapeId="0" xr:uid="{D5A726E0-7B0F-44E2-9DE6-B74A029B6F15}">
      <text>
        <r>
          <rPr>
            <sz val="9"/>
            <color indexed="81"/>
            <rFont val="Tahoma"/>
            <family val="2"/>
          </rPr>
          <t>activities</t>
        </r>
      </text>
    </comment>
    <comment ref="C166" authorId="0" shapeId="0" xr:uid="{FC89D275-D528-4860-8800-9118E55ED250}">
      <text>
        <r>
          <rPr>
            <sz val="9"/>
            <color indexed="81"/>
            <rFont val="Tahoma"/>
            <family val="2"/>
          </rPr>
          <t>"Computer" or "Not a Computer" to explore the four tasks that define a computer</t>
        </r>
      </text>
    </comment>
    <comment ref="C167" authorId="0" shapeId="0" xr:uid="{5C638421-F912-4EF5-82E9-586744CEDEAC}">
      <text>
        <r>
          <rPr>
            <sz val="9"/>
            <color indexed="81"/>
            <rFont val="Tahoma"/>
            <family val="2"/>
          </rPr>
          <t>learn about processing</t>
        </r>
      </text>
    </comment>
    <comment ref="C168" authorId="0" shapeId="0" xr:uid="{617D4A05-E10D-4423-9103-4D85E1B21F42}">
      <text>
        <r>
          <rPr>
            <sz val="9"/>
            <color indexed="81"/>
            <rFont val="Tahoma"/>
            <family val="2"/>
          </rPr>
          <t>meet a user's needs using user-centered design</t>
        </r>
      </text>
    </comment>
    <comment ref="C175" authorId="1" shapeId="0" xr:uid="{8FC45CFB-3D57-4043-AD11-6173F988B99B}">
      <text>
        <r>
          <rPr>
            <sz val="9"/>
            <color indexed="81"/>
            <rFont val="Tahoma"/>
            <family val="2"/>
          </rPr>
          <t>Find a team of Girl Scout Brownies on (or about to begin) theirNational Leadership Journey. Ask the adults who volunteer with your group, or ask your Girl Scout council, for tips on how to locate a Brownie troop or group.</t>
        </r>
      </text>
    </comment>
    <comment ref="C176" authorId="1" shapeId="0" xr:uid="{12C047C1-525C-4B5D-A76B-92F8EA96EFC3}">
      <text>
        <r>
          <rPr>
            <sz val="9"/>
            <color indexed="81"/>
            <rFont val="Tahoma"/>
            <family val="2"/>
          </rPr>
          <t>From their volunteer, find out what the Brownies are doing. Talk with her about what the Brownies enjoy and what she finds challenging. Read the Journey they are working on.</t>
        </r>
      </text>
    </comment>
    <comment ref="C177" authorId="1" shapeId="0" xr:uid="{695666C5-9FB0-4219-938E-9C9DB967F2C1}">
      <text>
        <r>
          <rPr>
            <sz val="9"/>
            <color indexed="81"/>
            <rFont val="Tahoma"/>
            <family val="2"/>
          </rPr>
          <t>Arrange to be at some of the Brownies' gatherings. Coordinate with the volunteer so you'll have time to do each of these:</t>
        </r>
      </text>
    </comment>
    <comment ref="C178" authorId="1" shapeId="0" xr:uid="{42142E6E-C48C-4021-AC01-BBE9CF618073}">
      <text>
        <r>
          <rPr>
            <sz val="9"/>
            <color indexed="81"/>
            <rFont val="Tahoma"/>
            <family val="2"/>
          </rPr>
          <t>Inspire the Brownies to talk about the ways they engage with their Journey topic in everyday life. Encourage them to tell stories about the ways they've connected with their Journey topic. Help them ask questions to which they'd like to find answers. Ask what made them curious or interested about this Journey in particular.</t>
        </r>
      </text>
    </comment>
    <comment ref="C179" authorId="1" shapeId="0" xr:uid="{95EE5CE9-B4BA-4F1A-B91D-F62CF43F8066}">
      <text>
        <r>
          <rPr>
            <sz val="9"/>
            <color indexed="81"/>
            <rFont val="Tahoma"/>
            <family val="2"/>
          </rPr>
          <t>Guide the Brownies in an activity to develop their teamwork skills. The girls are planning to create a change in their community through a Take Action project. They'll need to work together to make this happen. Maybe you've participated in team-building activities with Cadettes or with other girls in your world. If you have, share some tips with the Brownies. If not, get ideas from other Girl Scouts in your area. You might use a team-building activity to open or close a session, or introduce it when it best fits for the Brownies and their Journey.</t>
        </r>
      </text>
    </comment>
    <comment ref="C180" authorId="1" shapeId="0" xr:uid="{E587DE52-EDCB-4C3E-816A-389B73A1FDDE}">
      <text>
        <r>
          <rPr>
            <sz val="9"/>
            <color indexed="81"/>
            <rFont val="Tahoma"/>
            <family val="2"/>
          </rPr>
          <t>Inspire the girls to embrace the idea of their Journey. How can they encourage other people to effect change as it relates to their Journey topic? Develop an activity or lesson the Brownies can share with others to pass on the message.</t>
        </r>
      </text>
    </comment>
    <comment ref="C181" authorId="1" shapeId="0" xr:uid="{3CC909D4-6534-476A-A04C-AF887AF6C6D9}">
      <text>
        <r>
          <rPr>
            <sz val="9"/>
            <color indexed="81"/>
            <rFont val="Tahoma"/>
            <family val="2"/>
          </rPr>
          <t>Encourage the Brownies to review the Girl Scout Law. Work together and pick one line of the Law that relates to your Journey the best. If they can't decide on just one, have them explainw hy more than one might be related. Remind them to think about the skills they've learned by working on this Journey together when they say those lines in the Girl Scout Law.</t>
        </r>
      </text>
    </comment>
    <comment ref="C182" authorId="1" shapeId="0" xr:uid="{08422788-FA51-47D0-881F-7969E3AC8DE9}">
      <text>
        <r>
          <rPr>
            <sz val="9"/>
            <color indexed="81"/>
            <rFont val="Tahoma"/>
            <family val="2"/>
          </rPr>
          <t>After you've completed your activities with the Brownies, ask their volunteer for feedback on your work with them. What worked well? What might you change next time?</t>
        </r>
      </text>
    </comment>
    <comment ref="C183" authorId="1" shapeId="0" xr:uid="{6E41257A-8547-482C-A2C9-476F7EFBE7B3}">
      <text>
        <r>
          <rPr>
            <sz val="9"/>
            <color indexed="81"/>
            <rFont val="Tahoma"/>
            <family val="2"/>
          </rPr>
          <t>Now that you've led all of your activities and exchanged ideas with the Brownies, think about and answer these questions:
  •What did you DISCOVER about yourself as you guided the Brownies?  
  •In what ways did you CONNECT with the younger girls?
  •How did your leadership encourage the Brownies to TAKE ACTION to create a change in their community?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Audra</author>
  </authors>
  <commentList>
    <comment ref="C7" authorId="0" shapeId="0" xr:uid="{00000000-0006-0000-0700-000001000000}">
      <text/>
    </comment>
    <comment ref="C8" authorId="0" shapeId="0" xr:uid="{00000000-0006-0000-0700-000002000000}">
      <text/>
    </comment>
    <comment ref="C9" authorId="0" shapeId="0" xr:uid="{00000000-0006-0000-0700-000003000000}">
      <text/>
    </comment>
    <comment ref="C10" authorId="0" shapeId="0" xr:uid="{00000000-0006-0000-0700-000004000000}">
      <text/>
    </comment>
    <comment ref="C11" authorId="0" shapeId="0" xr:uid="{00000000-0006-0000-0700-000005000000}">
      <text/>
    </comment>
    <comment ref="C12" authorId="0" shapeId="0" xr:uid="{00000000-0006-0000-0700-000006000000}">
      <text/>
    </comment>
    <comment ref="C13" authorId="0" shapeId="0" xr:uid="{00000000-0006-0000-0700-000007000000}">
      <text/>
    </comment>
    <comment ref="C14" authorId="0" shapeId="0" xr:uid="{00000000-0006-0000-0700-000008000000}">
      <text/>
    </comment>
    <comment ref="C15" authorId="0" shapeId="0" xr:uid="{00000000-0006-0000-0700-000009000000}">
      <text/>
    </comment>
    <comment ref="C16" authorId="0" shapeId="0" xr:uid="{00000000-0006-0000-0700-00000A000000}">
      <text/>
    </comment>
    <comment ref="C17" authorId="0" shapeId="0" xr:uid="{00000000-0006-0000-0700-00000B000000}">
      <text/>
    </comment>
    <comment ref="C18" authorId="0" shapeId="0" xr:uid="{00000000-0006-0000-0700-00000C000000}">
      <text/>
    </comment>
    <comment ref="C19" authorId="0" shapeId="0" xr:uid="{00000000-0006-0000-0700-00000D000000}">
      <text/>
    </comment>
    <comment ref="C20" authorId="0" shapeId="0" xr:uid="{00000000-0006-0000-0700-00000E000000}">
      <text/>
    </comment>
    <comment ref="C21" authorId="0" shapeId="0" xr:uid="{00000000-0006-0000-0700-00000F000000}">
      <text/>
    </comment>
    <comment ref="C22" authorId="0" shapeId="0" xr:uid="{00000000-0006-0000-0700-000010000000}">
      <text/>
    </comment>
    <comment ref="C23" authorId="0" shapeId="0" xr:uid="{00000000-0006-0000-0700-000011000000}">
      <text/>
    </comment>
    <comment ref="C24" authorId="0" shapeId="0" xr:uid="{00000000-0006-0000-0700-000012000000}">
      <text/>
    </comment>
    <comment ref="C25" authorId="0" shapeId="0" xr:uid="{00000000-0006-0000-0700-000013000000}">
      <text/>
    </comment>
    <comment ref="C26" authorId="0" shapeId="0" xr:uid="{00000000-0006-0000-0700-000014000000}">
      <text/>
    </comment>
    <comment ref="C31" authorId="0" shapeId="0" xr:uid="{00000000-0006-0000-0700-000015000000}">
      <text/>
    </comment>
    <comment ref="C32" authorId="0" shapeId="0" xr:uid="{00000000-0006-0000-0700-000016000000}">
      <text/>
    </comment>
    <comment ref="C33" authorId="0" shapeId="0" xr:uid="{00000000-0006-0000-0700-000017000000}">
      <text/>
    </comment>
    <comment ref="C34" authorId="0" shapeId="0" xr:uid="{00000000-0006-0000-0700-000018000000}">
      <text/>
    </comment>
    <comment ref="C35" authorId="0" shapeId="0" xr:uid="{00000000-0006-0000-0700-000019000000}">
      <text/>
    </comment>
    <comment ref="C36" authorId="0" shapeId="0" xr:uid="{00000000-0006-0000-0700-00001A000000}">
      <text/>
    </comment>
    <comment ref="C37" authorId="0" shapeId="0" xr:uid="{00000000-0006-0000-0700-00001B000000}">
      <text/>
    </comment>
    <comment ref="C38" authorId="0" shapeId="0" xr:uid="{00000000-0006-0000-0700-00001C000000}">
      <text/>
    </comment>
    <comment ref="C39" authorId="0" shapeId="0" xr:uid="{00000000-0006-0000-0700-00001D000000}">
      <text/>
    </comment>
    <comment ref="C40" authorId="0" shapeId="0" xr:uid="{00000000-0006-0000-0700-00001E000000}">
      <text/>
    </comment>
    <comment ref="C41" authorId="0" shapeId="0" xr:uid="{00000000-0006-0000-0700-00001F000000}">
      <text/>
    </comment>
    <comment ref="C42" authorId="0" shapeId="0" xr:uid="{00000000-0006-0000-0700-000020000000}">
      <text/>
    </comment>
    <comment ref="C43" authorId="0" shapeId="0" xr:uid="{00000000-0006-0000-0700-000021000000}">
      <text/>
    </comment>
    <comment ref="C44" authorId="0" shapeId="0" xr:uid="{00000000-0006-0000-0700-000022000000}">
      <text/>
    </comment>
    <comment ref="C45" authorId="0" shapeId="0" xr:uid="{00000000-0006-0000-0700-000023000000}">
      <text/>
    </comment>
    <comment ref="C46" authorId="0" shapeId="0" xr:uid="{00000000-0006-0000-0700-000024000000}">
      <text/>
    </comment>
    <comment ref="C47" authorId="0" shapeId="0" xr:uid="{00000000-0006-0000-0700-000025000000}">
      <text/>
    </comment>
    <comment ref="C48" authorId="0" shapeId="0" xr:uid="{00000000-0006-0000-0700-000026000000}">
      <text/>
    </comment>
    <comment ref="C49" authorId="0" shapeId="0" xr:uid="{00000000-0006-0000-0700-000027000000}">
      <text/>
    </comment>
    <comment ref="C50" authorId="0" shapeId="0" xr:uid="{00000000-0006-0000-0700-000028000000}">
      <text/>
    </comment>
    <comment ref="C55" authorId="0" shapeId="0" xr:uid="{00000000-0006-0000-0700-000029000000}">
      <text/>
    </comment>
    <comment ref="C56" authorId="0" shapeId="0" xr:uid="{00000000-0006-0000-0700-00002A000000}">
      <text/>
    </comment>
    <comment ref="C57" authorId="0" shapeId="0" xr:uid="{00000000-0006-0000-0700-00002B000000}">
      <text/>
    </comment>
    <comment ref="C58" authorId="0" shapeId="0" xr:uid="{00000000-0006-0000-0700-00002C000000}">
      <text/>
    </comment>
    <comment ref="C59" authorId="0" shapeId="0" xr:uid="{00000000-0006-0000-0700-00002D000000}">
      <text/>
    </comment>
    <comment ref="C60" authorId="0" shapeId="0" xr:uid="{00000000-0006-0000-0700-00002E000000}">
      <text/>
    </comment>
    <comment ref="C61" authorId="0" shapeId="0" xr:uid="{00000000-0006-0000-0700-00002F000000}">
      <text/>
    </comment>
    <comment ref="C62" authorId="0" shapeId="0" xr:uid="{00000000-0006-0000-0700-000030000000}">
      <text/>
    </comment>
    <comment ref="C63" authorId="0" shapeId="0" xr:uid="{00000000-0006-0000-0700-000031000000}">
      <text/>
    </comment>
    <comment ref="C64" authorId="0" shapeId="0" xr:uid="{00000000-0006-0000-0700-000032000000}">
      <text/>
    </comment>
    <comment ref="C65" authorId="0" shapeId="0" xr:uid="{00000000-0006-0000-0700-000033000000}">
      <text/>
    </comment>
    <comment ref="C66" authorId="0" shapeId="0" xr:uid="{00000000-0006-0000-0700-000034000000}">
      <text/>
    </comment>
    <comment ref="C67" authorId="0" shapeId="0" xr:uid="{00000000-0006-0000-0700-000035000000}">
      <text/>
    </comment>
    <comment ref="C68" authorId="0" shapeId="0" xr:uid="{00000000-0006-0000-0700-000036000000}">
      <text/>
    </comment>
    <comment ref="C69" authorId="0" shapeId="0" xr:uid="{00000000-0006-0000-0700-000037000000}">
      <text/>
    </comment>
    <comment ref="C70" authorId="0" shapeId="0" xr:uid="{00000000-0006-0000-0700-000038000000}">
      <text/>
    </comment>
    <comment ref="C71" authorId="0" shapeId="0" xr:uid="{00000000-0006-0000-0700-000039000000}">
      <text/>
    </comment>
    <comment ref="C72" authorId="0" shapeId="0" xr:uid="{00000000-0006-0000-0700-00003A000000}">
      <text/>
    </comment>
    <comment ref="C73" authorId="0" shapeId="0" xr:uid="{00000000-0006-0000-0700-00003B000000}">
      <text/>
    </comment>
    <comment ref="C74" authorId="0" shapeId="0" xr:uid="{00000000-0006-0000-0700-00003C000000}">
      <text/>
    </comment>
    <comment ref="C79" authorId="0" shapeId="0" xr:uid="{00000000-0006-0000-0700-00003D000000}">
      <text/>
    </comment>
    <comment ref="C80" authorId="0" shapeId="0" xr:uid="{00000000-0006-0000-0700-00003E000000}">
      <text/>
    </comment>
    <comment ref="C81" authorId="0" shapeId="0" xr:uid="{00000000-0006-0000-0700-00003F000000}">
      <text/>
    </comment>
    <comment ref="C82" authorId="0" shapeId="0" xr:uid="{00000000-0006-0000-0700-000040000000}">
      <text/>
    </comment>
    <comment ref="C83" authorId="0" shapeId="0" xr:uid="{00000000-0006-0000-0700-000041000000}">
      <text/>
    </comment>
    <comment ref="C84" authorId="0" shapeId="0" xr:uid="{00000000-0006-0000-0700-000042000000}">
      <text/>
    </comment>
    <comment ref="C85" authorId="0" shapeId="0" xr:uid="{00000000-0006-0000-0700-000043000000}">
      <text/>
    </comment>
    <comment ref="C86" authorId="0" shapeId="0" xr:uid="{00000000-0006-0000-0700-000044000000}">
      <text/>
    </comment>
    <comment ref="C87" authorId="0" shapeId="0" xr:uid="{00000000-0006-0000-0700-000045000000}">
      <text/>
    </comment>
    <comment ref="C88" authorId="0" shapeId="0" xr:uid="{00000000-0006-0000-0700-000046000000}">
      <text/>
    </comment>
    <comment ref="C89" authorId="0" shapeId="0" xr:uid="{00000000-0006-0000-0700-000047000000}">
      <text/>
    </comment>
    <comment ref="C90" authorId="0" shapeId="0" xr:uid="{00000000-0006-0000-0700-000048000000}">
      <text/>
    </comment>
    <comment ref="C91" authorId="0" shapeId="0" xr:uid="{00000000-0006-0000-0700-000049000000}">
      <text/>
    </comment>
    <comment ref="C92" authorId="0" shapeId="0" xr:uid="{00000000-0006-0000-0700-00004A000000}">
      <text/>
    </comment>
    <comment ref="C93" authorId="0" shapeId="0" xr:uid="{00000000-0006-0000-0700-00004B000000}">
      <text/>
    </comment>
    <comment ref="C94" authorId="0" shapeId="0" xr:uid="{00000000-0006-0000-0700-00004C000000}">
      <text/>
    </comment>
    <comment ref="C95" authorId="0" shapeId="0" xr:uid="{00000000-0006-0000-0700-00004D000000}">
      <text/>
    </comment>
    <comment ref="C96" authorId="0" shapeId="0" xr:uid="{00000000-0006-0000-0700-00004E000000}">
      <text/>
    </comment>
    <comment ref="C97" authorId="0" shapeId="0" xr:uid="{00000000-0006-0000-0700-00004F000000}">
      <text/>
    </comment>
    <comment ref="C98" authorId="0" shapeId="0" xr:uid="{00000000-0006-0000-0700-000050000000}">
      <text/>
    </comment>
    <comment ref="C103" authorId="0" shapeId="0" xr:uid="{00000000-0006-0000-0700-000051000000}">
      <text/>
    </comment>
    <comment ref="C104" authorId="0" shapeId="0" xr:uid="{00000000-0006-0000-0700-000052000000}">
      <text/>
    </comment>
    <comment ref="C105" authorId="0" shapeId="0" xr:uid="{00000000-0006-0000-0700-000053000000}">
      <text/>
    </comment>
    <comment ref="C106" authorId="0" shapeId="0" xr:uid="{00000000-0006-0000-0700-000054000000}">
      <text/>
    </comment>
    <comment ref="C107" authorId="0" shapeId="0" xr:uid="{00000000-0006-0000-0700-000055000000}">
      <text/>
    </comment>
    <comment ref="C108" authorId="0" shapeId="0" xr:uid="{00000000-0006-0000-0700-000056000000}">
      <text/>
    </comment>
    <comment ref="C109" authorId="0" shapeId="0" xr:uid="{00000000-0006-0000-0700-000057000000}">
      <text/>
    </comment>
    <comment ref="C110" authorId="0" shapeId="0" xr:uid="{00000000-0006-0000-0700-000058000000}">
      <text/>
    </comment>
    <comment ref="C111" authorId="0" shapeId="0" xr:uid="{00000000-0006-0000-0700-000059000000}">
      <text/>
    </comment>
    <comment ref="C112" authorId="0" shapeId="0" xr:uid="{00000000-0006-0000-0700-00005A000000}">
      <text/>
    </comment>
    <comment ref="C113" authorId="0" shapeId="0" xr:uid="{00000000-0006-0000-0700-00005B000000}">
      <text/>
    </comment>
    <comment ref="C114" authorId="0" shapeId="0" xr:uid="{00000000-0006-0000-0700-00005C000000}">
      <text/>
    </comment>
    <comment ref="C115" authorId="0" shapeId="0" xr:uid="{00000000-0006-0000-0700-00005D000000}">
      <text/>
    </comment>
    <comment ref="C116" authorId="0" shapeId="0" xr:uid="{00000000-0006-0000-0700-00005E000000}">
      <text/>
    </comment>
    <comment ref="C117" authorId="0" shapeId="0" xr:uid="{00000000-0006-0000-0700-00005F000000}">
      <text/>
    </comment>
    <comment ref="C118" authorId="0" shapeId="0" xr:uid="{00000000-0006-0000-0700-000060000000}">
      <text/>
    </comment>
    <comment ref="C119" authorId="0" shapeId="0" xr:uid="{00000000-0006-0000-0700-000061000000}">
      <text/>
    </comment>
    <comment ref="C120" authorId="0" shapeId="0" xr:uid="{00000000-0006-0000-0700-000062000000}">
      <text/>
    </comment>
    <comment ref="C121" authorId="0" shapeId="0" xr:uid="{00000000-0006-0000-0700-000063000000}">
      <text/>
    </comment>
    <comment ref="C122" authorId="0" shapeId="0" xr:uid="{00000000-0006-0000-0700-000064000000}">
      <text/>
    </comment>
    <comment ref="C127" authorId="0" shapeId="0" xr:uid="{302D9094-A5FE-4044-AE8F-798A4F925499}">
      <text/>
    </comment>
    <comment ref="C128" authorId="0" shapeId="0" xr:uid="{0E577986-D48B-444A-A1FF-FD0247BE90FD}">
      <text/>
    </comment>
    <comment ref="C129" authorId="0" shapeId="0" xr:uid="{ADB79EC3-2145-4DA4-89CF-C17EAEF56A7D}">
      <text/>
    </comment>
    <comment ref="C130" authorId="0" shapeId="0" xr:uid="{3CBB4C91-29DE-4A15-AD87-03D1C06DDDD7}">
      <text/>
    </comment>
    <comment ref="C131" authorId="0" shapeId="0" xr:uid="{81955BEE-8C70-42EF-9D02-EC859E3F6D2E}">
      <text/>
    </comment>
    <comment ref="C132" authorId="0" shapeId="0" xr:uid="{8663E0F5-8E71-42E3-8AAF-42ACFD43AC31}">
      <text/>
    </comment>
    <comment ref="C133" authorId="0" shapeId="0" xr:uid="{5BCB8D1E-DEF5-434D-84CA-22217579D52E}">
      <text/>
    </comment>
    <comment ref="C134" authorId="0" shapeId="0" xr:uid="{F3B21651-A59E-46E1-AF66-22CC72E7828C}">
      <text/>
    </comment>
    <comment ref="C135" authorId="0" shapeId="0" xr:uid="{03C5159C-B675-4018-B075-A270BB9213DE}">
      <text/>
    </comment>
    <comment ref="C136" authorId="0" shapeId="0" xr:uid="{5BA080BB-A1F4-4273-9884-D051C88C4B03}">
      <text/>
    </comment>
    <comment ref="C137" authorId="0" shapeId="0" xr:uid="{126746A9-CABE-4D77-8E57-0ACBB05A2CE9}">
      <text/>
    </comment>
    <comment ref="C138" authorId="0" shapeId="0" xr:uid="{8E4AD2F8-7CA3-403B-A5AA-40801D21051F}">
      <text/>
    </comment>
    <comment ref="C139" authorId="0" shapeId="0" xr:uid="{00F0A8A3-BDC9-4BFA-916F-6D40A5EBF8AB}">
      <text/>
    </comment>
    <comment ref="C140" authorId="0" shapeId="0" xr:uid="{8CA1C7B7-12EE-4B24-A781-F34FDCD92488}">
      <text/>
    </comment>
    <comment ref="C141" authorId="0" shapeId="0" xr:uid="{956150F5-907B-49BC-B257-E673B7D09051}">
      <text/>
    </comment>
    <comment ref="C142" authorId="0" shapeId="0" xr:uid="{4F9095A0-0326-4A24-9157-51D46AF2CE36}">
      <text/>
    </comment>
    <comment ref="C143" authorId="0" shapeId="0" xr:uid="{7DCC4994-8693-4ABD-B1C5-8E27E7F05734}">
      <text/>
    </comment>
    <comment ref="C144" authorId="0" shapeId="0" xr:uid="{E166DF24-798A-4459-A031-C54F63F7204E}">
      <text/>
    </comment>
    <comment ref="C145" authorId="0" shapeId="0" xr:uid="{45F1A3D3-A49F-4994-8BB3-9FD349F66EF5}">
      <text/>
    </comment>
    <comment ref="C146" authorId="0" shapeId="0" xr:uid="{28CDDB99-6F66-477D-AD6D-8F4BBE7C9E4D}">
      <text/>
    </comment>
    <comment ref="C151" authorId="0" shapeId="0" xr:uid="{4B77F7C1-39E6-4619-B4C8-5BB584947A58}">
      <text/>
    </comment>
    <comment ref="C152" authorId="0" shapeId="0" xr:uid="{717C107A-0C5D-4E2C-8EAF-D4F1F6032C42}">
      <text/>
    </comment>
    <comment ref="C153" authorId="0" shapeId="0" xr:uid="{C01D13F1-8421-4227-9ADB-850C1774E3AD}">
      <text/>
    </comment>
    <comment ref="C154" authorId="0" shapeId="0" xr:uid="{607CC7AB-73C9-408B-9761-8869442A8206}">
      <text/>
    </comment>
    <comment ref="C155" authorId="0" shapeId="0" xr:uid="{74A526B8-7385-4D36-80D7-A68399CABA48}">
      <text/>
    </comment>
    <comment ref="C156" authorId="0" shapeId="0" xr:uid="{257C5D2E-B529-40C5-9F79-5FEB13D365EE}">
      <text/>
    </comment>
    <comment ref="C157" authorId="0" shapeId="0" xr:uid="{700E22F4-F38B-4136-B108-C96ACD4AC1CE}">
      <text/>
    </comment>
    <comment ref="C158" authorId="0" shapeId="0" xr:uid="{20B601D4-5715-4835-AD2A-97F285DAA714}">
      <text/>
    </comment>
    <comment ref="C159" authorId="0" shapeId="0" xr:uid="{A05E68BD-F525-43AE-B479-8CB70C9F1DE6}">
      <text/>
    </comment>
    <comment ref="C160" authorId="0" shapeId="0" xr:uid="{1F9FAFC7-54FA-44FA-9CC9-1DEBB1AAE648}">
      <text/>
    </comment>
    <comment ref="C161" authorId="0" shapeId="0" xr:uid="{27E99E5D-0AC0-44B7-B0A3-FA531E8B7608}">
      <text/>
    </comment>
    <comment ref="C162" authorId="0" shapeId="0" xr:uid="{E78766A8-660F-4A2D-9752-2AE44F4C194D}">
      <text/>
    </comment>
    <comment ref="C163" authorId="0" shapeId="0" xr:uid="{ACA5EE23-682A-4393-AABA-13AF774F41A6}">
      <text/>
    </comment>
    <comment ref="C164" authorId="0" shapeId="0" xr:uid="{B7271EEA-70E5-4DAE-9A80-7838ABBF7A19}">
      <text/>
    </comment>
    <comment ref="C165" authorId="0" shapeId="0" xr:uid="{197C658C-4649-4011-8DF1-A69B5838527F}">
      <text/>
    </comment>
    <comment ref="C166" authorId="0" shapeId="0" xr:uid="{9AF8DE98-207C-44D2-801C-65815932BBC1}">
      <text/>
    </comment>
    <comment ref="C167" authorId="0" shapeId="0" xr:uid="{44CF9DE8-797B-4777-AC35-E205A50A2ADF}">
      <text/>
    </comment>
    <comment ref="C168" authorId="0" shapeId="0" xr:uid="{4D187FD2-2740-41B4-A7C3-94125A3821DA}">
      <text/>
    </comment>
    <comment ref="C169" authorId="0" shapeId="0" xr:uid="{9012432F-2C7F-4EF5-83FC-1C1AFB108593}">
      <text/>
    </comment>
    <comment ref="C170" authorId="0" shapeId="0" xr:uid="{890DAF91-BF13-4C38-A052-EC2E9F1D1E5E}">
      <text/>
    </comment>
    <comment ref="C175" authorId="0" shapeId="0" xr:uid="{962880DC-7E73-44D4-9792-087C178B80A2}">
      <text/>
    </comment>
    <comment ref="C176" authorId="0" shapeId="0" xr:uid="{2810DA34-8555-4878-B152-7E578D4A44A2}">
      <text/>
    </comment>
    <comment ref="C177" authorId="0" shapeId="0" xr:uid="{98FB2CCC-1321-4FDF-9DCC-F65A60E5AF15}">
      <text/>
    </comment>
    <comment ref="C178" authorId="0" shapeId="0" xr:uid="{CF3318CE-6060-48F3-9702-377BEDFBF312}">
      <text/>
    </comment>
    <comment ref="C179" authorId="0" shapeId="0" xr:uid="{E71E7836-B5B8-4022-8B70-47989B16E1A0}">
      <text/>
    </comment>
    <comment ref="C180" authorId="0" shapeId="0" xr:uid="{390D5385-956E-4C70-9F34-E443B3372F38}">
      <text/>
    </comment>
    <comment ref="C181" authorId="0" shapeId="0" xr:uid="{4B6B9058-0DB2-49AC-A3F8-46C0E07D2BA9}">
      <text/>
    </comment>
    <comment ref="C182" authorId="0" shapeId="0" xr:uid="{30612804-98D7-4F51-B86B-8C5B127B3F06}">
      <text/>
    </comment>
    <comment ref="C183" authorId="0" shapeId="0" xr:uid="{E5B61B2E-6284-4AD1-8111-330E90E45B01}">
      <text/>
    </comment>
    <comment ref="C184" authorId="0" shapeId="0" xr:uid="{79B7A06F-34D7-476A-99D7-A4E6C3A836FA}">
      <text/>
    </comment>
    <comment ref="C185" authorId="0" shapeId="0" xr:uid="{91C0E35D-2B6F-4D15-8BE9-5BDAE226FC95}">
      <text/>
    </comment>
    <comment ref="C186" authorId="0" shapeId="0" xr:uid="{9FD353C4-48E2-4E5C-A5CD-A7353E0CB60E}">
      <text/>
    </comment>
    <comment ref="C187" authorId="0" shapeId="0" xr:uid="{00E0B681-E78A-46E6-9493-FA02145D43A6}">
      <text/>
    </comment>
    <comment ref="C188" authorId="0" shapeId="0" xr:uid="{59D849FF-BEA3-4962-AE5F-5B49C3438057}">
      <text/>
    </comment>
    <comment ref="C189" authorId="0" shapeId="0" xr:uid="{18F8B47C-A303-43EC-B5E8-A7C464B53C1B}">
      <text/>
    </comment>
    <comment ref="C190" authorId="0" shapeId="0" xr:uid="{4C71D3E1-25A2-4E1A-9165-2A45D6A18AB7}">
      <text/>
    </comment>
    <comment ref="C191" authorId="0" shapeId="0" xr:uid="{68947E12-AB2F-4D12-8AFE-471CF20A9EE5}">
      <text/>
    </comment>
    <comment ref="C192" authorId="0" shapeId="0" xr:uid="{9CDAB88B-C82B-4D23-96F7-B69DA6E25597}">
      <text/>
    </comment>
    <comment ref="C193" authorId="0" shapeId="0" xr:uid="{B1A91496-8BC2-4435-8EEC-3A3FF992D495}">
      <text/>
    </comment>
    <comment ref="C194" authorId="0" shapeId="0" xr:uid="{6B753A88-3620-4ADD-8EE1-77945EF0D031}">
      <text/>
    </comment>
    <comment ref="C199" authorId="0" shapeId="0" xr:uid="{CE253F48-8950-4BC6-AC24-6EA8C03257CC}">
      <text/>
    </comment>
    <comment ref="C200" authorId="0" shapeId="0" xr:uid="{1D236DD2-72B3-44E6-9F7E-60B4B737FC24}">
      <text/>
    </comment>
    <comment ref="C201" authorId="0" shapeId="0" xr:uid="{CB28EC02-6308-411C-BE05-E5D80BE36AC8}">
      <text/>
    </comment>
    <comment ref="C202" authorId="0" shapeId="0" xr:uid="{46E57608-4852-40FA-BE24-2E5A9FBC15BD}">
      <text/>
    </comment>
    <comment ref="C203" authorId="0" shapeId="0" xr:uid="{760DE972-6E43-4ED7-A1DA-9992AC2E00DA}">
      <text/>
    </comment>
    <comment ref="C204" authorId="0" shapeId="0" xr:uid="{828301C5-9D7F-42C8-872C-36A038E49DC0}">
      <text/>
    </comment>
    <comment ref="C205" authorId="0" shapeId="0" xr:uid="{FADC6938-1AAD-47C0-AF8E-0E25E7FC5A1A}">
      <text/>
    </comment>
    <comment ref="C206" authorId="0" shapeId="0" xr:uid="{AF88327C-3C49-4999-8719-8B2318D2D294}">
      <text/>
    </comment>
    <comment ref="C207" authorId="0" shapeId="0" xr:uid="{08D50761-DFEF-4390-8936-90C51C4B77D2}">
      <text/>
    </comment>
    <comment ref="C208" authorId="0" shapeId="0" xr:uid="{77C15DBC-FDC1-4C42-86F3-0EA0974F05AA}">
      <text/>
    </comment>
    <comment ref="C209" authorId="0" shapeId="0" xr:uid="{4DA999D8-6006-4B52-B9A8-8C6204C9D321}">
      <text/>
    </comment>
    <comment ref="C210" authorId="0" shapeId="0" xr:uid="{8034911A-1CFB-4F51-B815-A510145C650E}">
      <text/>
    </comment>
    <comment ref="C211" authorId="0" shapeId="0" xr:uid="{961E034D-FBF1-43C7-8AF7-CC198F76BFF4}">
      <text/>
    </comment>
    <comment ref="C212" authorId="0" shapeId="0" xr:uid="{7ACE3000-FDA4-44AB-BBB0-7502ADA2AC48}">
      <text/>
    </comment>
    <comment ref="C213" authorId="0" shapeId="0" xr:uid="{E7BDB8B1-6588-4E93-8413-0A717CCFADE3}">
      <text/>
    </comment>
    <comment ref="C214" authorId="0" shapeId="0" xr:uid="{DEACC70F-8F88-4F78-BB87-CDCCBF7C121B}">
      <text/>
    </comment>
    <comment ref="C215" authorId="0" shapeId="0" xr:uid="{C8C176C2-571D-4B3A-B049-C989FB5C5A0D}">
      <text/>
    </comment>
    <comment ref="C216" authorId="0" shapeId="0" xr:uid="{D566DDEA-982A-4A4C-B431-9777123B829C}">
      <text/>
    </comment>
    <comment ref="C217" authorId="0" shapeId="0" xr:uid="{6528D1BB-BF60-4E69-9E5E-039BB1B5F1BF}">
      <text/>
    </comment>
    <comment ref="C218" authorId="0" shapeId="0" xr:uid="{A430D41F-D7B3-45D0-AC2B-577269DD875E}">
      <text/>
    </comment>
    <comment ref="C223" authorId="0" shapeId="0" xr:uid="{684B54FD-E737-4103-8973-B764E7B54A06}">
      <text/>
    </comment>
    <comment ref="C224" authorId="0" shapeId="0" xr:uid="{EE3E32D7-FFF8-4E1C-BC7B-F657B44D7F14}">
      <text/>
    </comment>
    <comment ref="C225" authorId="0" shapeId="0" xr:uid="{942E349D-152E-48A1-B924-3497C70CA5A9}">
      <text/>
    </comment>
    <comment ref="C226" authorId="0" shapeId="0" xr:uid="{B72AA9A4-080F-4F8A-9C10-8C41BB1B0053}">
      <text/>
    </comment>
    <comment ref="C227" authorId="0" shapeId="0" xr:uid="{D16E84A4-FE5C-485E-8457-CA727837742D}">
      <text/>
    </comment>
    <comment ref="C228" authorId="0" shapeId="0" xr:uid="{954B5A41-A1C6-46CE-9109-BBC89CA5E0C7}">
      <text/>
    </comment>
    <comment ref="C229" authorId="0" shapeId="0" xr:uid="{7263A819-6F66-4C4D-AF6F-413B5195B9C4}">
      <text/>
    </comment>
    <comment ref="C230" authorId="0" shapeId="0" xr:uid="{7772AC2D-E8A9-4E36-8360-70E001C6A503}">
      <text/>
    </comment>
    <comment ref="C231" authorId="0" shapeId="0" xr:uid="{123EF7EB-27BC-4459-B9F2-9E8FC0CB9B47}">
      <text/>
    </comment>
    <comment ref="C232" authorId="0" shapeId="0" xr:uid="{ED521875-ABA1-4DAF-ADC0-E0FC75188633}">
      <text/>
    </comment>
    <comment ref="C233" authorId="0" shapeId="0" xr:uid="{2E13A116-47B1-43FC-83EA-70478DDDDE00}">
      <text/>
    </comment>
    <comment ref="C234" authorId="0" shapeId="0" xr:uid="{B4560556-AB74-40E8-8B28-9C19E449F101}">
      <text/>
    </comment>
    <comment ref="C235" authorId="0" shapeId="0" xr:uid="{999C0F93-D1ED-460E-9680-DEAD714C0A3D}">
      <text/>
    </comment>
    <comment ref="C236" authorId="0" shapeId="0" xr:uid="{DE92C460-0C1B-4438-9CCD-20EBC16803AA}">
      <text/>
    </comment>
    <comment ref="C237" authorId="0" shapeId="0" xr:uid="{59F1C334-9A0D-445C-BC3A-047E135E181D}">
      <text/>
    </comment>
    <comment ref="C238" authorId="0" shapeId="0" xr:uid="{65B1D026-2CFC-44A3-BB01-595EA1CFB56C}">
      <text/>
    </comment>
    <comment ref="C239" authorId="0" shapeId="0" xr:uid="{9D16B6EA-2B76-4FB7-B1AE-DF7E4C9EDAB1}">
      <text/>
    </comment>
    <comment ref="C240" authorId="0" shapeId="0" xr:uid="{EE067F46-1A20-443B-B1ED-5BEBD325696C}">
      <text/>
    </comment>
    <comment ref="C241" authorId="0" shapeId="0" xr:uid="{B2B7E557-55CD-421B-B06F-575DC581ED09}">
      <text/>
    </comment>
    <comment ref="C242" authorId="0" shapeId="0" xr:uid="{ADA83D4B-BDED-4E47-872B-4EEF528E02C8}">
      <text/>
    </comment>
    <comment ref="C247" authorId="0" shapeId="0" xr:uid="{AA97049F-3197-4903-BAC0-7B1041BC03A8}">
      <text/>
    </comment>
    <comment ref="C248" authorId="0" shapeId="0" xr:uid="{D2DE8197-2759-433E-9C29-AF9CE7223CE8}">
      <text/>
    </comment>
    <comment ref="C249" authorId="0" shapeId="0" xr:uid="{3D55F0C0-F72C-49DC-8D8D-0C9A270A057F}">
      <text/>
    </comment>
    <comment ref="C250" authorId="0" shapeId="0" xr:uid="{DD825F7D-3B16-40AE-A358-10D73FD8AA9C}">
      <text/>
    </comment>
    <comment ref="C251" authorId="0" shapeId="0" xr:uid="{17273622-0597-48EA-823D-E45B4D6F0A15}">
      <text/>
    </comment>
    <comment ref="C252" authorId="0" shapeId="0" xr:uid="{48F759D7-700D-449A-9666-4DEE15166CD8}">
      <text/>
    </comment>
    <comment ref="C253" authorId="0" shapeId="0" xr:uid="{80BA71E2-972E-4ECF-AC29-470961EF4B75}">
      <text/>
    </comment>
    <comment ref="C254" authorId="0" shapeId="0" xr:uid="{E40B4E1E-A4B0-46C6-826F-B3CC04D548AF}">
      <text/>
    </comment>
    <comment ref="C255" authorId="0" shapeId="0" xr:uid="{32B9C1F0-E6F5-4AAA-9E7C-F5BC0C36781B}">
      <text/>
    </comment>
    <comment ref="C256" authorId="0" shapeId="0" xr:uid="{6E7AA33C-F51E-4D99-B703-9F04108DFAC4}">
      <text/>
    </comment>
    <comment ref="C257" authorId="0" shapeId="0" xr:uid="{C10F30A6-0C4A-4A86-BCEF-4BFC3085CA1A}">
      <text/>
    </comment>
    <comment ref="C258" authorId="0" shapeId="0" xr:uid="{031E908A-0B16-48C3-B020-EFD66DD7F5E5}">
      <text/>
    </comment>
    <comment ref="C259" authorId="0" shapeId="0" xr:uid="{3BA98DF5-E286-4CD2-B17A-291F1ACAD17D}">
      <text/>
    </comment>
    <comment ref="C260" authorId="0" shapeId="0" xr:uid="{8EC9F669-3191-42A2-8360-CCF1E3406A74}">
      <text/>
    </comment>
    <comment ref="C261" authorId="0" shapeId="0" xr:uid="{DEA97B48-6C98-45C0-A253-77E666423A2A}">
      <text/>
    </comment>
    <comment ref="C262" authorId="0" shapeId="0" xr:uid="{8B6E2054-F163-4B6D-BF55-96159E49E4E9}">
      <text/>
    </comment>
    <comment ref="C263" authorId="0" shapeId="0" xr:uid="{28E92C25-ACF3-410A-BD7D-24BC95DCD011}">
      <text/>
    </comment>
    <comment ref="C264" authorId="0" shapeId="0" xr:uid="{22F8D7E9-D6A3-43E4-8329-FCAEFD3E573D}">
      <text/>
    </comment>
    <comment ref="C265" authorId="0" shapeId="0" xr:uid="{247A13CC-A865-4662-9B84-8AA05F8D5A02}">
      <text/>
    </comment>
    <comment ref="C266" authorId="0" shapeId="0" xr:uid="{6A806F50-666F-4615-A2B6-D562A2C53BE4}">
      <text/>
    </comment>
    <comment ref="C271" authorId="0" shapeId="0" xr:uid="{F80FAA28-8D3C-4C14-A96C-4797BA07142C}">
      <text/>
    </comment>
    <comment ref="C272" authorId="0" shapeId="0" xr:uid="{D0495C1B-5885-4F6B-A16E-79FAB9745538}">
      <text/>
    </comment>
    <comment ref="C273" authorId="0" shapeId="0" xr:uid="{10764CC1-E77A-4E39-BA54-72BE2408BF68}">
      <text/>
    </comment>
    <comment ref="C274" authorId="0" shapeId="0" xr:uid="{8B64C97B-F20A-4FD7-A941-45750E465F1F}">
      <text/>
    </comment>
    <comment ref="C275" authorId="0" shapeId="0" xr:uid="{BD5FDBA5-26BF-4111-AA8F-D117D5A5245E}">
      <text/>
    </comment>
    <comment ref="C276" authorId="0" shapeId="0" xr:uid="{415696CF-34BA-472D-8EFE-09A543F67335}">
      <text/>
    </comment>
    <comment ref="C277" authorId="0" shapeId="0" xr:uid="{BA2EFBE0-9D43-4B1B-A715-F12C03B6F91F}">
      <text/>
    </comment>
    <comment ref="C278" authorId="0" shapeId="0" xr:uid="{452B94AF-B1FC-4859-BF04-ED3C06EB8CF4}">
      <text/>
    </comment>
    <comment ref="C279" authorId="0" shapeId="0" xr:uid="{5C0F146B-E776-41DB-8808-1E5001F0EEE0}">
      <text/>
    </comment>
    <comment ref="C280" authorId="0" shapeId="0" xr:uid="{D18F8A9B-268E-4836-A316-73A3EB353817}">
      <text/>
    </comment>
    <comment ref="C281" authorId="0" shapeId="0" xr:uid="{7C35D71A-8471-46C0-8E46-B035D7833BCE}">
      <text/>
    </comment>
    <comment ref="C282" authorId="0" shapeId="0" xr:uid="{3BCB1EFF-89DB-406B-B84D-7AB96F49A9DD}">
      <text/>
    </comment>
    <comment ref="C283" authorId="0" shapeId="0" xr:uid="{8C5598A2-9521-444D-B86A-8757A1C513BD}">
      <text/>
    </comment>
    <comment ref="C284" authorId="0" shapeId="0" xr:uid="{99E081A8-45C8-4FB0-8DDA-6A9A6E3DD7D8}">
      <text/>
    </comment>
    <comment ref="C285" authorId="0" shapeId="0" xr:uid="{0A30508F-C256-4573-9F60-51ACCB51E7DC}">
      <text/>
    </comment>
    <comment ref="C286" authorId="0" shapeId="0" xr:uid="{30E51D80-83C9-4430-B16E-2303A9E04A9E}">
      <text/>
    </comment>
    <comment ref="C287" authorId="0" shapeId="0" xr:uid="{D952B319-509C-46E8-A8AC-37371530D3C2}">
      <text/>
    </comment>
    <comment ref="C288" authorId="0" shapeId="0" xr:uid="{256838A1-A2C6-424C-8931-97CA5B81EAC1}">
      <text/>
    </comment>
    <comment ref="C289" authorId="0" shapeId="0" xr:uid="{D9119113-9C85-499A-B79E-6D159DDC6986}">
      <text/>
    </comment>
    <comment ref="C290" authorId="0" shapeId="0" xr:uid="{51A67B42-4A9D-45D4-87E2-E5A85FDFD1F4}">
      <text/>
    </comment>
    <comment ref="C295" authorId="0" shapeId="0" xr:uid="{22608D2E-8142-4A1E-80B5-D779FBFB2328}">
      <text/>
    </comment>
    <comment ref="C296" authorId="0" shapeId="0" xr:uid="{639E185E-FEDD-497C-B6FC-9B6026E867D7}">
      <text/>
    </comment>
    <comment ref="C297" authorId="0" shapeId="0" xr:uid="{B41DD3BE-8433-4F1A-A5AD-DF8A0EB792AC}">
      <text/>
    </comment>
    <comment ref="C298" authorId="0" shapeId="0" xr:uid="{800A4BC6-9E2F-4B91-92C7-8BF638CBDFE5}">
      <text/>
    </comment>
    <comment ref="C299" authorId="0" shapeId="0" xr:uid="{48A40619-E798-4444-A626-373AB4A925E9}">
      <text/>
    </comment>
    <comment ref="C300" authorId="0" shapeId="0" xr:uid="{8A84EDDB-4B91-4507-94AB-28E163DAABDA}">
      <text/>
    </comment>
    <comment ref="C301" authorId="0" shapeId="0" xr:uid="{0219DD01-A112-4BC0-821E-47D416528FD2}">
      <text/>
    </comment>
    <comment ref="C302" authorId="0" shapeId="0" xr:uid="{B7FC2A04-6CC8-4A3B-808A-48FB84DDD9F4}">
      <text/>
    </comment>
    <comment ref="C303" authorId="0" shapeId="0" xr:uid="{2E1A1621-9544-44A0-B193-A7876BC8915B}">
      <text/>
    </comment>
    <comment ref="C304" authorId="0" shapeId="0" xr:uid="{1287F09C-B738-4B11-BB73-C8EAA9AAD507}">
      <text/>
    </comment>
    <comment ref="C305" authorId="0" shapeId="0" xr:uid="{25EB81BB-C8E6-4AFF-9E71-FA311B26ED0A}">
      <text/>
    </comment>
    <comment ref="C306" authorId="0" shapeId="0" xr:uid="{1D0B6F79-6DC7-4309-B85F-C982D5F35C9A}">
      <text/>
    </comment>
    <comment ref="C307" authorId="0" shapeId="0" xr:uid="{89B37F53-18B2-4EC6-BB0F-467A26EA11D5}">
      <text/>
    </comment>
    <comment ref="C308" authorId="0" shapeId="0" xr:uid="{D3C9D562-2CFC-42F9-962C-BD8FE5DA59A7}">
      <text/>
    </comment>
    <comment ref="C309" authorId="0" shapeId="0" xr:uid="{4AB9C47E-7F4B-4FF4-8087-7058FC4C8A36}">
      <text/>
    </comment>
    <comment ref="C310" authorId="0" shapeId="0" xr:uid="{572CED09-5E32-4422-9555-22941E5A543C}">
      <text/>
    </comment>
    <comment ref="C311" authorId="0" shapeId="0" xr:uid="{23F4B92E-17BB-4A40-A06C-B7CDA89523FC}">
      <text/>
    </comment>
    <comment ref="C312" authorId="0" shapeId="0" xr:uid="{9BFF4790-D5CF-4E5A-A548-9FEF479B1A35}">
      <text/>
    </comment>
    <comment ref="C313" authorId="0" shapeId="0" xr:uid="{8ABF675F-AC92-4F00-B0DB-584F2A5B14A9}">
      <text/>
    </comment>
    <comment ref="C314" authorId="0" shapeId="0" xr:uid="{AE69E773-F7F3-4DAE-94F9-B79A8226E236}">
      <text/>
    </comment>
    <comment ref="C319" authorId="0" shapeId="0" xr:uid="{25716490-DE4D-46F7-AEB6-50A5EA8397CE}">
      <text/>
    </comment>
    <comment ref="C320" authorId="0" shapeId="0" xr:uid="{5CC455A9-20C9-4F98-ABD9-B20012051E9E}">
      <text/>
    </comment>
    <comment ref="C321" authorId="0" shapeId="0" xr:uid="{C47A0893-5220-40C2-8D24-ED7357505ED9}">
      <text/>
    </comment>
    <comment ref="C322" authorId="0" shapeId="0" xr:uid="{D0078659-84D8-4983-8529-BE9FF6F2AC40}">
      <text/>
    </comment>
    <comment ref="C323" authorId="0" shapeId="0" xr:uid="{CE99F9F7-A103-4A18-8FE8-A545BD70F843}">
      <text/>
    </comment>
    <comment ref="C324" authorId="0" shapeId="0" xr:uid="{70A95161-E937-4E48-9126-CF1FA13D7835}">
      <text/>
    </comment>
    <comment ref="C325" authorId="0" shapeId="0" xr:uid="{DDF362D4-ED34-40C8-8223-33EE44810859}">
      <text/>
    </comment>
    <comment ref="C326" authorId="0" shapeId="0" xr:uid="{F36AAFCB-0082-4343-AFE4-F238B3E18661}">
      <text/>
    </comment>
    <comment ref="C327" authorId="0" shapeId="0" xr:uid="{058A5A86-F4AD-4C1F-B7E8-1007B20A767D}">
      <text/>
    </comment>
    <comment ref="C328" authorId="0" shapeId="0" xr:uid="{D46D5BFB-CA4C-41DE-8552-953ADD2C23C1}">
      <text/>
    </comment>
    <comment ref="C329" authorId="0" shapeId="0" xr:uid="{B48E495C-B30C-4AB2-889C-3C308C38C509}">
      <text/>
    </comment>
    <comment ref="C330" authorId="0" shapeId="0" xr:uid="{F8118F1C-8918-4698-874A-D7758D7E8900}">
      <text/>
    </comment>
    <comment ref="C331" authorId="0" shapeId="0" xr:uid="{C0C44503-FB35-4691-8D06-528B02F6A879}">
      <text/>
    </comment>
    <comment ref="C332" authorId="0" shapeId="0" xr:uid="{93890776-C7CE-4177-8F7F-7226540334F3}">
      <text/>
    </comment>
    <comment ref="C333" authorId="0" shapeId="0" xr:uid="{0F0C6497-0B2C-49F9-90DE-6B70BBBB4D16}">
      <text/>
    </comment>
    <comment ref="C334" authorId="0" shapeId="0" xr:uid="{BCB241F2-AB4A-4A8F-9B43-00965C9FC0E9}">
      <text/>
    </comment>
    <comment ref="C335" authorId="0" shapeId="0" xr:uid="{0BD420C4-4C67-4025-AF9B-8B26BF21EF88}">
      <text/>
    </comment>
    <comment ref="C336" authorId="0" shapeId="0" xr:uid="{B185C703-AC38-407E-95CA-17B7A1981713}">
      <text/>
    </comment>
    <comment ref="C337" authorId="0" shapeId="0" xr:uid="{04C8BF80-6997-4202-B42D-5210D8DC5070}">
      <text/>
    </comment>
    <comment ref="C338" authorId="0" shapeId="0" xr:uid="{78051F01-8442-4190-8561-C073D562F6C1}">
      <text/>
    </comment>
    <comment ref="C343" authorId="0" shapeId="0" xr:uid="{D6B92364-D902-42CE-A9E3-2334491E7305}">
      <text/>
    </comment>
    <comment ref="C344" authorId="0" shapeId="0" xr:uid="{F38B2168-1E93-4D1B-99FF-5F34CCCBDD0E}">
      <text/>
    </comment>
    <comment ref="C345" authorId="0" shapeId="0" xr:uid="{BB85B60E-8807-453C-9D4F-BEB7B7F91F3D}">
      <text/>
    </comment>
    <comment ref="C346" authorId="0" shapeId="0" xr:uid="{AC34B7B6-1778-4A1B-9A60-19542DC840F0}">
      <text/>
    </comment>
    <comment ref="C347" authorId="0" shapeId="0" xr:uid="{18DF32C4-BE08-41CD-AAF8-3D7F4B05CF6B}">
      <text/>
    </comment>
    <comment ref="C348" authorId="0" shapeId="0" xr:uid="{122A8E1D-C691-48FC-814E-FCA9F92A6A05}">
      <text/>
    </comment>
    <comment ref="C349" authorId="0" shapeId="0" xr:uid="{584A927A-CC73-417F-822F-E0A41887EFDD}">
      <text/>
    </comment>
    <comment ref="C350" authorId="0" shapeId="0" xr:uid="{1E1B3F16-3154-4C87-A5AC-A3E66021F250}">
      <text/>
    </comment>
    <comment ref="C351" authorId="0" shapeId="0" xr:uid="{66EF8F8B-C402-4275-AFA8-1B37D8866CE9}">
      <text/>
    </comment>
    <comment ref="C352" authorId="0" shapeId="0" xr:uid="{63F47EEC-DF7E-4BD5-A352-C1708D2C47D7}">
      <text/>
    </comment>
    <comment ref="C353" authorId="0" shapeId="0" xr:uid="{BC7614F7-DE3C-4937-9722-2F3BB0421D94}">
      <text/>
    </comment>
    <comment ref="C354" authorId="0" shapeId="0" xr:uid="{7B6156A8-E8FB-4538-90E6-C699F4D5EAAD}">
      <text/>
    </comment>
    <comment ref="C355" authorId="0" shapeId="0" xr:uid="{84060DE3-AA56-4B5E-A1B4-E68005621378}">
      <text/>
    </comment>
    <comment ref="C356" authorId="0" shapeId="0" xr:uid="{01D48355-7CF5-472D-A966-E60C5EE1A2EE}">
      <text/>
    </comment>
    <comment ref="C357" authorId="0" shapeId="0" xr:uid="{AB19A892-AE8C-403A-AE42-BA369149595B}">
      <text/>
    </comment>
    <comment ref="C358" authorId="0" shapeId="0" xr:uid="{18D0EE0E-CA91-4014-867E-6636151324BC}">
      <text/>
    </comment>
    <comment ref="C359" authorId="0" shapeId="0" xr:uid="{414115D3-3B0D-4AD0-9146-DA53E1821558}">
      <text/>
    </comment>
    <comment ref="C360" authorId="0" shapeId="0" xr:uid="{22657D23-307B-42F2-8B16-0809531DA010}">
      <text/>
    </comment>
    <comment ref="C361" authorId="0" shapeId="0" xr:uid="{13E0007B-782F-4C80-BA39-87FF406E5AFF}">
      <text/>
    </comment>
    <comment ref="C362" authorId="0" shapeId="0" xr:uid="{89D281B5-71FB-41CA-8692-C8FAB4541E0A}">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Audra</author>
    <author>Julie Moen</author>
    <author>Frank Steele</author>
    <author>Audra Edmunds</author>
  </authors>
  <commentList>
    <comment ref="C6" authorId="0" shapeId="0" xr:uid="{B7184D82-E884-4183-AFB7-D92ED24F60E2}">
      <text>
        <r>
          <rPr>
            <b/>
            <sz val="9"/>
            <color indexed="81"/>
            <rFont val="Tahoma"/>
            <family val="2"/>
          </rPr>
          <t>Hit those benchmarks.</t>
        </r>
        <r>
          <rPr>
            <sz val="9"/>
            <color indexed="81"/>
            <rFont val="Tahoma"/>
            <family val="2"/>
          </rPr>
          <t xml:space="preserve"> You already know how to set personal and troop sales goals and think of strategies you'll use to meet them. Now try breaking your personal goal into benchmarks, or short-term goals, and share them with your family. Splitting your main objective into smaller goals to meet along the way will keep you on track, and giving regular updates to your family will let them know how to support you best!</t>
        </r>
      </text>
    </comment>
    <comment ref="C7" authorId="0" shapeId="0" xr:uid="{C19CCE0A-1AC5-476C-8360-A56B1748D69C}">
      <text>
        <r>
          <rPr>
            <b/>
            <sz val="9"/>
            <color indexed="81"/>
            <rFont val="Tahoma"/>
            <family val="2"/>
          </rPr>
          <t>Choose your path.</t>
        </r>
        <r>
          <rPr>
            <sz val="9"/>
            <color indexed="81"/>
            <rFont val="Tahoma"/>
            <family val="2"/>
          </rPr>
          <t xml:space="preserve"> Practice decision making while earning the Business Planning, Marketing, or Think Big badge with your troop or on your own. Share what you've learned with your family and let them know specific ways they can help you launch your business plan, kick off your marketing campaign, or spread your big idea. Knowing when and how to ask for help and feedback will make you go far in the future!</t>
        </r>
      </text>
    </comment>
    <comment ref="C8" authorId="0" shapeId="0" xr:uid="{CDAA463E-B808-4246-A0E5-45F88954955D}">
      <text>
        <r>
          <rPr>
            <b/>
            <sz val="9"/>
            <color indexed="81"/>
            <rFont val="Tahoma"/>
            <family val="2"/>
          </rPr>
          <t>Learn about financial planning.</t>
        </r>
        <r>
          <rPr>
            <sz val="9"/>
            <color indexed="81"/>
            <rFont val="Tahoma"/>
            <family val="2"/>
          </rPr>
          <t xml:space="preserve"> Ask a family member or another trusted adult in your community to tell you about a time when they set and reached a financial goal. What was the goal? What did they do to make sure they reached it? Would they do anything differently based on what they learned from the experience? Think about how their knowledge could help you with your business.</t>
        </r>
      </text>
    </comment>
    <comment ref="C9" authorId="0" shapeId="0" xr:uid="{AE507EFD-FF4E-419F-B29A-24FDFEB4AAF7}">
      <text>
        <r>
          <rPr>
            <b/>
            <sz val="9"/>
            <color indexed="81"/>
            <rFont val="Tahoma"/>
            <family val="2"/>
          </rPr>
          <t>Grow your network.</t>
        </r>
        <r>
          <rPr>
            <sz val="9"/>
            <color indexed="81"/>
            <rFont val="Tahoma"/>
            <family val="2"/>
          </rPr>
          <t xml:space="preserve"> Use the prompts below to create a customer pitch, then ask your family to help you think of ways to find people to try it out on. Testing your pitch on a group and absorbing the feedback will improve your people skills and refine how you talk to customers.</t>
        </r>
      </text>
    </comment>
    <comment ref="C10" authorId="0" shapeId="0" xr:uid="{8CF763B3-7AF0-48BB-9C7E-204627A708A2}">
      <text>
        <r>
          <rPr>
            <b/>
            <sz val="9"/>
            <color indexed="81"/>
            <rFont val="Tahoma"/>
            <family val="2"/>
          </rPr>
          <t>Thank your customers.</t>
        </r>
        <r>
          <rPr>
            <sz val="9"/>
            <color indexed="81"/>
            <rFont val="Tahoma"/>
            <family val="2"/>
          </rPr>
          <t xml:space="preserve"> A great way to maintain your network is to thank your customers and tell them about the outcomes of your cookie business. Consider having your family help you record a thank-you video to tell customers all you've achieved and learned. Keeping clients informed and up-to-date on your successes is an important part of business ethics!</t>
        </r>
      </text>
    </comment>
    <comment ref="C13" authorId="0" shapeId="0" xr:uid="{3D8F3B1F-9521-4E56-B353-80EB00FE398B}">
      <text>
        <r>
          <rPr>
            <b/>
            <sz val="9"/>
            <color indexed="81"/>
            <rFont val="Tahoma"/>
            <family val="2"/>
          </rPr>
          <t>Hit those benchmarks.</t>
        </r>
        <r>
          <rPr>
            <sz val="9"/>
            <color indexed="81"/>
            <rFont val="Tahoma"/>
            <family val="2"/>
          </rPr>
          <t xml:space="preserve"> You already know how to set personal and troop sales goals and think of strategies you'll use to meet them. Now try breaking your personal goal into benchmarks, or short-term goals, and share them with your family. Splitting your main objective into smaller goals to meet along the way will keep you on track, and giving regular updates to your family will let them know how to support you best!</t>
        </r>
      </text>
    </comment>
    <comment ref="C14" authorId="0" shapeId="0" xr:uid="{9E76EC3A-8D88-4FFA-9A05-611A28E6AFBD}">
      <text>
        <r>
          <rPr>
            <b/>
            <sz val="9"/>
            <color indexed="81"/>
            <rFont val="Tahoma"/>
            <family val="2"/>
          </rPr>
          <t>Choose your path.</t>
        </r>
        <r>
          <rPr>
            <sz val="9"/>
            <color indexed="81"/>
            <rFont val="Tahoma"/>
            <family val="2"/>
          </rPr>
          <t xml:space="preserve"> Practice decision making while earning the Business Planning, Marketing, or Think Big badge with your troop or on your own. Share what you've learned with your family and let them know specific ways they can help you launch your business plan, kick off your marketing campaign, or spread your big idea. Knowing when and how to ask for help and feedback will make you go far in the future!</t>
        </r>
      </text>
    </comment>
    <comment ref="C15" authorId="0" shapeId="0" xr:uid="{58A9ED86-1877-4141-BF14-5FDCF5177BDF}">
      <text>
        <r>
          <rPr>
            <b/>
            <sz val="9"/>
            <color indexed="81"/>
            <rFont val="Tahoma"/>
            <family val="2"/>
          </rPr>
          <t>Learn about financial planning.</t>
        </r>
        <r>
          <rPr>
            <sz val="9"/>
            <color indexed="81"/>
            <rFont val="Tahoma"/>
            <family val="2"/>
          </rPr>
          <t xml:space="preserve"> Ask a family member or another trusted adult in your community to tell you about a time when they set and reached a financial goal. What was the goal? What did they do to make sure they reached it? Would they do anything differently based on what they learned from the experience? Think about how their knowledge could help you with your business.</t>
        </r>
      </text>
    </comment>
    <comment ref="C16" authorId="0" shapeId="0" xr:uid="{86053B83-AD41-41CF-BE44-47A550ADB5C8}">
      <text>
        <r>
          <rPr>
            <b/>
            <sz val="9"/>
            <color indexed="81"/>
            <rFont val="Tahoma"/>
            <family val="2"/>
          </rPr>
          <t>Grow your network.</t>
        </r>
        <r>
          <rPr>
            <sz val="9"/>
            <color indexed="81"/>
            <rFont val="Tahoma"/>
            <family val="2"/>
          </rPr>
          <t xml:space="preserve"> Use the prompts below to create a customer pitch, then ask your family to help you think of ways to find people to try it out on. Testing your pitch on a group and absorbing the feedback will improve your people skills and refine how you talk to customers.</t>
        </r>
      </text>
    </comment>
    <comment ref="C17" authorId="0" shapeId="0" xr:uid="{1CDFED87-2A16-408E-AD8E-96D7EB7690BE}">
      <text>
        <r>
          <rPr>
            <b/>
            <sz val="9"/>
            <color indexed="81"/>
            <rFont val="Tahoma"/>
            <family val="2"/>
          </rPr>
          <t>Thank your customers.</t>
        </r>
        <r>
          <rPr>
            <sz val="9"/>
            <color indexed="81"/>
            <rFont val="Tahoma"/>
            <family val="2"/>
          </rPr>
          <t xml:space="preserve"> A great way to maintain your network is to thank your customers and tell them about the outcomes of your cookie business. Consider having your family help you record a thank-you video to tell customers all you've achieved and learned. Keeping clients informed and up-to-date on your successes is an important part of business ethics!</t>
        </r>
      </text>
    </comment>
    <comment ref="C20" authorId="0" shapeId="0" xr:uid="{704CC0D6-8EEB-4CBA-94A0-CC09B94E13BA}">
      <text>
        <r>
          <rPr>
            <b/>
            <sz val="9"/>
            <color indexed="81"/>
            <rFont val="Tahoma"/>
            <family val="2"/>
          </rPr>
          <t>Hit those benchmarks.</t>
        </r>
        <r>
          <rPr>
            <sz val="9"/>
            <color indexed="81"/>
            <rFont val="Tahoma"/>
            <family val="2"/>
          </rPr>
          <t xml:space="preserve"> You already know how to set personal and troop sales goals and think of strategies you'll use to meet them. Now try breaking your personal goal into benchmarks, or short-term goals, and share them with your family. Splitting your main objective into smaller goals to meet along the way will keep you on track, and giving regular updates to your family will let them know how to support you best!</t>
        </r>
      </text>
    </comment>
    <comment ref="C21" authorId="0" shapeId="0" xr:uid="{6124FD54-FB14-49E0-A984-D5DC56151118}">
      <text>
        <r>
          <rPr>
            <b/>
            <sz val="9"/>
            <color indexed="81"/>
            <rFont val="Tahoma"/>
            <family val="2"/>
          </rPr>
          <t>Choose your path.</t>
        </r>
        <r>
          <rPr>
            <sz val="9"/>
            <color indexed="81"/>
            <rFont val="Tahoma"/>
            <family val="2"/>
          </rPr>
          <t xml:space="preserve"> Practice decision making while earning the Business Planning, Marketing, or Think Big badge with your troop or on your own. Share what you've learned with your family and let them know specific ways they can help you launch your business plan, kick off your marketing campaign, or spread your big idea. Knowing when and how to ask for help and feedback will make you go far in the future!</t>
        </r>
      </text>
    </comment>
    <comment ref="C22" authorId="0" shapeId="0" xr:uid="{C5DF8392-BFAB-42CB-9A8C-B3491D9B3E9D}">
      <text>
        <r>
          <rPr>
            <b/>
            <sz val="9"/>
            <color indexed="81"/>
            <rFont val="Tahoma"/>
            <family val="2"/>
          </rPr>
          <t>Learn about financial planning.</t>
        </r>
        <r>
          <rPr>
            <sz val="9"/>
            <color indexed="81"/>
            <rFont val="Tahoma"/>
            <family val="2"/>
          </rPr>
          <t xml:space="preserve"> Ask a family member or another trusted adult in your community to tell you about a time when they set and reached a financial goal. What was the goal? What did they do to make sure they reached it? Would they do anything differently based on what they learned from the experience? Think about how their knowledge could help you with your business.</t>
        </r>
      </text>
    </comment>
    <comment ref="C23" authorId="0" shapeId="0" xr:uid="{4292CCBB-5BB4-4D8C-B7DE-BBA54BC0B19A}">
      <text>
        <r>
          <rPr>
            <b/>
            <sz val="9"/>
            <color indexed="81"/>
            <rFont val="Tahoma"/>
            <family val="2"/>
          </rPr>
          <t>Grow your network.</t>
        </r>
        <r>
          <rPr>
            <sz val="9"/>
            <color indexed="81"/>
            <rFont val="Tahoma"/>
            <family val="2"/>
          </rPr>
          <t xml:space="preserve"> Use the prompts below to create a customer pitch, then ask your family to help you think of ways to find people to try it out on. Testing your pitch on a group and absorbing the feedback will improve your people skills and refine how you talk to customers.</t>
        </r>
      </text>
    </comment>
    <comment ref="C24" authorId="0" shapeId="0" xr:uid="{0C9F8946-72D4-4D5D-B3AF-5A519A7F1489}">
      <text>
        <r>
          <rPr>
            <b/>
            <sz val="9"/>
            <color indexed="81"/>
            <rFont val="Tahoma"/>
            <family val="2"/>
          </rPr>
          <t>Thank your customers.</t>
        </r>
        <r>
          <rPr>
            <sz val="9"/>
            <color indexed="81"/>
            <rFont val="Tahoma"/>
            <family val="2"/>
          </rPr>
          <t xml:space="preserve"> A great way to maintain your network is to thank your customers and tell them about the outcomes of your cookie business. Consider having your family help you record a thank-you video to tell customers all you've achieved and learned. Keeping clients informed and up-to-date on your successes is an important part of business ethics!</t>
        </r>
      </text>
    </comment>
    <comment ref="C27" authorId="0" shapeId="0" xr:uid="{272F18E3-3854-41F9-879B-85D724BC901E}">
      <text>
        <r>
          <rPr>
            <sz val="9"/>
            <color indexed="81"/>
            <rFont val="Tahoma"/>
            <family val="2"/>
          </rPr>
          <t>Find a story, song, or poem from your faith with the same ideas. Talk with your family or friends about what the Law and the story, song, or poem have in common.</t>
        </r>
      </text>
    </comment>
    <comment ref="C28" authorId="0" shapeId="0" xr:uid="{E1854FAF-24E4-40CA-B9BC-1B6E084B03E8}">
      <text>
        <r>
          <rPr>
            <sz val="9"/>
            <color indexed="81"/>
            <rFont val="Tahoma"/>
            <family val="2"/>
          </rPr>
          <t>Find a woman in your own or another faith community. Ask her how she tries to use that line of the Law in her life.</t>
        </r>
      </text>
    </comment>
    <comment ref="C29" authorId="0" shapeId="0" xr:uid="{DB8B55E8-B63E-4F42-AD25-E6A264EC46E2}">
      <text>
        <r>
          <rPr>
            <sz val="9"/>
            <color indexed="81"/>
            <rFont val="Tahoma"/>
            <family val="2"/>
          </rPr>
          <t>by women that fit with that line of the Girl Scout Law. Put them where you can see them every day!</t>
        </r>
      </text>
    </comment>
    <comment ref="C30" authorId="0" shapeId="0" xr:uid="{E1EF95C4-2071-4331-92EC-DF7D8BC497A9}">
      <text>
        <r>
          <rPr>
            <sz val="9"/>
            <color indexed="81"/>
            <rFont val="Tahoma"/>
            <family val="2"/>
          </rPr>
          <t>of what you've learned. It might be a drawing, painting, or poster. You could also make up a story or a skit.</t>
        </r>
      </text>
    </comment>
    <comment ref="C31" authorId="0" shapeId="0" xr:uid="{82615E91-5626-4FC5-B3C6-D5FAF29FBE6C}">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34" authorId="0" shapeId="0" xr:uid="{B26DA332-7660-4816-B84B-B53C1DA889BC}">
      <text>
        <r>
          <rPr>
            <sz val="9"/>
            <color indexed="81"/>
            <rFont val="Tahoma"/>
            <family val="2"/>
          </rPr>
          <t>Find a story, song, or poem from your faith with the same ideas. Talk with your family or friends about what the Law and the story, song, or poem have in common.</t>
        </r>
      </text>
    </comment>
    <comment ref="C35" authorId="0" shapeId="0" xr:uid="{434111F6-6007-4C35-83D0-8B5DB3AEF65B}">
      <text>
        <r>
          <rPr>
            <sz val="9"/>
            <color indexed="81"/>
            <rFont val="Tahoma"/>
            <family val="2"/>
          </rPr>
          <t>Find a woman in your own or another faith community. Ask her how she tries to use that line of the Law in her life.</t>
        </r>
      </text>
    </comment>
    <comment ref="C36" authorId="0" shapeId="0" xr:uid="{3110B923-CA40-4688-B107-F0CF82BCD58C}">
      <text>
        <r>
          <rPr>
            <sz val="9"/>
            <color indexed="81"/>
            <rFont val="Tahoma"/>
            <family val="2"/>
          </rPr>
          <t>by women that fit with that line of the Girl Scout Law. Put them where you can see them every day!</t>
        </r>
      </text>
    </comment>
    <comment ref="C37" authorId="0" shapeId="0" xr:uid="{128DA17B-266D-4E61-AEDF-8F6DF3542B2F}">
      <text>
        <r>
          <rPr>
            <sz val="9"/>
            <color indexed="81"/>
            <rFont val="Tahoma"/>
            <family val="2"/>
          </rPr>
          <t>of what you've learned. It might be a drawing, painting, or poster. You could also make up a story or a skit.</t>
        </r>
      </text>
    </comment>
    <comment ref="C38" authorId="0" shapeId="0" xr:uid="{52839FDB-58FD-4B6C-862F-012843C24CB9}">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41" authorId="0" shapeId="0" xr:uid="{E3652066-B6B7-404E-A1C7-7731F8ED6B98}">
      <text>
        <r>
          <rPr>
            <sz val="9"/>
            <color indexed="81"/>
            <rFont val="Tahoma"/>
            <family val="2"/>
          </rPr>
          <t>Find a story, song, or poem from your faith with the same ideas. Talk with your family or friends about what the Law and the story, song, or poem have in common.</t>
        </r>
      </text>
    </comment>
    <comment ref="C42" authorId="0" shapeId="0" xr:uid="{4E0FF07A-67E8-4FC3-A558-4CC141ECF25C}">
      <text>
        <r>
          <rPr>
            <sz val="9"/>
            <color indexed="81"/>
            <rFont val="Tahoma"/>
            <family val="2"/>
          </rPr>
          <t>Find a woman in your own or another faith community. Ask her how she tries to use that line of the Law in her life.</t>
        </r>
      </text>
    </comment>
    <comment ref="C43" authorId="0" shapeId="0" xr:uid="{5F37B7F4-6C25-44B6-AAA4-898D57B5A81C}">
      <text>
        <r>
          <rPr>
            <sz val="9"/>
            <color indexed="81"/>
            <rFont val="Tahoma"/>
            <family val="2"/>
          </rPr>
          <t>by women that fit with that line of the Girl Scout Law. Put them where you can see them every day!</t>
        </r>
      </text>
    </comment>
    <comment ref="C44" authorId="0" shapeId="0" xr:uid="{596F5336-1E9F-416B-A9D9-03A758CD8869}">
      <text>
        <r>
          <rPr>
            <sz val="9"/>
            <color indexed="81"/>
            <rFont val="Tahoma"/>
            <family val="2"/>
          </rPr>
          <t>of what you've learned. It might be a drawing, painting, or poster. You could also make up a story or a skit.</t>
        </r>
      </text>
    </comment>
    <comment ref="C45" authorId="0" shapeId="0" xr:uid="{34D58BD5-5551-4BAB-A601-D127C1BF0BF6}">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48" authorId="0" shapeId="0" xr:uid="{00000000-0006-0000-0800-000017000000}">
      <text>
        <r>
          <rPr>
            <b/>
            <sz val="9"/>
            <color indexed="81"/>
            <rFont val="Tahoma"/>
            <family val="2"/>
          </rPr>
          <t>Learn how to make a room safe for a young child.</t>
        </r>
        <r>
          <rPr>
            <sz val="9"/>
            <color indexed="81"/>
            <rFont val="Tahoma"/>
            <family val="2"/>
          </rPr>
          <t xml:space="preserve"> </t>
        </r>
      </text>
    </comment>
    <comment ref="C49" authorId="0" shapeId="0" xr:uid="{00000000-0006-0000-0800-000018000000}">
      <text>
        <r>
          <rPr>
            <b/>
            <sz val="9"/>
            <color indexed="81"/>
            <rFont val="Tahoma"/>
            <family val="2"/>
          </rPr>
          <t>Find out about water safety</t>
        </r>
        <r>
          <rPr>
            <sz val="9"/>
            <color indexed="81"/>
            <rFont val="Tahoma"/>
            <family val="2"/>
          </rPr>
          <t xml:space="preserve"> and learn to perform a reaching assist from a dock or the side of a pool to help someone out of the water.</t>
        </r>
      </text>
    </comment>
    <comment ref="C50" authorId="0" shapeId="0" xr:uid="{00000000-0006-0000-0800-000019000000}">
      <text>
        <r>
          <rPr>
            <b/>
            <sz val="9"/>
            <color indexed="81"/>
            <rFont val="Tahoma"/>
            <family val="2"/>
          </rPr>
          <t>Teach a Daisy or Brownie what to do if she gets lost</t>
        </r>
        <r>
          <rPr>
            <sz val="9"/>
            <color indexed="81"/>
            <rFont val="Tahoma"/>
            <family val="2"/>
          </rPr>
          <t xml:space="preserve"> and why she shouldn't talk to strangers.</t>
        </r>
      </text>
    </comment>
    <comment ref="C51" authorId="0" shapeId="0" xr:uid="{00000000-0006-0000-0800-00001A000000}">
      <text>
        <r>
          <rPr>
            <b/>
            <sz val="9"/>
            <color indexed="81"/>
            <rFont val="Tahoma"/>
            <family val="2"/>
          </rPr>
          <t>With your family, make sure you have enough food, water, and medical supplies</t>
        </r>
        <r>
          <rPr>
            <sz val="9"/>
            <color indexed="81"/>
            <rFont val="Tahoma"/>
            <family val="2"/>
          </rPr>
          <t xml:space="preserve"> on hand to last at least three days in case of a natural disaster. (Remember to plan for pets!) It's important to have someone outside the area whom everyone in your family can contact in case you are separated. Learn who your family contact is or help your family choose a contact.</t>
        </r>
      </text>
    </comment>
    <comment ref="C52" authorId="0" shapeId="0" xr:uid="{00000000-0006-0000-0800-00001B000000}">
      <text>
        <r>
          <rPr>
            <b/>
            <sz val="9"/>
            <color indexed="81"/>
            <rFont val="Tahoma"/>
            <family val="2"/>
          </rPr>
          <t>Discuss bullying with your Girl Scout group, friends, or family.</t>
        </r>
        <r>
          <rPr>
            <sz val="9"/>
            <color indexed="81"/>
            <rFont val="Tahoma"/>
            <family val="2"/>
          </rPr>
          <t xml:space="preserve"> Write and sign a personal-responsibility statement that covers how you'll behave at school, at home, and online.</t>
        </r>
      </text>
    </comment>
    <comment ref="C55" authorId="0" shapeId="0" xr:uid="{00000000-0006-0000-0800-000007000000}">
      <text>
        <r>
          <rPr>
            <sz val="9"/>
            <color indexed="81"/>
            <rFont val="Tahoma"/>
            <family val="2"/>
          </rPr>
          <t>If you complete any three Cadette Journeys, you'll earn this very special award.</t>
        </r>
      </text>
    </comment>
    <comment ref="C58" authorId="1" shapeId="0" xr:uid="{59950924-FF0A-4C28-89F8-41D3F2324580}">
      <text>
        <r>
          <rPr>
            <sz val="9"/>
            <color indexed="81"/>
            <rFont val="Tahoma"/>
            <family val="2"/>
          </rPr>
          <t>When you earn the Cadette Community Service bar, you are making a difference in your community - and practicing the values of the Girl Scout Law. It's also a great way to get involved with a cause you care about.
To earn the bar, first choose an organization you'd like to volunteer with. The organization will need to agree to give you instructions about the work you'll be doing. Your council needs to approve your service, so check with them before you begin. Once you've chosen your organization, complete at least 20 hours of service to earn the bar.</t>
        </r>
      </text>
    </comment>
    <comment ref="C62" authorId="1" shapeId="0" xr:uid="{4CB1E347-704D-4662-BA37-E828C20BA1E2}">
      <text>
        <r>
          <rPr>
            <sz val="9"/>
            <color indexed="81"/>
            <rFont val="Tahoma"/>
            <family val="2"/>
          </rPr>
          <t>If you choose to volunteer at least 20 hours to the Girl Scout organization, you can receive the Cadette Service to Girl Scouting bar. For example, you might volunteer your time at a special event for younger girls, be an office assistant for your council or service unit, or help with special projects.</t>
        </r>
      </text>
    </comment>
    <comment ref="C66" authorId="0" shapeId="0" xr:uid="{00000000-0006-0000-0800-000005000000}">
      <text>
        <r>
          <rPr>
            <sz val="9"/>
            <color indexed="81"/>
            <rFont val="Tahoma"/>
            <family val="2"/>
          </rPr>
          <t>course training. Part of your leadership course training will involve learning to work with children, and gaining a deeper understanding of a specialty such as science, art, the outdoors, or adapting activities for girls with disabilities.</t>
        </r>
      </text>
    </comment>
    <comment ref="C67" authorId="2" shapeId="0" xr:uid="{00000000-0006-0000-0800-000006000000}">
      <text>
        <r>
          <rPr>
            <sz val="9"/>
            <color indexed="81"/>
            <rFont val="Tahoma"/>
            <family val="2"/>
          </rPr>
          <t>six activity sessions. This might be assisting girls on Journey activities (in addition to what you did for your LiA), badge activities, or other sessions. You might work with a group, at their meetings, at a day camp, or during a special council event.</t>
        </r>
      </text>
    </comment>
    <comment ref="C70" authorId="2" shapeId="0" xr:uid="{00000000-0006-0000-0800-000001000000}">
      <text>
        <r>
          <rPr>
            <sz val="9"/>
            <color indexed="81"/>
            <rFont val="Tahoma"/>
            <family val="2"/>
          </rPr>
          <t>Complete one Cadette Leadership Journey.</t>
        </r>
      </text>
    </comment>
    <comment ref="C71" authorId="2" shapeId="0" xr:uid="{00000000-0006-0000-0800-000002000000}">
      <text>
        <r>
          <rPr>
            <b/>
            <sz val="9"/>
            <color indexed="81"/>
            <rFont val="Tahoma"/>
            <family val="2"/>
          </rPr>
          <t xml:space="preserve">Serve for one full term in a leadership position </t>
        </r>
        <r>
          <rPr>
            <sz val="9"/>
            <color indexed="81"/>
            <rFont val="Tahoma"/>
            <family val="2"/>
          </rPr>
          <t>at your school, place of worship, library, town council, community center, after-school club, or a similar organization. For example, you might serve as school yearbook editor, on a committee to organize youth events within your faith community, or on an event-planning board at the Girl Scouts. The length of your service will depend on the term specified by the organization or the particular role.</t>
        </r>
      </text>
    </comment>
    <comment ref="C75" authorId="0" shapeId="0" xr:uid="{763EC150-2B12-4FD3-93E4-2D684D8F860D}">
      <text>
        <r>
          <rPr>
            <sz val="9"/>
            <color indexed="81"/>
            <rFont val="Tahoma"/>
            <family val="2"/>
          </rPr>
          <t>Find out what Gender Equality means</t>
        </r>
      </text>
    </comment>
    <comment ref="C76" authorId="0" shapeId="0" xr:uid="{929138A7-A068-4457-9478-9A41167D1306}">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77" authorId="0" shapeId="0" xr:uid="{F1FEA223-F12B-4EB2-A33F-0484548A1FD9}">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78" authorId="0" shapeId="0" xr:uid="{1B28FFA5-0588-429E-92BC-56B3E4C33A5B}">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79" authorId="0" shapeId="0" xr:uid="{3FBD8616-81C3-473C-B057-E8F9B83CC6C5}">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80" authorId="0" shapeId="0" xr:uid="{0E3F03A1-5216-4B6C-957F-CC3C5628CD8F}">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81" authorId="0" shapeId="0" xr:uid="{B15DA68B-FC6C-420B-81DE-082133C9C97B}">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82" authorId="3" shapeId="0" xr:uid="{D89A75EF-409C-4897-9452-32341C848A1D}">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83" authorId="3" shapeId="0" xr:uid="{1EF56DB5-9C71-4512-B790-38C1AD423318}">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84" authorId="3" shapeId="0" xr:uid="{B0F2A7AF-0ABF-404C-B4AE-3A3C254D5114}">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85" authorId="3" shapeId="0" xr:uid="{FAE6CFC7-722F-4EA0-AD0C-8294F05B0601}">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86" authorId="3" shapeId="0" xr:uid="{FD5107D7-3AC8-4833-8FAF-649E6BEB7980}">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87" authorId="3" shapeId="0" xr:uid="{EE6E3536-3D78-40DB-86D7-B950CEEAD1B5}">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89" authorId="3" shapeId="0" xr:uid="{55AABC9A-F50A-48FD-A0D9-9F9939FA39E2}">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93" authorId="0" shapeId="0" xr:uid="{8A4D7324-E868-48E8-84BE-356A94E958EA}">
      <text>
        <r>
          <rPr>
            <sz val="9"/>
            <color indexed="81"/>
            <rFont val="Tahoma"/>
            <family val="2"/>
          </rPr>
          <t>Find out what Gender Equality means</t>
        </r>
      </text>
    </comment>
    <comment ref="C94" authorId="0" shapeId="0" xr:uid="{414CA71A-871B-4714-B556-6ACE8CB15AFE}">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95" authorId="0" shapeId="0" xr:uid="{67578E59-2600-405A-9B4D-F2208BB87618}">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96" authorId="0" shapeId="0" xr:uid="{50F222C7-2D65-4149-9590-BD8DCD213207}">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97" authorId="0" shapeId="0" xr:uid="{AB1C4372-246E-4127-BCF8-52C055098A31}">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98" authorId="0" shapeId="0" xr:uid="{F2F243B7-0B56-485A-943C-C69EC4B16E5C}">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99" authorId="0" shapeId="0" xr:uid="{5C82E822-64DC-4EDD-8793-DB4243BE929C}">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100" authorId="3" shapeId="0" xr:uid="{8659AA3D-AE2F-4CF6-8570-88EF3C180BF5}">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101" authorId="3" shapeId="0" xr:uid="{10C903AE-C246-47AC-BAE5-D1CBA2FFAE6C}">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102" authorId="3" shapeId="0" xr:uid="{2BBA0437-7FF6-47FD-B8B8-3FF7B63CCAE9}">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103" authorId="3" shapeId="0" xr:uid="{41291C9F-B176-43A7-92F7-532C5E9D3EBC}">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104" authorId="3" shapeId="0" xr:uid="{14D9A686-6666-418F-B577-EEFDA70DFE75}">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105" authorId="3" shapeId="0" xr:uid="{B4CAE958-2965-43DA-B04B-7C743DE9C4D3}">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107" authorId="3" shapeId="0" xr:uid="{36CCDEF0-5FA1-4166-B2B6-C57DCA62A9EA}">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111" authorId="0" shapeId="0" xr:uid="{AF37FDD4-4CB0-478C-B45F-69795B3B9300}">
      <text>
        <r>
          <rPr>
            <sz val="9"/>
            <color indexed="81"/>
            <rFont val="Tahoma"/>
            <family val="2"/>
          </rPr>
          <t>Find out what Gender Equality means</t>
        </r>
      </text>
    </comment>
    <comment ref="C112" authorId="0" shapeId="0" xr:uid="{50AAC01F-D051-4441-AE58-95C2B4670C9F}">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113" authorId="0" shapeId="0" xr:uid="{B16EFDD9-DB8D-424F-964C-8BC7813B11A6}">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114" authorId="0" shapeId="0" xr:uid="{0940181E-92E7-489F-99D2-75EAD2A9ECC5}">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115" authorId="0" shapeId="0" xr:uid="{5B9426DA-5F89-4C4F-B9C5-0364E3540074}">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16" authorId="0" shapeId="0" xr:uid="{C31F07B4-E185-4958-8D32-9E7289349EDF}">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117" authorId="0" shapeId="0" xr:uid="{B3549C5B-91B2-4886-8AD0-122B0AA93FF5}">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118" authorId="3" shapeId="0" xr:uid="{74DEDE04-3F50-44EE-999B-02EEE6AD5D81}">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119" authorId="3" shapeId="0" xr:uid="{D21BCC6E-1016-433A-901C-9D4335CFE4C4}">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120" authorId="3" shapeId="0" xr:uid="{63546748-FFA8-4179-9D83-C314FA820321}">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121" authorId="3" shapeId="0" xr:uid="{F5DAB5B9-2E55-4AF7-B3FE-5410A51BC3F5}">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122" authorId="3" shapeId="0" xr:uid="{AF326C03-D3FC-4E1C-9381-E7E40694611E}">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123" authorId="3" shapeId="0" xr:uid="{17AF1470-9940-4CD6-AFF8-3BFB1E4C3D08}">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125" authorId="3" shapeId="0" xr:uid="{1C7DB7DC-0CAB-4029-9AE8-06F8F5667694}">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129" authorId="0" shapeId="0" xr:uid="{6FF2C00D-BA21-467A-B801-103ADCFDF9CD}">
      <text>
        <r>
          <rPr>
            <sz val="9"/>
            <color indexed="81"/>
            <rFont val="Tahoma"/>
            <family val="2"/>
          </rPr>
          <t>Explore World Thinking Day and the diversity of the Girl Scout Movement</t>
        </r>
      </text>
    </comment>
    <comment ref="C130" authorId="0" shapeId="0" xr:uid="{8067BA2A-3350-425A-A2EC-91043EA8B5CF}">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131" authorId="0" shapeId="0" xr:uid="{1714C993-208B-44D4-B393-58C3A3A3D458}">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132" authorId="0" shapeId="0" xr:uid="{AF932CC6-C2AF-47D5-B1D4-2C7B5FF1A344}">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133" authorId="0" shapeId="0" xr:uid="{18B9C7F6-480A-4F3A-BAAC-7073DB589A9C}">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34" authorId="0" shapeId="0" xr:uid="{141A7C45-7F53-4B7D-AF9B-1E805AB43E46}">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135" authorId="0" shapeId="0" xr:uid="{8E21864A-AEB3-47EB-965B-61EE96B06AC8}">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136" authorId="3" shapeId="0" xr:uid="{7BA4C876-8EA5-41ED-8F3D-D0D3F0AB522C}">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137" authorId="3" shapeId="0" xr:uid="{7E451E3C-61B6-44C6-AC0E-F8A1047F1E9F}">
      <text>
        <r>
          <rPr>
            <sz val="9"/>
            <color indexed="81"/>
            <rFont val="Tahoma"/>
            <family val="2"/>
          </rPr>
          <t>Part of being prepared is making sure you have the right gear for your adventure. Try to borrow gear from family or friends so you don't need to buy it.</t>
        </r>
      </text>
    </comment>
    <comment ref="C138" authorId="3" shapeId="0" xr:uid="{6F9005BE-B183-403F-85CB-ACA036C508FF}">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139" authorId="3" shapeId="0" xr:uid="{B340D339-B82A-4C80-B8DA-448B58C546CF}">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140" authorId="3" shapeId="0" xr:uid="{AB4B7352-0863-44A9-87E2-4CDDFCD188A8}">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141" authorId="3" shapeId="0" xr:uid="{38EC7AD2-4E60-48F0-B8C0-BDDDB4BCEC0A}">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143" authorId="3" shapeId="0" xr:uid="{24008931-3082-4412-99E9-9AC9C1C6E88D}">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 ref="C147" authorId="0" shapeId="0" xr:uid="{8924C45E-D014-430A-9F88-DF3F069592A1}">
      <text>
        <r>
          <rPr>
            <sz val="9"/>
            <color indexed="81"/>
            <rFont val="Tahoma"/>
            <family val="2"/>
          </rPr>
          <t>Explore World Thinking Day and the diversity of the Girl Scout Movement</t>
        </r>
      </text>
    </comment>
    <comment ref="C148" authorId="0" shapeId="0" xr:uid="{81F1A28A-8FCA-4685-B9D8-43BBA2906A2B}">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149" authorId="0" shapeId="0" xr:uid="{81DDCC6D-06FD-4F20-B4E4-348632636D92}">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150" authorId="0" shapeId="0" xr:uid="{809FCB51-3325-494C-9421-BFF4AD63556C}">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151" authorId="0" shapeId="0" xr:uid="{936EB9A8-3203-4C5F-9364-C94FE68F63C9}">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52" authorId="0" shapeId="0" xr:uid="{2B14B24C-B5E4-4B11-9873-7A7DD0499C08}">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153" authorId="0" shapeId="0" xr:uid="{92642422-F92B-4C24-8C04-1A059224B307}">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154" authorId="3" shapeId="0" xr:uid="{649C6BFA-1B55-4B9B-BD1D-61CB93117060}">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155" authorId="3" shapeId="0" xr:uid="{FB3A5215-0F71-4484-B47C-8505E7EC3823}">
      <text>
        <r>
          <rPr>
            <sz val="9"/>
            <color indexed="81"/>
            <rFont val="Tahoma"/>
            <family val="2"/>
          </rPr>
          <t>Part of being prepared is making sure you have the right gear for your adventure. Try to borrow gear from family or friends so you don't need to buy it.</t>
        </r>
      </text>
    </comment>
    <comment ref="C156" authorId="3" shapeId="0" xr:uid="{8D7C662A-2552-45C8-80C7-8E8AAA4D5C44}">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157" authorId="3" shapeId="0" xr:uid="{EC71369B-7A36-4D03-B835-E56FAABACDFD}">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158" authorId="3" shapeId="0" xr:uid="{36D20B24-5A48-4359-BFD5-E847270D38A3}">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159" authorId="3" shapeId="0" xr:uid="{ABB4CA15-9C38-408E-9A78-B22DACAADC8B}">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161" authorId="3" shapeId="0" xr:uid="{15BC8A54-CD3A-4C97-987A-6A8E7C33A172}">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 ref="C165" authorId="0" shapeId="0" xr:uid="{5DA1402E-1649-4B15-808F-9A2D45D465C2}">
      <text>
        <r>
          <rPr>
            <sz val="9"/>
            <color indexed="81"/>
            <rFont val="Tahoma"/>
            <family val="2"/>
          </rPr>
          <t>Explore World Thinking Day and the diversity of the Girl Scout Movement</t>
        </r>
      </text>
    </comment>
    <comment ref="C166" authorId="0" shapeId="0" xr:uid="{4786C479-8713-4361-BA84-9B62B6FB35CD}">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167" authorId="0" shapeId="0" xr:uid="{07F5FD41-2C8C-4560-B993-416E9D63F092}">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168" authorId="0" shapeId="0" xr:uid="{F0260FA3-A4D6-4009-9CC2-D28CD1D14AA7}">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169" authorId="0" shapeId="0" xr:uid="{C3EDB385-8045-43F2-BCB6-24E36B25C01A}">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70" authorId="0" shapeId="0" xr:uid="{22F74BD9-17EA-4EBB-8B18-2A71C57CEC4A}">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171" authorId="0" shapeId="0" xr:uid="{0BC3B6B3-2EDE-4D2F-ACE0-3404537328C6}">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172" authorId="3" shapeId="0" xr:uid="{F2280201-1C52-4CA6-9DD4-3D219468F988}">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173" authorId="3" shapeId="0" xr:uid="{798F8F2C-9DB5-4F84-85E6-ACAE6EEE1930}">
      <text>
        <r>
          <rPr>
            <sz val="9"/>
            <color indexed="81"/>
            <rFont val="Tahoma"/>
            <family val="2"/>
          </rPr>
          <t>Part of being prepared is making sure you have the right gear for your adventure. Try to borrow gear from family or friends so you don't need to buy it.</t>
        </r>
      </text>
    </comment>
    <comment ref="C174" authorId="3" shapeId="0" xr:uid="{9C00BA12-5B97-4CAE-86F4-461B1283F81E}">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175" authorId="3" shapeId="0" xr:uid="{C2496710-3D58-41AB-B820-17F7ABAC2C29}">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176" authorId="3" shapeId="0" xr:uid="{4699E175-A3B3-48FF-A7B7-671BD8F16C71}">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177" authorId="3" shapeId="0" xr:uid="{EB667763-EE23-4294-A1C1-D25F6E007E6C}">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179" authorId="3" shapeId="0" xr:uid="{950B9732-A6C2-42DB-8111-192BEA69209B}">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Audra</author>
  </authors>
  <commentList>
    <comment ref="C6" authorId="0" shapeId="0" xr:uid="{00000000-0006-0000-0900-000001000000}">
      <text>
        <r>
          <rPr>
            <sz val="9"/>
            <color indexed="81"/>
            <rFont val="Tahoma"/>
            <family val="2"/>
          </rPr>
          <t>Share your talents and skills by teaching younger Girl Scouts something you learned to do as a Cadette. (And what about younger girls who aren't Girl Scouts yet? Maybe your story will inspire them to join!)
This list has a few ideas to get you started. You only have to do one of these-or something like it-to complete the step.</t>
        </r>
      </text>
    </comment>
    <comment ref="C7" authorId="0" shapeId="0" xr:uid="{00000000-0006-0000-0900-000002000000}">
      <text>
        <r>
          <rPr>
            <sz val="9"/>
            <color indexed="81"/>
            <rFont val="Tahoma"/>
            <family val="2"/>
          </rPr>
          <t>National Leadership Journey. Did you add a trip? Meet local experts? Do something specail when you earned your awards? Put a little kit together and present it as a "boarding pass" gift to Juniors that they can use to start their Journey after they bridge up.</t>
        </r>
      </text>
    </comment>
    <comment ref="C8" authorId="0" shapeId="0" xr:uid="{00000000-0006-0000-0900-000003000000}">
      <text>
        <r>
          <rPr>
            <sz val="9"/>
            <color indexed="81"/>
            <rFont val="Tahoma"/>
            <family val="2"/>
          </rPr>
          <t>local hiking spot, demonstrate something you've learned about outdoor safety, and talk to them about Leave No Trace. Or tell them about your group's most memorable adventure and teach them your favorite Girl Scout tradition.</t>
        </r>
      </text>
    </comment>
    <comment ref="C9" authorId="0" shapeId="0" xr:uid="{00000000-0006-0000-0900-000004000000}">
      <text>
        <r>
          <rPr>
            <sz val="9"/>
            <color indexed="81"/>
            <rFont val="Tahoma"/>
            <family val="2"/>
          </rPr>
          <t>Tell a group of Juniors about your project (maybe you could make a presentation or video). Let them know how you or your team got through the tough times and how much fun you had along the way.</t>
        </r>
      </text>
    </comment>
    <comment ref="C10" authorId="0" shapeId="0" xr:uid="{00000000-0006-0000-0900-000005000000}">
      <text>
        <r>
          <rPr>
            <sz val="9"/>
            <color indexed="81"/>
            <rFont val="Tahoma"/>
            <family val="2"/>
          </rPr>
          <t>As a Senior, your world will get even bigger-which means there's so much more to explore. There's no better way to find out what you have to look forward to than by talking with your Senior sisters.
This list has a few ideas to get you started. You only have to do one of these-or something like it-to complete the step.</t>
        </r>
      </text>
    </comment>
    <comment ref="C11" authorId="0" shapeId="0" xr:uid="{00000000-0006-0000-0900-000006000000}">
      <text>
        <r>
          <rPr>
            <sz val="9"/>
            <color indexed="81"/>
            <rFont val="Tahoma"/>
            <family val="2"/>
          </rPr>
          <t>global travel opportunities offered by the Girl Scouts. Talk to Girl Scout Seniors who have traveled internationally or to a national conference about their adventures.</t>
        </r>
      </text>
    </comment>
    <comment ref="C12" authorId="0" shapeId="0" xr:uid="{00000000-0006-0000-0900-000007000000}">
      <text>
        <r>
          <rPr>
            <sz val="9"/>
            <color indexed="81"/>
            <rFont val="Tahoma"/>
            <family val="2"/>
          </rPr>
          <t>Award, connect with Seniors who have already earned their Gold. Ask for advice about how to choose from among all your ideas.</t>
        </r>
      </text>
    </comment>
    <comment ref="C13" authorId="0" shapeId="0" xr:uid="{00000000-0006-0000-0900-000008000000}">
      <text>
        <r>
          <rPr>
            <sz val="9"/>
            <color indexed="81"/>
            <rFont val="Tahoma"/>
            <family val="2"/>
          </rPr>
          <t>their experiences on a National Leadership Journey. What trips, experts, and projects did they do? How did they have fun bringing the theme to life?</t>
        </r>
      </text>
    </comment>
    <comment ref="C15" authorId="0" shapeId="0" xr:uid="{00000000-0006-0000-0900-000009000000}">
      <text>
        <r>
          <rPr>
            <sz val="9"/>
            <color indexed="81"/>
            <rFont val="Tahoma"/>
            <family val="2"/>
          </rPr>
          <t>Congratulations! You've earned your Bridge to Girl Scout Senior Award! Celebrate with a favorite ceremony you learned on your Cadette adventure—or make up a new one. Then add your award to your Senior sash or vest.</t>
        </r>
      </text>
    </comment>
  </commentList>
</comments>
</file>

<file path=xl/sharedStrings.xml><?xml version="1.0" encoding="utf-8"?>
<sst xmlns="http://schemas.openxmlformats.org/spreadsheetml/2006/main" count="5950" uniqueCount="1227">
  <si>
    <t>PLEASE BEGIN HERE AND READ THROUGH THE INSTRUCTIONS. THIS WILL ELIMINATE 95% OF QUESTIONS I RECEIVE. -thank you</t>
  </si>
  <si>
    <t>Instructions, Setup, &amp; Data Entry FAQs (Frequently Asked Questions):</t>
  </si>
  <si>
    <t>First, please enter your Service Unit in the box:</t>
  </si>
  <si>
    <t>Next, please enter your Troop number in this box:</t>
  </si>
  <si>
    <t>Immediately after you download:</t>
  </si>
  <si>
    <t>You must save your spreadsheet to your hard drive.  If you don't, it won't let you propogate the names throughout the spreadsheet, and it will act as though the spreadsheet is read-only.</t>
  </si>
  <si>
    <t>How to enter Cadette Names in the spreadsheet:</t>
  </si>
  <si>
    <r>
      <t xml:space="preserve">Double-Click on the Tabs at the bottom of the page that say "Cadette 1", "Cadette 2", etc.  That will highlight the text.  Simply type the girl's </t>
    </r>
    <r>
      <rPr>
        <b/>
        <i/>
        <sz val="10"/>
        <rFont val="Arial"/>
        <family val="2"/>
      </rPr>
      <t>first</t>
    </r>
    <r>
      <rPr>
        <sz val="10"/>
        <rFont val="Arial"/>
        <family val="2"/>
      </rPr>
      <t xml:space="preserve"> name on the tab.  That will cause her name to proliferate throughout the spreadsheet.</t>
    </r>
  </si>
  <si>
    <t>The Parent Contact Info page:</t>
  </si>
  <si>
    <t>The Parent Contact Info page is simply there to give you a place to collect parent info for your scouts.  Use it or not.  It will have no effect on the rest of the sheet.  This is just there as a tool for you.</t>
  </si>
  <si>
    <t>The Registration page:</t>
  </si>
  <si>
    <t>The Attendance page:</t>
  </si>
  <si>
    <t>Enter activites, outings, and dates on this page.  Use this page to record attendance.  It may help you with your recordkeeping.  This page has no bearing elsewhere on this worksheet.</t>
  </si>
  <si>
    <t>The FT page:</t>
  </si>
  <si>
    <t>The Dues page:</t>
  </si>
  <si>
    <t>Enter dues as you receive them.  The sheet is set up for you to record money.  Simply type in what they were able to contribute.  This page also has no bearing elsewhere in this worksheet.</t>
  </si>
  <si>
    <r>
      <t xml:space="preserve">To enter credit on the Achievement page, enter a </t>
    </r>
    <r>
      <rPr>
        <b/>
        <sz val="10"/>
        <rFont val="Arial"/>
        <family val="2"/>
      </rPr>
      <t>C</t>
    </r>
    <r>
      <rPr>
        <sz val="10"/>
        <rFont val="Arial"/>
        <family val="2"/>
      </rPr>
      <t xml:space="preserve"> as a Daisy completes each requirement.  Make sure you enter a </t>
    </r>
    <r>
      <rPr>
        <b/>
        <sz val="10"/>
        <rFont val="Arial"/>
        <family val="2"/>
      </rPr>
      <t>C</t>
    </r>
    <r>
      <rPr>
        <sz val="10"/>
        <rFont val="Arial"/>
        <family val="2"/>
      </rPr>
      <t xml:space="preserve">.  If you enter anything else, it won't register.  The spreadsheet is set up to count only </t>
    </r>
    <r>
      <rPr>
        <b/>
        <sz val="10"/>
        <rFont val="Arial"/>
        <family val="2"/>
      </rPr>
      <t>C</t>
    </r>
    <r>
      <rPr>
        <sz val="10"/>
        <rFont val="Arial"/>
        <family val="2"/>
      </rPr>
      <t>'s.</t>
    </r>
  </si>
  <si>
    <t>The Summary page:</t>
  </si>
  <si>
    <r>
      <t xml:space="preserve">The summary page is for keeping track, at a glance, of where you are patches-wise.  You can quickly see, at a glance, what you have already awarded to the girls, and what you still owe them.  As you enter completion information in other parts of the spreadsheet, as soon as a girl is complete for an award, it will automatically pop up an </t>
    </r>
    <r>
      <rPr>
        <b/>
        <sz val="10"/>
        <rFont val="Arial"/>
        <family val="2"/>
      </rPr>
      <t>E</t>
    </r>
    <r>
      <rPr>
        <sz val="10"/>
        <rFont val="Arial"/>
        <family val="2"/>
      </rPr>
      <t xml:space="preserve"> (and highlight it) on the Summary page.  When you present the award to the girl, enter a </t>
    </r>
    <r>
      <rPr>
        <b/>
        <sz val="10"/>
        <rFont val="Arial"/>
        <family val="2"/>
      </rPr>
      <t>Y</t>
    </r>
    <r>
      <rPr>
        <sz val="10"/>
        <rFont val="Arial"/>
        <family val="2"/>
      </rPr>
      <t xml:space="preserve"> beside that award for that girl (and the highlight goes away).</t>
    </r>
  </si>
  <si>
    <t>The Order page:</t>
  </si>
  <si>
    <t>What's the purpose of the individual Cadette pages?</t>
  </si>
  <si>
    <t>These pages are for you to occasionally print out and hand to the parents.  You can use them to let a parent know what their daughter has and has not completed.  You can also use that page to make homework assignments to help girls catch up.
All of the information that is on the first page (when you print) is automatically populated from elsewhere within the sheets. You cannot enter information onto those areas. You can however, enter any "Other Awards" the girls have earned. These are not gleened from anywhere else in this sheet and do not populate anywhere else. The "Other Awards" area is the ONLY place you can enter information.</t>
  </si>
  <si>
    <t xml:space="preserve">Formatting of the individual girl pages was provided by Emilee Rea. You can access other amazing GS leader resources on her site: </t>
  </si>
  <si>
    <t>gs-emilee.blogspot.com</t>
  </si>
  <si>
    <t>Troubleshooting &amp; Frequently Asked Questions</t>
  </si>
  <si>
    <r>
      <rPr>
        <b/>
        <i/>
        <u/>
        <sz val="10"/>
        <rFont val="Arial"/>
        <family val="2"/>
      </rPr>
      <t>First, most issues can be solved by carefully reading these instructions.</t>
    </r>
    <r>
      <rPr>
        <sz val="10"/>
        <rFont val="Arial"/>
        <family val="2"/>
      </rPr>
      <t xml:space="preserve">  I encourage you to re-read this entire page before you do anything else.  If that doesn't help, then the home site has a troubleshooting and FAQ page:</t>
    </r>
  </si>
  <si>
    <t>http://trax.boy-scouts.net/faq.htm</t>
  </si>
  <si>
    <t xml:space="preserve">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 </t>
  </si>
  <si>
    <t>What's the password?</t>
  </si>
  <si>
    <t>What about sharing and editing this sheet?</t>
  </si>
  <si>
    <t>1.  You have my permission to share this spreadsheet, absolutely free of charge, to any scouter anywhere.</t>
  </si>
  <si>
    <r>
      <t xml:space="preserve">2.  You have my permission to post this spreadsheet on any server willing to host it.  I do, however, ask that if you DO post this spreadsheet on a server somewhere, that you occasionally check back to the two main sites that will host this sheet to check for updates (to make sure you have the latest version available.  
</t>
    </r>
    <r>
      <rPr>
        <u/>
        <sz val="10"/>
        <rFont val="Arial"/>
        <family val="2"/>
      </rPr>
      <t>The sites are:</t>
    </r>
  </si>
  <si>
    <t xml:space="preserve">     The Girl Scout Trax  </t>
  </si>
  <si>
    <t>http://trax.boy-scouts.net/gstrax.htm</t>
  </si>
  <si>
    <t>OR</t>
  </si>
  <si>
    <t>https://www.facebook.com/groups/GirlScoutTrax/</t>
  </si>
  <si>
    <t>3.  You have my permission to modify this sheet in any way to suit your own needs, however, if you do, please don't post your modified version anywhere on the internet.</t>
  </si>
  <si>
    <t>4.  You have my permission to e-mail me with suggestions for improvements you'd like to see, but please don't be offended if I don't use your suggestions.</t>
  </si>
  <si>
    <t>How can you contact me?</t>
  </si>
  <si>
    <t>aedmunds@bellsouth.net</t>
  </si>
  <si>
    <t>Version History</t>
  </si>
  <si>
    <t>CadetteTrax 1.0</t>
  </si>
  <si>
    <t>- Initial release of the software package.</t>
  </si>
  <si>
    <t>CadetteTrax 1.1</t>
  </si>
  <si>
    <t>- Fixed the number of requirements for IPAs, fixed silver award and misc.</t>
  </si>
  <si>
    <t>CadetteTrax 1.2</t>
  </si>
  <si>
    <t>- Modified formulas to make spreadsheet work on both Microsoft Excel and OpenOffice Calc.</t>
  </si>
  <si>
    <t>CadetteTrax 1.3</t>
  </si>
  <si>
    <t>- updating to make more uniform.  Added new Journeys</t>
  </si>
  <si>
    <t>CadetteTrax 1.4</t>
  </si>
  <si>
    <t>- small tweaking</t>
  </si>
  <si>
    <t>CadetteTrax 1.5</t>
  </si>
  <si>
    <t>- just being a dunce, fixing things ;-)</t>
  </si>
  <si>
    <t>CadetteTrax 1.6</t>
  </si>
  <si>
    <t>-fixed Silver &amp; Gold Awards and Journeys</t>
  </si>
  <si>
    <t>CadetteTrax 1.7</t>
  </si>
  <si>
    <t>-added new journeys, added links to online badges, added new and old requirements for silver and gold awards, changed order of some badges to correlate better to the book</t>
  </si>
  <si>
    <t>CadetteTrax 2.0</t>
  </si>
  <si>
    <t>-added new Girl's guide for Scouting, removed old IPs, split up 11-17 group</t>
  </si>
  <si>
    <t>CadetteTrax 2.1</t>
  </si>
  <si>
    <t>-fixed summit pin formula on all applicable pages</t>
  </si>
  <si>
    <t>CadetteTrax 2.2</t>
  </si>
  <si>
    <t>-fixed safety award</t>
  </si>
  <si>
    <t>CadetteTrax 2.3</t>
  </si>
  <si>
    <t>-fixed Cookie Pin 1 year in Summary</t>
  </si>
  <si>
    <t>CadetteTrax 2.4</t>
  </si>
  <si>
    <t>-added new Girls' Choice Outdoor award, modified individual pages to accommodate, updated bridging picture, added 2 badges that were missing in the individual pages</t>
  </si>
  <si>
    <t>CadetteTrax 2.5</t>
  </si>
  <si>
    <t>-added correct picture of new archery badge</t>
  </si>
  <si>
    <t>CadetteTrax 2.6</t>
  </si>
  <si>
    <t>-corrected formula in Badges tab for Financing My Dream</t>
  </si>
  <si>
    <t>CadetteTrax 2.7</t>
  </si>
  <si>
    <t>-added rededication for years 6, 7, &amp; 8. fixed formulation problem in summary tab and added new Outdoor Art Apprentice</t>
  </si>
  <si>
    <t>CadetteTrax 3.0</t>
  </si>
  <si>
    <t>-added new badges, reworked individual pages to accommodate for upcoming new badges, listed badges alphabetically</t>
  </si>
  <si>
    <t>CadetteTrax 3.1</t>
  </si>
  <si>
    <t>-small bug fixes</t>
  </si>
  <si>
    <t>CadetteTrax 3.2</t>
  </si>
  <si>
    <t>CadetteTrax 3.3</t>
  </si>
  <si>
    <t>CadetteTrax 3.4</t>
  </si>
  <si>
    <t>-updated with new badges</t>
  </si>
  <si>
    <t>CadetteTrax 3.5</t>
  </si>
  <si>
    <t>-updated to new badges, adjusted grammar, added a different individual tab provided by Emilee Rea, and basically lost my mind</t>
  </si>
  <si>
    <t>CadetteTrax 3.6</t>
  </si>
  <si>
    <t>-minor bug fixes</t>
  </si>
  <si>
    <t>CadetteTrax 3.7</t>
  </si>
  <si>
    <t>CadetteTrax 3.8</t>
  </si>
  <si>
    <t>&lt;&lt;Last Name&gt;&gt;</t>
  </si>
  <si>
    <t>Date of Birth:</t>
  </si>
  <si>
    <t xml:space="preserve">     EMERGENCY CONTACT</t>
  </si>
  <si>
    <t>girl's email</t>
  </si>
  <si>
    <t xml:space="preserve">Cell Phone: </t>
  </si>
  <si>
    <t>Primary Adult</t>
  </si>
  <si>
    <t>Second Adult</t>
  </si>
  <si>
    <t xml:space="preserve">Name: </t>
  </si>
  <si>
    <t xml:space="preserve">Relationship: </t>
  </si>
  <si>
    <t>Relationship:</t>
  </si>
  <si>
    <t xml:space="preserve">Address: </t>
  </si>
  <si>
    <t xml:space="preserve">City, State  ZIP: </t>
  </si>
  <si>
    <t xml:space="preserve">Home Phone: </t>
  </si>
  <si>
    <t xml:space="preserve">Work Phone: </t>
  </si>
  <si>
    <t xml:space="preserve">Home e-mail: </t>
  </si>
  <si>
    <t xml:space="preserve">Work e-mail: </t>
  </si>
  <si>
    <t xml:space="preserve">Service Unit: </t>
  </si>
  <si>
    <t>Leader 1</t>
  </si>
  <si>
    <t>Leader 2</t>
  </si>
  <si>
    <t>Leader 3</t>
  </si>
  <si>
    <t>Leader 4</t>
  </si>
  <si>
    <t>Leader 5</t>
  </si>
  <si>
    <t>Leader 6</t>
  </si>
  <si>
    <t>Leader 7</t>
  </si>
  <si>
    <t xml:space="preserve">Troop: </t>
  </si>
  <si>
    <r>
      <t xml:space="preserve">Enter </t>
    </r>
    <r>
      <rPr>
        <b/>
        <sz val="10"/>
        <rFont val="Arial"/>
        <family val="2"/>
      </rPr>
      <t>A</t>
    </r>
    <r>
      <rPr>
        <sz val="10"/>
        <rFont val="Arial"/>
        <family val="2"/>
      </rPr>
      <t xml:space="preserve"> for credit</t>
    </r>
  </si>
  <si>
    <t>Registration Papers</t>
  </si>
  <si>
    <t>Girl Scout Council Dues</t>
  </si>
  <si>
    <t>Service Unit Dues</t>
  </si>
  <si>
    <t>Annual Fund</t>
  </si>
  <si>
    <t>Health History</t>
  </si>
  <si>
    <t>Status: (P)artial or (C)omplete</t>
  </si>
  <si>
    <r>
      <t xml:space="preserve">Enter amount received
</t>
    </r>
    <r>
      <rPr>
        <b/>
        <sz val="10"/>
        <rFont val="Arial"/>
        <family val="2"/>
      </rPr>
      <t>Date</t>
    </r>
  </si>
  <si>
    <t>meeting
totals</t>
  </si>
  <si>
    <t>yearly total (per girl)</t>
  </si>
  <si>
    <r>
      <t xml:space="preserve">   Enter </t>
    </r>
    <r>
      <rPr>
        <b/>
        <sz val="9"/>
        <rFont val="Arial"/>
        <family val="2"/>
      </rPr>
      <t>A</t>
    </r>
    <r>
      <rPr>
        <sz val="9"/>
        <rFont val="Arial"/>
        <family val="2"/>
      </rPr>
      <t xml:space="preserve"> to indicated Attendance at the Event.</t>
    </r>
  </si>
  <si>
    <t>Date</t>
  </si>
  <si>
    <r>
      <t xml:space="preserve">Event Attended </t>
    </r>
    <r>
      <rPr>
        <sz val="10"/>
        <rFont val="Arial"/>
        <family val="2"/>
      </rPr>
      <t>(Meeting, Camping, Outing,etc.)</t>
    </r>
  </si>
  <si>
    <t>Field Trip</t>
  </si>
  <si>
    <t>RSVP</t>
  </si>
  <si>
    <t>pd</t>
  </si>
  <si>
    <t>forms</t>
  </si>
  <si>
    <t>Service Unit</t>
  </si>
  <si>
    <t>Troop</t>
  </si>
  <si>
    <r>
      <t xml:space="preserve">   Enter </t>
    </r>
    <r>
      <rPr>
        <b/>
        <sz val="10"/>
        <rFont val="Arial"/>
        <family val="2"/>
      </rPr>
      <t>C</t>
    </r>
    <r>
      <rPr>
        <sz val="10"/>
        <rFont val="Arial"/>
        <family val="2"/>
      </rPr>
      <t xml:space="preserve"> for credit</t>
    </r>
  </si>
  <si>
    <t>Animal Helpers</t>
  </si>
  <si>
    <t>Every step has three choices. Do ONE choice to complete each step.</t>
  </si>
  <si>
    <t>Explore the connection between</t>
  </si>
  <si>
    <t>Find out how views of animals have</t>
  </si>
  <si>
    <t>Watch a documentary series on the</t>
  </si>
  <si>
    <t>Show how animals helped at key</t>
  </si>
  <si>
    <t>Find out how animals help keep</t>
  </si>
  <si>
    <t>Check out a safety team that uses</t>
  </si>
  <si>
    <t>Talk to a trainer</t>
  </si>
  <si>
    <t>Read stories about animal heroes</t>
  </si>
  <si>
    <t>Know how animals help people</t>
  </si>
  <si>
    <t>Talk to a vet or psychologist</t>
  </si>
  <si>
    <t>Visit an organization that uses</t>
  </si>
  <si>
    <t>Interview at least five pet owners</t>
  </si>
  <si>
    <t>Check out how animals help people</t>
  </si>
  <si>
    <t>Talk to someone who trains</t>
  </si>
  <si>
    <t>Speak to someone who has an</t>
  </si>
  <si>
    <t xml:space="preserve">Research the pros and cons of </t>
  </si>
  <si>
    <t>Look at how animals might help us</t>
  </si>
  <si>
    <t>Get a sense of different animals'</t>
  </si>
  <si>
    <t>Talk to an animal expert at a zoo</t>
  </si>
  <si>
    <t>Practice being a scientist</t>
  </si>
  <si>
    <t>Archery</t>
  </si>
  <si>
    <t>Get to know archery equipment</t>
  </si>
  <si>
    <t>Visit an outdoor outfitter or a</t>
  </si>
  <si>
    <t>Invite an archery expert to talk to</t>
  </si>
  <si>
    <t>Work with an archery expert at a</t>
  </si>
  <si>
    <t>Learn about archery safety</t>
  </si>
  <si>
    <t>Visit an archery range</t>
  </si>
  <si>
    <t>Take an archery workshop at a Girl</t>
  </si>
  <si>
    <t>Practice archery before you go on a</t>
  </si>
  <si>
    <t>Work with an instructor or older girl</t>
  </si>
  <si>
    <t>Join an archery class at a</t>
  </si>
  <si>
    <t>Practice targetless shooting outdoors</t>
  </si>
  <si>
    <t>Shoot on an archery range</t>
  </si>
  <si>
    <t>Take an archery class on a range, in</t>
  </si>
  <si>
    <t>Work with an instructor or archery</t>
  </si>
  <si>
    <t>Take part in archery at a Girl Scout</t>
  </si>
  <si>
    <t>Create an archery challenge</t>
  </si>
  <si>
    <t>Challenge yourself</t>
  </si>
  <si>
    <t>Take part in a group challenge</t>
  </si>
  <si>
    <t>Create a contest for a younger group</t>
  </si>
  <si>
    <t>Babysitter</t>
  </si>
  <si>
    <t>Get to know how kids develop</t>
  </si>
  <si>
    <t>Observe kids in person for at least</t>
  </si>
  <si>
    <t xml:space="preserve">Ask an expert  </t>
  </si>
  <si>
    <t>Find information at the library or</t>
  </si>
  <si>
    <t>Prepare for challenges</t>
  </si>
  <si>
    <t>Attend a babysitter training course</t>
  </si>
  <si>
    <t>Interview five moms about what they</t>
  </si>
  <si>
    <t>Interview five experienced babysitters</t>
  </si>
  <si>
    <t>Focus on play</t>
  </si>
  <si>
    <t>Interview an educational toy or game</t>
  </si>
  <si>
    <t>Observe kids at a toy store for two</t>
  </si>
  <si>
    <t>Volunteer for at least two hours</t>
  </si>
  <si>
    <t>Find potential employers</t>
  </si>
  <si>
    <t>Market yourself</t>
  </si>
  <si>
    <t xml:space="preserve">Create a questionnaire to give to </t>
  </si>
  <si>
    <t>Conduct interviews with potential</t>
  </si>
  <si>
    <t>Practice your babysitting skills</t>
  </si>
  <si>
    <t>Come prepared for a game</t>
  </si>
  <si>
    <t>Make a tasty snack</t>
  </si>
  <si>
    <t>Plan a fun craft</t>
  </si>
  <si>
    <t>Book Artist</t>
  </si>
  <si>
    <t>Explore the art of bookbinding</t>
  </si>
  <si>
    <t>Survey a book collection</t>
  </si>
  <si>
    <t>Interview or visit a book artist or</t>
  </si>
  <si>
    <t>Tour a book arts center or art</t>
  </si>
  <si>
    <t>Get familiar with the insides of a</t>
  </si>
  <si>
    <t>Mend an old book</t>
  </si>
  <si>
    <t>Take an old book apart</t>
  </si>
  <si>
    <t>Visit an antique or rare bookseller</t>
  </si>
  <si>
    <t>Try out book artist techniques</t>
  </si>
  <si>
    <r>
      <t xml:space="preserve">Fold method </t>
    </r>
    <r>
      <rPr>
        <i/>
        <sz val="10"/>
        <rFont val="Arial"/>
        <family val="2"/>
      </rPr>
      <t>and</t>
    </r>
    <r>
      <rPr>
        <sz val="10"/>
        <rFont val="Arial"/>
        <family val="2"/>
      </rPr>
      <t xml:space="preserve"> glue method</t>
    </r>
  </si>
  <si>
    <r>
      <t xml:space="preserve">Fold method </t>
    </r>
    <r>
      <rPr>
        <i/>
        <sz val="10"/>
        <rFont val="Arial"/>
        <family val="2"/>
      </rPr>
      <t>and</t>
    </r>
    <r>
      <rPr>
        <sz val="10"/>
        <rFont val="Arial"/>
        <family val="2"/>
      </rPr>
      <t xml:space="preserve"> stitch method</t>
    </r>
  </si>
  <si>
    <r>
      <t xml:space="preserve">Glue method </t>
    </r>
    <r>
      <rPr>
        <i/>
        <sz val="10"/>
        <rFont val="Arial"/>
        <family val="2"/>
      </rPr>
      <t>and</t>
    </r>
    <r>
      <rPr>
        <sz val="10"/>
        <rFont val="Arial"/>
        <family val="2"/>
      </rPr>
      <t xml:space="preserve"> stitch method</t>
    </r>
  </si>
  <si>
    <t>Focus on function</t>
  </si>
  <si>
    <t>Make an organizational book</t>
  </si>
  <si>
    <t>Make a scrapbook, memory book,</t>
  </si>
  <si>
    <t>Make a gift book</t>
  </si>
  <si>
    <t>Focus on style</t>
  </si>
  <si>
    <t xml:space="preserve">Make a book from something </t>
  </si>
  <si>
    <t>Try a different binding technique or</t>
  </si>
  <si>
    <t>Get creative with the definition of</t>
  </si>
  <si>
    <t>Budgeting</t>
  </si>
  <si>
    <t>Practice budgeting for your values</t>
  </si>
  <si>
    <t>Create a team values list</t>
  </si>
  <si>
    <t>Make your own values list</t>
  </si>
  <si>
    <t>Find out how other people budget to</t>
  </si>
  <si>
    <t>Learn to track your spending</t>
  </si>
  <si>
    <t>Get on the "write" track</t>
  </si>
  <si>
    <t>Spot spending habits</t>
  </si>
  <si>
    <t>Pretend you're a psychologist</t>
  </si>
  <si>
    <t>Find out about different ways to save</t>
  </si>
  <si>
    <t>Do field research</t>
  </si>
  <si>
    <t>Let money talk</t>
  </si>
  <si>
    <t>Hit the books</t>
  </si>
  <si>
    <t>Explore different ways to give</t>
  </si>
  <si>
    <t>Lead with your heart</t>
  </si>
  <si>
    <t>Team up with others</t>
  </si>
  <si>
    <t>Learn from a professional</t>
  </si>
  <si>
    <t>Create a budget that focuses on</t>
  </si>
  <si>
    <t>Make a savings action plan</t>
  </si>
  <si>
    <t>Form a support group</t>
  </si>
  <si>
    <t>Imagine yourself in the future</t>
  </si>
  <si>
    <t>Business Creator</t>
  </si>
  <si>
    <t xml:space="preserve">Research online </t>
  </si>
  <si>
    <t>Look around your community</t>
  </si>
  <si>
    <t>Design a prototype and get feedback</t>
  </si>
  <si>
    <t xml:space="preserve">Organize a focus group </t>
  </si>
  <si>
    <t xml:space="preserve">Conduct a survey </t>
  </si>
  <si>
    <t>Revise your prototype</t>
  </si>
  <si>
    <t xml:space="preserve">Research competitors </t>
  </si>
  <si>
    <t xml:space="preserve">Create your business plan </t>
  </si>
  <si>
    <t xml:space="preserve">Make your pitch </t>
  </si>
  <si>
    <t xml:space="preserve">Pitch to your friends and family </t>
  </si>
  <si>
    <t xml:space="preserve">Pitch to a possible investor </t>
  </si>
  <si>
    <t>Business Plan</t>
  </si>
  <si>
    <t>Write your mission statement and</t>
  </si>
  <si>
    <t>A mission statement is a short</t>
  </si>
  <si>
    <t>Increase your customer base</t>
  </si>
  <si>
    <t>What's the number one reason</t>
  </si>
  <si>
    <t>Get into the details</t>
  </si>
  <si>
    <t>Decide what you want to do with</t>
  </si>
  <si>
    <t>Make a risk management plan</t>
  </si>
  <si>
    <t>A risk management plan gets you</t>
  </si>
  <si>
    <t>Get expert feedback on your plan</t>
  </si>
  <si>
    <t>Once you have your business plan</t>
  </si>
  <si>
    <r>
      <t xml:space="preserve">Snow or </t>
    </r>
    <r>
      <rPr>
        <b/>
        <sz val="11"/>
        <rFont val="Arial"/>
        <family val="2"/>
      </rPr>
      <t>Climbing Adventure</t>
    </r>
  </si>
  <si>
    <t>Choose your outdoor adventure</t>
  </si>
  <si>
    <t>Talk to an experienced slope slider</t>
  </si>
  <si>
    <t>Watch videos about skiing, snow-</t>
  </si>
  <si>
    <t>Explore what you will do for slope</t>
  </si>
  <si>
    <t>Plan and prepare</t>
  </si>
  <si>
    <t>Know the language for your</t>
  </si>
  <si>
    <t>Talk to an outdoor expert to get</t>
  </si>
  <si>
    <t>Find out about common injuries</t>
  </si>
  <si>
    <t>Gather your gear</t>
  </si>
  <si>
    <t>Visit an outdoor adventure retailer</t>
  </si>
  <si>
    <t>Go online to find out what gear you</t>
  </si>
  <si>
    <t>Compare and share</t>
  </si>
  <si>
    <t>Set a goal and train for your adventure</t>
  </si>
  <si>
    <t>Learn how mental imagery can help</t>
  </si>
  <si>
    <t>Take a yoga or Pilates class at your</t>
  </si>
  <si>
    <t>Get expert training tips</t>
  </si>
  <si>
    <t>Go on your outdoor adventure</t>
  </si>
  <si>
    <t>Create your action portfolio</t>
  </si>
  <si>
    <t>Engage and explore</t>
  </si>
  <si>
    <t>Keep an adventure journal</t>
  </si>
  <si>
    <t>Comic Artist</t>
  </si>
  <si>
    <t>Delve into the world of comics</t>
  </si>
  <si>
    <t>Collect comic strips from the</t>
  </si>
  <si>
    <t>Visit with a comic artist</t>
  </si>
  <si>
    <t>Make sticky-note comics</t>
  </si>
  <si>
    <t>Choose a story to tell</t>
  </si>
  <si>
    <t>Think of a story from your life</t>
  </si>
  <si>
    <t>Think of a story from a book or</t>
  </si>
  <si>
    <t>Make something up</t>
  </si>
  <si>
    <t>Draw it out</t>
  </si>
  <si>
    <t>Use tracing paper</t>
  </si>
  <si>
    <t>Do a "free draw."</t>
  </si>
  <si>
    <t>Use a how-to book, video, or</t>
  </si>
  <si>
    <t>Frame it in four panels</t>
  </si>
  <si>
    <t>Use facial expressions</t>
  </si>
  <si>
    <t>Use body postures</t>
  </si>
  <si>
    <t xml:space="preserve">Use both facial expressions and </t>
  </si>
  <si>
    <t>Add the words</t>
  </si>
  <si>
    <t>Add some dialogue</t>
  </si>
  <si>
    <t>Add thought bubbles</t>
  </si>
  <si>
    <t>Run a narrative in separate</t>
  </si>
  <si>
    <t>Comparison Shopping</t>
  </si>
  <si>
    <t>Learn to comparison shop</t>
  </si>
  <si>
    <t>Track an item for a week</t>
  </si>
  <si>
    <t>Make it a family affair</t>
  </si>
  <si>
    <t>Use group intelligence</t>
  </si>
  <si>
    <t>Find out how to use online reviews</t>
  </si>
  <si>
    <t>Review reviews on your own</t>
  </si>
  <si>
    <t>Hold a review debate</t>
  </si>
  <si>
    <t>Compare reviews to your own</t>
  </si>
  <si>
    <t>Check out the fine print</t>
  </si>
  <si>
    <t>Compare and contrast</t>
  </si>
  <si>
    <t>Share your knowledge</t>
  </si>
  <si>
    <t>Create a master chart</t>
  </si>
  <si>
    <t>Investigate how to avoid online fraud</t>
  </si>
  <si>
    <t>Do your own research</t>
  </si>
  <si>
    <t>Learn from the stories of others</t>
  </si>
  <si>
    <t>Invite an expert guest speaker</t>
  </si>
  <si>
    <t>Know how to manage your online</t>
  </si>
  <si>
    <t>Fantasy shopping</t>
  </si>
  <si>
    <t>Learn from others</t>
  </si>
  <si>
    <t>Speak with an expert</t>
  </si>
  <si>
    <t>Democracy for Cadettes</t>
  </si>
  <si>
    <t>Find out about local government</t>
  </si>
  <si>
    <t>Talk to an expert</t>
  </si>
  <si>
    <t xml:space="preserve">Go to a city or town hall meeting </t>
  </si>
  <si>
    <t>Find out about state government</t>
  </si>
  <si>
    <t xml:space="preserve">Visit your state capitol building </t>
  </si>
  <si>
    <t xml:space="preserve">Compare your state </t>
  </si>
  <si>
    <t xml:space="preserve">Explore an election </t>
  </si>
  <si>
    <t xml:space="preserve">Find out about the federal legislative branch </t>
  </si>
  <si>
    <t xml:space="preserve">Write a letter </t>
  </si>
  <si>
    <t>Explore territories</t>
  </si>
  <si>
    <t xml:space="preserve">Research representation </t>
  </si>
  <si>
    <t xml:space="preserve">Find out about the federal executive branch </t>
  </si>
  <si>
    <t>Look into the cabinet</t>
  </si>
  <si>
    <t>Explore vice presidents</t>
  </si>
  <si>
    <t xml:space="preserve">Create a presidential trivia contest </t>
  </si>
  <si>
    <t xml:space="preserve">Find out about the federal judicial branch </t>
  </si>
  <si>
    <t xml:space="preserve">Talk to a lawyer or judge </t>
  </si>
  <si>
    <t xml:space="preserve">Investigate a case </t>
  </si>
  <si>
    <t xml:space="preserve">Go to court </t>
  </si>
  <si>
    <t>Digital Movie Maker</t>
  </si>
  <si>
    <t>Learn digital video basics</t>
  </si>
  <si>
    <t>Connect with a local expert to learn</t>
  </si>
  <si>
    <t>Take a class</t>
  </si>
  <si>
    <t>Teach yourself</t>
  </si>
  <si>
    <t>Film. Then film some more…</t>
  </si>
  <si>
    <t>Film a sporting event</t>
  </si>
  <si>
    <t>Film a celebration</t>
  </si>
  <si>
    <t>Film a day in your life</t>
  </si>
  <si>
    <t>Pick the perfect subject</t>
  </si>
  <si>
    <t>Share a scene from a book in the</t>
  </si>
  <si>
    <t>Share a cause</t>
  </si>
  <si>
    <t>Share a family story</t>
  </si>
  <si>
    <t>Action</t>
  </si>
  <si>
    <t>Work solo</t>
  </si>
  <si>
    <t>Work with friends</t>
  </si>
  <si>
    <t>Work with a mentor</t>
  </si>
  <si>
    <t>Edit and premiere your movie</t>
  </si>
  <si>
    <t>Add a sound track</t>
  </si>
  <si>
    <t>Add a title and credits</t>
  </si>
  <si>
    <t>Add transitions</t>
  </si>
  <si>
    <t>Eating for You</t>
  </si>
  <si>
    <t>Know how good nutrition helps your</t>
  </si>
  <si>
    <t>Eat by color</t>
  </si>
  <si>
    <t>Have a food-log challenge with</t>
  </si>
  <si>
    <t>Make your own food pyramid</t>
  </si>
  <si>
    <t>Find out how what you eat affects</t>
  </si>
  <si>
    <t>Get enough water</t>
  </si>
  <si>
    <t>Make a Top 10 list of antioxidant-</t>
  </si>
  <si>
    <t>Do a grocery-store scavenger hunt</t>
  </si>
  <si>
    <t>Explore how your diet affects your</t>
  </si>
  <si>
    <t>Food makeovers</t>
  </si>
  <si>
    <t>Sugar detective</t>
  </si>
  <si>
    <t>Chemical detective</t>
  </si>
  <si>
    <t>Investigate how what you eat affects</t>
  </si>
  <si>
    <t>Make an illustrated chart of snooze/</t>
  </si>
  <si>
    <t>Take the two-week test</t>
  </si>
  <si>
    <t>REM it up</t>
  </si>
  <si>
    <t>Look at how your diet affects your</t>
  </si>
  <si>
    <t>Take a poll of friends and family</t>
  </si>
  <si>
    <t>Do an exercise/energy experiment</t>
  </si>
  <si>
    <t>Create a chart or blog post</t>
  </si>
  <si>
    <t>Eco Trekker</t>
  </si>
  <si>
    <t>Learn how to make minimal impact</t>
  </si>
  <si>
    <t>Interview an experienced outdoor</t>
  </si>
  <si>
    <t xml:space="preserve">Visit a local environmental </t>
  </si>
  <si>
    <t>Take the Leave No Trace Online</t>
  </si>
  <si>
    <t>Plan an eco trek with a purpose</t>
  </si>
  <si>
    <t>Talk to an experienced hiker or</t>
  </si>
  <si>
    <t>Visit a water source or water treat-</t>
  </si>
  <si>
    <t>Learn about invasive plants, aquatic</t>
  </si>
  <si>
    <t>Practice an eco skill on your trek</t>
  </si>
  <si>
    <t>Identify durable surfaces</t>
  </si>
  <si>
    <t>Find a source for water and purify</t>
  </si>
  <si>
    <t>Build a minimum-impact mount</t>
  </si>
  <si>
    <t>Make a difference on your eco trek</t>
  </si>
  <si>
    <t>Explore a wildlife issue</t>
  </si>
  <si>
    <t>Explore a water issue</t>
  </si>
  <si>
    <t xml:space="preserve">Explore species in your area that </t>
  </si>
  <si>
    <t>Make a difference after your eco trek</t>
  </si>
  <si>
    <t>Make a video of your trek</t>
  </si>
  <si>
    <t>Make an art installation</t>
  </si>
  <si>
    <t>Start an awareness campaign</t>
  </si>
  <si>
    <t>Entrepreneur</t>
  </si>
  <si>
    <t>Brainstorm business ideas</t>
  </si>
  <si>
    <t>Interview your client</t>
  </si>
  <si>
    <t>Become a keen observer</t>
  </si>
  <si>
    <t>Group brainstorm</t>
  </si>
  <si>
    <t>Improve one idea</t>
  </si>
  <si>
    <t>Divide your idea into different parts</t>
  </si>
  <si>
    <t>Beat your competitors</t>
  </si>
  <si>
    <t>Use a "guideline."</t>
  </si>
  <si>
    <t>Get into the financial side of things</t>
  </si>
  <si>
    <t>Seed money</t>
  </si>
  <si>
    <t>Business models</t>
  </si>
  <si>
    <t>Merchandising</t>
  </si>
  <si>
    <t>Imagine creating a business</t>
  </si>
  <si>
    <t>Write up a five-point business plan</t>
  </si>
  <si>
    <t>Develop your "pitch."</t>
  </si>
  <si>
    <t>Make a mock up of an</t>
  </si>
  <si>
    <t>Practice sharing your business</t>
  </si>
  <si>
    <t>Present your idea to someone who</t>
  </si>
  <si>
    <t>Present to an expert</t>
  </si>
  <si>
    <t>Gather a group of clients</t>
  </si>
  <si>
    <t>Field Day</t>
  </si>
  <si>
    <t>Team up and dress up</t>
  </si>
  <si>
    <t>Go, Blue! Go, Red!</t>
  </si>
  <si>
    <t>Unique uniforms</t>
  </si>
  <si>
    <t>Theme costumes</t>
  </si>
  <si>
    <t>Host a historical game</t>
  </si>
  <si>
    <t>An amazing race</t>
  </si>
  <si>
    <t>Target practice</t>
  </si>
  <si>
    <t>Tests of strength</t>
  </si>
  <si>
    <t>Play a scientific game</t>
  </si>
  <si>
    <t>Construction challenge</t>
  </si>
  <si>
    <t>Soar winners</t>
  </si>
  <si>
    <t>Make it "flink."</t>
  </si>
  <si>
    <t>Find fun in fiction</t>
  </si>
  <si>
    <t>From read to reality</t>
  </si>
  <si>
    <t>From virtual to reality</t>
  </si>
  <si>
    <t>From board to reality</t>
  </si>
  <si>
    <t>Stage your grand finale</t>
  </si>
  <si>
    <t>A puzzle pentathlon</t>
  </si>
  <si>
    <t>A relay pentathlon</t>
  </si>
  <si>
    <t>A wheel pentathlon</t>
  </si>
  <si>
    <t>Financing My Dreams</t>
  </si>
  <si>
    <t>Explore dream jobs</t>
  </si>
  <si>
    <t>Track your dreams</t>
  </si>
  <si>
    <t>Talk to people about their jobs</t>
  </si>
  <si>
    <t>Hold a group brainstorm</t>
  </si>
  <si>
    <t>Price out buying your dream home</t>
  </si>
  <si>
    <t>Go house hunting</t>
  </si>
  <si>
    <t>Get expert real estate device</t>
  </si>
  <si>
    <t>Browse real estate ads</t>
  </si>
  <si>
    <t>Research dream vacations</t>
  </si>
  <si>
    <t>Explore the world of travel</t>
  </si>
  <si>
    <t>Visit a travel agent</t>
  </si>
  <si>
    <t>Create a tour group</t>
  </si>
  <si>
    <t>Make a dream giving goal</t>
  </si>
  <si>
    <t>Find local philanthropists</t>
  </si>
  <si>
    <t>Learn what's going on in the world of</t>
  </si>
  <si>
    <t>Research your favorite charity</t>
  </si>
  <si>
    <t>Add up your dreams</t>
  </si>
  <si>
    <t>Plan with friends</t>
  </si>
  <si>
    <t>Plan with your family</t>
  </si>
  <si>
    <t>Plan over and over again</t>
  </si>
  <si>
    <t>Finding Common Ground</t>
  </si>
  <si>
    <t>Get to know someone different from</t>
  </si>
  <si>
    <t>Difference of background</t>
  </si>
  <si>
    <t>Difference of belief</t>
  </si>
  <si>
    <t>Difference of opinion</t>
  </si>
  <si>
    <t>Make decisions in a group</t>
  </si>
  <si>
    <t>Use one of the methods from the</t>
  </si>
  <si>
    <t>Use two of the methods</t>
  </si>
  <si>
    <t>Try them all</t>
  </si>
  <si>
    <t>Explore civil debate</t>
  </si>
  <si>
    <t>Ask an expert to teach you the</t>
  </si>
  <si>
    <t>Watch candidates for elected office</t>
  </si>
  <si>
    <t>Understand a famous debate in</t>
  </si>
  <si>
    <t>Understand a compromise</t>
  </si>
  <si>
    <t>A community compromise</t>
  </si>
  <si>
    <t>A family or friendship compromise</t>
  </si>
  <si>
    <t>A state or national compromise</t>
  </si>
  <si>
    <t>Find common ground through</t>
  </si>
  <si>
    <t>Mediate a cookie conflict</t>
  </si>
  <si>
    <t>Mediate with a pro</t>
  </si>
  <si>
    <t>Suggest solutions for a current</t>
  </si>
  <si>
    <t>First Aid</t>
  </si>
  <si>
    <t>Understand how to care for younger</t>
  </si>
  <si>
    <t>Take a babysitting class</t>
  </si>
  <si>
    <t>Ask a medical professional</t>
  </si>
  <si>
    <t>Talk to child care professionals</t>
  </si>
  <si>
    <t>Know how to use everything in a</t>
  </si>
  <si>
    <t>Talk to a medical professional</t>
  </si>
  <si>
    <t>Take a course</t>
  </si>
  <si>
    <t>Talk to an emergency responder</t>
  </si>
  <si>
    <t>Find out how to prevent serious</t>
  </si>
  <si>
    <t>Talk to first aiders</t>
  </si>
  <si>
    <t>Ask a wilderness expert</t>
  </si>
  <si>
    <t>Know the signs of shock and how</t>
  </si>
  <si>
    <t>Research the signs of shock and</t>
  </si>
  <si>
    <t>Interview a doctor or nurse about the</t>
  </si>
  <si>
    <t>Ask an EMT or first responder to</t>
  </si>
  <si>
    <t>Learn to prevent and treat injuries</t>
  </si>
  <si>
    <t>Take a first aid course</t>
  </si>
  <si>
    <t>Ask a park ranger, lifeguard, or ski</t>
  </si>
  <si>
    <t xml:space="preserve">Interview a doctor or nurse  </t>
  </si>
  <si>
    <t>Girl Scout Way</t>
  </si>
  <si>
    <t>Lead a group in song</t>
  </si>
  <si>
    <t>Organize a songfest</t>
  </si>
  <si>
    <t>Teach an international song</t>
  </si>
  <si>
    <t>Help Brownies complete their Girl</t>
  </si>
  <si>
    <t>Celebrate Girl Scout Week</t>
  </si>
  <si>
    <t>Focus on "be courageous and</t>
  </si>
  <si>
    <t>Be confident and courageous</t>
  </si>
  <si>
    <t>Create a project honoring the</t>
  </si>
  <si>
    <t>Share sisterhood through the Girl</t>
  </si>
  <si>
    <t>Throw a community sisterhood</t>
  </si>
  <si>
    <t>Spotlight a hidden heroine</t>
  </si>
  <si>
    <t>Team up for sisterhood</t>
  </si>
  <si>
    <t>Leave a place better than you found</t>
  </si>
  <si>
    <t>Clean up a hiking trail-or clear a new</t>
  </si>
  <si>
    <t>Help clear an invasive species from</t>
  </si>
  <si>
    <t>Help with three general-maintenance</t>
  </si>
  <si>
    <t>Enjoy Girl Scout traditions</t>
  </si>
  <si>
    <t>Make a tradition "to do" list</t>
  </si>
  <si>
    <t>Go global</t>
  </si>
  <si>
    <t>Learn the history of your Girl Scout</t>
  </si>
  <si>
    <t>Good Sportsmanship</t>
  </si>
  <si>
    <t>Create your own definition of</t>
  </si>
  <si>
    <t>Go to a sports event</t>
  </si>
  <si>
    <t>Watch a sports series</t>
  </si>
  <si>
    <t>Head to the Web</t>
  </si>
  <si>
    <t>Be a good competitor</t>
  </si>
  <si>
    <t>Make an illustrated quote book</t>
  </si>
  <si>
    <t>Talk to an athletic director, coach</t>
  </si>
  <si>
    <t>Get a biography of a female athlete</t>
  </si>
  <si>
    <t>Be a good teammate</t>
  </si>
  <si>
    <r>
      <t xml:space="preserve">Play Trust, like they did on </t>
    </r>
    <r>
      <rPr>
        <i/>
        <sz val="10"/>
        <rFont val="Arial"/>
        <family val="2"/>
      </rPr>
      <t>Survivor</t>
    </r>
  </si>
  <si>
    <t>Play three team-building games</t>
  </si>
  <si>
    <t>Play Capture the Flag</t>
  </si>
  <si>
    <t>Psych yourself up</t>
  </si>
  <si>
    <t>But I landed my triple axel</t>
  </si>
  <si>
    <t>Mind over matter</t>
  </si>
  <si>
    <t>Play sports psychology games</t>
  </si>
  <si>
    <t>Put your definition of good</t>
  </si>
  <si>
    <t>Compete</t>
  </si>
  <si>
    <t>Play with little kids</t>
  </si>
  <si>
    <t>Take on the role of referee, umpire</t>
  </si>
  <si>
    <t>Marketing</t>
  </si>
  <si>
    <t>Find out more about brand identity</t>
  </si>
  <si>
    <t>Your personal identity says</t>
  </si>
  <si>
    <t>Check out the competition</t>
  </si>
  <si>
    <t>Every product has to compete in the</t>
  </si>
  <si>
    <t xml:space="preserve">Research other products that have a </t>
  </si>
  <si>
    <t>The Girl Scout Cookie brand goes</t>
  </si>
  <si>
    <t>Develop your marketing message</t>
  </si>
  <si>
    <t>Create a slogan, poster, video, or</t>
  </si>
  <si>
    <t>Create your marketing campaign</t>
  </si>
  <si>
    <t>Think of ways to share the marketing</t>
  </si>
  <si>
    <t>Netiquette</t>
  </si>
  <si>
    <t>Explore "oops!" and "wow!"</t>
  </si>
  <si>
    <t>Brainstorm some "oops" and "wow"</t>
  </si>
  <si>
    <t>Interview someone with a job that</t>
  </si>
  <si>
    <t>Read four published stories</t>
  </si>
  <si>
    <t>Dig into stories of "ouch" -and repair</t>
  </si>
  <si>
    <t>Go through your last 50 texts</t>
  </si>
  <si>
    <t>Interview a psychologist, guidance</t>
  </si>
  <si>
    <t>Start a kindness practice</t>
  </si>
  <si>
    <t>Look at e-mail, commenting, or</t>
  </si>
  <si>
    <t>Get into e-mail etiquette</t>
  </si>
  <si>
    <t>Find your best commenting voice</t>
  </si>
  <si>
    <t>Good net sportsmanship</t>
  </si>
  <si>
    <t>Decide what makes a great social</t>
  </si>
  <si>
    <t>Discuss some character profiles</t>
  </si>
  <si>
    <t>Get feedback on a profile of your</t>
  </si>
  <si>
    <t>Read three stories that discuss</t>
  </si>
  <si>
    <t>Spread better practices</t>
  </si>
  <si>
    <t>Make it a pledge</t>
  </si>
  <si>
    <t>Edit into a top 10</t>
  </si>
  <si>
    <t>Present it</t>
  </si>
  <si>
    <t>New Cuisines</t>
  </si>
  <si>
    <t>Make a dish from another country</t>
  </si>
  <si>
    <t>Cook something from an area of the</t>
  </si>
  <si>
    <t>Find a relative, friend, or neighbor</t>
  </si>
  <si>
    <t>Let a particular ingredient be your</t>
  </si>
  <si>
    <t>Discover a dish from another region</t>
  </si>
  <si>
    <t>Put together a meal based on a food</t>
  </si>
  <si>
    <t>Research and cook a regional</t>
  </si>
  <si>
    <t>Find out how well you know your</t>
  </si>
  <si>
    <t>Whip up a dish from another time</t>
  </si>
  <si>
    <t>Try a recipe inspired by a historical</t>
  </si>
  <si>
    <t>Ask a grandparent or other relative</t>
  </si>
  <si>
    <t>Pick a piece of the past that excites</t>
  </si>
  <si>
    <t>Cook a dish that makes a statement</t>
  </si>
  <si>
    <t>Take a processed food you love and</t>
  </si>
  <si>
    <t>Choose a veggie protein and find a</t>
  </si>
  <si>
    <t>Try a recipe for a special diet</t>
  </si>
  <si>
    <t>Share your dishes on a culinary</t>
  </si>
  <si>
    <t>Throw a potluck party</t>
  </si>
  <si>
    <t>Host a "new cuisine" party</t>
  </si>
  <si>
    <t>Hold a progressive dinner with</t>
  </si>
  <si>
    <t>Night Owl</t>
  </si>
  <si>
    <t>Take a field trip to explore the night</t>
  </si>
  <si>
    <t>Share night art</t>
  </si>
  <si>
    <t>Get into nightlife</t>
  </si>
  <si>
    <t>Go solar (or luncar, or …</t>
  </si>
  <si>
    <t>Tour your world after dark</t>
  </si>
  <si>
    <t>Tour your neighborhood at night</t>
  </si>
  <si>
    <t>Visit a park, trail, lake, stream, or</t>
  </si>
  <si>
    <t>Visit a place that's open 24 hours</t>
  </si>
  <si>
    <t>Meet people who work night hours</t>
  </si>
  <si>
    <t>Be an investigative reporter</t>
  </si>
  <si>
    <t>Take part in the night shift</t>
  </si>
  <si>
    <t>Create a photo essay</t>
  </si>
  <si>
    <t>Explore nature at night</t>
  </si>
  <si>
    <t>Examine the night sky</t>
  </si>
  <si>
    <t>Create a nocturnal animal</t>
  </si>
  <si>
    <t>Sketch a landscape plan for your</t>
  </si>
  <si>
    <t>Host the Extreme Nighttime Party</t>
  </si>
  <si>
    <t>A "night" activity for younger Girl</t>
  </si>
  <si>
    <t>A "Power Down!" night</t>
  </si>
  <si>
    <t>A nighttime legend</t>
  </si>
  <si>
    <t>Outdoor Art Apprentice</t>
  </si>
  <si>
    <t>Explore art outdoors</t>
  </si>
  <si>
    <t>Attend a performance held indoors</t>
  </si>
  <si>
    <t>Record how things change outdoors</t>
  </si>
  <si>
    <t>Dig into an artist who is inspired by</t>
  </si>
  <si>
    <t>Make something!</t>
  </si>
  <si>
    <t>Dye something you can wear</t>
  </si>
  <si>
    <t>Make nature art out of clay</t>
  </si>
  <si>
    <t>Make paper that grows</t>
  </si>
  <si>
    <t>Get to know-and create-sounds of</t>
  </si>
  <si>
    <t>Produce outdoor sounds</t>
  </si>
  <si>
    <t>Create a nature playlist</t>
  </si>
  <si>
    <t>Write a rap or peom inspired by</t>
  </si>
  <si>
    <t>Be a nature photographer</t>
  </si>
  <si>
    <t>Photograph patterns and textures in</t>
  </si>
  <si>
    <t>Create an outdoor photo journal</t>
  </si>
  <si>
    <t>Photograph camouflage</t>
  </si>
  <si>
    <t>Design with nature</t>
  </si>
  <si>
    <t>Make something that interacts with</t>
  </si>
  <si>
    <t>Be a nature architect</t>
  </si>
  <si>
    <t xml:space="preserve">Design-and grow-a square-foot </t>
  </si>
  <si>
    <t>Primitive Camper</t>
  </si>
  <si>
    <t>Plan a primitive camping trip</t>
  </si>
  <si>
    <t>Talk to a primitve camping expert</t>
  </si>
  <si>
    <t>Visit a sporting goods or outdoor</t>
  </si>
  <si>
    <t>Talk to a ranger</t>
  </si>
  <si>
    <t>Prepare your gear</t>
  </si>
  <si>
    <t>Pool your gear</t>
  </si>
  <si>
    <t>Practice layering</t>
  </si>
  <si>
    <t>Weatherproof your gear</t>
  </si>
  <si>
    <t>Make a camp meal</t>
  </si>
  <si>
    <t>Make dehydrated food</t>
  </si>
  <si>
    <t>Preapare a dish from a nomadic tribe</t>
  </si>
  <si>
    <t>Practice making two simple camp</t>
  </si>
  <si>
    <t>Learn a new primitive camping skill</t>
  </si>
  <si>
    <t>Use a handsaw or hatchet</t>
  </si>
  <si>
    <t>Hold a water-purification contest</t>
  </si>
  <si>
    <t>Practice your knots-and learn a new</t>
  </si>
  <si>
    <t>Go camping</t>
  </si>
  <si>
    <t>Complete a wilderness first aid</t>
  </si>
  <si>
    <t>Play a Leave No Trace quiz game</t>
  </si>
  <si>
    <t>Learn survival camping techniques</t>
  </si>
  <si>
    <t>Public Speaker</t>
  </si>
  <si>
    <t>Get a feel for performing solo</t>
  </si>
  <si>
    <t>Read aloud one monologue from</t>
  </si>
  <si>
    <t>Read aloud two political speeches</t>
  </si>
  <si>
    <t>Read aloud three poems or one</t>
  </si>
  <si>
    <t>Focus on body language</t>
  </si>
  <si>
    <t>Get a group together and play</t>
  </si>
  <si>
    <t>Videotape yourself miming one</t>
  </si>
  <si>
    <t>Pretend an item is something else</t>
  </si>
  <si>
    <t>Find your voice</t>
  </si>
  <si>
    <t>Repeat one word, one sentence, and</t>
  </si>
  <si>
    <t>Tell your own story, from birth until</t>
  </si>
  <si>
    <t>Practice impressions of three</t>
  </si>
  <si>
    <t>Choose or create a piece to perform</t>
  </si>
  <si>
    <t>Write a speech about something</t>
  </si>
  <si>
    <t>Create a piece for a character</t>
  </si>
  <si>
    <t>Pick an existing piece</t>
  </si>
  <si>
    <t>Get onstage</t>
  </si>
  <si>
    <t>Create a theater in your own home</t>
  </si>
  <si>
    <t>Perform at school</t>
  </si>
  <si>
    <t>Go to your audience</t>
  </si>
  <si>
    <t>Science of Happiness</t>
  </si>
  <si>
    <t>Make yourself happier</t>
  </si>
  <si>
    <t>Get into a state of "flow"</t>
  </si>
  <si>
    <t>Count three blessings</t>
  </si>
  <si>
    <t>Stop and smell the roses</t>
  </si>
  <si>
    <t>Think differently for happiness</t>
  </si>
  <si>
    <t>Focus on what's realistic</t>
  </si>
  <si>
    <t>Try to use your strengths</t>
  </si>
  <si>
    <t>Be happy for others</t>
  </si>
  <si>
    <t>Get happy through others</t>
  </si>
  <si>
    <t>Make a gratitude visit</t>
  </si>
  <si>
    <t>Write a forgiveness letter</t>
  </si>
  <si>
    <t>Make something meaningful</t>
  </si>
  <si>
    <t>Do a helpful happiness experiment</t>
  </si>
  <si>
    <t xml:space="preserve">Design your own five-question </t>
  </si>
  <si>
    <t>Try quick polling</t>
  </si>
  <si>
    <t>Focus on one friend</t>
  </si>
  <si>
    <t>Create a happiness action plan</t>
  </si>
  <si>
    <t>Find a happiness helper</t>
  </si>
  <si>
    <t>Create an inspiration collage with</t>
  </si>
  <si>
    <t>Create a Bliss Box</t>
  </si>
  <si>
    <t>Screenwriter</t>
  </si>
  <si>
    <t>Decide what makes a good script</t>
  </si>
  <si>
    <t xml:space="preserve">Watch one movie or three shows in </t>
  </si>
  <si>
    <t>Host a script-dissection party with</t>
  </si>
  <si>
    <t>Read two scripts</t>
  </si>
  <si>
    <t>Come up with an idea for a story</t>
  </si>
  <si>
    <t>Look into your own life</t>
  </si>
  <si>
    <t>Add to a story you already know</t>
  </si>
  <si>
    <t>Play Story Maker</t>
  </si>
  <si>
    <t>Get to know your characters</t>
  </si>
  <si>
    <t>Spend some time people watching</t>
  </si>
  <si>
    <t>Exaggerate details about people</t>
  </si>
  <si>
    <t>Mix and match</t>
  </si>
  <si>
    <t>Build the plot</t>
  </si>
  <si>
    <t>Fill out the worksheet using your</t>
  </si>
  <si>
    <t>Find your plot twists in the news</t>
  </si>
  <si>
    <t>Use plot twists from a familiar story</t>
  </si>
  <si>
    <t>Write a 12-page script - and share it</t>
  </si>
  <si>
    <t>Work with a friend</t>
  </si>
  <si>
    <r>
      <rPr>
        <b/>
        <sz val="11"/>
        <rFont val="Arial"/>
        <family val="2"/>
      </rPr>
      <t>Snow</t>
    </r>
    <r>
      <rPr>
        <sz val="11"/>
        <rFont val="Arial"/>
        <family val="2"/>
      </rPr>
      <t xml:space="preserve"> or Climbing</t>
    </r>
    <r>
      <rPr>
        <b/>
        <sz val="11"/>
        <rFont val="Arial"/>
        <family val="2"/>
      </rPr>
      <t xml:space="preserve"> Adventure</t>
    </r>
  </si>
  <si>
    <t>Space Science Researcher</t>
  </si>
  <si>
    <t>What more can you see?</t>
  </si>
  <si>
    <t>Construct a spinner</t>
  </si>
  <si>
    <t>Make prism pictures</t>
  </si>
  <si>
    <t>Create a rainbow</t>
  </si>
  <si>
    <t>Explore "invisible" light</t>
  </si>
  <si>
    <t>Make a Sun print</t>
  </si>
  <si>
    <t>Detect infrared signals</t>
  </si>
  <si>
    <t>Explore more than the eye can see</t>
  </si>
  <si>
    <t>See the stars in a new way</t>
  </si>
  <si>
    <t>Be an astrophotographer</t>
  </si>
  <si>
    <t>Observe with NASA</t>
  </si>
  <si>
    <t>Classify the stars</t>
  </si>
  <si>
    <t>Expand your vision</t>
  </si>
  <si>
    <t>Be a night sky observer</t>
  </si>
  <si>
    <t>Find a dark sky</t>
  </si>
  <si>
    <t>Observe with a telescope</t>
  </si>
  <si>
    <t>Conserve the night sky</t>
  </si>
  <si>
    <t>Become a citizen scientist</t>
  </si>
  <si>
    <t>Look at light with new eyes</t>
  </si>
  <si>
    <t>Make a change</t>
  </si>
  <si>
    <t>Special Agent</t>
  </si>
  <si>
    <t>Investigate investigation</t>
  </si>
  <si>
    <t>Organize a CSI-themed night for</t>
  </si>
  <si>
    <t>Host an "Identity Crisis" party</t>
  </si>
  <si>
    <t>Play Jane Bond</t>
  </si>
  <si>
    <t>Reveal reality</t>
  </si>
  <si>
    <t>Interview someone in forensics</t>
  </si>
  <si>
    <t>Try the eyewitness challenge</t>
  </si>
  <si>
    <t>Make some impressions</t>
  </si>
  <si>
    <t xml:space="preserve">Try the science  </t>
  </si>
  <si>
    <t>Forensic chemistry</t>
  </si>
  <si>
    <t>Forensic physics</t>
  </si>
  <si>
    <t>Forensic biology</t>
  </si>
  <si>
    <t>Key in to body language</t>
  </si>
  <si>
    <t>Find out about "tells"</t>
  </si>
  <si>
    <t>Research body language</t>
  </si>
  <si>
    <t>Check out voice analysis</t>
  </si>
  <si>
    <t>Practice the art of detection</t>
  </si>
  <si>
    <t>Write a scene or script for your own</t>
  </si>
  <si>
    <t>Sketch or sculpt a "suspect" or</t>
  </si>
  <si>
    <t>Create or re-create a spy scenario</t>
  </si>
  <si>
    <t>STEM Career Exploration</t>
  </si>
  <si>
    <t>Discover your career possibilities</t>
  </si>
  <si>
    <t>Learn about the day-to-day</t>
  </si>
  <si>
    <t>Think Big</t>
  </si>
  <si>
    <t>Come up with a big idea</t>
  </si>
  <si>
    <t>As you and your friends think about</t>
  </si>
  <si>
    <t>Take your sales to the next level</t>
  </si>
  <si>
    <t>When you have a big goal, you have</t>
  </si>
  <si>
    <t>Sell your big dream to others</t>
  </si>
  <si>
    <t>Whether you're using your cookie</t>
  </si>
  <si>
    <t>Ask experts to help you take your</t>
  </si>
  <si>
    <t>Show your plan to a businesswoman</t>
  </si>
  <si>
    <t>Share your experience in a big way</t>
  </si>
  <si>
    <t>Think of innovative ways to let your</t>
  </si>
  <si>
    <r>
      <t xml:space="preserve">Trail </t>
    </r>
    <r>
      <rPr>
        <sz val="11"/>
        <rFont val="Arial"/>
        <family val="2"/>
      </rPr>
      <t xml:space="preserve">(Hiking) </t>
    </r>
    <r>
      <rPr>
        <b/>
        <sz val="11"/>
        <rFont val="Arial"/>
        <family val="2"/>
      </rPr>
      <t>Adventure</t>
    </r>
  </si>
  <si>
    <t>Talk to an expert trail runner and</t>
  </si>
  <si>
    <t>Watch a video or read a book about</t>
  </si>
  <si>
    <t>Explore what you will do for trail</t>
  </si>
  <si>
    <t>Find out about common trail injuries</t>
  </si>
  <si>
    <t>Try out your gear</t>
  </si>
  <si>
    <r>
      <t xml:space="preserve">Take a practice run or </t>
    </r>
    <r>
      <rPr>
        <b/>
        <sz val="10"/>
        <rFont val="Arial"/>
        <family val="2"/>
      </rPr>
      <t>hike</t>
    </r>
  </si>
  <si>
    <t>Get your mind in shape for your</t>
  </si>
  <si>
    <r>
      <t xml:space="preserve">Trail </t>
    </r>
    <r>
      <rPr>
        <sz val="11"/>
        <rFont val="Arial"/>
        <family val="2"/>
      </rPr>
      <t xml:space="preserve">(Running) </t>
    </r>
    <r>
      <rPr>
        <b/>
        <sz val="11"/>
        <rFont val="Arial"/>
        <family val="2"/>
      </rPr>
      <t>Adventure</t>
    </r>
  </si>
  <si>
    <r>
      <t xml:space="preserve">Talk to an expert trail </t>
    </r>
    <r>
      <rPr>
        <b/>
        <sz val="10"/>
        <rFont val="Arial"/>
        <family val="2"/>
      </rPr>
      <t>runner</t>
    </r>
    <r>
      <rPr>
        <sz val="10"/>
        <rFont val="Arial"/>
        <family val="2"/>
      </rPr>
      <t xml:space="preserve"> and</t>
    </r>
  </si>
  <si>
    <r>
      <t xml:space="preserve">Take a practice </t>
    </r>
    <r>
      <rPr>
        <b/>
        <sz val="10"/>
        <rFont val="Arial"/>
        <family val="2"/>
      </rPr>
      <t>run</t>
    </r>
    <r>
      <rPr>
        <sz val="10"/>
        <rFont val="Arial"/>
        <family val="2"/>
      </rPr>
      <t xml:space="preserve"> or hike</t>
    </r>
  </si>
  <si>
    <t>Trailblazing</t>
  </si>
  <si>
    <t>Start planning your adventure</t>
  </si>
  <si>
    <t>Ask an older Girl Scout or Girl Scout</t>
  </si>
  <si>
    <t>Check with a member of a local</t>
  </si>
  <si>
    <t>Do it yourself</t>
  </si>
  <si>
    <t>Get your body and your teamwork</t>
  </si>
  <si>
    <t>Participate in a physically</t>
  </si>
  <si>
    <t>Build a teamwork and endurance</t>
  </si>
  <si>
    <t>Try a "boot camp" exercise course</t>
  </si>
  <si>
    <t>Create your menu</t>
  </si>
  <si>
    <t>Find three recipes for quick meals</t>
  </si>
  <si>
    <t>Get into quick-energy snacks</t>
  </si>
  <si>
    <t>Trash the trash challenge</t>
  </si>
  <si>
    <t>Gain some trailblazing know-how</t>
  </si>
  <si>
    <t>Learn how to purify water</t>
  </si>
  <si>
    <t>Practice navigating with a map and</t>
  </si>
  <si>
    <t>Pitch your tent three times in three</t>
  </si>
  <si>
    <t>Head out on the trail</t>
  </si>
  <si>
    <t>Play stuff-sack dramatics</t>
  </si>
  <si>
    <t>See the stars</t>
  </si>
  <si>
    <t>Tell a progressive story</t>
  </si>
  <si>
    <t>Trees</t>
  </si>
  <si>
    <t>Try some tree fun</t>
  </si>
  <si>
    <t>Take a tree trip</t>
  </si>
  <si>
    <t>Design a tree house</t>
  </si>
  <si>
    <t>Cook a tree dish</t>
  </si>
  <si>
    <t>Dig into the amazing science of</t>
  </si>
  <si>
    <t>Be a naturalist in your neighborhood</t>
  </si>
  <si>
    <t>Sketch and label the parts of a tree</t>
  </si>
  <si>
    <t>Delve into the forest life cycle</t>
  </si>
  <si>
    <t>Make a creative project starring</t>
  </si>
  <si>
    <t>Get tree crafty</t>
  </si>
  <si>
    <t>Capture a tree on your convas or the</t>
  </si>
  <si>
    <t>Create your own tree legend</t>
  </si>
  <si>
    <t>Debate logging, clear-cutting, and</t>
  </si>
  <si>
    <t>Chart how wood travels</t>
  </si>
  <si>
    <t>Create a dream tree garden</t>
  </si>
  <si>
    <t>Help trees thrive</t>
  </si>
  <si>
    <t>Plant a tree</t>
  </si>
  <si>
    <t>Tend to a tree somewhere in your</t>
  </si>
  <si>
    <t>Shadow one of the tree caretakers</t>
  </si>
  <si>
    <t>Woodworker</t>
  </si>
  <si>
    <t>Swing a hammer</t>
  </si>
  <si>
    <t>Write your name in nails</t>
  </si>
  <si>
    <t>Make a design with nails on wood</t>
  </si>
  <si>
    <t>Create a sculpture</t>
  </si>
  <si>
    <t>Keep it level</t>
  </si>
  <si>
    <t>Level up</t>
  </si>
  <si>
    <t>Make it right</t>
  </si>
  <si>
    <t>Do a survey</t>
  </si>
  <si>
    <t>Use a screwdriver</t>
  </si>
  <si>
    <t>Fix loose screws</t>
  </si>
  <si>
    <t>Attach it, detach it</t>
  </si>
  <si>
    <t>Build with a screwdriver</t>
  </si>
  <si>
    <t>Saw some wood</t>
  </si>
  <si>
    <t>End the alphabet</t>
  </si>
  <si>
    <t>Square it off</t>
  </si>
  <si>
    <t>Make a simple doll</t>
  </si>
  <si>
    <t>Build something yourself</t>
  </si>
  <si>
    <t>Build with your expert</t>
  </si>
  <si>
    <t>Build with home improvers</t>
  </si>
  <si>
    <t>Build at a craft store or artisan</t>
  </si>
  <si>
    <t>STEM</t>
  </si>
  <si>
    <t>Coding for Good</t>
  </si>
  <si>
    <t>Coding Basics</t>
  </si>
  <si>
    <r>
      <t xml:space="preserve">(1st of </t>
    </r>
    <r>
      <rPr>
        <i/>
        <sz val="8"/>
        <color rgb="FF0070C0"/>
        <rFont val="Arial"/>
        <family val="2"/>
      </rPr>
      <t>Coding for Good</t>
    </r>
    <r>
      <rPr>
        <i/>
        <sz val="8"/>
        <rFont val="Arial"/>
        <family val="2"/>
      </rPr>
      <t xml:space="preserve"> Badges. You must earn this one first)</t>
    </r>
  </si>
  <si>
    <t>Learn about functions and argument</t>
  </si>
  <si>
    <t>Explore how memes are created</t>
  </si>
  <si>
    <t>Write pseudocode for a meme</t>
  </si>
  <si>
    <t>Write a shareable code</t>
  </si>
  <si>
    <t>Share your meme</t>
  </si>
  <si>
    <t>Digital Game Design</t>
  </si>
  <si>
    <r>
      <t xml:space="preserve">(2nd of </t>
    </r>
    <r>
      <rPr>
        <i/>
        <sz val="8"/>
        <color rgb="FF0070C0"/>
        <rFont val="Arial"/>
        <family val="2"/>
      </rPr>
      <t>Coding for Good</t>
    </r>
    <r>
      <rPr>
        <i/>
        <sz val="8"/>
        <rFont val="Arial"/>
        <family val="2"/>
      </rPr>
      <t xml:space="preserve"> Badges. You earn this one second)</t>
    </r>
  </si>
  <si>
    <t>Create an avatar</t>
  </si>
  <si>
    <t>Learn how to use arrays to create</t>
  </si>
  <si>
    <t>Write an array to create an icon</t>
  </si>
  <si>
    <t>Develop a game scenario</t>
  </si>
  <si>
    <t>Play your game</t>
  </si>
  <si>
    <t>App Development</t>
  </si>
  <si>
    <r>
      <t xml:space="preserve">(3rd of </t>
    </r>
    <r>
      <rPr>
        <i/>
        <sz val="8"/>
        <color rgb="FF0070C0"/>
        <rFont val="Arial"/>
        <family val="2"/>
      </rPr>
      <t>Coding for Good</t>
    </r>
    <r>
      <rPr>
        <i/>
        <sz val="8"/>
        <rFont val="Arial"/>
        <family val="2"/>
      </rPr>
      <t xml:space="preserve"> Badges. You earn this one last)</t>
    </r>
  </si>
  <si>
    <t>Learn about data collection and</t>
  </si>
  <si>
    <t>Write an array to store personal</t>
  </si>
  <si>
    <t>Create a personal data collection</t>
  </si>
  <si>
    <t>Learn how to correlate data</t>
  </si>
  <si>
    <t>Develop a prototype for a habit-</t>
  </si>
  <si>
    <t>Cybersecurity</t>
  </si>
  <si>
    <t>Cybersecurity Basics</t>
  </si>
  <si>
    <r>
      <t xml:space="preserve">(1st of </t>
    </r>
    <r>
      <rPr>
        <i/>
        <sz val="8"/>
        <color rgb="FF0070C0"/>
        <rFont val="Arial"/>
        <family val="2"/>
      </rPr>
      <t>Cyber Security</t>
    </r>
    <r>
      <rPr>
        <i/>
        <sz val="8"/>
        <rFont val="Arial"/>
        <family val="2"/>
      </rPr>
      <t xml:space="preserve"> Badges. You must earn this one first)</t>
    </r>
  </si>
  <si>
    <t>Crack a code</t>
  </si>
  <si>
    <t>Hack a password</t>
  </si>
  <si>
    <t>Explore two-factor authentication</t>
  </si>
  <si>
    <t>Launch a Man-in-the-Middle attack</t>
  </si>
  <si>
    <t>Explore social engineering</t>
  </si>
  <si>
    <t>Cybersecurity Safeguards</t>
  </si>
  <si>
    <r>
      <t xml:space="preserve">(2nd of </t>
    </r>
    <r>
      <rPr>
        <i/>
        <sz val="8"/>
        <color rgb="FF0070C0"/>
        <rFont val="Arial"/>
        <family val="2"/>
      </rPr>
      <t>Cyber Security</t>
    </r>
    <r>
      <rPr>
        <i/>
        <sz val="8"/>
        <rFont val="Arial"/>
        <family val="2"/>
      </rPr>
      <t xml:space="preserve"> Badges. You earn this one second)</t>
    </r>
  </si>
  <si>
    <t>Guard your identity</t>
  </si>
  <si>
    <t>Create a profile based on your</t>
  </si>
  <si>
    <t>Learn about metadata</t>
  </si>
  <si>
    <t>Shop for apps in a life-sized app</t>
  </si>
  <si>
    <t>Inventory your digital presence</t>
  </si>
  <si>
    <t>Cybersecurity Investigator</t>
  </si>
  <si>
    <r>
      <t xml:space="preserve">(3rd of </t>
    </r>
    <r>
      <rPr>
        <i/>
        <sz val="8"/>
        <color rgb="FF0070C0"/>
        <rFont val="Arial"/>
        <family val="2"/>
      </rPr>
      <t>Cyber Security</t>
    </r>
    <r>
      <rPr>
        <i/>
        <sz val="8"/>
        <rFont val="Arial"/>
        <family val="2"/>
      </rPr>
      <t xml:space="preserve"> Badges. You earn this one last)</t>
    </r>
  </si>
  <si>
    <t>Find clues in text messages</t>
  </si>
  <si>
    <t>Identify phising emails</t>
  </si>
  <si>
    <t>Learn how hackers use social media</t>
  </si>
  <si>
    <t>Analyze log files</t>
  </si>
  <si>
    <t>Protect your identity from hackers</t>
  </si>
  <si>
    <t>Robotics</t>
  </si>
  <si>
    <t>Programming Robots</t>
  </si>
  <si>
    <r>
      <t xml:space="preserve">(1st of </t>
    </r>
    <r>
      <rPr>
        <i/>
        <sz val="8"/>
        <color rgb="FF0070C0"/>
        <rFont val="Arial"/>
        <family val="2"/>
      </rPr>
      <t>Robotics</t>
    </r>
    <r>
      <rPr>
        <i/>
        <sz val="8"/>
        <rFont val="Arial"/>
        <family val="2"/>
      </rPr>
      <t xml:space="preserve"> Badge. You must earn this one first)</t>
    </r>
  </si>
  <si>
    <t>Learn about robots</t>
  </si>
  <si>
    <t>Build a robot part: simple sensors</t>
  </si>
  <si>
    <t>Make a box model robot with</t>
  </si>
  <si>
    <t>Learn about programming</t>
  </si>
  <si>
    <t>Write a program for a robot</t>
  </si>
  <si>
    <t>Desgining Robots</t>
  </si>
  <si>
    <r>
      <t xml:space="preserve">(2nd of </t>
    </r>
    <r>
      <rPr>
        <i/>
        <sz val="8"/>
        <color rgb="FF0070C0"/>
        <rFont val="Arial"/>
        <family val="2"/>
      </rPr>
      <t>Robotics</t>
    </r>
    <r>
      <rPr>
        <i/>
        <sz val="8"/>
        <rFont val="Arial"/>
        <family val="2"/>
      </rPr>
      <t xml:space="preserve"> Badge. You must earn this one second)</t>
    </r>
  </si>
  <si>
    <t>Pick a challenge</t>
  </si>
  <si>
    <t>Explore possible solutions</t>
  </si>
  <si>
    <t>Plan your prototype</t>
  </si>
  <si>
    <t>Build a prototype</t>
  </si>
  <si>
    <t>Get feedback on your robot</t>
  </si>
  <si>
    <t>Showcasing Robots</t>
  </si>
  <si>
    <r>
      <t xml:space="preserve">(3rd of </t>
    </r>
    <r>
      <rPr>
        <i/>
        <sz val="8"/>
        <color rgb="FF0070C0"/>
        <rFont val="Arial"/>
        <family val="2"/>
      </rPr>
      <t>Robotics</t>
    </r>
    <r>
      <rPr>
        <i/>
        <sz val="8"/>
        <rFont val="Arial"/>
        <family val="2"/>
      </rPr>
      <t xml:space="preserve"> Badge. You earn this one last)</t>
    </r>
  </si>
  <si>
    <t xml:space="preserve">Learn about robotics events and </t>
  </si>
  <si>
    <t>Create a presentation about your</t>
  </si>
  <si>
    <t>Present your robot pitch to others</t>
  </si>
  <si>
    <t>Find out what to do if your identity</t>
  </si>
  <si>
    <t>Investigate if a message is real or</t>
  </si>
  <si>
    <t>It's Your World -- Change It!</t>
  </si>
  <si>
    <t>aMAZE!</t>
  </si>
  <si>
    <t>The Interact Award</t>
  </si>
  <si>
    <t>(choose any 3)</t>
  </si>
  <si>
    <t>Call an old friend</t>
  </si>
  <si>
    <t>Design your own note cards</t>
  </si>
  <si>
    <t>Identify a stereotype used</t>
  </si>
  <si>
    <t>Reach out and talk with someone</t>
  </si>
  <si>
    <t>Choose a movie that features</t>
  </si>
  <si>
    <t>Going out</t>
  </si>
  <si>
    <t>Promise to have a 'no gossip'</t>
  </si>
  <si>
    <t>Get direct.</t>
  </si>
  <si>
    <t>Create your own antibullying</t>
  </si>
  <si>
    <t>The Diplomat Award</t>
  </si>
  <si>
    <t>(complete all 7)</t>
  </si>
  <si>
    <t>Identify a relationship issue</t>
  </si>
  <si>
    <t>Brainstorm a solution</t>
  </si>
  <si>
    <t>Assess your resources</t>
  </si>
  <si>
    <t>Create a realistic plan</t>
  </si>
  <si>
    <t>Spread the word</t>
  </si>
  <si>
    <t>Carry out your Take Action Project</t>
  </si>
  <si>
    <t>Reflect on your project's results</t>
  </si>
  <si>
    <t>The Peacemaker Award</t>
  </si>
  <si>
    <t>Review all tools</t>
  </si>
  <si>
    <t>Leader in Action</t>
  </si>
  <si>
    <t>Demonstrate your commitment</t>
  </si>
  <si>
    <t>Do the following:</t>
  </si>
  <si>
    <t>Demonstrate your organizing</t>
  </si>
  <si>
    <t>Demonstrate a special skill</t>
  </si>
  <si>
    <t>While on the Quest,</t>
  </si>
  <si>
    <t>Talk to the adults guiding the Quest</t>
  </si>
  <si>
    <t>It's Your Planet-- Love It!</t>
  </si>
  <si>
    <t>BREATHE</t>
  </si>
  <si>
    <t>Aware</t>
  </si>
  <si>
    <t>Keep an Air Log</t>
  </si>
  <si>
    <t>Identify two experts</t>
  </si>
  <si>
    <t>Increase your AWAREness</t>
  </si>
  <si>
    <t>Decide the most important</t>
  </si>
  <si>
    <t>Alert</t>
  </si>
  <si>
    <t>With your Cadette team</t>
  </si>
  <si>
    <t>Decide whom to educate</t>
  </si>
  <si>
    <t>Decide what you will ask</t>
  </si>
  <si>
    <t>Decide how to reach</t>
  </si>
  <si>
    <t>Educate and inspire!</t>
  </si>
  <si>
    <t>Affirm</t>
  </si>
  <si>
    <t>Gather proof of progress</t>
  </si>
  <si>
    <t>Share the impact</t>
  </si>
  <si>
    <t>Get with your Cadette team</t>
  </si>
  <si>
    <t>Affirm your commitment</t>
  </si>
  <si>
    <t>Identify a team of Brownies</t>
  </si>
  <si>
    <t>Talk to the volunteer</t>
  </si>
  <si>
    <t xml:space="preserve">Arrange to be at some of the </t>
  </si>
  <si>
    <t>Guide the Brownies</t>
  </si>
  <si>
    <t>Inspire the Brownies</t>
  </si>
  <si>
    <t>Engage the Brownies</t>
  </si>
  <si>
    <t>Share with the Brownies</t>
  </si>
  <si>
    <t>After you've completed</t>
  </si>
  <si>
    <t>Now that you've enjoyed some time</t>
  </si>
  <si>
    <t>It's Your Story -- Tell It!</t>
  </si>
  <si>
    <t>MEdia</t>
  </si>
  <si>
    <t>Monitor</t>
  </si>
  <si>
    <t>Influence</t>
  </si>
  <si>
    <t>Cultivate</t>
  </si>
  <si>
    <t>Find a team of Brownies</t>
  </si>
  <si>
    <t>Find out what they're doing</t>
  </si>
  <si>
    <t>Encourage the Brownies</t>
  </si>
  <si>
    <t>Outdoor</t>
  </si>
  <si>
    <t>Take Action</t>
  </si>
  <si>
    <t>Think Like:</t>
  </si>
  <si>
    <t>Think Like a Citizen Scientist</t>
  </si>
  <si>
    <t>Find out how citizen scientists</t>
  </si>
  <si>
    <t>Do 3 citizen scientist activities</t>
  </si>
  <si>
    <t>make observations about your</t>
  </si>
  <si>
    <t>create a community field guide</t>
  </si>
  <si>
    <t>do a SciStarter project</t>
  </si>
  <si>
    <t>Plan a Take Action project</t>
  </si>
  <si>
    <t>Complete a Take Action project</t>
  </si>
  <si>
    <t>Think Like an Engineer</t>
  </si>
  <si>
    <t>Find out how engineers use design</t>
  </si>
  <si>
    <t>Do 3 design thinking activites</t>
  </si>
  <si>
    <t xml:space="preserve">design and build prototypes of a </t>
  </si>
  <si>
    <t>a model camp cabin inspired by</t>
  </si>
  <si>
    <t>a prosthetic leg for an elephant</t>
  </si>
  <si>
    <t>Think Like a Programmer</t>
  </si>
  <si>
    <t>Find out how programmers use</t>
  </si>
  <si>
    <t>Do 3 computational thinking</t>
  </si>
  <si>
    <t>categorize various objects as</t>
  </si>
  <si>
    <t>create a card-sorting algorithm to</t>
  </si>
  <si>
    <t>design technology that will best</t>
  </si>
  <si>
    <t>Service Unit:</t>
  </si>
  <si>
    <t>Troop:</t>
  </si>
  <si>
    <r>
      <t xml:space="preserve">Enter </t>
    </r>
    <r>
      <rPr>
        <b/>
        <sz val="10"/>
        <rFont val="Arial"/>
        <family val="2"/>
      </rPr>
      <t>C</t>
    </r>
    <r>
      <rPr>
        <sz val="10"/>
        <rFont val="Arial"/>
        <family val="2"/>
      </rPr>
      <t xml:space="preserve"> for credit</t>
    </r>
  </si>
  <si>
    <t>Council's Own</t>
  </si>
  <si>
    <t>&lt;&lt;List Badge 1 Here&gt;&gt;</t>
  </si>
  <si>
    <t>&lt;List Requirement Here&gt;</t>
  </si>
  <si>
    <t xml:space="preserve">  These I modeled after all the others.  If you can attain a picture, you may paste it in the space to the left of the name. You will enter the name of the badge, and all the requirements under the name. I've left the comments open so that you may enter the specific requirements here. Everything will transfer through to all the other necessary sheets.
  The status portion is set the same at 1 step for each requirements to complete.  You may change if you know how, otherwise, just enter the A's if they're done.</t>
  </si>
  <si>
    <t>&lt;&lt;List Badge 2 Here&gt;&gt;</t>
  </si>
  <si>
    <t>&lt;&lt;List Badge 3 Here&gt;&gt;</t>
  </si>
  <si>
    <t>&lt;&lt;List Badge 4 Here&gt;&gt;</t>
  </si>
  <si>
    <t>&lt;&lt;List Badge 5 Here&gt;&gt;</t>
  </si>
  <si>
    <t>&lt;&lt;List Badge 6 Here&gt;&gt;</t>
  </si>
  <si>
    <t>&lt;&lt;List Badge 7 Here&gt;&gt;</t>
  </si>
  <si>
    <t>&lt;&lt;List Badge 8 Here&gt;&gt;</t>
  </si>
  <si>
    <t>&lt;&lt;List Badge 9 Here&gt;&gt;</t>
  </si>
  <si>
    <t>&lt;&lt;List Badge 10 Here&gt;&gt;</t>
  </si>
  <si>
    <t>&lt;&lt;List Badge 11 Here&gt;&gt;</t>
  </si>
  <si>
    <t>&lt;&lt;List Badge 12 Here&gt;&gt;</t>
  </si>
  <si>
    <t>&lt;&lt;List Badge 13 Here&gt;&gt;</t>
  </si>
  <si>
    <t>&lt;&lt;List Badge 14 Here&gt;&gt;</t>
  </si>
  <si>
    <t>&lt;&lt;List Badge 15 Here&gt;&gt;</t>
  </si>
  <si>
    <r>
      <t xml:space="preserve">Cookie Entrepreneur Family </t>
    </r>
    <r>
      <rPr>
        <sz val="10"/>
        <rFont val="Arial"/>
        <family val="2"/>
      </rPr>
      <t>(Year 1)</t>
    </r>
  </si>
  <si>
    <t>Hit those benchmarks</t>
  </si>
  <si>
    <t>Choose your path</t>
  </si>
  <si>
    <t>Learn about financial planning</t>
  </si>
  <si>
    <t>Make something to remind you</t>
  </si>
  <si>
    <t xml:space="preserve">Make a commitment to live what </t>
  </si>
  <si>
    <r>
      <t xml:space="preserve">Cookie Entrepreneur Family </t>
    </r>
    <r>
      <rPr>
        <sz val="10"/>
        <rFont val="Arial"/>
        <family val="2"/>
      </rPr>
      <t>(Year 2)</t>
    </r>
  </si>
  <si>
    <r>
      <t xml:space="preserve">Cookie Entrepreneur Family </t>
    </r>
    <r>
      <rPr>
        <sz val="10"/>
        <rFont val="Arial"/>
        <family val="2"/>
      </rPr>
      <t>(Year 3)</t>
    </r>
  </si>
  <si>
    <r>
      <t xml:space="preserve">My Promise, My Faith </t>
    </r>
    <r>
      <rPr>
        <sz val="10"/>
        <rFont val="Arial"/>
        <family val="2"/>
      </rPr>
      <t>(Year 1)</t>
    </r>
  </si>
  <si>
    <t>Choose one line from the Law</t>
  </si>
  <si>
    <t>Find a woman in your community</t>
  </si>
  <si>
    <t>Gather three inspirational quotes</t>
  </si>
  <si>
    <r>
      <t xml:space="preserve">My Promise, My Faith </t>
    </r>
    <r>
      <rPr>
        <sz val="10"/>
        <rFont val="Arial"/>
        <family val="2"/>
      </rPr>
      <t>(Year 2)</t>
    </r>
  </si>
  <si>
    <r>
      <t xml:space="preserve">My Promise, My Faith </t>
    </r>
    <r>
      <rPr>
        <sz val="10"/>
        <rFont val="Arial"/>
        <family val="2"/>
      </rPr>
      <t>(Year 3)</t>
    </r>
  </si>
  <si>
    <t>Safety Award</t>
  </si>
  <si>
    <t>(do all five)</t>
  </si>
  <si>
    <t>Learn how to make a room safe for a</t>
  </si>
  <si>
    <t>Find out about water safety</t>
  </si>
  <si>
    <t>Teach a Daisy or Brownie what to do if</t>
  </si>
  <si>
    <t>With your family, make sure you have</t>
  </si>
  <si>
    <t>Discuss bullying with your Girl Scout</t>
  </si>
  <si>
    <t>Journey Summit Pin</t>
  </si>
  <si>
    <t>Community Service bar</t>
  </si>
  <si>
    <t>Enter hours given in service:</t>
  </si>
  <si>
    <t>Complete one Cadette Leadership</t>
  </si>
  <si>
    <t>Service to Girl Scouting bar</t>
  </si>
  <si>
    <t>Program Aide</t>
  </si>
  <si>
    <t>Earn one LiA award</t>
  </si>
  <si>
    <t>Complete council-designed leadership</t>
  </si>
  <si>
    <t>Work directly with younger girls over</t>
  </si>
  <si>
    <t>Silver Torch Award</t>
  </si>
  <si>
    <t>Serve for one full term in a leadership</t>
  </si>
  <si>
    <r>
      <t>Global Action Award</t>
    </r>
    <r>
      <rPr>
        <sz val="10"/>
        <rFont val="Arial"/>
        <family val="2"/>
      </rPr>
      <t xml:space="preserve"> (Year 1)</t>
    </r>
  </si>
  <si>
    <t>Global Action Award</t>
  </si>
  <si>
    <t>Find out what gender equality</t>
  </si>
  <si>
    <t>Make a Gender Equality</t>
  </si>
  <si>
    <t>Fast Draw!</t>
  </si>
  <si>
    <t>Role-play Switcheroo</t>
  </si>
  <si>
    <t>Explore gender equality issues</t>
  </si>
  <si>
    <t>Chore Charades</t>
  </si>
  <si>
    <t>Create a Gender Equality Collage</t>
  </si>
  <si>
    <t>Rewriting nursery rhymes</t>
  </si>
  <si>
    <t>Hit the target!</t>
  </si>
  <si>
    <t>Act it out</t>
  </si>
  <si>
    <t>Stand up for an Issue</t>
  </si>
  <si>
    <t>Gender Equality Issues Web</t>
  </si>
  <si>
    <t>Prepare and plan a TA project for</t>
  </si>
  <si>
    <t>Carry out your TA project</t>
  </si>
  <si>
    <r>
      <t>Global Action Award</t>
    </r>
    <r>
      <rPr>
        <sz val="10"/>
        <rFont val="Arial"/>
        <family val="2"/>
      </rPr>
      <t xml:space="preserve"> (Year 2)</t>
    </r>
  </si>
  <si>
    <r>
      <t>Global Action Award</t>
    </r>
    <r>
      <rPr>
        <sz val="10"/>
        <rFont val="Arial"/>
        <family val="2"/>
      </rPr>
      <t xml:space="preserve"> (Year 3)</t>
    </r>
  </si>
  <si>
    <r>
      <t>Thinking Day</t>
    </r>
    <r>
      <rPr>
        <sz val="10"/>
        <rFont val="Arial"/>
        <family val="2"/>
      </rPr>
      <t xml:space="preserve"> (Year 1)</t>
    </r>
  </si>
  <si>
    <t>World Thinking Day</t>
  </si>
  <si>
    <t>Explore WTD and the diversity of</t>
  </si>
  <si>
    <t>Make a Diversity, Equity, Inclusion</t>
  </si>
  <si>
    <t>Create a WTD song</t>
  </si>
  <si>
    <t>Connect to GS and GG around</t>
  </si>
  <si>
    <t>Explore inclusion and diversity</t>
  </si>
  <si>
    <t>Play the Tight Hands Game</t>
  </si>
  <si>
    <t>Act Out a Piece of GS History</t>
  </si>
  <si>
    <t>Make a Welcome Mat</t>
  </si>
  <si>
    <t>Explore equity</t>
  </si>
  <si>
    <t>Play the Bandage Game</t>
  </si>
  <si>
    <t>Find out "What's Fair"</t>
  </si>
  <si>
    <t>Take an Equal Hike</t>
  </si>
  <si>
    <r>
      <t>Thinking Day</t>
    </r>
    <r>
      <rPr>
        <sz val="10"/>
        <rFont val="Arial"/>
        <family val="2"/>
      </rPr>
      <t xml:space="preserve"> (Year 2)</t>
    </r>
  </si>
  <si>
    <r>
      <t>Thinking Day</t>
    </r>
    <r>
      <rPr>
        <sz val="10"/>
        <rFont val="Arial"/>
        <family val="2"/>
      </rPr>
      <t xml:space="preserve"> (Year 3)</t>
    </r>
  </si>
  <si>
    <t>Cookie Pins</t>
  </si>
  <si>
    <t xml:space="preserve"> Cookies</t>
  </si>
  <si>
    <t>Cookie Rally (Year 1)</t>
  </si>
  <si>
    <t>Investiture &amp; Rededication Patches</t>
  </si>
  <si>
    <t>Investiture</t>
  </si>
  <si>
    <t>Rededication (1st year)</t>
  </si>
  <si>
    <t>Rededication (2nd year)</t>
  </si>
  <si>
    <t>Rededication (3rd year)</t>
  </si>
  <si>
    <t>Rededication (4th year)</t>
  </si>
  <si>
    <t>Rededication (5th year)</t>
  </si>
  <si>
    <t>Rededication (6th year)</t>
  </si>
  <si>
    <t>Rededication (7th year)</t>
  </si>
  <si>
    <t>Rededication (8th year)</t>
  </si>
  <si>
    <r>
      <t xml:space="preserve">   Enter</t>
    </r>
    <r>
      <rPr>
        <b/>
        <sz val="10"/>
        <rFont val="Arial"/>
        <family val="2"/>
      </rPr>
      <t xml:space="preserve"> C</t>
    </r>
    <r>
      <rPr>
        <sz val="10"/>
        <rFont val="Arial"/>
        <family val="2"/>
      </rPr>
      <t xml:space="preserve"> for credit</t>
    </r>
  </si>
  <si>
    <t>Reference:</t>
  </si>
  <si>
    <t>Silver Requirements (2010)</t>
  </si>
  <si>
    <t>Organize. Get Ready</t>
  </si>
  <si>
    <t>Go on a Cadette Journey</t>
  </si>
  <si>
    <t>Identify issues you care about</t>
  </si>
  <si>
    <t>Build your GS Silver Team or go solo</t>
  </si>
  <si>
    <t>Explore your community</t>
  </si>
  <si>
    <t>Pick your Take Action Project</t>
  </si>
  <si>
    <t>Develop your Project</t>
  </si>
  <si>
    <t>Make a plan and put it into motion</t>
  </si>
  <si>
    <t>Reflect, share your story, and celebrate</t>
  </si>
  <si>
    <t>Status: (P)artial or (C)omplete:</t>
  </si>
  <si>
    <t>Pass It On!</t>
  </si>
  <si>
    <t>Share favorite things you did on a</t>
  </si>
  <si>
    <t xml:space="preserve"> </t>
  </si>
  <si>
    <t>Take a group of Juniors to your favorite</t>
  </si>
  <si>
    <t>Did you earn a Silver Award?</t>
  </si>
  <si>
    <t>Look Ahead!</t>
  </si>
  <si>
    <t xml:space="preserve">As a Senior, you can take part in the </t>
  </si>
  <si>
    <t>If you're interested in earning your Gold</t>
  </si>
  <si>
    <t>Find out how Seniors customized</t>
  </si>
  <si>
    <t>Plan a Ceremony</t>
  </si>
  <si>
    <t>&lt;LIST PATCH HERE&gt;</t>
  </si>
  <si>
    <t>Summary
Page</t>
  </si>
  <si>
    <r>
      <t xml:space="preserve">Enter </t>
    </r>
    <r>
      <rPr>
        <b/>
        <sz val="12"/>
        <rFont val="Arial"/>
        <family val="2"/>
      </rPr>
      <t>Y</t>
    </r>
    <r>
      <rPr>
        <sz val="12"/>
        <rFont val="Arial"/>
        <family val="2"/>
      </rPr>
      <t xml:space="preserve"> for yes when you have presented the award</t>
    </r>
  </si>
  <si>
    <t xml:space="preserve"> Earned</t>
  </si>
  <si>
    <t xml:space="preserve"> Awarded</t>
  </si>
  <si>
    <r>
      <t xml:space="preserve">Snow or </t>
    </r>
    <r>
      <rPr>
        <b/>
        <sz val="10"/>
        <rFont val="Arial"/>
        <family val="2"/>
      </rPr>
      <t>Climbing</t>
    </r>
    <r>
      <rPr>
        <sz val="10"/>
        <rFont val="Arial"/>
        <family val="2"/>
      </rPr>
      <t xml:space="preserve"> Adventure</t>
    </r>
  </si>
  <si>
    <r>
      <t>Snow</t>
    </r>
    <r>
      <rPr>
        <sz val="10"/>
        <rFont val="Arial"/>
        <family val="2"/>
      </rPr>
      <t xml:space="preserve"> or Climbing Adventure</t>
    </r>
  </si>
  <si>
    <t>Journey Awards</t>
  </si>
  <si>
    <t>Age-Level Awards</t>
  </si>
  <si>
    <t>Silver Award</t>
  </si>
  <si>
    <t>Bridging to Seniors</t>
  </si>
  <si>
    <t>Fun Patches</t>
  </si>
  <si>
    <t>Name:</t>
  </si>
  <si>
    <t>aMAZE</t>
  </si>
  <si>
    <t>Leadership in Action</t>
  </si>
  <si>
    <t>Breathe</t>
  </si>
  <si>
    <t>Media</t>
  </si>
  <si>
    <t>Outdoor Journey</t>
  </si>
  <si>
    <t>1) Night Owl</t>
  </si>
  <si>
    <t>2) Trailblazing</t>
  </si>
  <si>
    <t>3) Primitive Camper</t>
  </si>
  <si>
    <t>Take Action Project</t>
  </si>
  <si>
    <t>Snow or Climbing Adventure</t>
  </si>
  <si>
    <t>Trail Adventure</t>
  </si>
  <si>
    <t>Coding for Good: Coding Basics</t>
  </si>
  <si>
    <r>
      <t xml:space="preserve">Coding for Good: </t>
    </r>
    <r>
      <rPr>
        <sz val="9"/>
        <color theme="1"/>
        <rFont val="Arial Narrow"/>
        <family val="2"/>
      </rPr>
      <t>Digital Game Design</t>
    </r>
  </si>
  <si>
    <t>Coding for Good: App Development</t>
  </si>
  <si>
    <t>Cybersecurity: Basics</t>
  </si>
  <si>
    <t>Cybersecurity: Safeguards</t>
  </si>
  <si>
    <t>Cybersecurity: Investigator</t>
  </si>
  <si>
    <t>PDF and spreadsheet available at GS-Emilee.blogspot.com.</t>
  </si>
  <si>
    <t>Robotics: Programming Robots</t>
  </si>
  <si>
    <t>Robotics: Designing Robots</t>
  </si>
  <si>
    <t>Robotics: Showcasing Robots</t>
  </si>
  <si>
    <t>Cookie Entrepreneur: Year 1</t>
  </si>
  <si>
    <t>Cookie Entrepreneur: Year 2</t>
  </si>
  <si>
    <t>Cookie Entrepreneur: Year 3</t>
  </si>
  <si>
    <t>My Promise, My Faith: Year 1</t>
  </si>
  <si>
    <t>My Promise, My Faith: Year 2</t>
  </si>
  <si>
    <t>My Promise, My Faith: Year 3</t>
  </si>
  <si>
    <t>Journey Summit Award</t>
  </si>
  <si>
    <t>Community Service Bar</t>
  </si>
  <si>
    <t>Service to Girl Scouting Bar</t>
  </si>
  <si>
    <t>Torch Award</t>
  </si>
  <si>
    <t>Global Action: Year 1</t>
  </si>
  <si>
    <t>Global Action: Year 2</t>
  </si>
  <si>
    <t>Global Action: Year 3</t>
  </si>
  <si>
    <t>World Thinking Day: Year 1</t>
  </si>
  <si>
    <t>World Thinking Day: Year 2</t>
  </si>
  <si>
    <t>World Thinking Day: Year 3</t>
  </si>
  <si>
    <t>Bridge to Seniors</t>
  </si>
  <si>
    <t>LIA:</t>
  </si>
  <si>
    <t>Interact</t>
  </si>
  <si>
    <t>Diplomat</t>
  </si>
  <si>
    <t>Peacemaker</t>
  </si>
  <si>
    <t>Snow or Climbing Adventure: Climb</t>
  </si>
  <si>
    <t>Snow or Climbing Adventure: Snow</t>
  </si>
  <si>
    <t>Trail Adventure: Hiking</t>
  </si>
  <si>
    <t>Trail Adventure: Trail Running</t>
  </si>
  <si>
    <r>
      <rPr>
        <sz val="10"/>
        <color rgb="FF7030A0"/>
        <rFont val="Arial Narrow"/>
        <family val="2"/>
      </rPr>
      <t>Girl Scout Trax available at http://trax.boy-scouts.net/gstrax.htm or on Facebook in a Group called Girl Scout Trax.</t>
    </r>
    <r>
      <rPr>
        <sz val="10"/>
        <color theme="1"/>
        <rFont val="Arial Narrow"/>
        <family val="2"/>
      </rPr>
      <t xml:space="preserve">   PDF and spreadsheet available at GS-Emilee.blogspot.com.</t>
    </r>
  </si>
  <si>
    <t>How to enter credit on the Badges, Journey, Council Own, Age-Level, Silver, Bridging and Fun Patches pages:</t>
  </si>
  <si>
    <t>This is a mostly automated page that gleens information from the Summary page.  When it is time for you to turn in your request for awards from your awards chair, simply go to the Order page for that information.  Every time a girl earns a patch, the numbers on this page increase.  When you award the patch to the girl (and enter an A on the Summary page), the numbers decrease.
There are now two pages. The first page is for awards contained within the trax sheets. The purple highlighed columns are the only place where you will enter information on this page (for the preformatted awards). The second page is for you to fill in as you see fit with the exception of the gray highlighted column as that will tally automatically.</t>
  </si>
  <si>
    <t xml:space="preserve">Explore how you want to make a </t>
  </si>
  <si>
    <t>Map your career path</t>
  </si>
  <si>
    <t>Brainstorm your next steps</t>
  </si>
  <si>
    <t>Come up with an idea that solves a</t>
  </si>
  <si>
    <t>Talk to a senior member of an</t>
  </si>
  <si>
    <t>Use the SWOT analysis to organize</t>
  </si>
  <si>
    <t>Talk to someone who works to</t>
  </si>
  <si>
    <t>Get advice from a business pro-</t>
  </si>
  <si>
    <t>Create a business plan with a</t>
  </si>
  <si>
    <t>Write your business plan and get</t>
  </si>
  <si>
    <t>Write your business plan and take it</t>
  </si>
  <si>
    <t>Pitch to a nonprofit organization or</t>
  </si>
  <si>
    <t>This page is to track Field Trips. The first column listed as "RSVP", "pd" and "forms" in red can be changed. When you change these, it will change the other columns. These do not populate anywhere else on the sheet.</t>
  </si>
  <si>
    <t>-updated with new badges, made new Order page with pictures, went through all sheets to make them more uniform, bug fixes</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</si>
  <si>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AudraEdmunds</t>
    </r>
  </si>
  <si>
    <t>Visit your town hall, city hall, or</t>
  </si>
  <si>
    <t>When you earn the Cadette</t>
  </si>
  <si>
    <t>If you choose to volunteer at least 20</t>
  </si>
  <si>
    <t>CadetteTrax'20.1</t>
  </si>
  <si>
    <t>-bug fixes</t>
  </si>
  <si>
    <t>CadetteTrax'20.2</t>
  </si>
  <si>
    <t>-bug fixes, fixed error on order page</t>
  </si>
  <si>
    <t>CadetteTrax'20.3</t>
  </si>
  <si>
    <t>CadetteTrax'20.4</t>
  </si>
  <si>
    <t>The Registration page is there to give you some help in remembering who has given you their registration papers, health history, paid their money to your council and your service unit.  This will not spread anywhere else on the sheet.  
For the leader names, simply click on the names to change your leaders' names.
The tabs highlighted in blue are unprotected so you can change them to reflect ones specific to your Council.</t>
  </si>
  <si>
    <t>CadetteTrax'20.5</t>
  </si>
  <si>
    <t>-bug fixes, Journey fixed (again)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</si>
</sst>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409]mmm\-yy;@"/>
    <numFmt numFmtId="165" formatCode="m/d/yy;@"/>
    <numFmt numFmtId="166" formatCode="mm/dd/yy;@"/>
    <numFmt numFmtId="167" formatCode="[&lt;=9999999]###\-####;\(###\)\ ###\-####"/>
  </numFmts>
  <fonts count="90">
    <font>
      <sz val="10"/>
      <name val="Arial"/>
    </font>
    <font>
      <sz val="10"/>
      <name val="Arial"/>
      <family val="2"/>
    </font>
    <font>
      <sz val="8"/>
      <name val="Arial"/>
      <family val="2"/>
    </font>
    <font>
      <b/>
      <sz val="10"/>
      <name val="Arial"/>
      <family val="2"/>
    </font>
    <font>
      <sz val="10"/>
      <name val="Arial"/>
      <family val="2"/>
    </font>
    <font>
      <b/>
      <sz val="12"/>
      <name val="Arial"/>
      <family val="2"/>
    </font>
    <font>
      <b/>
      <sz val="11"/>
      <name val="Arial"/>
      <family val="2"/>
    </font>
    <font>
      <b/>
      <sz val="8"/>
      <name val="Arial"/>
      <family val="2"/>
    </font>
    <font>
      <b/>
      <u/>
      <sz val="10"/>
      <name val="Arial"/>
      <family val="2"/>
    </font>
    <font>
      <sz val="9"/>
      <name val="Arial"/>
      <family val="2"/>
    </font>
    <font>
      <u/>
      <sz val="10"/>
      <color indexed="12"/>
      <name val="Arial"/>
      <family val="2"/>
    </font>
    <font>
      <b/>
      <sz val="9"/>
      <name val="Arial"/>
      <family val="2"/>
    </font>
    <font>
      <b/>
      <sz val="12"/>
      <color indexed="9"/>
      <name val="Arial"/>
      <family val="2"/>
    </font>
    <font>
      <b/>
      <sz val="10"/>
      <color indexed="9"/>
      <name val="Arial"/>
      <family val="2"/>
    </font>
    <font>
      <sz val="12"/>
      <name val="Arial"/>
      <family val="2"/>
    </font>
    <font>
      <b/>
      <sz val="14"/>
      <color indexed="9"/>
      <name val="Arial"/>
      <family val="2"/>
    </font>
    <font>
      <sz val="9"/>
      <color indexed="81"/>
      <name val="Tahoma"/>
      <family val="2"/>
    </font>
    <font>
      <sz val="11"/>
      <color indexed="8"/>
      <name val="Verdana"/>
      <family val="2"/>
    </font>
    <font>
      <sz val="7.35"/>
      <color indexed="8"/>
      <name val="Arial"/>
      <family val="2"/>
    </font>
    <font>
      <sz val="10"/>
      <name val="Arial Narrow"/>
      <family val="2"/>
    </font>
    <font>
      <i/>
      <sz val="9"/>
      <color indexed="81"/>
      <name val="Tahoma"/>
      <family val="2"/>
    </font>
    <font>
      <sz val="10"/>
      <color indexed="20"/>
      <name val="Arial"/>
      <family val="2"/>
    </font>
    <font>
      <b/>
      <sz val="9"/>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10"/>
      <name val="Arial"/>
      <family val="2"/>
    </font>
    <font>
      <sz val="9"/>
      <color theme="0"/>
      <name val="Arial"/>
      <family val="2"/>
    </font>
    <font>
      <sz val="9"/>
      <color indexed="81"/>
      <name val="Wingdings"/>
      <charset val="2"/>
    </font>
    <font>
      <sz val="11"/>
      <name val="Arial"/>
      <family val="2"/>
    </font>
    <font>
      <sz val="8"/>
      <color theme="0"/>
      <name val="Arial"/>
      <family val="2"/>
    </font>
    <font>
      <i/>
      <sz val="8"/>
      <name val="Arial"/>
      <family val="2"/>
    </font>
    <font>
      <sz val="12"/>
      <color indexed="9"/>
      <name val="Arial"/>
      <family val="2"/>
    </font>
    <font>
      <sz val="10"/>
      <color theme="0"/>
      <name val="Arial"/>
      <family val="2"/>
    </font>
    <font>
      <sz val="9"/>
      <name val="Arial Narrow"/>
      <family val="2"/>
    </font>
    <font>
      <b/>
      <sz val="14"/>
      <color indexed="60"/>
      <name val="Arial"/>
      <family val="2"/>
    </font>
    <font>
      <sz val="10"/>
      <color indexed="60"/>
      <name val="Arial"/>
      <family val="2"/>
    </font>
    <font>
      <b/>
      <i/>
      <sz val="9"/>
      <color indexed="81"/>
      <name val="Tahoma"/>
      <family val="2"/>
    </font>
    <font>
      <sz val="8"/>
      <color indexed="23"/>
      <name val="Verdana"/>
      <family val="2"/>
    </font>
    <font>
      <sz val="9"/>
      <color rgb="FFFF0000"/>
      <name val="Arial"/>
      <family val="2"/>
    </font>
    <font>
      <i/>
      <sz val="10"/>
      <name val="Arial"/>
      <family val="2"/>
    </font>
    <font>
      <sz val="9"/>
      <color indexed="81"/>
      <name val="Symbol"/>
      <family val="1"/>
      <charset val="2"/>
    </font>
    <font>
      <sz val="8.1999999999999993"/>
      <name val="Arial"/>
      <family val="2"/>
    </font>
    <font>
      <b/>
      <u/>
      <sz val="12"/>
      <name val="Arial"/>
      <family val="2"/>
    </font>
    <font>
      <b/>
      <sz val="9"/>
      <color indexed="81"/>
      <name val="Wingdings"/>
      <charset val="2"/>
    </font>
    <font>
      <sz val="8"/>
      <color rgb="FF444444"/>
      <name val="Arial"/>
      <family val="2"/>
    </font>
    <font>
      <u/>
      <sz val="9"/>
      <color rgb="FF00AE58"/>
      <name val="Verdana"/>
      <family val="2"/>
    </font>
    <font>
      <b/>
      <sz val="14"/>
      <color theme="0"/>
      <name val="Arial"/>
      <family val="2"/>
    </font>
    <font>
      <b/>
      <sz val="10"/>
      <color rgb="FF99CCFF"/>
      <name val="Arial"/>
      <family val="2"/>
    </font>
    <font>
      <sz val="10"/>
      <color indexed="9"/>
      <name val="Arial"/>
      <family val="2"/>
    </font>
    <font>
      <i/>
      <sz val="8"/>
      <color rgb="FF0070C0"/>
      <name val="Arial"/>
      <family val="2"/>
    </font>
    <font>
      <sz val="10"/>
      <color rgb="FFFF0000"/>
      <name val="Arial"/>
      <family val="2"/>
    </font>
    <font>
      <sz val="11"/>
      <color theme="1"/>
      <name val="Calibri"/>
      <family val="2"/>
      <scheme val="minor"/>
    </font>
    <font>
      <sz val="10"/>
      <color theme="1"/>
      <name val="Arial Narrow"/>
      <family val="2"/>
    </font>
    <font>
      <sz val="26"/>
      <color theme="1"/>
      <name val="Omnes_GirlScouts Semibold"/>
      <family val="3"/>
    </font>
    <font>
      <sz val="8"/>
      <color theme="1"/>
      <name val="Arial Narrow"/>
      <family val="2"/>
    </font>
    <font>
      <sz val="10"/>
      <color theme="0"/>
      <name val="Arial Narrow"/>
      <family val="2"/>
    </font>
    <font>
      <b/>
      <sz val="10"/>
      <color theme="1"/>
      <name val="Arial Narrow"/>
      <family val="2"/>
    </font>
    <font>
      <sz val="9"/>
      <color theme="1"/>
      <name val="Arial Narrow"/>
      <family val="2"/>
    </font>
    <font>
      <i/>
      <sz val="9"/>
      <name val="Arial"/>
      <family val="2"/>
    </font>
    <font>
      <sz val="14"/>
      <name val="Arial"/>
      <family val="2"/>
    </font>
    <font>
      <b/>
      <sz val="14"/>
      <name val="Arial"/>
      <family val="2"/>
    </font>
    <font>
      <sz val="14"/>
      <color theme="0"/>
      <name val="Arial"/>
      <family val="2"/>
    </font>
    <font>
      <sz val="14"/>
      <color indexed="9"/>
      <name val="Arial"/>
      <family val="2"/>
    </font>
    <font>
      <b/>
      <i/>
      <u/>
      <sz val="10"/>
      <name val="Arial"/>
      <family val="2"/>
    </font>
    <font>
      <u/>
      <sz val="10"/>
      <name val="Arial"/>
      <family val="2"/>
    </font>
    <font>
      <sz val="8"/>
      <color theme="1"/>
      <name val="Omnes_GirlScouts Semibold"/>
      <family val="3"/>
    </font>
    <font>
      <b/>
      <sz val="9"/>
      <color rgb="FF000000"/>
      <name val="Tahoma"/>
      <family val="2"/>
    </font>
    <font>
      <sz val="9"/>
      <color rgb="FF000000"/>
      <name val="Tahoma"/>
      <family val="2"/>
    </font>
    <font>
      <b/>
      <sz val="9"/>
      <color rgb="FF000000"/>
      <name val="Tahoma"/>
      <family val="34"/>
    </font>
    <font>
      <sz val="9"/>
      <color rgb="FF000000"/>
      <name val="Tahoma"/>
      <family val="34"/>
    </font>
    <font>
      <sz val="9"/>
      <color rgb="FF000000"/>
      <name val="Arial"/>
      <family val="2"/>
    </font>
    <font>
      <b/>
      <sz val="9"/>
      <color rgb="FF000000"/>
      <name val="Arial"/>
      <family val="2"/>
    </font>
    <font>
      <sz val="10"/>
      <color rgb="FF7030A0"/>
      <name val="Arial Narrow"/>
      <family val="2"/>
    </font>
    <font>
      <sz val="10"/>
      <color rgb="FFFF0000"/>
      <name val="Arial Narrow"/>
      <family val="2"/>
    </font>
    <font>
      <sz val="26"/>
      <color theme="0"/>
      <name val="Omnes_GirlScouts Semibold"/>
      <family val="3"/>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22"/>
        <bgColor indexed="64"/>
      </patternFill>
    </fill>
    <fill>
      <patternFill patternType="solid">
        <fgColor indexed="1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99CCFF"/>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CDCD"/>
        <bgColor indexed="64"/>
      </patternFill>
    </fill>
    <fill>
      <patternFill patternType="solid">
        <fgColor theme="4" tint="0.79998168889431442"/>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ck">
        <color indexed="64"/>
      </left>
      <right style="double">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ck">
        <color indexed="64"/>
      </left>
      <right/>
      <top style="thin">
        <color indexed="64"/>
      </top>
      <bottom/>
      <diagonal/>
    </border>
    <border>
      <left style="thick">
        <color indexed="64"/>
      </left>
      <right/>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tted">
        <color indexed="64"/>
      </bottom>
      <diagonal/>
    </border>
    <border>
      <left style="thin">
        <color indexed="64"/>
      </left>
      <right style="double">
        <color indexed="64"/>
      </right>
      <top style="thin">
        <color indexed="64"/>
      </top>
      <bottom style="thick">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thick">
        <color indexed="64"/>
      </left>
      <right style="double">
        <color indexed="64"/>
      </right>
      <top style="thin">
        <color indexed="64"/>
      </top>
      <bottom/>
      <diagonal/>
    </border>
    <border>
      <left style="thick">
        <color indexed="64"/>
      </left>
      <right style="double">
        <color indexed="64"/>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double">
        <color indexed="64"/>
      </left>
      <right style="double">
        <color indexed="64"/>
      </right>
      <top style="thick">
        <color indexed="64"/>
      </top>
      <bottom style="thin">
        <color indexed="64"/>
      </bottom>
      <diagonal/>
    </border>
    <border>
      <left style="double">
        <color indexed="64"/>
      </left>
      <right style="thick">
        <color indexed="64"/>
      </right>
      <top style="thick">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dotted">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bottom style="medium">
        <color auto="1"/>
      </bottom>
      <diagonal/>
    </border>
    <border>
      <left style="medium">
        <color auto="1"/>
      </left>
      <right style="thin">
        <color indexed="64"/>
      </right>
      <top style="medium">
        <color auto="1"/>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indexed="64"/>
      </right>
      <top style="medium">
        <color indexed="64"/>
      </top>
      <bottom style="thin">
        <color indexed="64"/>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indexed="64"/>
      </top>
      <bottom style="medium">
        <color auto="1"/>
      </bottom>
      <diagonal/>
    </border>
    <border>
      <left style="thin">
        <color indexed="64"/>
      </left>
      <right style="thin">
        <color indexed="64"/>
      </right>
      <top style="medium">
        <color auto="1"/>
      </top>
      <bottom/>
      <diagonal/>
    </border>
    <border>
      <left style="double">
        <color indexed="64"/>
      </left>
      <right style="thin">
        <color indexed="64"/>
      </right>
      <top style="thin">
        <color indexed="64"/>
      </top>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hair">
        <color indexed="64"/>
      </left>
      <right style="hair">
        <color indexed="64"/>
      </right>
      <top style="thin">
        <color indexed="64"/>
      </top>
      <bottom style="thin">
        <color indexed="64"/>
      </bottom>
      <diagonal/>
    </border>
    <border>
      <left style="medium">
        <color auto="1"/>
      </left>
      <right style="thin">
        <color auto="1"/>
      </right>
      <top style="thin">
        <color auto="1"/>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auto="1"/>
      </left>
      <right style="thin">
        <color auto="1"/>
      </right>
      <top/>
      <bottom/>
      <diagonal/>
    </border>
    <border>
      <left style="thin">
        <color indexed="64"/>
      </left>
      <right style="medium">
        <color indexed="64"/>
      </right>
      <top style="thin">
        <color indexed="64"/>
      </top>
      <bottom style="thin">
        <color indexed="64"/>
      </bottom>
      <diagonal/>
    </border>
  </borders>
  <cellStyleXfs count="46">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10" fillId="0" borderId="0" applyNumberForma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0" fontId="1" fillId="0" borderId="0"/>
    <xf numFmtId="0" fontId="66" fillId="0" borderId="0"/>
  </cellStyleXfs>
  <cellXfs count="717">
    <xf numFmtId="0" fontId="0" fillId="0" borderId="0" xfId="0"/>
    <xf numFmtId="0" fontId="0" fillId="0" borderId="10" xfId="0" applyBorder="1" applyAlignment="1">
      <alignment horizontal="right"/>
    </xf>
    <xf numFmtId="0" fontId="0" fillId="0" borderId="0" xfId="0" applyBorder="1"/>
    <xf numFmtId="0" fontId="0" fillId="0" borderId="0" xfId="0" applyBorder="1" applyAlignment="1">
      <alignment horizontal="right"/>
    </xf>
    <xf numFmtId="0" fontId="3" fillId="0" borderId="0" xfId="0" applyFont="1" applyBorder="1" applyAlignment="1">
      <alignment horizontal="right"/>
    </xf>
    <xf numFmtId="0" fontId="0" fillId="0" borderId="0" xfId="0" applyBorder="1" applyProtection="1"/>
    <xf numFmtId="0" fontId="0" fillId="0" borderId="0" xfId="0" applyProtection="1"/>
    <xf numFmtId="0" fontId="0" fillId="0" borderId="0" xfId="0" applyAlignment="1">
      <alignment wrapText="1"/>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3" fillId="0" borderId="14" xfId="0" applyFont="1" applyBorder="1" applyAlignment="1">
      <alignment horizontal="center"/>
    </xf>
    <xf numFmtId="165" fontId="0" fillId="0" borderId="0" xfId="0" applyNumberFormat="1" applyAlignment="1">
      <alignment horizontal="center"/>
    </xf>
    <xf numFmtId="0" fontId="0" fillId="0" borderId="12" xfId="0" applyFill="1" applyBorder="1" applyAlignment="1" applyProtection="1">
      <alignment horizontal="center"/>
      <protection locked="0"/>
    </xf>
    <xf numFmtId="166" fontId="0" fillId="0" borderId="0" xfId="0" applyNumberFormat="1" applyAlignment="1">
      <alignment horizontal="center"/>
    </xf>
    <xf numFmtId="0" fontId="3" fillId="0" borderId="15" xfId="0" applyFont="1" applyBorder="1" applyAlignment="1">
      <alignment horizontal="right"/>
    </xf>
    <xf numFmtId="0" fontId="0" fillId="0" borderId="10" xfId="0" applyBorder="1" applyProtection="1">
      <protection locked="0"/>
    </xf>
    <xf numFmtId="0" fontId="0" fillId="0" borderId="16" xfId="0" applyBorder="1" applyProtection="1">
      <protection locked="0"/>
    </xf>
    <xf numFmtId="0" fontId="0" fillId="0" borderId="0" xfId="0" applyBorder="1" applyProtection="1">
      <protection locked="0"/>
    </xf>
    <xf numFmtId="0" fontId="0" fillId="0" borderId="15" xfId="0" applyBorder="1" applyProtection="1">
      <protection locked="0"/>
    </xf>
    <xf numFmtId="0" fontId="0" fillId="0" borderId="12" xfId="0" applyBorder="1" applyAlignment="1" applyProtection="1">
      <alignment horizontal="left"/>
      <protection locked="0"/>
    </xf>
    <xf numFmtId="0" fontId="0" fillId="0" borderId="12" xfId="0" applyBorder="1" applyProtection="1">
      <protection locked="0"/>
    </xf>
    <xf numFmtId="0" fontId="0" fillId="0" borderId="17" xfId="0" applyBorder="1" applyAlignment="1" applyProtection="1">
      <protection locked="0"/>
    </xf>
    <xf numFmtId="0" fontId="0" fillId="0" borderId="17" xfId="0" applyBorder="1" applyAlignment="1" applyProtection="1">
      <alignment horizontal="left"/>
      <protection locked="0"/>
    </xf>
    <xf numFmtId="0" fontId="0" fillId="0" borderId="17" xfId="0" applyFill="1" applyBorder="1" applyAlignment="1" applyProtection="1">
      <alignment horizontal="left"/>
      <protection locked="0"/>
    </xf>
    <xf numFmtId="0" fontId="9" fillId="0" borderId="17" xfId="0" applyFont="1" applyFill="1" applyBorder="1" applyAlignment="1" applyProtection="1">
      <alignment horizontal="left"/>
      <protection locked="0"/>
    </xf>
    <xf numFmtId="0" fontId="1" fillId="0" borderId="17" xfId="0" applyFont="1" applyBorder="1" applyAlignment="1" applyProtection="1">
      <alignment horizontal="left"/>
      <protection locked="0"/>
    </xf>
    <xf numFmtId="0" fontId="9" fillId="0" borderId="17" xfId="0" applyFont="1" applyBorder="1" applyAlignment="1" applyProtection="1">
      <alignment horizontal="left"/>
      <protection locked="0"/>
    </xf>
    <xf numFmtId="0" fontId="0" fillId="0" borderId="18" xfId="0" applyBorder="1" applyAlignment="1" applyProtection="1">
      <alignment horizontal="left"/>
      <protection locked="0"/>
    </xf>
    <xf numFmtId="0" fontId="0" fillId="0" borderId="18" xfId="0" applyBorder="1" applyProtection="1">
      <protection locked="0"/>
    </xf>
    <xf numFmtId="0" fontId="5" fillId="0" borderId="0" xfId="0" applyFont="1" applyFill="1" applyBorder="1" applyAlignment="1">
      <alignment horizontal="center" vertical="top" textRotation="90"/>
    </xf>
    <xf numFmtId="0" fontId="5" fillId="0" borderId="0" xfId="0" applyFont="1" applyFill="1" applyBorder="1" applyAlignment="1">
      <alignment horizontal="center" vertical="top"/>
    </xf>
    <xf numFmtId="0" fontId="9" fillId="0" borderId="12" xfId="0" applyFont="1" applyBorder="1" applyAlignment="1" applyProtection="1">
      <alignment horizontal="center"/>
      <protection locked="0"/>
    </xf>
    <xf numFmtId="14" fontId="3" fillId="0" borderId="0" xfId="0" applyNumberFormat="1" applyFont="1" applyAlignment="1" applyProtection="1">
      <alignment horizontal="center" textRotation="90"/>
    </xf>
    <xf numFmtId="14" fontId="0" fillId="0" borderId="0" xfId="0" applyNumberFormat="1" applyAlignment="1" applyProtection="1">
      <alignment horizontal="left"/>
    </xf>
    <xf numFmtId="0" fontId="0" fillId="0" borderId="15" xfId="0" applyBorder="1" applyProtection="1"/>
    <xf numFmtId="0" fontId="5" fillId="0" borderId="0" xfId="0" quotePrefix="1" applyFont="1"/>
    <xf numFmtId="0" fontId="5" fillId="0" borderId="0" xfId="0" applyFont="1" applyProtection="1">
      <protection locked="0"/>
    </xf>
    <xf numFmtId="14" fontId="0" fillId="0" borderId="0" xfId="0" applyNumberFormat="1" applyAlignment="1" applyProtection="1">
      <alignment horizontal="left"/>
      <protection locked="0"/>
    </xf>
    <xf numFmtId="0" fontId="0" fillId="25" borderId="20" xfId="0" applyFill="1" applyBorder="1" applyAlignment="1" applyProtection="1">
      <alignment horizontal="center"/>
    </xf>
    <xf numFmtId="0" fontId="0" fillId="25" borderId="11" xfId="0" applyFill="1" applyBorder="1" applyAlignment="1" applyProtection="1">
      <alignment horizontal="center"/>
    </xf>
    <xf numFmtId="0" fontId="0" fillId="25" borderId="21" xfId="0" applyFill="1" applyBorder="1" applyAlignment="1" applyProtection="1">
      <alignment horizontal="center"/>
    </xf>
    <xf numFmtId="0" fontId="0" fillId="25" borderId="15" xfId="0" applyFill="1" applyBorder="1" applyAlignment="1" applyProtection="1">
      <alignment horizontal="center"/>
    </xf>
    <xf numFmtId="0" fontId="0" fillId="0" borderId="0" xfId="0" applyBorder="1" applyAlignment="1" applyProtection="1">
      <alignment horizontal="center"/>
    </xf>
    <xf numFmtId="0" fontId="9" fillId="0" borderId="12" xfId="0" applyFont="1" applyBorder="1" applyAlignment="1" applyProtection="1">
      <alignment horizontal="center" vertical="top"/>
      <protection locked="0"/>
    </xf>
    <xf numFmtId="0" fontId="5" fillId="0" borderId="0" xfId="0" applyFont="1" applyFill="1" applyBorder="1" applyAlignment="1">
      <alignment horizontal="center" vertical="top" textRotation="90" wrapText="1"/>
    </xf>
    <xf numFmtId="0" fontId="0" fillId="0" borderId="0" xfId="0" applyFill="1" applyBorder="1"/>
    <xf numFmtId="0" fontId="3" fillId="0" borderId="0" xfId="0" applyFont="1" applyBorder="1"/>
    <xf numFmtId="0" fontId="0" fillId="0" borderId="0" xfId="0" applyFill="1"/>
    <xf numFmtId="0" fontId="0" fillId="0" borderId="12" xfId="0" applyBorder="1"/>
    <xf numFmtId="0" fontId="3" fillId="0" borderId="0" xfId="0" applyFont="1" applyAlignment="1"/>
    <xf numFmtId="0" fontId="5" fillId="0" borderId="24" xfId="0" applyFont="1" applyBorder="1" applyAlignment="1" applyProtection="1">
      <alignment horizontal="center" vertical="center" wrapText="1"/>
    </xf>
    <xf numFmtId="0" fontId="3" fillId="0" borderId="25" xfId="0" applyFont="1" applyBorder="1" applyAlignment="1" applyProtection="1">
      <alignment horizontal="left"/>
    </xf>
    <xf numFmtId="0" fontId="1" fillId="0" borderId="27" xfId="0" applyFont="1" applyFill="1" applyBorder="1" applyAlignment="1" applyProtection="1">
      <alignment horizontal="center" textRotation="90"/>
    </xf>
    <xf numFmtId="0" fontId="1" fillId="0" borderId="28" xfId="0" applyFont="1" applyBorder="1" applyAlignment="1" applyProtection="1">
      <alignment horizontal="center" textRotation="90"/>
    </xf>
    <xf numFmtId="0" fontId="1" fillId="0" borderId="17" xfId="0" applyFont="1" applyBorder="1" applyAlignment="1" applyProtection="1">
      <alignment horizontal="center"/>
    </xf>
    <xf numFmtId="0" fontId="3" fillId="0" borderId="30" xfId="0" applyFont="1" applyBorder="1" applyAlignment="1" applyProtection="1">
      <alignment horizontal="left"/>
    </xf>
    <xf numFmtId="0" fontId="0" fillId="0" borderId="0" xfId="0" applyAlignment="1">
      <alignment vertical="top" wrapText="1"/>
    </xf>
    <xf numFmtId="0" fontId="3" fillId="0" borderId="0" xfId="0" applyFont="1" applyAlignment="1">
      <alignment horizontal="right"/>
    </xf>
    <xf numFmtId="0" fontId="0" fillId="0" borderId="12" xfId="0" applyFill="1" applyBorder="1" applyAlignment="1" applyProtection="1">
      <alignment horizontal="center" vertical="center"/>
      <protection locked="0"/>
    </xf>
    <xf numFmtId="0" fontId="1" fillId="0" borderId="12" xfId="0" applyFont="1" applyFill="1" applyBorder="1" applyAlignment="1" applyProtection="1">
      <alignment horizontal="center"/>
      <protection locked="0"/>
    </xf>
    <xf numFmtId="0" fontId="5" fillId="0" borderId="0" xfId="0" applyFont="1" applyFill="1" applyBorder="1" applyAlignment="1" applyProtection="1">
      <alignment horizontal="center" vertical="top" textRotation="90"/>
    </xf>
    <xf numFmtId="0" fontId="3" fillId="0" borderId="0" xfId="0" applyFont="1" applyFill="1" applyBorder="1" applyAlignment="1" applyProtection="1">
      <alignment horizontal="center" vertical="top" textRotation="90"/>
    </xf>
    <xf numFmtId="0" fontId="0" fillId="0" borderId="0" xfId="0" applyFill="1" applyBorder="1" applyAlignment="1" applyProtection="1">
      <alignment horizontal="right"/>
    </xf>
    <xf numFmtId="0" fontId="0" fillId="0" borderId="0" xfId="0" applyBorder="1" applyAlignment="1" applyProtection="1">
      <alignment horizontal="right"/>
    </xf>
    <xf numFmtId="0" fontId="3" fillId="0" borderId="11" xfId="0" applyFont="1" applyBorder="1" applyAlignment="1" applyProtection="1">
      <alignment horizontal="center"/>
    </xf>
    <xf numFmtId="0" fontId="3" fillId="0" borderId="0" xfId="0" applyFont="1" applyBorder="1" applyAlignment="1" applyProtection="1">
      <alignment horizontal="center"/>
    </xf>
    <xf numFmtId="0" fontId="3" fillId="0" borderId="0" xfId="0" applyFont="1" applyProtection="1"/>
    <xf numFmtId="0" fontId="0" fillId="0" borderId="0" xfId="0" applyBorder="1" applyAlignment="1" applyProtection="1">
      <alignment horizontal="right" vertical="top"/>
    </xf>
    <xf numFmtId="0" fontId="18" fillId="0" borderId="0" xfId="0" applyFont="1" applyAlignment="1" applyProtection="1">
      <alignment horizontal="center"/>
    </xf>
    <xf numFmtId="0" fontId="3" fillId="0" borderId="0" xfId="0" applyFont="1" applyFill="1" applyBorder="1" applyAlignment="1" applyProtection="1">
      <alignment horizontal="center"/>
    </xf>
    <xf numFmtId="0" fontId="6" fillId="0" borderId="0" xfId="0" applyFont="1" applyBorder="1" applyAlignment="1">
      <alignment horizontal="right"/>
    </xf>
    <xf numFmtId="0" fontId="6" fillId="0" borderId="10" xfId="0" applyFont="1" applyBorder="1" applyAlignment="1">
      <alignment horizontal="left" wrapText="1"/>
    </xf>
    <xf numFmtId="0" fontId="6" fillId="0" borderId="10" xfId="0" applyFont="1" applyBorder="1" applyAlignment="1" applyProtection="1">
      <alignment horizontal="left" wrapText="1"/>
    </xf>
    <xf numFmtId="0" fontId="0" fillId="0" borderId="0" xfId="0" applyAlignment="1" applyProtection="1">
      <alignment horizontal="left" vertical="top" wrapText="1"/>
    </xf>
    <xf numFmtId="0" fontId="4" fillId="0" borderId="0" xfId="0" applyFont="1" applyBorder="1"/>
    <xf numFmtId="0" fontId="9" fillId="0" borderId="13" xfId="0" applyFont="1" applyBorder="1" applyAlignment="1" applyProtection="1">
      <alignment horizontal="center"/>
      <protection locked="0"/>
    </xf>
    <xf numFmtId="0" fontId="9" fillId="0" borderId="19" xfId="0" applyFont="1" applyBorder="1" applyAlignment="1" applyProtection="1">
      <alignment horizontal="center"/>
      <protection locked="0"/>
    </xf>
    <xf numFmtId="0" fontId="6" fillId="0" borderId="0" xfId="0" applyFont="1" applyBorder="1" applyAlignment="1" applyProtection="1">
      <alignment horizontal="right"/>
    </xf>
    <xf numFmtId="0" fontId="1" fillId="0" borderId="33" xfId="0" applyFont="1" applyBorder="1" applyAlignment="1" applyProtection="1">
      <alignment horizontal="center" textRotation="90"/>
    </xf>
    <xf numFmtId="166" fontId="0" fillId="0" borderId="0" xfId="0" applyNumberFormat="1" applyAlignment="1">
      <alignment horizontal="center" vertical="top"/>
    </xf>
    <xf numFmtId="0" fontId="11" fillId="0" borderId="14" xfId="0" applyFont="1" applyBorder="1" applyAlignment="1" applyProtection="1">
      <alignment horizontal="center"/>
    </xf>
    <xf numFmtId="167" fontId="0" fillId="0" borderId="10" xfId="0" applyNumberFormat="1" applyBorder="1" applyProtection="1">
      <protection locked="0"/>
    </xf>
    <xf numFmtId="167" fontId="0" fillId="0" borderId="0" xfId="0" applyNumberFormat="1" applyBorder="1" applyProtection="1">
      <protection locked="0"/>
    </xf>
    <xf numFmtId="167" fontId="0" fillId="0" borderId="0" xfId="0" applyNumberFormat="1" applyBorder="1" applyProtection="1"/>
    <xf numFmtId="0" fontId="0" fillId="0" borderId="18" xfId="0" applyFill="1" applyBorder="1" applyAlignment="1" applyProtection="1">
      <alignment horizontal="center"/>
      <protection locked="0"/>
    </xf>
    <xf numFmtId="0" fontId="0" fillId="0" borderId="12" xfId="0" applyBorder="1" applyAlignment="1" applyProtection="1">
      <alignment horizontal="left" indent="1"/>
      <protection locked="0"/>
    </xf>
    <xf numFmtId="0" fontId="0" fillId="0" borderId="21" xfId="0" applyBorder="1"/>
    <xf numFmtId="0" fontId="0" fillId="0" borderId="15" xfId="0" applyBorder="1"/>
    <xf numFmtId="0" fontId="1" fillId="0" borderId="10" xfId="0" applyFont="1" applyBorder="1" applyProtection="1">
      <protection locked="0"/>
    </xf>
    <xf numFmtId="0" fontId="10" fillId="0" borderId="15" xfId="0" applyFont="1" applyBorder="1"/>
    <xf numFmtId="1" fontId="6" fillId="0" borderId="10" xfId="0" applyNumberFormat="1" applyFont="1" applyBorder="1" applyAlignment="1">
      <alignment horizontal="left" wrapText="1"/>
    </xf>
    <xf numFmtId="44" fontId="1" fillId="0" borderId="12" xfId="28" applyFont="1" applyBorder="1" applyProtection="1">
      <protection locked="0"/>
    </xf>
    <xf numFmtId="44" fontId="1" fillId="0" borderId="12" xfId="28" applyFont="1" applyBorder="1" applyProtection="1"/>
    <xf numFmtId="44" fontId="1" fillId="0" borderId="12" xfId="28" applyFont="1" applyBorder="1" applyAlignment="1" applyProtection="1">
      <alignment wrapText="1"/>
    </xf>
    <xf numFmtId="0" fontId="0" fillId="0" borderId="0" xfId="0" applyAlignment="1">
      <alignment horizontal="center"/>
    </xf>
    <xf numFmtId="167" fontId="0" fillId="0" borderId="0" xfId="0" applyNumberFormat="1" applyAlignment="1" applyProtection="1">
      <alignment horizontal="left"/>
      <protection locked="0"/>
    </xf>
    <xf numFmtId="0" fontId="3" fillId="0" borderId="0" xfId="0" applyFont="1" applyBorder="1" applyAlignment="1" applyProtection="1">
      <alignment horizontal="right"/>
    </xf>
    <xf numFmtId="0" fontId="0" fillId="0" borderId="0" xfId="0" applyAlignment="1" applyProtection="1"/>
    <xf numFmtId="0" fontId="0" fillId="0" borderId="0" xfId="0" applyBorder="1" applyAlignment="1">
      <alignment horizontal="center"/>
    </xf>
    <xf numFmtId="0" fontId="1" fillId="0" borderId="0" xfId="44"/>
    <xf numFmtId="0" fontId="3" fillId="0" borderId="0" xfId="44" applyFont="1" applyAlignment="1">
      <alignment horizontal="center"/>
    </xf>
    <xf numFmtId="0" fontId="1" fillId="0" borderId="18" xfId="44" applyBorder="1" applyProtection="1">
      <protection locked="0"/>
    </xf>
    <xf numFmtId="14" fontId="1" fillId="0" borderId="18" xfId="44" applyNumberFormat="1" applyBorder="1" applyProtection="1">
      <protection locked="0"/>
    </xf>
    <xf numFmtId="0" fontId="1" fillId="0" borderId="18" xfId="44" applyBorder="1" applyAlignment="1" applyProtection="1">
      <alignment horizontal="center" wrapText="1"/>
    </xf>
    <xf numFmtId="44" fontId="3" fillId="0" borderId="14" xfId="28" applyFont="1" applyBorder="1" applyAlignment="1" applyProtection="1">
      <alignment wrapText="1"/>
    </xf>
    <xf numFmtId="0" fontId="1" fillId="0" borderId="0" xfId="0" applyFont="1" applyBorder="1" applyAlignment="1" applyProtection="1">
      <alignment horizontal="right"/>
    </xf>
    <xf numFmtId="0" fontId="1" fillId="0" borderId="0" xfId="0" applyFont="1" applyBorder="1" applyAlignment="1" applyProtection="1">
      <alignment horizontal="left"/>
    </xf>
    <xf numFmtId="0" fontId="6" fillId="0" borderId="0" xfId="0" applyFont="1" applyBorder="1"/>
    <xf numFmtId="0" fontId="0" fillId="0" borderId="10" xfId="0" applyBorder="1"/>
    <xf numFmtId="0" fontId="41" fillId="0" borderId="17" xfId="0" applyFont="1" applyBorder="1" applyAlignment="1" applyProtection="1">
      <alignment horizontal="center"/>
    </xf>
    <xf numFmtId="0" fontId="0" fillId="0" borderId="10" xfId="0" applyFill="1" applyBorder="1"/>
    <xf numFmtId="0" fontId="6" fillId="0" borderId="0" xfId="0" applyFont="1" applyBorder="1" applyAlignment="1" applyProtection="1"/>
    <xf numFmtId="0" fontId="6" fillId="0" borderId="0" xfId="0" applyFont="1" applyAlignment="1" applyProtection="1"/>
    <xf numFmtId="0" fontId="6" fillId="0" borderId="0" xfId="0" applyFont="1" applyAlignment="1" applyProtection="1">
      <alignment horizontal="center"/>
    </xf>
    <xf numFmtId="0" fontId="9" fillId="0" borderId="15" xfId="0" applyFont="1" applyBorder="1" applyAlignment="1" applyProtection="1">
      <alignment horizontal="center" vertical="top"/>
    </xf>
    <xf numFmtId="0" fontId="9" fillId="0" borderId="15" xfId="0" applyFont="1" applyBorder="1" applyAlignment="1" applyProtection="1">
      <alignment horizontal="center"/>
    </xf>
    <xf numFmtId="0" fontId="0" fillId="0" borderId="10" xfId="0" applyBorder="1" applyAlignment="1" applyProtection="1">
      <alignment horizontal="right"/>
    </xf>
    <xf numFmtId="0" fontId="9" fillId="0" borderId="13" xfId="0" applyFont="1" applyBorder="1" applyAlignment="1" applyProtection="1">
      <alignment horizontal="center" vertical="top"/>
      <protection locked="0"/>
    </xf>
    <xf numFmtId="0" fontId="1" fillId="0" borderId="17" xfId="0" applyFont="1" applyBorder="1" applyAlignment="1" applyProtection="1"/>
    <xf numFmtId="0" fontId="1" fillId="0" borderId="12" xfId="0" applyFont="1" applyBorder="1"/>
    <xf numFmtId="0" fontId="1" fillId="0" borderId="0" xfId="0" applyFont="1" applyBorder="1"/>
    <xf numFmtId="0" fontId="1" fillId="0" borderId="12" xfId="0" applyFont="1" applyBorder="1" applyAlignment="1" applyProtection="1">
      <alignment horizontal="center"/>
      <protection locked="0"/>
    </xf>
    <xf numFmtId="0" fontId="0" fillId="0" borderId="0" xfId="0" applyBorder="1" applyAlignment="1" applyProtection="1">
      <alignment horizontal="center"/>
      <protection locked="0"/>
    </xf>
    <xf numFmtId="0" fontId="3" fillId="0" borderId="0" xfId="44" applyFont="1" applyFill="1" applyBorder="1" applyAlignment="1" applyProtection="1">
      <alignment horizontal="left"/>
    </xf>
    <xf numFmtId="0" fontId="1" fillId="0" borderId="0" xfId="44" applyAlignment="1" applyProtection="1">
      <alignment horizontal="center"/>
    </xf>
    <xf numFmtId="0" fontId="1" fillId="0" borderId="0" xfId="44" applyProtection="1"/>
    <xf numFmtId="0" fontId="1" fillId="0" borderId="12" xfId="44" applyFont="1" applyFill="1" applyBorder="1" applyProtection="1"/>
    <xf numFmtId="0" fontId="1" fillId="0" borderId="12" xfId="44" applyFont="1" applyBorder="1" applyAlignment="1" applyProtection="1">
      <alignment horizontal="center"/>
      <protection locked="0"/>
    </xf>
    <xf numFmtId="0" fontId="1" fillId="0" borderId="0" xfId="44" applyFill="1" applyBorder="1" applyProtection="1"/>
    <xf numFmtId="0" fontId="3" fillId="0" borderId="0" xfId="44" applyFont="1" applyBorder="1" applyAlignment="1">
      <alignment horizontal="center"/>
    </xf>
    <xf numFmtId="0" fontId="3" fillId="0" borderId="14" xfId="44" applyFont="1" applyBorder="1" applyAlignment="1">
      <alignment horizontal="center"/>
    </xf>
    <xf numFmtId="0" fontId="10" fillId="0" borderId="0" xfId="35" applyAlignment="1" applyProtection="1">
      <alignment horizontal="left"/>
    </xf>
    <xf numFmtId="0" fontId="1" fillId="0" borderId="12" xfId="0" applyFont="1" applyFill="1" applyBorder="1"/>
    <xf numFmtId="0" fontId="1" fillId="0" borderId="22" xfId="0" applyFont="1" applyFill="1" applyBorder="1" applyAlignment="1" applyProtection="1">
      <alignment horizontal="left" vertical="top"/>
    </xf>
    <xf numFmtId="0" fontId="6" fillId="0" borderId="0" xfId="44" applyFont="1" applyBorder="1" applyAlignment="1" applyProtection="1">
      <alignment horizontal="right"/>
    </xf>
    <xf numFmtId="0" fontId="5" fillId="0" borderId="10" xfId="44" applyFont="1" applyBorder="1" applyAlignment="1" applyProtection="1">
      <alignment horizontal="left" wrapText="1"/>
    </xf>
    <xf numFmtId="0" fontId="3" fillId="0" borderId="11" xfId="44" applyFont="1" applyBorder="1" applyAlignment="1" applyProtection="1"/>
    <xf numFmtId="0" fontId="1" fillId="0" borderId="11" xfId="44" applyFont="1" applyBorder="1" applyAlignment="1" applyProtection="1"/>
    <xf numFmtId="0" fontId="3" fillId="0" borderId="0" xfId="44" applyFont="1" applyBorder="1" applyAlignment="1" applyProtection="1"/>
    <xf numFmtId="0" fontId="1" fillId="0" borderId="0" xfId="44" applyFont="1" applyBorder="1" applyAlignment="1" applyProtection="1"/>
    <xf numFmtId="0" fontId="3" fillId="0" borderId="15" xfId="44" applyFont="1" applyBorder="1" applyAlignment="1" applyProtection="1"/>
    <xf numFmtId="0" fontId="1" fillId="0" borderId="15" xfId="44" applyFont="1" applyBorder="1" applyAlignment="1" applyProtection="1"/>
    <xf numFmtId="0" fontId="7" fillId="0" borderId="15" xfId="44" applyFont="1" applyBorder="1" applyAlignment="1" applyProtection="1">
      <alignment horizontal="left" wrapText="1"/>
    </xf>
    <xf numFmtId="0" fontId="2" fillId="0" borderId="15" xfId="44" applyFont="1" applyBorder="1" applyAlignment="1" applyProtection="1">
      <alignment horizontal="left" wrapText="1"/>
    </xf>
    <xf numFmtId="0" fontId="1" fillId="0" borderId="0" xfId="44" applyBorder="1" applyAlignment="1" applyProtection="1">
      <alignment horizontal="right"/>
    </xf>
    <xf numFmtId="0" fontId="1" fillId="0" borderId="10" xfId="44" applyBorder="1" applyAlignment="1" applyProtection="1">
      <alignment horizontal="right"/>
    </xf>
    <xf numFmtId="0" fontId="1" fillId="0" borderId="22" xfId="44" applyFont="1" applyBorder="1" applyAlignment="1" applyProtection="1">
      <alignment horizontal="left" vertical="top"/>
    </xf>
    <xf numFmtId="0" fontId="1" fillId="0" borderId="12" xfId="44" applyFont="1" applyFill="1" applyBorder="1" applyAlignment="1" applyProtection="1">
      <alignment horizontal="center"/>
      <protection locked="0"/>
    </xf>
    <xf numFmtId="0" fontId="1" fillId="0" borderId="12" xfId="44" applyFill="1" applyBorder="1" applyAlignment="1" applyProtection="1">
      <alignment horizontal="center"/>
      <protection locked="0"/>
    </xf>
    <xf numFmtId="0" fontId="44" fillId="0" borderId="0" xfId="44" applyFont="1" applyProtection="1"/>
    <xf numFmtId="0" fontId="44" fillId="0" borderId="11" xfId="44" applyFont="1" applyBorder="1" applyAlignment="1" applyProtection="1">
      <alignment horizontal="center"/>
    </xf>
    <xf numFmtId="0" fontId="44" fillId="0" borderId="0" xfId="44" applyFont="1"/>
    <xf numFmtId="0" fontId="44" fillId="0" borderId="0" xfId="44" applyFont="1" applyBorder="1" applyAlignment="1" applyProtection="1">
      <alignment horizontal="right"/>
    </xf>
    <xf numFmtId="0" fontId="44" fillId="0" borderId="11" xfId="44" applyFont="1" applyBorder="1" applyAlignment="1" applyProtection="1">
      <alignment horizontal="left" vertical="top"/>
    </xf>
    <xf numFmtId="0" fontId="3" fillId="0" borderId="0" xfId="44" applyFont="1" applyBorder="1" applyAlignment="1" applyProtection="1">
      <alignment horizontal="center"/>
    </xf>
    <xf numFmtId="0" fontId="3" fillId="0" borderId="14" xfId="44" applyFont="1" applyBorder="1" applyAlignment="1" applyProtection="1">
      <alignment horizontal="center"/>
    </xf>
    <xf numFmtId="0" fontId="0" fillId="27" borderId="14" xfId="0" applyFill="1" applyBorder="1" applyProtection="1">
      <protection locked="0"/>
    </xf>
    <xf numFmtId="0" fontId="0" fillId="28" borderId="12" xfId="0" applyFill="1" applyBorder="1" applyAlignment="1" applyProtection="1">
      <alignment horizontal="center"/>
      <protection locked="0"/>
    </xf>
    <xf numFmtId="0" fontId="2" fillId="0" borderId="0" xfId="0" applyFont="1" applyBorder="1" applyAlignment="1" applyProtection="1"/>
    <xf numFmtId="0" fontId="1" fillId="0" borderId="0" xfId="44" applyFont="1" applyBorder="1"/>
    <xf numFmtId="0" fontId="1" fillId="0" borderId="12" xfId="0" applyFont="1" applyBorder="1" applyAlignment="1"/>
    <xf numFmtId="0" fontId="1" fillId="0" borderId="12" xfId="0" applyFont="1" applyBorder="1" applyAlignment="1">
      <alignment horizontal="left"/>
    </xf>
    <xf numFmtId="0" fontId="1" fillId="0" borderId="11" xfId="0" applyFont="1" applyBorder="1" applyAlignment="1">
      <alignment vertical="top" wrapText="1"/>
    </xf>
    <xf numFmtId="0" fontId="1" fillId="0" borderId="11" xfId="0" applyFont="1" applyBorder="1" applyAlignment="1">
      <alignment wrapText="1"/>
    </xf>
    <xf numFmtId="0" fontId="1" fillId="0" borderId="12" xfId="0" applyFont="1" applyBorder="1" applyAlignment="1">
      <alignment wrapText="1"/>
    </xf>
    <xf numFmtId="0" fontId="1" fillId="0" borderId="12" xfId="0" applyFont="1" applyBorder="1" applyAlignment="1">
      <alignment horizontal="left" wrapText="1"/>
    </xf>
    <xf numFmtId="0" fontId="0" fillId="0" borderId="0" xfId="0" applyAlignment="1">
      <alignment wrapText="1"/>
    </xf>
    <xf numFmtId="0" fontId="3" fillId="0" borderId="0" xfId="0" applyFont="1" applyAlignment="1" applyProtection="1">
      <alignment horizontal="left"/>
    </xf>
    <xf numFmtId="0" fontId="0" fillId="0" borderId="10" xfId="0" applyBorder="1" applyAlignment="1">
      <alignment horizontal="center"/>
    </xf>
    <xf numFmtId="0" fontId="5" fillId="0" borderId="0" xfId="44" applyFont="1" applyFill="1" applyBorder="1" applyAlignment="1" applyProtection="1">
      <alignment horizontal="center" vertical="top" textRotation="90"/>
    </xf>
    <xf numFmtId="0" fontId="1" fillId="0" borderId="0" xfId="44" applyFont="1" applyBorder="1" applyAlignment="1" applyProtection="1">
      <alignment horizontal="right"/>
    </xf>
    <xf numFmtId="0" fontId="1" fillId="0" borderId="10" xfId="44" applyFont="1" applyBorder="1" applyAlignment="1" applyProtection="1">
      <alignment horizontal="left"/>
    </xf>
    <xf numFmtId="0" fontId="1" fillId="0" borderId="0" xfId="44" applyFont="1" applyProtection="1"/>
    <xf numFmtId="0" fontId="3" fillId="0" borderId="0" xfId="44" applyFont="1" applyFill="1" applyBorder="1" applyAlignment="1" applyProtection="1">
      <alignment horizontal="center" vertical="top" textRotation="90"/>
    </xf>
    <xf numFmtId="0" fontId="6" fillId="0" borderId="10" xfId="44" applyFont="1" applyBorder="1" applyAlignment="1" applyProtection="1">
      <alignment horizontal="left" wrapText="1"/>
    </xf>
    <xf numFmtId="0" fontId="14" fillId="0" borderId="0" xfId="44" applyFont="1" applyProtection="1"/>
    <xf numFmtId="0" fontId="5" fillId="0" borderId="0" xfId="44" applyFont="1" applyFill="1" applyBorder="1" applyAlignment="1" applyProtection="1">
      <alignment horizontal="center" vertical="top"/>
    </xf>
    <xf numFmtId="0" fontId="17" fillId="0" borderId="0" xfId="44" applyFont="1" applyProtection="1"/>
    <xf numFmtId="0" fontId="1" fillId="0" borderId="0" xfId="44" applyBorder="1"/>
    <xf numFmtId="0" fontId="1" fillId="0" borderId="0" xfId="44" applyFont="1" applyFill="1" applyBorder="1" applyAlignment="1" applyProtection="1">
      <alignment horizontal="left"/>
      <protection locked="0"/>
    </xf>
    <xf numFmtId="0" fontId="1" fillId="0" borderId="0" xfId="44" applyBorder="1" applyAlignment="1">
      <alignment horizontal="center"/>
    </xf>
    <xf numFmtId="0" fontId="1" fillId="0" borderId="10" xfId="44" applyBorder="1"/>
    <xf numFmtId="0" fontId="1" fillId="0" borderId="12" xfId="44" applyBorder="1" applyAlignment="1" applyProtection="1">
      <alignment horizontal="center"/>
      <protection locked="0"/>
    </xf>
    <xf numFmtId="0" fontId="41" fillId="0" borderId="17" xfId="44" applyFont="1" applyBorder="1" applyAlignment="1" applyProtection="1">
      <alignment horizontal="center"/>
    </xf>
    <xf numFmtId="0" fontId="1" fillId="0" borderId="10" xfId="44" applyFill="1" applyBorder="1"/>
    <xf numFmtId="0" fontId="1" fillId="0" borderId="0" xfId="44" applyFont="1" applyFill="1" applyBorder="1" applyAlignment="1" applyProtection="1">
      <alignment horizontal="center" vertical="top"/>
    </xf>
    <xf numFmtId="0" fontId="47" fillId="0" borderId="17" xfId="44" applyFont="1" applyBorder="1" applyAlignment="1" applyProtection="1">
      <alignment horizontal="center"/>
    </xf>
    <xf numFmtId="0" fontId="1" fillId="0" borderId="0" xfId="44" applyAlignment="1" applyProtection="1"/>
    <xf numFmtId="0" fontId="1" fillId="0" borderId="0" xfId="44" applyFont="1" applyFill="1" applyProtection="1"/>
    <xf numFmtId="0" fontId="11" fillId="0" borderId="14" xfId="44" applyFont="1" applyBorder="1" applyAlignment="1" applyProtection="1">
      <alignment horizontal="center"/>
    </xf>
    <xf numFmtId="0" fontId="9" fillId="0" borderId="0" xfId="44" applyFont="1" applyProtection="1"/>
    <xf numFmtId="0" fontId="1" fillId="0" borderId="0" xfId="0" applyFont="1"/>
    <xf numFmtId="0" fontId="5" fillId="0" borderId="0" xfId="0" applyFont="1" applyBorder="1" applyAlignment="1"/>
    <xf numFmtId="0" fontId="1" fillId="0" borderId="0" xfId="44" applyFont="1" applyBorder="1" applyProtection="1"/>
    <xf numFmtId="0" fontId="1" fillId="0" borderId="10" xfId="44" applyFont="1" applyBorder="1" applyAlignment="1" applyProtection="1">
      <alignment horizontal="left" wrapText="1"/>
    </xf>
    <xf numFmtId="0" fontId="43" fillId="0" borderId="0" xfId="44" applyFont="1" applyBorder="1" applyProtection="1"/>
    <xf numFmtId="0" fontId="3" fillId="0" borderId="0" xfId="0" applyFont="1" applyAlignment="1">
      <alignment horizontal="left" vertical="top"/>
    </xf>
    <xf numFmtId="0" fontId="0" fillId="0" borderId="0" xfId="0" quotePrefix="1" applyAlignment="1"/>
    <xf numFmtId="0" fontId="5" fillId="0" borderId="20" xfId="0" applyFont="1" applyFill="1" applyBorder="1" applyAlignment="1">
      <alignment horizontal="center" vertical="top" textRotation="90"/>
    </xf>
    <xf numFmtId="0" fontId="1" fillId="0" borderId="11" xfId="0" applyFont="1" applyBorder="1" applyAlignment="1">
      <alignment horizontal="right"/>
    </xf>
    <xf numFmtId="0" fontId="1" fillId="0" borderId="32" xfId="0" applyFont="1" applyBorder="1" applyAlignment="1">
      <alignment horizontal="left"/>
    </xf>
    <xf numFmtId="0" fontId="5" fillId="0" borderId="23" xfId="0" applyFont="1" applyFill="1" applyBorder="1" applyAlignment="1">
      <alignment horizontal="center" vertical="top" textRotation="90"/>
    </xf>
    <xf numFmtId="0" fontId="14" fillId="0" borderId="0" xfId="0" applyFont="1"/>
    <xf numFmtId="0" fontId="9" fillId="0" borderId="0" xfId="0" applyFont="1" applyAlignment="1"/>
    <xf numFmtId="0" fontId="0" fillId="0" borderId="10" xfId="0" applyBorder="1" applyAlignment="1">
      <alignment horizontal="center" wrapText="1"/>
    </xf>
    <xf numFmtId="0" fontId="3" fillId="0" borderId="0" xfId="0" applyFont="1" applyAlignment="1" applyProtection="1"/>
    <xf numFmtId="0" fontId="0" fillId="0" borderId="12" xfId="0" applyBorder="1" applyAlignment="1">
      <alignment horizontal="left" wrapText="1"/>
    </xf>
    <xf numFmtId="0" fontId="0" fillId="0" borderId="12" xfId="0" applyBorder="1" applyAlignment="1">
      <alignment horizontal="left" wrapText="1" indent="1"/>
    </xf>
    <xf numFmtId="0" fontId="1" fillId="0" borderId="11" xfId="0" applyFont="1" applyBorder="1" applyAlignment="1"/>
    <xf numFmtId="0" fontId="3" fillId="0" borderId="12" xfId="0" applyFont="1" applyBorder="1" applyAlignment="1">
      <alignment vertical="top" wrapText="1"/>
    </xf>
    <xf numFmtId="0" fontId="3" fillId="0" borderId="12" xfId="0" applyFont="1" applyBorder="1" applyAlignment="1"/>
    <xf numFmtId="0" fontId="3" fillId="0" borderId="12" xfId="0" applyFont="1" applyBorder="1" applyAlignment="1">
      <alignment horizontal="left"/>
    </xf>
    <xf numFmtId="0" fontId="1" fillId="0" borderId="12" xfId="0" applyFont="1" applyBorder="1" applyAlignment="1">
      <alignment horizontal="left" wrapText="1" indent="1"/>
    </xf>
    <xf numFmtId="0" fontId="9" fillId="0" borderId="0" xfId="0" applyFont="1" applyBorder="1" applyAlignment="1"/>
    <xf numFmtId="0" fontId="9" fillId="0" borderId="0" xfId="44" applyFont="1" applyAlignment="1">
      <alignment horizontal="left"/>
    </xf>
    <xf numFmtId="0" fontId="9" fillId="0" borderId="0" xfId="44" applyFont="1"/>
    <xf numFmtId="0" fontId="6" fillId="0" borderId="0" xfId="44" applyFont="1" applyAlignment="1">
      <alignment horizontal="left"/>
    </xf>
    <xf numFmtId="0" fontId="52" fillId="0" borderId="0" xfId="44" applyFont="1"/>
    <xf numFmtId="0" fontId="3" fillId="0" borderId="0" xfId="44" applyFont="1"/>
    <xf numFmtId="0" fontId="48" fillId="0" borderId="11" xfId="44" applyFont="1" applyBorder="1" applyAlignment="1" applyProtection="1">
      <alignment horizontal="center" textRotation="90"/>
    </xf>
    <xf numFmtId="0" fontId="48" fillId="0" borderId="0" xfId="44" applyFont="1" applyBorder="1" applyAlignment="1" applyProtection="1">
      <alignment horizontal="center" textRotation="90"/>
    </xf>
    <xf numFmtId="0" fontId="19" fillId="0" borderId="0" xfId="44" applyFont="1" applyBorder="1" applyAlignment="1" applyProtection="1">
      <alignment horizontal="center" textRotation="90"/>
    </xf>
    <xf numFmtId="0" fontId="11" fillId="0" borderId="0" xfId="44" applyFont="1" applyBorder="1" applyAlignment="1" applyProtection="1">
      <alignment horizontal="right"/>
    </xf>
    <xf numFmtId="0" fontId="1" fillId="0" borderId="0" xfId="44" applyFont="1" applyAlignment="1" applyProtection="1">
      <alignment horizontal="left"/>
    </xf>
    <xf numFmtId="0" fontId="11" fillId="0" borderId="0" xfId="44" applyFont="1" applyAlignment="1" applyProtection="1">
      <alignment horizontal="left"/>
    </xf>
    <xf numFmtId="0" fontId="11" fillId="0" borderId="0" xfId="44" applyFont="1" applyBorder="1" applyAlignment="1" applyProtection="1">
      <alignment horizontal="center"/>
    </xf>
    <xf numFmtId="0" fontId="9" fillId="0" borderId="0" xfId="44" applyFont="1" applyAlignment="1">
      <alignment horizontal="center"/>
    </xf>
    <xf numFmtId="0" fontId="9" fillId="0" borderId="0" xfId="44" applyFont="1" applyBorder="1" applyAlignment="1" applyProtection="1"/>
    <xf numFmtId="0" fontId="9" fillId="0" borderId="22" xfId="44" applyFont="1" applyBorder="1" applyAlignment="1" applyProtection="1">
      <alignment horizontal="left"/>
    </xf>
    <xf numFmtId="0" fontId="9" fillId="0" borderId="12" xfId="44" applyFont="1" applyBorder="1" applyAlignment="1" applyProtection="1">
      <alignment horizontal="center"/>
      <protection locked="0"/>
    </xf>
    <xf numFmtId="0" fontId="9" fillId="0" borderId="12" xfId="44" applyFont="1" applyBorder="1"/>
    <xf numFmtId="0" fontId="11" fillId="0" borderId="0" xfId="44" applyFont="1" applyFill="1" applyBorder="1" applyAlignment="1">
      <alignment horizontal="center" wrapText="1"/>
    </xf>
    <xf numFmtId="0" fontId="2" fillId="0" borderId="14" xfId="44" applyFont="1" applyFill="1" applyBorder="1" applyAlignment="1">
      <alignment horizontal="center" wrapText="1"/>
    </xf>
    <xf numFmtId="0" fontId="1" fillId="0" borderId="22" xfId="0" applyFont="1" applyBorder="1" applyAlignment="1" applyProtection="1">
      <alignment horizontal="left"/>
    </xf>
    <xf numFmtId="0" fontId="10" fillId="0" borderId="15" xfId="35" applyBorder="1" applyAlignment="1" applyProtection="1">
      <alignment horizontal="left"/>
    </xf>
    <xf numFmtId="0" fontId="53" fillId="0" borderId="0" xfId="0" applyFont="1" applyBorder="1" applyAlignment="1" applyProtection="1">
      <alignment horizontal="center"/>
    </xf>
    <xf numFmtId="0" fontId="0" fillId="0" borderId="17" xfId="0" applyBorder="1" applyAlignment="1"/>
    <xf numFmtId="0" fontId="3" fillId="0" borderId="16" xfId="0" applyFont="1" applyFill="1" applyBorder="1" applyAlignment="1" applyProtection="1">
      <alignment horizontal="center"/>
    </xf>
    <xf numFmtId="0" fontId="0" fillId="0" borderId="0" xfId="0" applyBorder="1" applyAlignment="1"/>
    <xf numFmtId="0" fontId="0" fillId="0" borderId="12" xfId="0" applyBorder="1" applyAlignment="1"/>
    <xf numFmtId="0" fontId="0" fillId="0" borderId="0" xfId="0" applyFont="1" applyFill="1" applyBorder="1" applyAlignment="1"/>
    <xf numFmtId="0" fontId="0" fillId="0" borderId="0" xfId="0" applyFill="1" applyBorder="1" applyAlignment="1"/>
    <xf numFmtId="0" fontId="1" fillId="0" borderId="0" xfId="0" applyFont="1" applyBorder="1" applyAlignment="1"/>
    <xf numFmtId="0" fontId="1" fillId="0" borderId="15" xfId="0" applyFont="1" applyBorder="1" applyAlignment="1" applyProtection="1">
      <alignment vertical="top"/>
    </xf>
    <xf numFmtId="0" fontId="1" fillId="0" borderId="11" xfId="0" applyFont="1" applyBorder="1" applyAlignment="1" applyProtection="1">
      <alignment horizontal="left" vertical="top"/>
    </xf>
    <xf numFmtId="0" fontId="1" fillId="0" borderId="12" xfId="0" applyFont="1" applyBorder="1" applyAlignment="1" applyProtection="1">
      <alignment horizontal="left" vertical="top"/>
    </xf>
    <xf numFmtId="0" fontId="1" fillId="0" borderId="0" xfId="0" applyFont="1" applyBorder="1" applyAlignment="1" applyProtection="1">
      <alignment horizontal="left" vertical="top"/>
    </xf>
    <xf numFmtId="0" fontId="1" fillId="0" borderId="0" xfId="0" applyFont="1" applyFill="1" applyBorder="1" applyAlignment="1" applyProtection="1">
      <alignment horizontal="left" vertical="top"/>
    </xf>
    <xf numFmtId="0" fontId="1" fillId="0" borderId="0" xfId="0" applyFont="1" applyFill="1" applyBorder="1" applyAlignment="1"/>
    <xf numFmtId="0" fontId="1" fillId="0" borderId="17" xfId="0" applyFont="1" applyFill="1" applyBorder="1" applyAlignment="1"/>
    <xf numFmtId="0" fontId="1" fillId="0" borderId="0" xfId="44" applyFill="1"/>
    <xf numFmtId="0" fontId="3" fillId="0" borderId="0" xfId="44" applyFont="1" applyAlignment="1" applyProtection="1">
      <alignment horizontal="left"/>
    </xf>
    <xf numFmtId="0" fontId="1" fillId="0" borderId="22" xfId="44" applyFont="1" applyBorder="1" applyProtection="1"/>
    <xf numFmtId="164" fontId="1" fillId="0" borderId="17" xfId="0" applyNumberFormat="1" applyFont="1" applyBorder="1" applyAlignment="1" applyProtection="1">
      <alignment horizontal="center"/>
    </xf>
    <xf numFmtId="0" fontId="1" fillId="0" borderId="26" xfId="0" applyFont="1" applyBorder="1" applyAlignment="1" applyProtection="1">
      <alignment horizontal="left" indent="1"/>
    </xf>
    <xf numFmtId="0" fontId="3" fillId="0" borderId="29" xfId="0" applyFont="1" applyBorder="1" applyAlignment="1" applyProtection="1">
      <alignment horizontal="center"/>
    </xf>
    <xf numFmtId="164" fontId="1" fillId="0" borderId="28" xfId="0" applyNumberFormat="1" applyFont="1" applyBorder="1" applyAlignment="1" applyProtection="1">
      <alignment horizontal="center"/>
      <protection locked="0"/>
    </xf>
    <xf numFmtId="164" fontId="1" fillId="0" borderId="33" xfId="0" applyNumberFormat="1" applyFont="1" applyBorder="1" applyAlignment="1" applyProtection="1">
      <alignment horizontal="center"/>
      <protection locked="0"/>
    </xf>
    <xf numFmtId="164" fontId="1" fillId="0" borderId="37" xfId="0" applyNumberFormat="1" applyFont="1" applyBorder="1" applyAlignment="1" applyProtection="1">
      <alignment horizontal="center"/>
    </xf>
    <xf numFmtId="164" fontId="1" fillId="0" borderId="11" xfId="0" applyNumberFormat="1" applyFont="1" applyBorder="1" applyAlignment="1" applyProtection="1">
      <alignment horizontal="center"/>
    </xf>
    <xf numFmtId="164" fontId="1" fillId="0" borderId="43" xfId="0" applyNumberFormat="1" applyFont="1" applyBorder="1" applyAlignment="1" applyProtection="1">
      <alignment horizontal="center"/>
    </xf>
    <xf numFmtId="0" fontId="1" fillId="0" borderId="31" xfId="0" applyFont="1" applyBorder="1" applyAlignment="1" applyProtection="1">
      <alignment horizontal="left" indent="1"/>
    </xf>
    <xf numFmtId="0" fontId="1" fillId="0" borderId="15" xfId="0" applyFont="1" applyBorder="1" applyAlignment="1" applyProtection="1">
      <alignment horizontal="center"/>
    </xf>
    <xf numFmtId="164" fontId="1" fillId="0" borderId="15" xfId="0" applyNumberFormat="1" applyFont="1" applyBorder="1" applyAlignment="1" applyProtection="1">
      <alignment horizontal="center"/>
    </xf>
    <xf numFmtId="164" fontId="1" fillId="0" borderId="44" xfId="0" applyNumberFormat="1" applyFont="1" applyBorder="1" applyAlignment="1" applyProtection="1">
      <alignment horizontal="center"/>
    </xf>
    <xf numFmtId="0" fontId="1" fillId="0" borderId="25" xfId="0" applyFont="1" applyBorder="1" applyAlignment="1" applyProtection="1">
      <alignment horizontal="left" indent="2"/>
    </xf>
    <xf numFmtId="0" fontId="1" fillId="0" borderId="25" xfId="0" applyFont="1" applyBorder="1" applyAlignment="1" applyProtection="1">
      <alignment horizontal="left" indent="1"/>
    </xf>
    <xf numFmtId="164" fontId="1" fillId="0" borderId="34" xfId="0" applyNumberFormat="1" applyFont="1" applyBorder="1" applyAlignment="1" applyProtection="1">
      <alignment horizontal="center"/>
      <protection locked="0"/>
    </xf>
    <xf numFmtId="164" fontId="1" fillId="0" borderId="38" xfId="0" applyNumberFormat="1" applyFont="1" applyBorder="1" applyAlignment="1" applyProtection="1">
      <alignment horizontal="center"/>
      <protection locked="0"/>
    </xf>
    <xf numFmtId="0" fontId="3" fillId="0" borderId="17" xfId="0" applyFont="1" applyBorder="1" applyAlignment="1" applyProtection="1">
      <alignment horizontal="center"/>
    </xf>
    <xf numFmtId="0" fontId="1" fillId="0" borderId="40" xfId="0" applyFont="1" applyBorder="1" applyAlignment="1" applyProtection="1">
      <alignment horizontal="left" indent="1"/>
    </xf>
    <xf numFmtId="164" fontId="1" fillId="0" borderId="35" xfId="0" applyNumberFormat="1" applyFont="1" applyBorder="1" applyAlignment="1" applyProtection="1">
      <alignment horizontal="center"/>
      <protection locked="0"/>
    </xf>
    <xf numFmtId="164" fontId="1" fillId="0" borderId="51" xfId="0" applyNumberFormat="1" applyFont="1" applyBorder="1" applyAlignment="1" applyProtection="1">
      <alignment horizontal="center"/>
      <protection locked="0"/>
    </xf>
    <xf numFmtId="0" fontId="3" fillId="0" borderId="27" xfId="0" applyFont="1" applyBorder="1" applyAlignment="1" applyProtection="1">
      <alignment horizontal="center"/>
    </xf>
    <xf numFmtId="0" fontId="1" fillId="0" borderId="41" xfId="0" applyFont="1" applyBorder="1" applyAlignment="1" applyProtection="1">
      <alignment horizontal="left" indent="1"/>
    </xf>
    <xf numFmtId="0" fontId="3" fillId="0" borderId="42" xfId="0" applyFont="1" applyBorder="1" applyAlignment="1" applyProtection="1">
      <alignment horizontal="center"/>
    </xf>
    <xf numFmtId="164" fontId="1" fillId="0" borderId="36" xfId="0" applyNumberFormat="1" applyFont="1" applyBorder="1" applyAlignment="1" applyProtection="1">
      <alignment horizontal="center"/>
      <protection locked="0"/>
    </xf>
    <xf numFmtId="164" fontId="1" fillId="0" borderId="39" xfId="0" applyNumberFormat="1" applyFont="1" applyBorder="1" applyAlignment="1" applyProtection="1">
      <alignment horizontal="center"/>
      <protection locked="0"/>
    </xf>
    <xf numFmtId="0" fontId="0" fillId="0" borderId="0" xfId="0" applyAlignment="1"/>
    <xf numFmtId="0" fontId="9" fillId="0" borderId="12" xfId="0" applyFont="1" applyBorder="1" applyAlignment="1" applyProtection="1">
      <alignment horizontal="center" wrapText="1"/>
      <protection locked="0"/>
    </xf>
    <xf numFmtId="0" fontId="9" fillId="0" borderId="50" xfId="0" applyFont="1" applyBorder="1" applyAlignment="1" applyProtection="1">
      <alignment horizontal="center" wrapText="1"/>
      <protection locked="0"/>
    </xf>
    <xf numFmtId="0" fontId="11" fillId="0" borderId="14" xfId="0" applyFont="1" applyBorder="1" applyAlignment="1">
      <alignment horizontal="center"/>
    </xf>
    <xf numFmtId="0" fontId="9" fillId="0" borderId="50" xfId="0" applyFont="1" applyBorder="1" applyAlignment="1" applyProtection="1">
      <alignment horizontal="center"/>
      <protection locked="0"/>
    </xf>
    <xf numFmtId="0" fontId="1" fillId="0" borderId="0" xfId="0" quotePrefix="1" applyFont="1" applyAlignment="1"/>
    <xf numFmtId="0" fontId="56" fillId="0" borderId="0" xfId="0" applyFont="1"/>
    <xf numFmtId="0" fontId="0" fillId="0" borderId="0" xfId="0" applyBorder="1" applyAlignment="1">
      <alignment horizontal="center"/>
    </xf>
    <xf numFmtId="0" fontId="59" fillId="0" borderId="0" xfId="0" applyFont="1"/>
    <xf numFmtId="0" fontId="1" fillId="0" borderId="12" xfId="0" applyFont="1" applyFill="1" applyBorder="1" applyAlignment="1" applyProtection="1">
      <alignment horizontal="center" vertical="center"/>
      <protection locked="0"/>
    </xf>
    <xf numFmtId="0" fontId="60" fillId="0" borderId="0" xfId="0" applyFont="1"/>
    <xf numFmtId="0" fontId="14" fillId="31" borderId="25" xfId="0" applyFont="1" applyFill="1" applyBorder="1" applyAlignment="1" applyProtection="1">
      <alignment horizontal="center" vertical="center" wrapText="1"/>
    </xf>
    <xf numFmtId="0" fontId="0" fillId="0" borderId="10" xfId="0" applyBorder="1" applyAlignment="1">
      <alignment horizontal="right" wrapText="1"/>
    </xf>
    <xf numFmtId="0" fontId="1" fillId="0" borderId="22" xfId="0" applyFont="1" applyBorder="1" applyAlignment="1"/>
    <xf numFmtId="0" fontId="3" fillId="33" borderId="52" xfId="44" applyFont="1" applyFill="1" applyBorder="1" applyAlignment="1">
      <alignment horizontal="center"/>
    </xf>
    <xf numFmtId="0" fontId="47" fillId="0" borderId="0" xfId="0" applyFont="1" applyBorder="1" applyAlignment="1">
      <alignment horizontal="center"/>
    </xf>
    <xf numFmtId="0" fontId="47" fillId="0" borderId="49" xfId="0" applyFont="1" applyBorder="1" applyAlignment="1">
      <alignment horizontal="center" vertical="center"/>
    </xf>
    <xf numFmtId="0" fontId="11" fillId="30" borderId="12" xfId="0" applyFont="1" applyFill="1" applyBorder="1" applyAlignment="1">
      <alignment horizontal="center"/>
    </xf>
    <xf numFmtId="0" fontId="3" fillId="0" borderId="0" xfId="0" applyFont="1" applyBorder="1" applyAlignment="1"/>
    <xf numFmtId="0" fontId="47" fillId="0" borderId="0" xfId="44" applyFont="1" applyFill="1" applyBorder="1" applyAlignment="1">
      <alignment horizontal="center"/>
    </xf>
    <xf numFmtId="0" fontId="15" fillId="24" borderId="0" xfId="0" applyFont="1" applyFill="1" applyBorder="1" applyAlignment="1">
      <alignment vertical="center"/>
    </xf>
    <xf numFmtId="0" fontId="46" fillId="24" borderId="0" xfId="0" applyFont="1" applyFill="1" applyBorder="1" applyAlignment="1">
      <alignment vertical="center"/>
    </xf>
    <xf numFmtId="0" fontId="62" fillId="34" borderId="0" xfId="44" applyFont="1" applyFill="1" applyBorder="1" applyAlignment="1">
      <alignment horizontal="center"/>
    </xf>
    <xf numFmtId="0" fontId="1" fillId="0" borderId="12" xfId="44" applyFont="1" applyBorder="1" applyProtection="1">
      <protection locked="0"/>
    </xf>
    <xf numFmtId="0" fontId="1" fillId="0" borderId="17" xfId="44" applyFont="1" applyBorder="1" applyProtection="1">
      <protection locked="0"/>
    </xf>
    <xf numFmtId="0" fontId="1" fillId="0" borderId="30" xfId="0" applyFont="1" applyBorder="1" applyAlignment="1" applyProtection="1">
      <alignment horizontal="left" indent="1"/>
    </xf>
    <xf numFmtId="0" fontId="1" fillId="0" borderId="30" xfId="0" applyFont="1" applyBorder="1" applyAlignment="1" applyProtection="1">
      <alignment horizontal="left" indent="2"/>
    </xf>
    <xf numFmtId="0" fontId="47" fillId="0" borderId="15" xfId="0" applyFont="1" applyBorder="1" applyAlignment="1">
      <alignment horizontal="center" vertical="center"/>
    </xf>
    <xf numFmtId="0" fontId="1" fillId="0" borderId="0" xfId="0" applyFont="1" applyAlignment="1" applyProtection="1">
      <alignment horizontal="right"/>
    </xf>
    <xf numFmtId="0" fontId="1" fillId="0" borderId="13" xfId="0" applyFont="1" applyFill="1" applyBorder="1" applyAlignment="1" applyProtection="1">
      <alignment horizontal="center"/>
      <protection locked="0"/>
    </xf>
    <xf numFmtId="0" fontId="3" fillId="0" borderId="14" xfId="0" applyFont="1" applyFill="1" applyBorder="1" applyAlignment="1" applyProtection="1">
      <alignment horizontal="center"/>
    </xf>
    <xf numFmtId="0" fontId="43" fillId="0" borderId="0" xfId="0" applyFont="1" applyBorder="1" applyAlignment="1" applyProtection="1"/>
    <xf numFmtId="0" fontId="3" fillId="0" borderId="26" xfId="0" applyFont="1" applyBorder="1" applyAlignment="1" applyProtection="1">
      <alignment horizontal="left" indent="1"/>
    </xf>
    <xf numFmtId="0" fontId="1" fillId="0" borderId="17" xfId="0" applyFont="1" applyBorder="1" applyAlignment="1"/>
    <xf numFmtId="0" fontId="0" fillId="0" borderId="0" xfId="0" applyBorder="1" applyAlignment="1">
      <alignment horizontal="right" wrapText="1"/>
    </xf>
    <xf numFmtId="0" fontId="47" fillId="0" borderId="0" xfId="44" applyFont="1" applyAlignment="1">
      <alignment horizontal="center"/>
    </xf>
    <xf numFmtId="0" fontId="1" fillId="0" borderId="12" xfId="44" applyBorder="1" applyAlignment="1">
      <alignment horizontal="left" vertical="top" wrapText="1"/>
    </xf>
    <xf numFmtId="0" fontId="1" fillId="0" borderId="22" xfId="44" applyBorder="1" applyAlignment="1">
      <alignment horizontal="left" vertical="top" wrapText="1"/>
    </xf>
    <xf numFmtId="0" fontId="1" fillId="0" borderId="17" xfId="44" applyBorder="1" applyAlignment="1">
      <alignment horizontal="left" vertical="top" wrapText="1"/>
    </xf>
    <xf numFmtId="0" fontId="1" fillId="0" borderId="12" xfId="0" applyFont="1" applyBorder="1" applyAlignment="1">
      <alignment vertical="top" wrapText="1"/>
    </xf>
    <xf numFmtId="0" fontId="1" fillId="0" borderId="0" xfId="0" applyFont="1" applyAlignment="1">
      <alignment vertical="top" wrapText="1"/>
    </xf>
    <xf numFmtId="0" fontId="63" fillId="0" borderId="0" xfId="0" applyFont="1" applyFill="1" applyBorder="1" applyAlignment="1">
      <alignment vertical="center"/>
    </xf>
    <xf numFmtId="0" fontId="1" fillId="0" borderId="0" xfId="0" applyFont="1" applyFill="1"/>
    <xf numFmtId="0" fontId="1" fillId="0" borderId="12" xfId="44" applyFont="1" applyBorder="1" applyAlignment="1">
      <alignment horizontal="left" vertical="top" wrapText="1"/>
    </xf>
    <xf numFmtId="0" fontId="1" fillId="0" borderId="22" xfId="44" applyFont="1" applyBorder="1" applyAlignment="1">
      <alignment horizontal="left" vertical="top" wrapText="1"/>
    </xf>
    <xf numFmtId="0" fontId="1" fillId="0" borderId="17" xfId="44" applyFont="1" applyBorder="1" applyAlignment="1">
      <alignment horizontal="left" vertical="top" wrapText="1"/>
    </xf>
    <xf numFmtId="0" fontId="1" fillId="0" borderId="12" xfId="0" applyFont="1" applyBorder="1" applyAlignment="1" applyProtection="1">
      <alignment horizontal="center" vertical="top"/>
      <protection locked="0"/>
    </xf>
    <xf numFmtId="0" fontId="1" fillId="0" borderId="0" xfId="0" applyFont="1" applyAlignment="1">
      <alignment horizontal="right" wrapText="1"/>
    </xf>
    <xf numFmtId="0" fontId="10" fillId="0" borderId="0" xfId="35" applyAlignment="1" applyProtection="1"/>
    <xf numFmtId="0" fontId="47" fillId="0" borderId="15" xfId="0" applyFont="1" applyBorder="1" applyAlignment="1">
      <alignment horizontal="center"/>
    </xf>
    <xf numFmtId="0" fontId="1" fillId="0" borderId="17" xfId="0" applyFont="1" applyBorder="1"/>
    <xf numFmtId="0" fontId="47" fillId="0" borderId="17" xfId="0" applyFont="1" applyBorder="1" applyAlignment="1">
      <alignment horizontal="center"/>
    </xf>
    <xf numFmtId="0" fontId="65" fillId="0" borderId="17" xfId="0" applyFont="1" applyBorder="1" applyAlignment="1">
      <alignment horizontal="center"/>
    </xf>
    <xf numFmtId="0" fontId="12" fillId="0" borderId="0" xfId="0" applyFont="1" applyAlignment="1">
      <alignment horizontal="center" vertical="center" textRotation="90"/>
    </xf>
    <xf numFmtId="0" fontId="10" fillId="0" borderId="11" xfId="35" applyBorder="1" applyAlignment="1" applyProtection="1">
      <alignment horizontal="left"/>
    </xf>
    <xf numFmtId="0" fontId="0" fillId="0" borderId="11" xfId="0" applyBorder="1" applyAlignment="1">
      <alignment horizontal="center"/>
    </xf>
    <xf numFmtId="0" fontId="1" fillId="0" borderId="15" xfId="0" applyFont="1" applyBorder="1" applyAlignment="1">
      <alignment horizontal="left" vertical="top" wrapText="1"/>
    </xf>
    <xf numFmtId="0" fontId="3" fillId="0" borderId="45" xfId="0" applyFont="1" applyBorder="1" applyAlignment="1">
      <alignment horizontal="center"/>
    </xf>
    <xf numFmtId="0" fontId="67" fillId="0" borderId="18" xfId="45" applyFont="1" applyBorder="1" applyAlignment="1" applyProtection="1">
      <alignment horizontal="left" vertical="center"/>
      <protection locked="0"/>
    </xf>
    <xf numFmtId="165" fontId="67" fillId="0" borderId="12" xfId="45" applyNumberFormat="1" applyFont="1" applyBorder="1" applyAlignment="1" applyProtection="1">
      <alignment horizontal="center" vertical="center"/>
      <protection locked="0"/>
    </xf>
    <xf numFmtId="165" fontId="67" fillId="0" borderId="22" xfId="45" applyNumberFormat="1" applyFont="1" applyBorder="1" applyAlignment="1" applyProtection="1">
      <alignment horizontal="center" vertical="center"/>
      <protection locked="0"/>
    </xf>
    <xf numFmtId="165" fontId="67" fillId="0" borderId="13" xfId="45" applyNumberFormat="1" applyFont="1" applyBorder="1" applyAlignment="1" applyProtection="1">
      <alignment horizontal="center" vertical="center"/>
      <protection locked="0"/>
    </xf>
    <xf numFmtId="165" fontId="67" fillId="0" borderId="20" xfId="45" applyNumberFormat="1" applyFont="1" applyBorder="1" applyAlignment="1" applyProtection="1">
      <alignment horizontal="center" vertical="center"/>
      <protection locked="0"/>
    </xf>
    <xf numFmtId="0" fontId="67" fillId="0" borderId="32" xfId="45" applyFont="1" applyBorder="1" applyAlignment="1" applyProtection="1">
      <alignment horizontal="left" vertical="center"/>
      <protection locked="0"/>
    </xf>
    <xf numFmtId="0" fontId="1" fillId="0" borderId="0" xfId="0" applyFont="1" applyBorder="1" applyAlignment="1">
      <alignment horizontal="left"/>
    </xf>
    <xf numFmtId="0" fontId="3" fillId="0" borderId="65" xfId="0" applyFont="1" applyBorder="1" applyAlignment="1" applyProtection="1">
      <alignment horizontal="center"/>
    </xf>
    <xf numFmtId="0" fontId="0" fillId="0" borderId="17" xfId="0" applyBorder="1"/>
    <xf numFmtId="0" fontId="0" fillId="0" borderId="37" xfId="0" applyBorder="1"/>
    <xf numFmtId="0" fontId="73" fillId="0" borderId="0" xfId="0" applyFont="1" applyAlignment="1"/>
    <xf numFmtId="0" fontId="3" fillId="0" borderId="0" xfId="0" applyFont="1" applyFill="1" applyBorder="1" applyAlignment="1">
      <alignment horizontal="center" vertical="top"/>
    </xf>
    <xf numFmtId="0" fontId="1" fillId="0" borderId="0" xfId="0" applyFont="1" applyAlignment="1"/>
    <xf numFmtId="0" fontId="1" fillId="0" borderId="0" xfId="0" applyFont="1" applyFill="1" applyBorder="1" applyAlignment="1">
      <alignment horizontal="center" vertical="top"/>
    </xf>
    <xf numFmtId="0" fontId="1" fillId="0" borderId="0" xfId="0" applyFont="1" applyAlignment="1" applyProtection="1"/>
    <xf numFmtId="0" fontId="74" fillId="0" borderId="0" xfId="0" applyFont="1"/>
    <xf numFmtId="0" fontId="75" fillId="0" borderId="0" xfId="0" applyFont="1" applyAlignment="1" applyProtection="1"/>
    <xf numFmtId="0" fontId="1" fillId="0" borderId="25" xfId="0" applyFont="1" applyBorder="1" applyAlignment="1" applyProtection="1">
      <alignment horizontal="left" indent="3"/>
    </xf>
    <xf numFmtId="0" fontId="47" fillId="0" borderId="0" xfId="0" applyFont="1" applyAlignment="1">
      <alignment horizontal="center"/>
    </xf>
    <xf numFmtId="0" fontId="47" fillId="0" borderId="11" xfId="0" applyFont="1" applyBorder="1" applyAlignment="1">
      <alignment horizontal="center" vertical="center"/>
    </xf>
    <xf numFmtId="0" fontId="77" fillId="0" borderId="0" xfId="0" applyFont="1" applyFill="1" applyBorder="1" applyAlignment="1">
      <alignment vertical="center"/>
    </xf>
    <xf numFmtId="0" fontId="76" fillId="0" borderId="0" xfId="44" applyFont="1" applyAlignment="1">
      <alignment horizontal="center"/>
    </xf>
    <xf numFmtId="0" fontId="74" fillId="0" borderId="0" xfId="0" applyFont="1" applyFill="1"/>
    <xf numFmtId="0" fontId="69" fillId="0" borderId="50" xfId="45" applyFont="1" applyBorder="1" applyAlignment="1" applyProtection="1">
      <alignment horizontal="center" vertical="center"/>
    </xf>
    <xf numFmtId="0" fontId="70" fillId="0" borderId="0" xfId="45" applyFont="1" applyAlignment="1">
      <alignment vertical="center"/>
    </xf>
    <xf numFmtId="0" fontId="69" fillId="0" borderId="19" xfId="45" applyFont="1" applyBorder="1" applyAlignment="1" applyProtection="1">
      <alignment horizontal="center" vertical="center"/>
    </xf>
    <xf numFmtId="0" fontId="1" fillId="0" borderId="56" xfId="0" applyFont="1" applyBorder="1" applyAlignment="1" applyProtection="1">
      <alignment horizontal="center"/>
    </xf>
    <xf numFmtId="0" fontId="1" fillId="0" borderId="64" xfId="0" applyFont="1" applyBorder="1" applyAlignment="1" applyProtection="1">
      <alignment horizontal="center"/>
    </xf>
    <xf numFmtId="0" fontId="69" fillId="0" borderId="46" xfId="45" applyFont="1" applyBorder="1" applyAlignment="1" applyProtection="1">
      <alignment horizontal="center" vertical="center"/>
    </xf>
    <xf numFmtId="0" fontId="1" fillId="0" borderId="12" xfId="0" applyFont="1" applyBorder="1" applyAlignment="1" applyProtection="1">
      <alignment horizontal="center"/>
    </xf>
    <xf numFmtId="0" fontId="69" fillId="0" borderId="13" xfId="45" applyFont="1" applyBorder="1" applyAlignment="1" applyProtection="1">
      <alignment horizontal="center" vertical="center"/>
    </xf>
    <xf numFmtId="0" fontId="1" fillId="0" borderId="50" xfId="0" applyFont="1" applyBorder="1" applyAlignment="1" applyProtection="1">
      <alignment horizontal="center"/>
    </xf>
    <xf numFmtId="0" fontId="69" fillId="0" borderId="56" xfId="45" applyFont="1" applyBorder="1" applyAlignment="1" applyProtection="1">
      <alignment horizontal="center" vertical="center"/>
    </xf>
    <xf numFmtId="0" fontId="69" fillId="0" borderId="12" xfId="45" applyFont="1" applyBorder="1" applyAlignment="1" applyProtection="1">
      <alignment horizontal="center" vertical="center"/>
    </xf>
    <xf numFmtId="0" fontId="1" fillId="0" borderId="19" xfId="0" applyFont="1" applyBorder="1" applyAlignment="1" applyProtection="1">
      <alignment horizontal="center"/>
    </xf>
    <xf numFmtId="0" fontId="1" fillId="0" borderId="46" xfId="0" applyFont="1" applyBorder="1" applyAlignment="1" applyProtection="1">
      <alignment horizontal="center"/>
    </xf>
    <xf numFmtId="0" fontId="1" fillId="0" borderId="13" xfId="0" applyFont="1" applyBorder="1" applyAlignment="1" applyProtection="1">
      <alignment horizontal="center"/>
    </xf>
    <xf numFmtId="0" fontId="0" fillId="0" borderId="22" xfId="0" applyBorder="1" applyAlignment="1">
      <alignment horizontal="left" wrapText="1"/>
    </xf>
    <xf numFmtId="0" fontId="9" fillId="0" borderId="17" xfId="0" applyFont="1" applyBorder="1" applyAlignment="1" applyProtection="1">
      <alignment horizontal="center" wrapText="1"/>
    </xf>
    <xf numFmtId="0" fontId="1" fillId="0" borderId="22" xfId="0" applyFont="1" applyBorder="1" applyAlignment="1">
      <alignment horizontal="left" wrapText="1"/>
    </xf>
    <xf numFmtId="0" fontId="10" fillId="0" borderId="0" xfId="35" applyAlignment="1" applyProtection="1">
      <alignment horizontal="left" vertical="top"/>
    </xf>
    <xf numFmtId="0" fontId="3" fillId="0" borderId="0" xfId="0" applyFont="1" applyAlignment="1">
      <alignment horizontal="left"/>
    </xf>
    <xf numFmtId="44" fontId="1" fillId="0" borderId="46" xfId="28" applyFont="1" applyFill="1" applyBorder="1" applyAlignment="1" applyProtection="1">
      <alignment horizontal="center" vertical="center" textRotation="90" wrapText="1"/>
    </xf>
    <xf numFmtId="0" fontId="1" fillId="0" borderId="0" xfId="44" applyBorder="1" applyAlignment="1">
      <alignment horizontal="center" wrapText="1"/>
    </xf>
    <xf numFmtId="165" fontId="3" fillId="0" borderId="0" xfId="44" applyNumberFormat="1" applyFont="1" applyAlignment="1">
      <alignment horizontal="center"/>
    </xf>
    <xf numFmtId="0" fontId="19" fillId="35" borderId="66" xfId="44" applyFont="1" applyFill="1" applyBorder="1" applyAlignment="1">
      <alignment horizontal="center" textRotation="90"/>
    </xf>
    <xf numFmtId="0" fontId="19" fillId="36" borderId="67" xfId="44" applyFont="1" applyFill="1" applyBorder="1" applyAlignment="1">
      <alignment horizontal="center" textRotation="90"/>
    </xf>
    <xf numFmtId="0" fontId="19" fillId="37" borderId="68" xfId="44" applyFont="1" applyFill="1" applyBorder="1" applyAlignment="1">
      <alignment horizontal="center" textRotation="90"/>
    </xf>
    <xf numFmtId="165" fontId="1" fillId="0" borderId="12" xfId="44" applyNumberFormat="1" applyBorder="1" applyProtection="1">
      <protection locked="0"/>
    </xf>
    <xf numFmtId="0" fontId="1" fillId="0" borderId="12" xfId="44" applyBorder="1" applyProtection="1">
      <protection locked="0"/>
    </xf>
    <xf numFmtId="0" fontId="1" fillId="35" borderId="22" xfId="44" applyFill="1" applyBorder="1" applyAlignment="1" applyProtection="1">
      <alignment horizontal="center"/>
      <protection locked="0"/>
    </xf>
    <xf numFmtId="0" fontId="1" fillId="36" borderId="69" xfId="44" applyFill="1" applyBorder="1" applyAlignment="1" applyProtection="1">
      <alignment horizontal="center"/>
      <protection locked="0"/>
    </xf>
    <xf numFmtId="0" fontId="1" fillId="37" borderId="18" xfId="44" applyFill="1" applyBorder="1" applyAlignment="1" applyProtection="1">
      <alignment horizontal="center"/>
      <protection locked="0"/>
    </xf>
    <xf numFmtId="165" fontId="1" fillId="0" borderId="0" xfId="44" applyNumberFormat="1"/>
    <xf numFmtId="0" fontId="1" fillId="0" borderId="0" xfId="44" applyAlignment="1">
      <alignment horizontal="center"/>
    </xf>
    <xf numFmtId="0" fontId="1" fillId="0" borderId="0" xfId="44"/>
    <xf numFmtId="0" fontId="67" fillId="0" borderId="0" xfId="45" applyFont="1" applyAlignment="1">
      <alignment vertical="center"/>
    </xf>
    <xf numFmtId="0" fontId="68" fillId="0" borderId="0" xfId="45" applyFont="1" applyAlignment="1">
      <alignment horizontal="right" vertical="center"/>
    </xf>
    <xf numFmtId="0" fontId="80" fillId="0" borderId="54" xfId="45" applyFont="1" applyBorder="1" applyAlignment="1">
      <alignment horizontal="center" vertical="center"/>
    </xf>
    <xf numFmtId="165" fontId="68" fillId="0" borderId="54" xfId="45" applyNumberFormat="1" applyFont="1" applyBorder="1" applyAlignment="1">
      <alignment horizontal="center" vertical="center"/>
    </xf>
    <xf numFmtId="0" fontId="68" fillId="0" borderId="54" xfId="45" applyFont="1" applyBorder="1" applyAlignment="1">
      <alignment horizontal="right" vertical="center"/>
    </xf>
    <xf numFmtId="165" fontId="68" fillId="0" borderId="54" xfId="45" applyNumberFormat="1" applyFont="1" applyBorder="1" applyAlignment="1">
      <alignment horizontal="right" vertical="center"/>
    </xf>
    <xf numFmtId="165" fontId="67" fillId="0" borderId="0" xfId="45" applyNumberFormat="1" applyFont="1" applyAlignment="1">
      <alignment horizontal="center" vertical="center"/>
    </xf>
    <xf numFmtId="0" fontId="67" fillId="0" borderId="0" xfId="45" applyFont="1" applyAlignment="1">
      <alignment horizontal="left" vertical="center"/>
    </xf>
    <xf numFmtId="165" fontId="67" fillId="0" borderId="0" xfId="45" applyNumberFormat="1" applyFont="1" applyAlignment="1">
      <alignment vertical="center"/>
    </xf>
    <xf numFmtId="0" fontId="69" fillId="0" borderId="0" xfId="45" applyFont="1" applyAlignment="1">
      <alignment horizontal="center" vertical="center"/>
    </xf>
    <xf numFmtId="0" fontId="69" fillId="0" borderId="0" xfId="45" applyFont="1" applyAlignment="1">
      <alignment vertical="center"/>
    </xf>
    <xf numFmtId="165" fontId="70" fillId="0" borderId="0" xfId="45" applyNumberFormat="1" applyFont="1" applyAlignment="1">
      <alignment horizontal="right" vertical="center"/>
    </xf>
    <xf numFmtId="0" fontId="67" fillId="0" borderId="45" xfId="45" applyFont="1" applyBorder="1" applyAlignment="1">
      <alignment vertical="center"/>
    </xf>
    <xf numFmtId="0" fontId="67" fillId="0" borderId="61" xfId="45" applyFont="1" applyBorder="1" applyAlignment="1">
      <alignment vertical="center"/>
    </xf>
    <xf numFmtId="0" fontId="71" fillId="0" borderId="45" xfId="45" applyFont="1" applyBorder="1" applyAlignment="1">
      <alignment vertical="center"/>
    </xf>
    <xf numFmtId="0" fontId="71" fillId="0" borderId="15" xfId="45" applyFont="1" applyBorder="1" applyAlignment="1">
      <alignment vertical="center"/>
    </xf>
    <xf numFmtId="0" fontId="69" fillId="0" borderId="15" xfId="45" applyFont="1" applyBorder="1" applyAlignment="1">
      <alignment vertical="center"/>
    </xf>
    <xf numFmtId="0" fontId="67" fillId="0" borderId="16" xfId="45" applyFont="1" applyBorder="1" applyAlignment="1">
      <alignment horizontal="right" vertical="center"/>
    </xf>
    <xf numFmtId="0" fontId="67" fillId="0" borderId="62" xfId="45" applyFont="1" applyBorder="1" applyAlignment="1">
      <alignment vertical="center"/>
    </xf>
    <xf numFmtId="0" fontId="67" fillId="0" borderId="17" xfId="45" applyFont="1" applyBorder="1" applyAlignment="1">
      <alignment vertical="center"/>
    </xf>
    <xf numFmtId="0" fontId="69" fillId="0" borderId="17" xfId="45" applyFont="1" applyBorder="1" applyAlignment="1">
      <alignment vertical="center"/>
    </xf>
    <xf numFmtId="0" fontId="69" fillId="0" borderId="18" xfId="45" applyFont="1" applyBorder="1" applyAlignment="1">
      <alignment vertical="center"/>
    </xf>
    <xf numFmtId="0" fontId="67" fillId="0" borderId="70" xfId="45" applyFont="1" applyBorder="1" applyAlignment="1">
      <alignment vertical="center"/>
    </xf>
    <xf numFmtId="0" fontId="67" fillId="0" borderId="55" xfId="45" applyFont="1" applyBorder="1" applyAlignment="1">
      <alignment vertical="center"/>
    </xf>
    <xf numFmtId="0" fontId="67" fillId="0" borderId="57" xfId="45" applyFont="1" applyBorder="1" applyAlignment="1">
      <alignment vertical="center"/>
    </xf>
    <xf numFmtId="0" fontId="69" fillId="0" borderId="57" xfId="45" applyFont="1" applyBorder="1" applyAlignment="1">
      <alignment vertical="center"/>
    </xf>
    <xf numFmtId="0" fontId="69" fillId="0" borderId="58" xfId="45" applyFont="1" applyBorder="1" applyAlignment="1">
      <alignment vertical="center"/>
    </xf>
    <xf numFmtId="0" fontId="67" fillId="0" borderId="59" xfId="45" applyFont="1" applyBorder="1" applyAlignment="1">
      <alignment vertical="center"/>
    </xf>
    <xf numFmtId="0" fontId="71" fillId="0" borderId="53" xfId="45" applyFont="1" applyBorder="1" applyAlignment="1">
      <alignment vertical="center"/>
    </xf>
    <xf numFmtId="0" fontId="69" fillId="0" borderId="53" xfId="45" applyFont="1" applyBorder="1" applyAlignment="1">
      <alignment vertical="center"/>
    </xf>
    <xf numFmtId="0" fontId="67" fillId="0" borderId="60" xfId="45" applyFont="1" applyBorder="1" applyAlignment="1">
      <alignment horizontal="right" vertical="center"/>
    </xf>
    <xf numFmtId="0" fontId="67" fillId="0" borderId="18" xfId="45" applyFont="1" applyBorder="1" applyAlignment="1">
      <alignment vertical="center"/>
    </xf>
    <xf numFmtId="0" fontId="67" fillId="0" borderId="11" xfId="45" applyFont="1" applyBorder="1" applyAlignment="1">
      <alignment vertical="center"/>
    </xf>
    <xf numFmtId="0" fontId="69" fillId="0" borderId="11" xfId="45" applyFont="1" applyBorder="1" applyAlignment="1">
      <alignment vertical="center"/>
    </xf>
    <xf numFmtId="0" fontId="69" fillId="0" borderId="32" xfId="45" applyFont="1" applyBorder="1" applyAlignment="1">
      <alignment vertical="center"/>
    </xf>
    <xf numFmtId="165" fontId="67" fillId="0" borderId="0" xfId="45" applyNumberFormat="1" applyFont="1" applyAlignment="1" applyProtection="1">
      <alignment horizontal="center" vertical="center"/>
      <protection locked="0"/>
    </xf>
    <xf numFmtId="0" fontId="67" fillId="0" borderId="15" xfId="45" applyFont="1" applyBorder="1" applyAlignment="1">
      <alignment vertical="center"/>
    </xf>
    <xf numFmtId="0" fontId="67" fillId="0" borderId="53" xfId="45" applyFont="1" applyBorder="1" applyAlignment="1">
      <alignment vertical="center"/>
    </xf>
    <xf numFmtId="0" fontId="67" fillId="0" borderId="16" xfId="45" applyFont="1" applyBorder="1" applyAlignment="1">
      <alignment vertical="center"/>
    </xf>
    <xf numFmtId="0" fontId="67" fillId="0" borderId="32" xfId="45" applyFont="1" applyBorder="1" applyAlignment="1">
      <alignment vertical="center"/>
    </xf>
    <xf numFmtId="0" fontId="67" fillId="0" borderId="58" xfId="45" applyFont="1" applyBorder="1" applyAlignment="1">
      <alignment vertical="center"/>
    </xf>
    <xf numFmtId="0" fontId="69" fillId="0" borderId="16" xfId="45" applyFont="1" applyBorder="1" applyAlignment="1">
      <alignment vertical="center"/>
    </xf>
    <xf numFmtId="0" fontId="67" fillId="0" borderId="63" xfId="45" applyFont="1" applyBorder="1" applyAlignment="1">
      <alignment vertical="center"/>
    </xf>
    <xf numFmtId="0" fontId="67" fillId="0" borderId="0" xfId="45" applyFont="1" applyAlignment="1">
      <alignment textRotation="90"/>
    </xf>
    <xf numFmtId="165" fontId="67" fillId="0" borderId="11" xfId="45" applyNumberFormat="1" applyFont="1" applyBorder="1" applyAlignment="1" applyProtection="1">
      <alignment horizontal="center" vertical="center"/>
      <protection locked="0"/>
    </xf>
    <xf numFmtId="165" fontId="67" fillId="0" borderId="15" xfId="45" applyNumberFormat="1" applyFont="1" applyBorder="1" applyAlignment="1" applyProtection="1">
      <alignment horizontal="center" vertical="center"/>
      <protection locked="0"/>
    </xf>
    <xf numFmtId="0" fontId="67" fillId="0" borderId="11" xfId="45" applyFont="1" applyBorder="1" applyAlignment="1" applyProtection="1">
      <alignment horizontal="left" vertical="center"/>
      <protection locked="0"/>
    </xf>
    <xf numFmtId="0" fontId="69" fillId="0" borderId="64" xfId="45" applyFont="1" applyBorder="1" applyAlignment="1" applyProtection="1">
      <alignment horizontal="center" vertical="center"/>
    </xf>
    <xf numFmtId="0" fontId="3" fillId="0" borderId="49" xfId="44" applyFont="1" applyBorder="1" applyAlignment="1">
      <alignment horizontal="center"/>
    </xf>
    <xf numFmtId="0" fontId="10" fillId="0" borderId="15" xfId="35" applyBorder="1" applyAlignment="1" applyProtection="1">
      <protection locked="0"/>
    </xf>
    <xf numFmtId="0" fontId="10" fillId="0" borderId="11" xfId="35" applyBorder="1" applyAlignment="1" applyProtection="1">
      <protection locked="0"/>
    </xf>
    <xf numFmtId="0" fontId="10" fillId="0" borderId="0" xfId="35" applyBorder="1" applyAlignment="1" applyProtection="1">
      <protection locked="0"/>
    </xf>
    <xf numFmtId="0" fontId="69" fillId="0" borderId="54" xfId="45" applyFont="1" applyBorder="1" applyAlignment="1">
      <alignment vertical="center"/>
    </xf>
    <xf numFmtId="0" fontId="1" fillId="0" borderId="74" xfId="44" applyBorder="1" applyAlignment="1">
      <alignment horizontal="center"/>
    </xf>
    <xf numFmtId="0" fontId="1" fillId="0" borderId="53" xfId="0" applyFont="1" applyBorder="1" applyAlignment="1" applyProtection="1">
      <alignment horizontal="center"/>
    </xf>
    <xf numFmtId="0" fontId="1" fillId="39" borderId="13" xfId="0" applyFont="1" applyFill="1" applyBorder="1" applyAlignment="1" applyProtection="1">
      <alignment horizontal="center"/>
    </xf>
    <xf numFmtId="165" fontId="67" fillId="39" borderId="20" xfId="45" applyNumberFormat="1" applyFont="1" applyFill="1" applyBorder="1" applyAlignment="1" applyProtection="1">
      <alignment horizontal="center" vertical="center"/>
      <protection locked="0"/>
    </xf>
    <xf numFmtId="165" fontId="67" fillId="39" borderId="22" xfId="45" applyNumberFormat="1" applyFont="1" applyFill="1" applyBorder="1" applyAlignment="1" applyProtection="1">
      <alignment horizontal="center" vertical="center"/>
      <protection locked="0"/>
    </xf>
    <xf numFmtId="165" fontId="67" fillId="39" borderId="21" xfId="45" applyNumberFormat="1" applyFont="1" applyFill="1" applyBorder="1" applyAlignment="1" applyProtection="1">
      <alignment horizontal="center" vertical="center"/>
      <protection locked="0"/>
    </xf>
    <xf numFmtId="0" fontId="1" fillId="0" borderId="53" xfId="0" applyFont="1" applyFill="1" applyBorder="1" applyAlignment="1" applyProtection="1">
      <alignment horizontal="center"/>
    </xf>
    <xf numFmtId="0" fontId="3" fillId="0" borderId="0" xfId="0" applyFont="1"/>
    <xf numFmtId="0" fontId="1" fillId="0" borderId="0" xfId="0" applyFont="1"/>
    <xf numFmtId="0" fontId="1" fillId="0" borderId="0" xfId="0" applyFont="1" applyAlignment="1">
      <alignment horizontal="left" vertical="top" wrapText="1"/>
    </xf>
    <xf numFmtId="0" fontId="0" fillId="0" borderId="0" xfId="0" applyAlignment="1">
      <alignment wrapText="1"/>
    </xf>
    <xf numFmtId="0" fontId="1"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top" wrapText="1"/>
    </xf>
    <xf numFmtId="0" fontId="3" fillId="0" borderId="0" xfId="0" applyFont="1" applyAlignment="1">
      <alignment horizontal="center"/>
    </xf>
    <xf numFmtId="0" fontId="3" fillId="0" borderId="0" xfId="0" applyFont="1" applyBorder="1" applyAlignment="1">
      <alignment horizontal="center"/>
    </xf>
    <xf numFmtId="0" fontId="0" fillId="0" borderId="12" xfId="0" applyBorder="1" applyAlignment="1">
      <alignment horizontal="left"/>
    </xf>
    <xf numFmtId="0" fontId="0" fillId="0" borderId="22" xfId="0" applyBorder="1" applyAlignment="1">
      <alignment horizontal="left"/>
    </xf>
    <xf numFmtId="0" fontId="0" fillId="0" borderId="0" xfId="0" applyAlignment="1">
      <alignment horizontal="left"/>
    </xf>
    <xf numFmtId="0" fontId="46" fillId="34" borderId="0" xfId="0" applyFont="1" applyFill="1" applyBorder="1" applyAlignment="1">
      <alignment horizontal="left" vertical="center"/>
    </xf>
    <xf numFmtId="0" fontId="50" fillId="26" borderId="0" xfId="0" applyFont="1" applyFill="1" applyAlignment="1">
      <alignment horizontal="center" vertical="center"/>
    </xf>
    <xf numFmtId="0" fontId="46" fillId="24" borderId="0" xfId="0" applyFont="1" applyFill="1" applyBorder="1" applyAlignment="1">
      <alignment horizontal="left" vertical="center"/>
    </xf>
    <xf numFmtId="0" fontId="0" fillId="0" borderId="0" xfId="0" applyAlignment="1" applyProtection="1">
      <alignment horizontal="left"/>
      <protection locked="0"/>
    </xf>
    <xf numFmtId="0" fontId="46" fillId="29" borderId="0" xfId="44" applyFont="1" applyFill="1" applyAlignment="1" applyProtection="1">
      <alignment horizontal="left" vertical="center"/>
    </xf>
    <xf numFmtId="0" fontId="3" fillId="0" borderId="0" xfId="0" applyFont="1" applyBorder="1" applyAlignment="1" applyProtection="1">
      <alignment horizontal="left"/>
    </xf>
    <xf numFmtId="0" fontId="0" fillId="0" borderId="0" xfId="0" applyAlignment="1" applyProtection="1">
      <alignment horizontal="left"/>
    </xf>
    <xf numFmtId="0" fontId="10" fillId="0" borderId="0" xfId="35" applyBorder="1" applyAlignment="1" applyProtection="1">
      <alignment horizontal="left"/>
      <protection locked="0"/>
    </xf>
    <xf numFmtId="0" fontId="0" fillId="0" borderId="0" xfId="0" applyAlignment="1" applyProtection="1">
      <protection locked="0"/>
    </xf>
    <xf numFmtId="0" fontId="67" fillId="0" borderId="15" xfId="45" applyFont="1" applyBorder="1" applyAlignment="1" applyProtection="1">
      <alignment horizontal="left" vertical="center"/>
      <protection locked="0"/>
    </xf>
    <xf numFmtId="0" fontId="67" fillId="0" borderId="18" xfId="45" applyFont="1" applyBorder="1" applyAlignment="1" applyProtection="1">
      <alignment horizontal="left" vertical="center"/>
    </xf>
    <xf numFmtId="0" fontId="1" fillId="0" borderId="0" xfId="0" applyFont="1" applyProtection="1">
      <protection locked="0"/>
    </xf>
    <xf numFmtId="0" fontId="1" fillId="0" borderId="0" xfId="0" applyFont="1" applyAlignment="1">
      <alignment horizontal="right"/>
    </xf>
    <xf numFmtId="0" fontId="1" fillId="0" borderId="0" xfId="0" applyFont="1" applyAlignment="1" applyProtection="1">
      <alignment horizontal="center"/>
      <protection locked="0"/>
    </xf>
    <xf numFmtId="0" fontId="1" fillId="0" borderId="0" xfId="0" applyFont="1" applyBorder="1" applyAlignment="1">
      <alignment horizontal="right"/>
    </xf>
    <xf numFmtId="0" fontId="1" fillId="0" borderId="10" xfId="0" applyFont="1" applyBorder="1" applyAlignment="1">
      <alignment horizontal="left"/>
    </xf>
    <xf numFmtId="166" fontId="1" fillId="0" borderId="12" xfId="0" applyNumberFormat="1" applyFont="1" applyFill="1" applyBorder="1" applyAlignment="1" applyProtection="1">
      <alignment horizontal="center"/>
      <protection locked="0"/>
    </xf>
    <xf numFmtId="0" fontId="1" fillId="0" borderId="10" xfId="0" applyFont="1" applyBorder="1" applyAlignment="1" applyProtection="1">
      <alignment horizontal="left"/>
    </xf>
    <xf numFmtId="0" fontId="1" fillId="0" borderId="10" xfId="0" applyFont="1" applyFill="1" applyBorder="1" applyAlignment="1" applyProtection="1">
      <alignment horizontal="left" vertical="top"/>
    </xf>
    <xf numFmtId="0" fontId="1" fillId="0" borderId="0" xfId="0" applyFont="1" applyProtection="1"/>
    <xf numFmtId="0" fontId="3" fillId="0" borderId="14" xfId="0" applyFont="1" applyBorder="1" applyAlignment="1" applyProtection="1">
      <alignment horizontal="center"/>
    </xf>
    <xf numFmtId="0" fontId="11" fillId="0" borderId="0" xfId="0" applyFont="1" applyBorder="1" applyAlignment="1" applyProtection="1">
      <alignment horizontal="center"/>
    </xf>
    <xf numFmtId="0" fontId="11" fillId="0" borderId="49" xfId="0" applyFont="1" applyBorder="1" applyAlignment="1" applyProtection="1">
      <alignment horizontal="center"/>
    </xf>
    <xf numFmtId="0" fontId="1" fillId="0" borderId="0" xfId="0" applyFont="1" applyFill="1" applyBorder="1" applyAlignment="1" applyProtection="1">
      <alignment horizontal="center"/>
    </xf>
    <xf numFmtId="0" fontId="1" fillId="0" borderId="0" xfId="0" applyFont="1" applyBorder="1" applyProtection="1"/>
    <xf numFmtId="0" fontId="1" fillId="0" borderId="0" xfId="0" applyFont="1" applyBorder="1" applyAlignment="1" applyProtection="1">
      <alignment horizontal="center"/>
    </xf>
    <xf numFmtId="0" fontId="0" fillId="0" borderId="0" xfId="0" applyAlignment="1">
      <alignment horizontal="left" vertical="top" wrapText="1"/>
    </xf>
    <xf numFmtId="0" fontId="1" fillId="0" borderId="0" xfId="0" applyFont="1" applyAlignment="1">
      <alignment horizontal="left" vertical="top" wrapText="1"/>
    </xf>
    <xf numFmtId="0" fontId="0" fillId="0" borderId="0" xfId="0" applyAlignment="1">
      <alignment horizontal="left" wrapText="1"/>
    </xf>
    <xf numFmtId="0" fontId="10" fillId="0" borderId="0" xfId="35" applyAlignment="1" applyProtection="1">
      <alignment horizontal="left" wrapText="1"/>
    </xf>
    <xf numFmtId="0" fontId="3" fillId="0" borderId="0" xfId="0" applyFont="1" applyAlignment="1"/>
    <xf numFmtId="0" fontId="67" fillId="0" borderId="0" xfId="45" applyFont="1" applyBorder="1" applyAlignment="1">
      <alignment vertical="center"/>
    </xf>
    <xf numFmtId="0" fontId="69" fillId="0" borderId="0" xfId="45" applyFont="1" applyBorder="1" applyAlignment="1">
      <alignment vertical="center"/>
    </xf>
    <xf numFmtId="0" fontId="0" fillId="27" borderId="14" xfId="0" applyFill="1" applyBorder="1" applyAlignment="1" applyProtection="1">
      <protection locked="0"/>
    </xf>
    <xf numFmtId="0" fontId="3" fillId="0" borderId="0" xfId="0" applyFont="1" applyAlignment="1">
      <alignment horizontal="left" vertical="center"/>
    </xf>
    <xf numFmtId="166" fontId="0" fillId="0" borderId="0" xfId="0" applyNumberFormat="1" applyAlignment="1">
      <alignment horizontal="center" vertical="center"/>
    </xf>
    <xf numFmtId="165" fontId="0" fillId="0" borderId="0" xfId="0" applyNumberFormat="1" applyAlignment="1">
      <alignment horizontal="center" vertical="center"/>
    </xf>
    <xf numFmtId="0" fontId="1" fillId="0" borderId="0" xfId="44" applyAlignment="1"/>
    <xf numFmtId="0" fontId="67" fillId="0" borderId="18" xfId="45" applyFont="1" applyBorder="1" applyAlignment="1" applyProtection="1">
      <alignment horizontal="left" vertical="center"/>
    </xf>
    <xf numFmtId="0" fontId="88" fillId="35" borderId="66" xfId="44" applyFont="1" applyFill="1" applyBorder="1" applyAlignment="1" applyProtection="1">
      <alignment horizontal="center" textRotation="90"/>
      <protection locked="0"/>
    </xf>
    <xf numFmtId="0" fontId="88" fillId="36" borderId="67" xfId="44" applyFont="1" applyFill="1" applyBorder="1" applyAlignment="1" applyProtection="1">
      <alignment horizontal="center" textRotation="90"/>
      <protection locked="0"/>
    </xf>
    <xf numFmtId="0" fontId="88" fillId="37" borderId="68" xfId="44" applyFont="1" applyFill="1" applyBorder="1" applyAlignment="1" applyProtection="1">
      <alignment horizontal="center" textRotation="90"/>
      <protection locked="0"/>
    </xf>
    <xf numFmtId="0" fontId="45" fillId="0" borderId="0" xfId="44" applyFont="1" applyBorder="1" applyAlignment="1"/>
    <xf numFmtId="165" fontId="67" fillId="0" borderId="13" xfId="45" applyNumberFormat="1" applyFont="1" applyBorder="1" applyAlignment="1" applyProtection="1">
      <alignment horizontal="center" vertical="center"/>
    </xf>
    <xf numFmtId="165" fontId="67" fillId="0" borderId="20" xfId="45" applyNumberFormat="1" applyFont="1" applyBorder="1" applyAlignment="1" applyProtection="1">
      <alignment horizontal="center" vertical="center"/>
    </xf>
    <xf numFmtId="0" fontId="9" fillId="0" borderId="0" xfId="0" applyFont="1" applyFill="1" applyBorder="1" applyAlignment="1" applyProtection="1">
      <alignment horizontal="center" vertical="top"/>
    </xf>
    <xf numFmtId="0" fontId="47" fillId="0" borderId="17" xfId="44" applyFont="1" applyBorder="1" applyAlignment="1">
      <alignment horizontal="center"/>
    </xf>
    <xf numFmtId="0" fontId="67" fillId="0" borderId="11" xfId="45" applyFont="1" applyBorder="1" applyAlignment="1" applyProtection="1">
      <alignment horizontal="left" vertical="center"/>
    </xf>
    <xf numFmtId="0" fontId="67" fillId="0" borderId="15" xfId="45" applyFont="1" applyBorder="1" applyAlignment="1" applyProtection="1">
      <alignment horizontal="left" vertical="center"/>
    </xf>
    <xf numFmtId="0" fontId="67" fillId="0" borderId="18" xfId="45" applyFont="1" applyBorder="1" applyAlignment="1" applyProtection="1">
      <alignment horizontal="left" vertical="center"/>
    </xf>
    <xf numFmtId="0" fontId="67" fillId="0" borderId="32" xfId="45" applyFont="1" applyBorder="1" applyAlignment="1" applyProtection="1">
      <alignment horizontal="left" vertical="center"/>
    </xf>
    <xf numFmtId="0" fontId="67" fillId="0" borderId="0" xfId="45" applyFont="1" applyAlignment="1" applyProtection="1">
      <alignment vertical="center"/>
    </xf>
    <xf numFmtId="0" fontId="68" fillId="0" borderId="0" xfId="45" applyFont="1" applyAlignment="1" applyProtection="1">
      <alignment horizontal="right" vertical="center"/>
    </xf>
    <xf numFmtId="165" fontId="68" fillId="0" borderId="54" xfId="45" applyNumberFormat="1" applyFont="1" applyBorder="1" applyAlignment="1" applyProtection="1">
      <alignment horizontal="center" vertical="center"/>
    </xf>
    <xf numFmtId="0" fontId="68" fillId="0" borderId="54" xfId="45" applyFont="1" applyBorder="1" applyAlignment="1" applyProtection="1">
      <alignment horizontal="right" vertical="center"/>
    </xf>
    <xf numFmtId="165" fontId="68" fillId="0" borderId="54" xfId="45" applyNumberFormat="1" applyFont="1" applyBorder="1" applyAlignment="1" applyProtection="1">
      <alignment horizontal="right" vertical="center"/>
    </xf>
    <xf numFmtId="165" fontId="68" fillId="0" borderId="0" xfId="45" applyNumberFormat="1" applyFont="1" applyBorder="1" applyAlignment="1" applyProtection="1">
      <alignment horizontal="right" vertical="center"/>
    </xf>
    <xf numFmtId="0" fontId="70" fillId="0" borderId="0" xfId="45" applyFont="1" applyAlignment="1" applyProtection="1">
      <alignment vertical="center"/>
    </xf>
    <xf numFmtId="165" fontId="67" fillId="0" borderId="0" xfId="45" applyNumberFormat="1" applyFont="1" applyAlignment="1" applyProtection="1">
      <alignment horizontal="left" vertical="center"/>
    </xf>
    <xf numFmtId="165" fontId="67" fillId="0" borderId="0" xfId="45" applyNumberFormat="1" applyFont="1" applyAlignment="1" applyProtection="1">
      <alignment horizontal="center" vertical="center"/>
    </xf>
    <xf numFmtId="0" fontId="67" fillId="0" borderId="0" xfId="45" applyFont="1" applyAlignment="1" applyProtection="1">
      <alignment horizontal="left" vertical="center"/>
    </xf>
    <xf numFmtId="165" fontId="67" fillId="0" borderId="0" xfId="45" applyNumberFormat="1" applyFont="1" applyAlignment="1" applyProtection="1">
      <alignment vertical="center"/>
    </xf>
    <xf numFmtId="165" fontId="70" fillId="0" borderId="0" xfId="45" applyNumberFormat="1" applyFont="1" applyAlignment="1" applyProtection="1">
      <alignment horizontal="right" vertical="center"/>
    </xf>
    <xf numFmtId="0" fontId="67" fillId="0" borderId="45" xfId="45" applyFont="1" applyBorder="1" applyAlignment="1" applyProtection="1">
      <alignment vertical="center"/>
    </xf>
    <xf numFmtId="0" fontId="67" fillId="0" borderId="61" xfId="45" applyFont="1" applyBorder="1" applyAlignment="1" applyProtection="1">
      <alignment vertical="center"/>
    </xf>
    <xf numFmtId="0" fontId="3" fillId="0" borderId="19" xfId="0" applyFont="1" applyFill="1" applyBorder="1" applyAlignment="1" applyProtection="1">
      <alignment horizontal="center"/>
    </xf>
    <xf numFmtId="0" fontId="3" fillId="38" borderId="12" xfId="0" applyFont="1" applyFill="1" applyBorder="1" applyAlignment="1" applyProtection="1">
      <alignment horizontal="center"/>
    </xf>
    <xf numFmtId="0" fontId="71" fillId="0" borderId="45" xfId="45" applyFont="1" applyBorder="1" applyAlignment="1" applyProtection="1">
      <alignment vertical="center"/>
    </xf>
    <xf numFmtId="0" fontId="71" fillId="0" borderId="15" xfId="45" applyFont="1" applyBorder="1" applyAlignment="1" applyProtection="1">
      <alignment vertical="center"/>
    </xf>
    <xf numFmtId="0" fontId="3" fillId="0" borderId="12" xfId="0" applyFont="1" applyFill="1" applyBorder="1" applyAlignment="1" applyProtection="1">
      <alignment horizontal="center"/>
    </xf>
    <xf numFmtId="0" fontId="67" fillId="0" borderId="62" xfId="45" applyFont="1" applyBorder="1" applyAlignment="1" applyProtection="1">
      <alignment vertical="center"/>
    </xf>
    <xf numFmtId="0" fontId="67" fillId="0" borderId="17" xfId="45" applyFont="1" applyBorder="1" applyAlignment="1" applyProtection="1">
      <alignment horizontal="right" vertical="center"/>
    </xf>
    <xf numFmtId="0" fontId="3" fillId="0" borderId="50" xfId="0" applyFont="1" applyFill="1" applyBorder="1" applyAlignment="1" applyProtection="1">
      <alignment horizontal="center"/>
    </xf>
    <xf numFmtId="0" fontId="3" fillId="38" borderId="50" xfId="0" applyFont="1" applyFill="1" applyBorder="1" applyAlignment="1" applyProtection="1">
      <alignment horizontal="center"/>
    </xf>
    <xf numFmtId="0" fontId="67" fillId="0" borderId="70" xfId="45" applyFont="1" applyBorder="1" applyAlignment="1" applyProtection="1">
      <alignment vertical="center"/>
    </xf>
    <xf numFmtId="0" fontId="71" fillId="0" borderId="53" xfId="45" applyFont="1" applyBorder="1" applyAlignment="1" applyProtection="1">
      <alignment vertical="center"/>
    </xf>
    <xf numFmtId="0" fontId="3" fillId="38" borderId="19" xfId="0" applyFont="1" applyFill="1" applyBorder="1" applyAlignment="1" applyProtection="1">
      <alignment horizontal="center"/>
    </xf>
    <xf numFmtId="0" fontId="67" fillId="0" borderId="55" xfId="45" applyFont="1" applyBorder="1" applyAlignment="1" applyProtection="1">
      <alignment vertical="center"/>
    </xf>
    <xf numFmtId="0" fontId="67" fillId="0" borderId="59" xfId="45" applyFont="1" applyBorder="1" applyAlignment="1" applyProtection="1">
      <alignment vertical="center"/>
    </xf>
    <xf numFmtId="0" fontId="3" fillId="0" borderId="60" xfId="0" applyFont="1" applyFill="1" applyBorder="1" applyAlignment="1" applyProtection="1">
      <alignment horizontal="center"/>
    </xf>
    <xf numFmtId="0" fontId="67" fillId="0" borderId="18" xfId="45" applyFont="1" applyBorder="1" applyAlignment="1" applyProtection="1">
      <alignment vertical="center"/>
    </xf>
    <xf numFmtId="0" fontId="67" fillId="0" borderId="11" xfId="45" applyFont="1" applyBorder="1" applyAlignment="1" applyProtection="1">
      <alignment vertical="center"/>
    </xf>
    <xf numFmtId="0" fontId="67" fillId="0" borderId="75" xfId="45" applyFont="1" applyBorder="1" applyAlignment="1" applyProtection="1">
      <alignment vertical="center"/>
    </xf>
    <xf numFmtId="0" fontId="3" fillId="0" borderId="19" xfId="0" applyFont="1" applyBorder="1" applyAlignment="1" applyProtection="1">
      <alignment horizontal="center"/>
    </xf>
    <xf numFmtId="0" fontId="67" fillId="0" borderId="63" xfId="45" applyFont="1" applyBorder="1" applyAlignment="1" applyProtection="1">
      <alignment vertical="center"/>
    </xf>
    <xf numFmtId="0" fontId="3" fillId="0" borderId="50" xfId="0" applyFont="1" applyBorder="1" applyAlignment="1" applyProtection="1">
      <alignment horizontal="center"/>
    </xf>
    <xf numFmtId="0" fontId="67" fillId="0" borderId="76" xfId="45" applyFont="1" applyBorder="1" applyAlignment="1" applyProtection="1">
      <alignment vertical="center"/>
    </xf>
    <xf numFmtId="0" fontId="67" fillId="0" borderId="15" xfId="45" applyFont="1" applyBorder="1" applyAlignment="1" applyProtection="1">
      <alignment vertical="center"/>
    </xf>
    <xf numFmtId="0" fontId="3" fillId="0" borderId="12" xfId="0" applyFont="1" applyBorder="1" applyAlignment="1" applyProtection="1">
      <alignment horizontal="center"/>
    </xf>
    <xf numFmtId="165" fontId="67" fillId="0" borderId="11" xfId="45" applyNumberFormat="1" applyFont="1" applyBorder="1" applyAlignment="1" applyProtection="1">
      <alignment horizontal="center" vertical="center"/>
    </xf>
    <xf numFmtId="165" fontId="67" fillId="0" borderId="15" xfId="45" applyNumberFormat="1" applyFont="1" applyBorder="1" applyAlignment="1" applyProtection="1">
      <alignment horizontal="center" vertical="center"/>
    </xf>
    <xf numFmtId="0" fontId="67" fillId="0" borderId="16" xfId="45" applyFont="1" applyBorder="1" applyAlignment="1" applyProtection="1">
      <alignment vertical="center"/>
    </xf>
    <xf numFmtId="0" fontId="67" fillId="0" borderId="32" xfId="45" applyFont="1" applyBorder="1" applyAlignment="1" applyProtection="1">
      <alignment vertical="center"/>
    </xf>
    <xf numFmtId="0" fontId="67" fillId="0" borderId="58" xfId="45" applyFont="1" applyBorder="1" applyAlignment="1" applyProtection="1">
      <alignment vertical="center"/>
    </xf>
    <xf numFmtId="0" fontId="67" fillId="0" borderId="17" xfId="45" applyFont="1" applyBorder="1" applyAlignment="1" applyProtection="1">
      <alignment vertical="center"/>
    </xf>
    <xf numFmtId="0" fontId="67" fillId="0" borderId="53" xfId="45" applyFont="1" applyBorder="1" applyAlignment="1" applyProtection="1">
      <alignment vertical="center"/>
    </xf>
    <xf numFmtId="0" fontId="67" fillId="0" borderId="57" xfId="45" applyFont="1" applyBorder="1" applyAlignment="1" applyProtection="1">
      <alignment vertical="center"/>
    </xf>
    <xf numFmtId="0" fontId="71" fillId="0" borderId="11" xfId="45" applyFont="1" applyBorder="1" applyAlignment="1" applyProtection="1">
      <alignment vertical="center"/>
    </xf>
    <xf numFmtId="0" fontId="67" fillId="0" borderId="0" xfId="45" applyFont="1" applyAlignment="1" applyProtection="1">
      <alignment textRotation="90"/>
    </xf>
    <xf numFmtId="0" fontId="1" fillId="39" borderId="56" xfId="0" applyFont="1" applyFill="1" applyBorder="1" applyAlignment="1" applyProtection="1">
      <alignment horizontal="center"/>
      <protection locked="0"/>
    </xf>
    <xf numFmtId="0" fontId="1" fillId="39" borderId="12" xfId="0" applyFont="1" applyFill="1" applyBorder="1" applyAlignment="1" applyProtection="1">
      <alignment horizontal="center"/>
      <protection locked="0"/>
    </xf>
    <xf numFmtId="0" fontId="1" fillId="39" borderId="13" xfId="0" applyFont="1" applyFill="1" applyBorder="1" applyAlignment="1" applyProtection="1">
      <alignment horizontal="center"/>
      <protection locked="0"/>
    </xf>
    <xf numFmtId="0" fontId="1" fillId="39" borderId="50" xfId="0" applyFont="1" applyFill="1" applyBorder="1" applyAlignment="1" applyProtection="1">
      <alignment horizontal="center"/>
      <protection locked="0"/>
    </xf>
    <xf numFmtId="0" fontId="1" fillId="39" borderId="64" xfId="0" applyFont="1" applyFill="1" applyBorder="1" applyAlignment="1" applyProtection="1">
      <alignment horizontal="center"/>
      <protection locked="0"/>
    </xf>
    <xf numFmtId="0" fontId="1" fillId="39" borderId="19" xfId="0" applyFont="1" applyFill="1" applyBorder="1" applyAlignment="1" applyProtection="1">
      <alignment horizontal="center"/>
      <protection locked="0"/>
    </xf>
    <xf numFmtId="0" fontId="1" fillId="39" borderId="46" xfId="0" applyFont="1" applyFill="1" applyBorder="1" applyAlignment="1" applyProtection="1">
      <alignment horizontal="center"/>
      <protection locked="0"/>
    </xf>
    <xf numFmtId="0" fontId="1" fillId="0" borderId="22" xfId="0" applyFont="1" applyBorder="1" applyAlignment="1">
      <alignment horizontal="left"/>
    </xf>
    <xf numFmtId="0" fontId="1" fillId="0" borderId="0" xfId="0" applyFont="1" applyBorder="1" applyAlignment="1" applyProtection="1">
      <alignment horizontal="center"/>
    </xf>
    <xf numFmtId="0" fontId="67" fillId="0" borderId="15" xfId="45" applyFont="1" applyBorder="1" applyAlignment="1" applyProtection="1">
      <alignment horizontal="left" vertical="center"/>
      <protection locked="0"/>
    </xf>
    <xf numFmtId="0" fontId="67" fillId="0" borderId="18" xfId="45" applyFont="1" applyBorder="1" applyAlignment="1" applyProtection="1">
      <alignment horizontal="left" vertical="center"/>
    </xf>
    <xf numFmtId="0" fontId="3" fillId="38" borderId="77" xfId="0" applyFont="1" applyFill="1" applyBorder="1" applyAlignment="1">
      <alignment horizontal="center"/>
    </xf>
    <xf numFmtId="0" fontId="19" fillId="0" borderId="13" xfId="0" applyFont="1" applyBorder="1" applyAlignment="1">
      <alignment horizontal="center" textRotation="90"/>
    </xf>
    <xf numFmtId="0" fontId="3" fillId="0" borderId="0" xfId="0" applyFont="1" applyBorder="1" applyAlignment="1">
      <alignment horizontal="center"/>
    </xf>
    <xf numFmtId="165" fontId="68" fillId="0" borderId="54" xfId="0" applyNumberFormat="1" applyFont="1" applyBorder="1" applyAlignment="1">
      <alignment horizontal="right" vertical="center"/>
    </xf>
    <xf numFmtId="165" fontId="68" fillId="0" borderId="54" xfId="0" applyNumberFormat="1" applyFont="1" applyBorder="1" applyAlignment="1" applyProtection="1">
      <alignment horizontal="right" vertical="center"/>
      <protection locked="0"/>
    </xf>
    <xf numFmtId="0" fontId="89" fillId="0" borderId="0" xfId="0" applyFont="1" applyAlignment="1">
      <alignment vertical="center"/>
    </xf>
    <xf numFmtId="0" fontId="68" fillId="0" borderId="0" xfId="0" applyFont="1" applyAlignment="1">
      <alignment vertical="center"/>
    </xf>
    <xf numFmtId="165" fontId="68" fillId="0" borderId="0" xfId="0" applyNumberFormat="1" applyFont="1" applyAlignment="1">
      <alignment horizontal="left" vertical="center"/>
    </xf>
    <xf numFmtId="0" fontId="3" fillId="0" borderId="12" xfId="0" applyFont="1" applyFill="1" applyBorder="1" applyAlignment="1" applyProtection="1">
      <alignment horizontal="center"/>
      <protection locked="0"/>
    </xf>
    <xf numFmtId="0" fontId="65" fillId="0" borderId="0" xfId="44" applyFont="1" applyAlignment="1">
      <alignment horizontal="center"/>
    </xf>
    <xf numFmtId="0" fontId="1" fillId="0" borderId="0" xfId="0" quotePrefix="1" applyFont="1" applyAlignment="1">
      <alignment horizontal="left" vertical="top" wrapText="1"/>
    </xf>
    <xf numFmtId="0" fontId="1" fillId="0" borderId="0" xfId="0" quotePrefix="1" applyFont="1" applyAlignment="1">
      <alignment horizontal="left" wrapText="1"/>
    </xf>
    <xf numFmtId="0" fontId="0" fillId="0" borderId="0" xfId="0" applyAlignment="1">
      <alignment horizontal="left" vertical="top" wrapText="1"/>
    </xf>
    <xf numFmtId="0" fontId="1" fillId="0" borderId="0" xfId="0" applyFont="1" applyAlignment="1">
      <alignment horizontal="left" vertical="top" wrapText="1"/>
    </xf>
    <xf numFmtId="0" fontId="8" fillId="0" borderId="0" xfId="0" applyFont="1" applyAlignment="1">
      <alignment horizontal="left"/>
    </xf>
    <xf numFmtId="0" fontId="10" fillId="0" borderId="0" xfId="35" applyAlignment="1" applyProtection="1">
      <alignment horizontal="left" vertical="top" wrapText="1"/>
    </xf>
    <xf numFmtId="0" fontId="0" fillId="0" borderId="0" xfId="0" quotePrefix="1" applyAlignment="1">
      <alignment horizontal="left"/>
    </xf>
    <xf numFmtId="0" fontId="0" fillId="0" borderId="0" xfId="0" quotePrefix="1" applyAlignment="1">
      <alignment wrapText="1"/>
    </xf>
    <xf numFmtId="0" fontId="0" fillId="0" borderId="0" xfId="0" applyAlignment="1">
      <alignment wrapText="1"/>
    </xf>
    <xf numFmtId="0" fontId="1" fillId="0" borderId="0" xfId="0" quotePrefix="1" applyFont="1" applyAlignment="1">
      <alignment wrapText="1"/>
    </xf>
    <xf numFmtId="0" fontId="3" fillId="0" borderId="0" xfId="0" applyFont="1" applyAlignment="1">
      <alignment horizontal="left" wrapText="1"/>
    </xf>
    <xf numFmtId="0" fontId="0" fillId="0" borderId="0" xfId="0" quotePrefix="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61" fillId="32" borderId="0" xfId="0" applyFont="1" applyFill="1" applyAlignment="1">
      <alignment horizontal="center" vertical="center" wrapText="1"/>
    </xf>
    <xf numFmtId="0" fontId="57" fillId="31" borderId="0" xfId="0" applyFont="1" applyFill="1" applyAlignment="1" applyProtection="1">
      <alignment horizontal="center" vertical="center"/>
    </xf>
    <xf numFmtId="0" fontId="10" fillId="0" borderId="0" xfId="35" applyAlignment="1" applyProtection="1">
      <alignment horizontal="left" wrapText="1"/>
    </xf>
    <xf numFmtId="0" fontId="0" fillId="0" borderId="0" xfId="0" applyAlignment="1" applyProtection="1">
      <alignment horizontal="left" wrapText="1"/>
    </xf>
    <xf numFmtId="0" fontId="3" fillId="0" borderId="0" xfId="0" applyFont="1" applyAlignment="1"/>
    <xf numFmtId="0" fontId="1" fillId="0" borderId="0" xfId="0" applyFont="1" applyAlignment="1"/>
    <xf numFmtId="0" fontId="1" fillId="0" borderId="0" xfId="0" applyFont="1" applyAlignment="1">
      <alignment horizontal="left" vertical="center" wrapText="1"/>
    </xf>
    <xf numFmtId="0" fontId="3" fillId="0" borderId="0" xfId="0" applyFont="1" applyAlignment="1">
      <alignment horizontal="center"/>
    </xf>
    <xf numFmtId="14" fontId="13" fillId="32" borderId="0" xfId="0" applyNumberFormat="1" applyFont="1" applyFill="1" applyBorder="1" applyAlignment="1" applyProtection="1">
      <alignment horizontal="left" textRotation="90"/>
    </xf>
    <xf numFmtId="0" fontId="13" fillId="32" borderId="0" xfId="0" applyFont="1" applyFill="1" applyBorder="1" applyAlignment="1" applyProtection="1">
      <alignment horizontal="left" textRotation="90"/>
    </xf>
    <xf numFmtId="0" fontId="13" fillId="32" borderId="15" xfId="0" applyFont="1" applyFill="1" applyBorder="1" applyAlignment="1" applyProtection="1">
      <alignment horizontal="left" textRotation="90"/>
    </xf>
    <xf numFmtId="0" fontId="3" fillId="0" borderId="0" xfId="0" applyFont="1" applyAlignment="1" applyProtection="1">
      <alignment horizontal="center"/>
    </xf>
    <xf numFmtId="0" fontId="9" fillId="0" borderId="15" xfId="0" applyFont="1" applyBorder="1" applyAlignment="1">
      <alignment horizontal="right"/>
    </xf>
    <xf numFmtId="0" fontId="9" fillId="0" borderId="0" xfId="0" applyFont="1" applyBorder="1" applyAlignment="1">
      <alignment horizontal="right"/>
    </xf>
    <xf numFmtId="0" fontId="9" fillId="0" borderId="11" xfId="0" applyFont="1" applyBorder="1" applyAlignment="1">
      <alignment horizontal="right"/>
    </xf>
    <xf numFmtId="0" fontId="9" fillId="0" borderId="17" xfId="0" applyFont="1" applyBorder="1" applyAlignment="1">
      <alignment horizontal="right"/>
    </xf>
    <xf numFmtId="0" fontId="19" fillId="0" borderId="13" xfId="0" applyFont="1" applyBorder="1" applyAlignment="1">
      <alignment horizontal="center" textRotation="90"/>
    </xf>
    <xf numFmtId="0" fontId="19" fillId="0" borderId="46" xfId="0" applyFont="1" applyBorder="1" applyAlignment="1">
      <alignment horizontal="center" textRotation="90"/>
    </xf>
    <xf numFmtId="0" fontId="19" fillId="0" borderId="19" xfId="0" applyFont="1" applyBorder="1" applyAlignment="1">
      <alignment horizontal="center" textRotation="90"/>
    </xf>
    <xf numFmtId="0" fontId="0" fillId="40" borderId="12" xfId="0" applyFill="1" applyBorder="1" applyAlignment="1" applyProtection="1">
      <alignment horizontal="left"/>
      <protection locked="0"/>
    </xf>
    <xf numFmtId="0" fontId="0" fillId="0" borderId="12" xfId="0" applyBorder="1" applyAlignment="1">
      <alignment horizontal="left"/>
    </xf>
    <xf numFmtId="0" fontId="19" fillId="28" borderId="32" xfId="0" applyFont="1" applyFill="1" applyBorder="1" applyAlignment="1" applyProtection="1">
      <alignment horizontal="center" textRotation="90"/>
      <protection locked="0"/>
    </xf>
    <xf numFmtId="0" fontId="19" fillId="28" borderId="10" xfId="0" applyFont="1" applyFill="1" applyBorder="1" applyAlignment="1" applyProtection="1">
      <alignment horizontal="center" textRotation="90"/>
      <protection locked="0"/>
    </xf>
    <xf numFmtId="0" fontId="19" fillId="28" borderId="16" xfId="0" applyFont="1" applyFill="1" applyBorder="1" applyAlignment="1" applyProtection="1">
      <alignment horizontal="center" textRotation="90"/>
      <protection locked="0"/>
    </xf>
    <xf numFmtId="0" fontId="19" fillId="28" borderId="13" xfId="0" applyFont="1" applyFill="1" applyBorder="1" applyAlignment="1" applyProtection="1">
      <alignment horizontal="center" textRotation="90"/>
      <protection locked="0"/>
    </xf>
    <xf numFmtId="0" fontId="19" fillId="28" borderId="46" xfId="0" applyFont="1" applyFill="1" applyBorder="1" applyAlignment="1" applyProtection="1">
      <alignment horizontal="center" textRotation="90"/>
      <protection locked="0"/>
    </xf>
    <xf numFmtId="0" fontId="19" fillId="28" borderId="19" xfId="0" applyFont="1" applyFill="1" applyBorder="1" applyAlignment="1" applyProtection="1">
      <alignment horizontal="center" textRotation="90"/>
      <protection locked="0"/>
    </xf>
    <xf numFmtId="0" fontId="0" fillId="0" borderId="0" xfId="0" applyBorder="1" applyAlignment="1">
      <alignment horizontal="left"/>
    </xf>
    <xf numFmtId="0" fontId="0" fillId="0" borderId="10" xfId="0" applyBorder="1" applyAlignment="1">
      <alignment horizontal="left"/>
    </xf>
    <xf numFmtId="0" fontId="3" fillId="0" borderId="0" xfId="0" applyFont="1" applyBorder="1" applyAlignment="1">
      <alignment horizontal="center"/>
    </xf>
    <xf numFmtId="0" fontId="0" fillId="0" borderId="22" xfId="0" applyBorder="1" applyAlignment="1">
      <alignment horizontal="left"/>
    </xf>
    <xf numFmtId="0" fontId="0" fillId="0" borderId="18" xfId="0" applyBorder="1" applyAlignment="1">
      <alignment horizontal="left"/>
    </xf>
    <xf numFmtId="0" fontId="0" fillId="31" borderId="0" xfId="0" applyFill="1" applyBorder="1" applyAlignment="1">
      <alignment horizontal="center"/>
    </xf>
    <xf numFmtId="0" fontId="0" fillId="31" borderId="10" xfId="0" applyFill="1" applyBorder="1" applyAlignment="1">
      <alignment horizontal="center"/>
    </xf>
    <xf numFmtId="0" fontId="0" fillId="40" borderId="22" xfId="0" applyFill="1" applyBorder="1" applyAlignment="1" applyProtection="1">
      <alignment horizontal="left"/>
      <protection locked="0"/>
    </xf>
    <xf numFmtId="0" fontId="0" fillId="40" borderId="18" xfId="0" applyFill="1" applyBorder="1" applyAlignment="1" applyProtection="1">
      <alignment horizontal="left"/>
      <protection locked="0"/>
    </xf>
    <xf numFmtId="0" fontId="9" fillId="31" borderId="0" xfId="0" applyFont="1" applyFill="1" applyBorder="1" applyAlignment="1" applyProtection="1">
      <alignment horizontal="center" vertical="top"/>
    </xf>
    <xf numFmtId="0" fontId="9" fillId="31" borderId="10" xfId="0" applyFont="1" applyFill="1" applyBorder="1" applyAlignment="1" applyProtection="1">
      <alignment horizontal="center" vertical="top"/>
    </xf>
    <xf numFmtId="0" fontId="19" fillId="0" borderId="71" xfId="44" applyFont="1" applyBorder="1" applyAlignment="1">
      <alignment horizontal="center" textRotation="90"/>
    </xf>
    <xf numFmtId="0" fontId="19" fillId="0" borderId="72" xfId="44" applyFont="1" applyBorder="1" applyAlignment="1">
      <alignment horizontal="center" textRotation="90"/>
    </xf>
    <xf numFmtId="0" fontId="19" fillId="0" borderId="73" xfId="44" applyFont="1" applyBorder="1" applyAlignment="1">
      <alignment horizontal="center" textRotation="90"/>
    </xf>
    <xf numFmtId="0" fontId="5" fillId="0" borderId="0" xfId="44" applyFont="1" applyAlignment="1">
      <alignment horizontal="center"/>
    </xf>
    <xf numFmtId="0" fontId="1" fillId="0" borderId="0" xfId="44" applyAlignment="1"/>
    <xf numFmtId="0" fontId="61" fillId="32" borderId="0" xfId="0" applyFont="1" applyFill="1" applyBorder="1" applyAlignment="1">
      <alignment horizontal="center" vertical="center"/>
    </xf>
    <xf numFmtId="0" fontId="47" fillId="32" borderId="0" xfId="0" applyFont="1" applyFill="1" applyBorder="1" applyAlignment="1">
      <alignment horizontal="center" vertical="center"/>
    </xf>
    <xf numFmtId="0" fontId="1" fillId="31" borderId="0" xfId="0" applyFont="1" applyFill="1" applyBorder="1" applyAlignment="1" applyProtection="1">
      <alignment horizontal="center" vertical="center"/>
    </xf>
    <xf numFmtId="0" fontId="0" fillId="31" borderId="0" xfId="0" applyFill="1" applyAlignment="1">
      <alignment horizontal="center" vertical="center"/>
    </xf>
    <xf numFmtId="0" fontId="0" fillId="31" borderId="10" xfId="0" applyFill="1" applyBorder="1" applyAlignment="1">
      <alignment horizontal="center" vertical="center"/>
    </xf>
    <xf numFmtId="0" fontId="45" fillId="0" borderId="0" xfId="44" applyFont="1" applyAlignment="1">
      <alignment horizontal="left"/>
    </xf>
    <xf numFmtId="0" fontId="2" fillId="0" borderId="0" xfId="44" applyFont="1" applyAlignment="1">
      <alignment horizontal="left"/>
    </xf>
    <xf numFmtId="0" fontId="45" fillId="0" borderId="0" xfId="0" applyFont="1" applyBorder="1" applyAlignment="1">
      <alignment horizontal="left"/>
    </xf>
    <xf numFmtId="0" fontId="0" fillId="0" borderId="0" xfId="0" applyAlignment="1">
      <alignment horizontal="left"/>
    </xf>
    <xf numFmtId="0" fontId="15" fillId="24" borderId="0" xfId="0" applyFont="1" applyFill="1" applyBorder="1" applyAlignment="1">
      <alignment horizontal="left" vertical="center"/>
    </xf>
    <xf numFmtId="0" fontId="63" fillId="24" borderId="0" xfId="0" applyFont="1" applyFill="1" applyBorder="1" applyAlignment="1">
      <alignment horizontal="left" vertical="center"/>
    </xf>
    <xf numFmtId="0" fontId="1" fillId="31" borderId="23" xfId="0" applyFont="1" applyFill="1" applyBorder="1" applyAlignment="1">
      <alignment horizontal="center" vertical="center"/>
    </xf>
    <xf numFmtId="0" fontId="0" fillId="31" borderId="0" xfId="0" applyFill="1" applyBorder="1" applyAlignment="1">
      <alignment horizontal="center" vertical="center"/>
    </xf>
    <xf numFmtId="0" fontId="1" fillId="0" borderId="23" xfId="0" applyFont="1" applyFill="1" applyBorder="1" applyAlignment="1">
      <alignment horizontal="center" vertical="center"/>
    </xf>
    <xf numFmtId="0" fontId="1" fillId="0" borderId="0" xfId="0" applyFont="1" applyBorder="1" applyAlignment="1">
      <alignment horizontal="center" vertical="center"/>
    </xf>
    <xf numFmtId="0" fontId="1" fillId="0" borderId="10" xfId="0" applyFont="1" applyBorder="1" applyAlignment="1">
      <alignment horizontal="center" vertical="center"/>
    </xf>
    <xf numFmtId="0" fontId="15" fillId="34" borderId="0" xfId="0" applyFont="1" applyFill="1" applyBorder="1" applyAlignment="1">
      <alignment horizontal="left" vertical="center"/>
    </xf>
    <xf numFmtId="0" fontId="46" fillId="34" borderId="0" xfId="0" applyFont="1" applyFill="1" applyBorder="1" applyAlignment="1">
      <alignment horizontal="left" vertical="center"/>
    </xf>
    <xf numFmtId="0" fontId="49" fillId="26" borderId="23" xfId="0" applyFont="1" applyFill="1" applyBorder="1" applyAlignment="1">
      <alignment horizontal="center" vertical="center"/>
    </xf>
    <xf numFmtId="0" fontId="50" fillId="26" borderId="0" xfId="0" applyFont="1" applyFill="1" applyAlignment="1">
      <alignment horizontal="center" vertical="center"/>
    </xf>
    <xf numFmtId="0" fontId="46" fillId="24" borderId="0" xfId="0" applyFont="1" applyFill="1" applyBorder="1" applyAlignment="1">
      <alignment horizontal="left" vertical="center"/>
    </xf>
    <xf numFmtId="0" fontId="6" fillId="0" borderId="0" xfId="44" applyFont="1" applyBorder="1" applyAlignment="1" applyProtection="1">
      <alignment horizontal="left"/>
      <protection locked="0"/>
    </xf>
    <xf numFmtId="0" fontId="0" fillId="0" borderId="0" xfId="0" applyAlignment="1" applyProtection="1">
      <alignment horizontal="left"/>
      <protection locked="0"/>
    </xf>
    <xf numFmtId="0" fontId="45" fillId="0" borderId="0" xfId="44" applyFont="1" applyBorder="1" applyAlignment="1">
      <alignment horizontal="left"/>
    </xf>
    <xf numFmtId="0" fontId="1" fillId="0" borderId="0" xfId="44" applyAlignment="1">
      <alignment horizontal="left"/>
    </xf>
    <xf numFmtId="0" fontId="21" fillId="0" borderId="0" xfId="44" applyFont="1" applyAlignment="1" applyProtection="1">
      <alignment horizontal="left" vertical="center" wrapText="1"/>
    </xf>
    <xf numFmtId="0" fontId="1" fillId="0" borderId="0" xfId="44" applyAlignment="1">
      <alignment horizontal="left" vertical="center" wrapText="1"/>
    </xf>
    <xf numFmtId="0" fontId="1" fillId="0" borderId="0" xfId="44" applyFont="1" applyBorder="1" applyAlignment="1" applyProtection="1">
      <alignment horizontal="center"/>
    </xf>
    <xf numFmtId="0" fontId="1" fillId="0" borderId="10" xfId="44" applyFont="1" applyBorder="1" applyAlignment="1" applyProtection="1">
      <alignment horizontal="center"/>
    </xf>
    <xf numFmtId="0" fontId="1" fillId="31" borderId="0" xfId="44" applyFont="1" applyFill="1" applyBorder="1" applyAlignment="1" applyProtection="1">
      <alignment horizontal="center" vertical="top"/>
    </xf>
    <xf numFmtId="0" fontId="1" fillId="31" borderId="10" xfId="44" applyFont="1" applyFill="1" applyBorder="1" applyAlignment="1" applyProtection="1">
      <alignment horizontal="center" vertical="top"/>
    </xf>
    <xf numFmtId="0" fontId="12" fillId="29" borderId="0" xfId="44" applyFont="1" applyFill="1" applyBorder="1" applyAlignment="1" applyProtection="1">
      <alignment horizontal="left" vertical="center"/>
    </xf>
    <xf numFmtId="0" fontId="46" fillId="29" borderId="0" xfId="44" applyFont="1" applyFill="1" applyAlignment="1" applyProtection="1">
      <alignment horizontal="left" vertical="center"/>
    </xf>
    <xf numFmtId="0" fontId="3" fillId="0" borderId="0" xfId="0" applyFont="1" applyBorder="1" applyAlignment="1" applyProtection="1">
      <alignment horizontal="left"/>
    </xf>
    <xf numFmtId="0" fontId="0" fillId="0" borderId="0" xfId="0" applyAlignment="1" applyProtection="1">
      <alignment horizontal="left"/>
    </xf>
    <xf numFmtId="0" fontId="1" fillId="31" borderId="0" xfId="0" applyFont="1" applyFill="1" applyBorder="1" applyAlignment="1" applyProtection="1">
      <alignment horizontal="center" vertical="top"/>
    </xf>
    <xf numFmtId="0" fontId="1" fillId="31" borderId="10" xfId="0" applyFont="1" applyFill="1" applyBorder="1" applyAlignment="1" applyProtection="1">
      <alignment horizontal="center" vertical="top"/>
    </xf>
    <xf numFmtId="0" fontId="1" fillId="0" borderId="0" xfId="0" applyFont="1" applyBorder="1" applyAlignment="1" applyProtection="1">
      <alignment horizontal="center"/>
    </xf>
    <xf numFmtId="0" fontId="1" fillId="0" borderId="10" xfId="0" applyFont="1" applyBorder="1" applyAlignment="1" applyProtection="1">
      <alignment horizontal="center"/>
    </xf>
    <xf numFmtId="0" fontId="10" fillId="0" borderId="17" xfId="35" applyBorder="1" applyAlignment="1" applyProtection="1">
      <alignment horizontal="left"/>
    </xf>
    <xf numFmtId="0" fontId="10" fillId="0" borderId="15" xfId="35" applyBorder="1" applyAlignment="1" applyProtection="1">
      <alignment horizontal="center"/>
      <protection locked="0"/>
    </xf>
    <xf numFmtId="0" fontId="10" fillId="0" borderId="0" xfId="35" applyBorder="1" applyAlignment="1" applyProtection="1">
      <alignment horizontal="center"/>
      <protection locked="0"/>
    </xf>
    <xf numFmtId="0" fontId="10" fillId="0" borderId="11" xfId="35" applyBorder="1" applyAlignment="1" applyProtection="1">
      <alignment horizontal="center"/>
      <protection locked="0"/>
    </xf>
    <xf numFmtId="0" fontId="1" fillId="0" borderId="0" xfId="44" applyFont="1" applyAlignment="1">
      <alignment horizontal="right"/>
    </xf>
    <xf numFmtId="0" fontId="6" fillId="0" borderId="0" xfId="44" applyFont="1" applyAlignment="1">
      <alignment horizontal="right"/>
    </xf>
    <xf numFmtId="0" fontId="1" fillId="31" borderId="0" xfId="44" applyFont="1" applyFill="1" applyBorder="1" applyAlignment="1">
      <alignment horizontal="center"/>
    </xf>
    <xf numFmtId="0" fontId="9" fillId="31" borderId="0" xfId="44" applyFont="1" applyFill="1" applyAlignment="1">
      <alignment horizontal="center"/>
    </xf>
    <xf numFmtId="0" fontId="9" fillId="31" borderId="10" xfId="44" applyFont="1" applyFill="1" applyBorder="1" applyAlignment="1"/>
    <xf numFmtId="0" fontId="1" fillId="0" borderId="0" xfId="44" applyFont="1" applyFill="1" applyBorder="1" applyAlignment="1">
      <alignment horizontal="center"/>
    </xf>
    <xf numFmtId="0" fontId="9" fillId="0" borderId="0" xfId="44" applyFont="1" applyFill="1" applyAlignment="1">
      <alignment horizontal="center"/>
    </xf>
    <xf numFmtId="0" fontId="9" fillId="0" borderId="10" xfId="44" applyFont="1" applyFill="1" applyBorder="1" applyAlignment="1"/>
    <xf numFmtId="0" fontId="10" fillId="0" borderId="0" xfId="35" applyBorder="1" applyAlignment="1" applyProtection="1">
      <alignment horizontal="left"/>
      <protection locked="0"/>
    </xf>
    <xf numFmtId="0" fontId="10" fillId="0" borderId="0" xfId="35" applyAlignment="1" applyProtection="1">
      <protection locked="0"/>
    </xf>
    <xf numFmtId="0" fontId="7" fillId="0" borderId="11" xfId="44" applyFont="1" applyBorder="1" applyAlignment="1" applyProtection="1">
      <alignment horizontal="left" wrapText="1"/>
    </xf>
    <xf numFmtId="0" fontId="2" fillId="0" borderId="11" xfId="44" applyFont="1" applyBorder="1" applyAlignment="1" applyProtection="1">
      <alignment horizontal="left" wrapText="1"/>
    </xf>
    <xf numFmtId="0" fontId="1" fillId="0" borderId="0" xfId="44" applyBorder="1" applyAlignment="1" applyProtection="1">
      <alignment horizontal="left"/>
    </xf>
    <xf numFmtId="0" fontId="1" fillId="0" borderId="10" xfId="44" applyBorder="1" applyAlignment="1" applyProtection="1">
      <alignment horizontal="left"/>
    </xf>
    <xf numFmtId="0" fontId="1" fillId="31" borderId="15" xfId="44" applyFont="1" applyFill="1" applyBorder="1" applyAlignment="1" applyProtection="1">
      <alignment horizontal="center"/>
    </xf>
    <xf numFmtId="0" fontId="1" fillId="31" borderId="16" xfId="44" applyFont="1" applyFill="1" applyBorder="1" applyAlignment="1" applyProtection="1">
      <alignment horizontal="center"/>
    </xf>
    <xf numFmtId="0" fontId="19" fillId="0" borderId="47" xfId="0" applyFont="1" applyBorder="1" applyAlignment="1" applyProtection="1">
      <alignment horizontal="center" textRotation="90"/>
    </xf>
    <xf numFmtId="0" fontId="19" fillId="0" borderId="48" xfId="0" applyFont="1" applyBorder="1" applyAlignment="1" applyProtection="1">
      <alignment horizontal="center" textRotation="90"/>
    </xf>
    <xf numFmtId="0" fontId="67" fillId="0" borderId="17" xfId="45" applyFont="1" applyBorder="1" applyAlignment="1" applyProtection="1">
      <alignment horizontal="center" vertical="center"/>
      <protection locked="0"/>
    </xf>
    <xf numFmtId="0" fontId="67" fillId="0" borderId="18" xfId="45" applyFont="1" applyBorder="1" applyAlignment="1" applyProtection="1">
      <alignment horizontal="center" vertical="center"/>
      <protection locked="0"/>
    </xf>
    <xf numFmtId="0" fontId="67" fillId="0" borderId="0" xfId="45" applyFont="1" applyAlignment="1" applyProtection="1">
      <alignment horizontal="center" textRotation="90"/>
    </xf>
    <xf numFmtId="0" fontId="67" fillId="0" borderId="15" xfId="45" applyFont="1" applyBorder="1" applyAlignment="1" applyProtection="1">
      <alignment horizontal="left" vertical="center"/>
    </xf>
    <xf numFmtId="0" fontId="67" fillId="0" borderId="17" xfId="45" applyFont="1" applyBorder="1" applyAlignment="1" applyProtection="1">
      <alignment horizontal="left" vertical="center"/>
      <protection locked="0"/>
    </xf>
    <xf numFmtId="0" fontId="67" fillId="0" borderId="17" xfId="45" applyFont="1" applyBorder="1" applyAlignment="1" applyProtection="1">
      <alignment horizontal="left" vertical="center"/>
    </xf>
    <xf numFmtId="0" fontId="67" fillId="0" borderId="0" xfId="45" applyFont="1" applyBorder="1" applyAlignment="1" applyProtection="1">
      <alignment horizontal="left" vertical="center"/>
    </xf>
    <xf numFmtId="0" fontId="67" fillId="0" borderId="11" xfId="45" applyFont="1" applyBorder="1" applyAlignment="1" applyProtection="1">
      <alignment horizontal="left" vertical="center"/>
    </xf>
    <xf numFmtId="0" fontId="67" fillId="0" borderId="16" xfId="45" applyFont="1" applyBorder="1" applyAlignment="1" applyProtection="1">
      <alignment horizontal="left" vertical="center"/>
    </xf>
    <xf numFmtId="0" fontId="67" fillId="0" borderId="0" xfId="45" applyFont="1" applyBorder="1" applyAlignment="1" applyProtection="1">
      <alignment horizontal="left" vertical="center"/>
      <protection locked="0"/>
    </xf>
    <xf numFmtId="0" fontId="67" fillId="0" borderId="15" xfId="45" applyFont="1" applyBorder="1" applyAlignment="1" applyProtection="1">
      <alignment horizontal="left" vertical="center"/>
      <protection locked="0"/>
    </xf>
    <xf numFmtId="0" fontId="67" fillId="0" borderId="18" xfId="45" applyFont="1" applyBorder="1" applyAlignment="1" applyProtection="1">
      <alignment horizontal="left" vertical="center"/>
    </xf>
    <xf numFmtId="0" fontId="67" fillId="0" borderId="32" xfId="45" applyFont="1" applyBorder="1" applyAlignment="1" applyProtection="1">
      <alignment horizontal="left" vertical="center"/>
    </xf>
    <xf numFmtId="0" fontId="67" fillId="0" borderId="16" xfId="45" applyFont="1" applyBorder="1" applyAlignment="1" applyProtection="1">
      <alignment horizontal="left" vertical="center"/>
      <protection locked="0"/>
    </xf>
    <xf numFmtId="0" fontId="67" fillId="0" borderId="0" xfId="45" applyFont="1" applyAlignment="1">
      <alignment horizontal="left" textRotation="90"/>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4" xr:uid="{00000000-0005-0000-0000-000027000000}"/>
    <cellStyle name="Normal 3" xfId="45" xr:uid="{A35243FC-8862-407A-8FD2-2D2591441A2B}"/>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405">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border>
        <bottom/>
        <vertical/>
        <horizontal/>
      </border>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ill>
        <patternFill>
          <bgColor theme="6" tint="0.59996337778862885"/>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6" tint="0.59996337778862885"/>
        </patternFill>
      </fill>
    </dxf>
    <dxf>
      <fill>
        <patternFill>
          <bgColor theme="4"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EAEAEA"/>
    </indexedColors>
    <mruColors>
      <color rgb="FFC2E49C"/>
      <color rgb="FFE60000"/>
      <color rgb="FFFFCDCD"/>
      <color rgb="FFCC0000"/>
      <color rgb="FF99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11.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14.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15.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16.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17.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18.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19.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xml.rels><?xml version="1.0" encoding="UTF-8" standalone="yes"?>
<Relationships xmlns="http://schemas.openxmlformats.org/package/2006/relationships"><Relationship Id="rId8" Type="http://schemas.openxmlformats.org/officeDocument/2006/relationships/image" Target="../media/image55.png"/><Relationship Id="rId13" Type="http://schemas.openxmlformats.org/officeDocument/2006/relationships/image" Target="../media/image60.png"/><Relationship Id="rId18" Type="http://schemas.openxmlformats.org/officeDocument/2006/relationships/image" Target="../media/image65.png"/><Relationship Id="rId3" Type="http://schemas.openxmlformats.org/officeDocument/2006/relationships/image" Target="../media/image50.png"/><Relationship Id="rId7" Type="http://schemas.openxmlformats.org/officeDocument/2006/relationships/image" Target="../media/image54.png"/><Relationship Id="rId12" Type="http://schemas.openxmlformats.org/officeDocument/2006/relationships/image" Target="../media/image59.png"/><Relationship Id="rId17" Type="http://schemas.openxmlformats.org/officeDocument/2006/relationships/image" Target="../media/image64.png"/><Relationship Id="rId2" Type="http://schemas.openxmlformats.org/officeDocument/2006/relationships/image" Target="../media/image49.png"/><Relationship Id="rId16" Type="http://schemas.openxmlformats.org/officeDocument/2006/relationships/image" Target="../media/image63.png"/><Relationship Id="rId1" Type="http://schemas.openxmlformats.org/officeDocument/2006/relationships/image" Target="../media/image48.png"/><Relationship Id="rId6" Type="http://schemas.openxmlformats.org/officeDocument/2006/relationships/image" Target="../media/image53.png"/><Relationship Id="rId11" Type="http://schemas.openxmlformats.org/officeDocument/2006/relationships/image" Target="../media/image58.png"/><Relationship Id="rId5" Type="http://schemas.openxmlformats.org/officeDocument/2006/relationships/image" Target="../media/image52.png"/><Relationship Id="rId15" Type="http://schemas.openxmlformats.org/officeDocument/2006/relationships/image" Target="../media/image6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 Id="rId14" Type="http://schemas.openxmlformats.org/officeDocument/2006/relationships/image" Target="../media/image61.png"/></Relationships>
</file>

<file path=xl/drawings/_rels/drawing20.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1.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2.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3.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4.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5.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6.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7.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8.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29.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3.xml.rels><?xml version="1.0" encoding="UTF-8" standalone="yes"?>
<Relationships xmlns="http://schemas.openxmlformats.org/package/2006/relationships"><Relationship Id="rId8" Type="http://schemas.openxmlformats.org/officeDocument/2006/relationships/image" Target="../media/image73.png"/><Relationship Id="rId3" Type="http://schemas.openxmlformats.org/officeDocument/2006/relationships/image" Target="../media/image68.jpg"/><Relationship Id="rId7" Type="http://schemas.openxmlformats.org/officeDocument/2006/relationships/image" Target="../media/image72.png"/><Relationship Id="rId12" Type="http://schemas.openxmlformats.org/officeDocument/2006/relationships/image" Target="../media/image77.png"/><Relationship Id="rId2" Type="http://schemas.openxmlformats.org/officeDocument/2006/relationships/image" Target="../media/image67.jpg"/><Relationship Id="rId1" Type="http://schemas.openxmlformats.org/officeDocument/2006/relationships/image" Target="../media/image66.jpg"/><Relationship Id="rId6" Type="http://schemas.openxmlformats.org/officeDocument/2006/relationships/image" Target="../media/image71.png"/><Relationship Id="rId11" Type="http://schemas.openxmlformats.org/officeDocument/2006/relationships/image" Target="../media/image76.png"/><Relationship Id="rId5" Type="http://schemas.openxmlformats.org/officeDocument/2006/relationships/image" Target="../media/image70.png"/><Relationship Id="rId10" Type="http://schemas.openxmlformats.org/officeDocument/2006/relationships/image" Target="../media/image75.png"/><Relationship Id="rId4" Type="http://schemas.openxmlformats.org/officeDocument/2006/relationships/image" Target="../media/image69.jpg"/><Relationship Id="rId9" Type="http://schemas.openxmlformats.org/officeDocument/2006/relationships/image" Target="../media/image74.png"/></Relationships>
</file>

<file path=xl/drawings/_rels/drawing30.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31.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32.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33.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34.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35.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36.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9.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05.png"/><Relationship Id="rId3" Type="http://schemas.openxmlformats.org/officeDocument/2006/relationships/image" Target="../media/image82.png"/><Relationship Id="rId21" Type="http://schemas.openxmlformats.org/officeDocument/2006/relationships/image" Target="../media/image100.png"/><Relationship Id="rId34" Type="http://schemas.openxmlformats.org/officeDocument/2006/relationships/image" Target="../media/image113.png"/><Relationship Id="rId7" Type="http://schemas.openxmlformats.org/officeDocument/2006/relationships/image" Target="../media/image86.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04.png"/><Relationship Id="rId33" Type="http://schemas.openxmlformats.org/officeDocument/2006/relationships/image" Target="../media/image112.png"/><Relationship Id="rId2" Type="http://schemas.openxmlformats.org/officeDocument/2006/relationships/image" Target="../media/image81.png"/><Relationship Id="rId16" Type="http://schemas.openxmlformats.org/officeDocument/2006/relationships/image" Target="../media/image95.png"/><Relationship Id="rId20" Type="http://schemas.openxmlformats.org/officeDocument/2006/relationships/image" Target="../media/image99.png"/><Relationship Id="rId29" Type="http://schemas.openxmlformats.org/officeDocument/2006/relationships/image" Target="../media/image108.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24" Type="http://schemas.openxmlformats.org/officeDocument/2006/relationships/image" Target="../media/image103.png"/><Relationship Id="rId32" Type="http://schemas.openxmlformats.org/officeDocument/2006/relationships/image" Target="../media/image111.png"/><Relationship Id="rId5" Type="http://schemas.openxmlformats.org/officeDocument/2006/relationships/image" Target="../media/image84.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07.png"/><Relationship Id="rId36" Type="http://schemas.openxmlformats.org/officeDocument/2006/relationships/image" Target="../media/image115.png"/><Relationship Id="rId10" Type="http://schemas.openxmlformats.org/officeDocument/2006/relationships/image" Target="../media/image89.png"/><Relationship Id="rId19" Type="http://schemas.openxmlformats.org/officeDocument/2006/relationships/image" Target="../media/image98.png"/><Relationship Id="rId31" Type="http://schemas.openxmlformats.org/officeDocument/2006/relationships/image" Target="../media/image110.png"/><Relationship Id="rId4" Type="http://schemas.openxmlformats.org/officeDocument/2006/relationships/image" Target="../media/image83.png"/><Relationship Id="rId9" Type="http://schemas.openxmlformats.org/officeDocument/2006/relationships/image" Target="../media/image88.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06.png"/><Relationship Id="rId30" Type="http://schemas.openxmlformats.org/officeDocument/2006/relationships/image" Target="../media/image109.png"/><Relationship Id="rId35" Type="http://schemas.openxmlformats.org/officeDocument/2006/relationships/image" Target="../media/image114.png"/><Relationship Id="rId8" Type="http://schemas.openxmlformats.org/officeDocument/2006/relationships/image" Target="../media/image87.png"/></Relationships>
</file>

<file path=xl/drawings/_rels/drawing7.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8.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_rels/drawing9.xml.rels><?xml version="1.0" encoding="UTF-8" standalone="yes"?>
<Relationships xmlns="http://schemas.openxmlformats.org/package/2006/relationships"><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20.png"/><Relationship Id="rId39" Type="http://schemas.openxmlformats.org/officeDocument/2006/relationships/image" Target="../media/image130.png"/><Relationship Id="rId21" Type="http://schemas.openxmlformats.org/officeDocument/2006/relationships/image" Target="../media/image100.png"/><Relationship Id="rId34" Type="http://schemas.openxmlformats.org/officeDocument/2006/relationships/image" Target="../media/image104.png"/><Relationship Id="rId42" Type="http://schemas.openxmlformats.org/officeDocument/2006/relationships/image" Target="../media/image133.png"/><Relationship Id="rId47" Type="http://schemas.openxmlformats.org/officeDocument/2006/relationships/image" Target="../media/image138.png"/><Relationship Id="rId50" Type="http://schemas.openxmlformats.org/officeDocument/2006/relationships/image" Target="../media/image141.png"/><Relationship Id="rId55" Type="http://schemas.openxmlformats.org/officeDocument/2006/relationships/image" Target="../media/image146.png"/><Relationship Id="rId63" Type="http://schemas.openxmlformats.org/officeDocument/2006/relationships/image" Target="../media/image154.png"/><Relationship Id="rId7" Type="http://schemas.openxmlformats.org/officeDocument/2006/relationships/image" Target="../media/image86.png"/><Relationship Id="rId2" Type="http://schemas.openxmlformats.org/officeDocument/2006/relationships/image" Target="../media/image81.png"/><Relationship Id="rId16" Type="http://schemas.openxmlformats.org/officeDocument/2006/relationships/image" Target="../media/image95.png"/><Relationship Id="rId29" Type="http://schemas.openxmlformats.org/officeDocument/2006/relationships/image" Target="../media/image123.png"/><Relationship Id="rId11" Type="http://schemas.openxmlformats.org/officeDocument/2006/relationships/image" Target="../media/image90.png"/><Relationship Id="rId24" Type="http://schemas.openxmlformats.org/officeDocument/2006/relationships/image" Target="../media/image118.png"/><Relationship Id="rId32" Type="http://schemas.openxmlformats.org/officeDocument/2006/relationships/image" Target="../media/image126.png"/><Relationship Id="rId37" Type="http://schemas.openxmlformats.org/officeDocument/2006/relationships/image" Target="../media/image128.png"/><Relationship Id="rId40" Type="http://schemas.openxmlformats.org/officeDocument/2006/relationships/image" Target="../media/image131.png"/><Relationship Id="rId45" Type="http://schemas.openxmlformats.org/officeDocument/2006/relationships/image" Target="../media/image136.png"/><Relationship Id="rId53" Type="http://schemas.openxmlformats.org/officeDocument/2006/relationships/image" Target="../media/image144.png"/><Relationship Id="rId58" Type="http://schemas.openxmlformats.org/officeDocument/2006/relationships/image" Target="../media/image149.png"/><Relationship Id="rId5" Type="http://schemas.openxmlformats.org/officeDocument/2006/relationships/image" Target="../media/image84.png"/><Relationship Id="rId61" Type="http://schemas.openxmlformats.org/officeDocument/2006/relationships/image" Target="../media/image152.png"/><Relationship Id="rId19" Type="http://schemas.openxmlformats.org/officeDocument/2006/relationships/image" Target="../media/image116.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21.png"/><Relationship Id="rId30" Type="http://schemas.openxmlformats.org/officeDocument/2006/relationships/image" Target="../media/image124.png"/><Relationship Id="rId35" Type="http://schemas.openxmlformats.org/officeDocument/2006/relationships/image" Target="../media/image105.png"/><Relationship Id="rId43" Type="http://schemas.openxmlformats.org/officeDocument/2006/relationships/image" Target="../media/image134.png"/><Relationship Id="rId48" Type="http://schemas.openxmlformats.org/officeDocument/2006/relationships/image" Target="../media/image139.png"/><Relationship Id="rId56" Type="http://schemas.openxmlformats.org/officeDocument/2006/relationships/image" Target="../media/image147.png"/><Relationship Id="rId64" Type="http://schemas.openxmlformats.org/officeDocument/2006/relationships/image" Target="../media/image155.png"/><Relationship Id="rId8" Type="http://schemas.openxmlformats.org/officeDocument/2006/relationships/image" Target="../media/image87.png"/><Relationship Id="rId51" Type="http://schemas.openxmlformats.org/officeDocument/2006/relationships/image" Target="../media/image142.png"/><Relationship Id="rId3" Type="http://schemas.openxmlformats.org/officeDocument/2006/relationships/image" Target="../media/image82.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19.png"/><Relationship Id="rId33" Type="http://schemas.openxmlformats.org/officeDocument/2006/relationships/image" Target="../media/image103.png"/><Relationship Id="rId38" Type="http://schemas.openxmlformats.org/officeDocument/2006/relationships/image" Target="../media/image129.png"/><Relationship Id="rId46" Type="http://schemas.openxmlformats.org/officeDocument/2006/relationships/image" Target="../media/image137.png"/><Relationship Id="rId59" Type="http://schemas.openxmlformats.org/officeDocument/2006/relationships/image" Target="../media/image150.png"/><Relationship Id="rId20" Type="http://schemas.openxmlformats.org/officeDocument/2006/relationships/image" Target="../media/image117.png"/><Relationship Id="rId41" Type="http://schemas.openxmlformats.org/officeDocument/2006/relationships/image" Target="../media/image132.png"/><Relationship Id="rId54" Type="http://schemas.openxmlformats.org/officeDocument/2006/relationships/image" Target="../media/image145.png"/><Relationship Id="rId62" Type="http://schemas.openxmlformats.org/officeDocument/2006/relationships/image" Target="../media/image153.png"/><Relationship Id="rId1" Type="http://schemas.openxmlformats.org/officeDocument/2006/relationships/image" Target="../media/image80.png"/><Relationship Id="rId6" Type="http://schemas.openxmlformats.org/officeDocument/2006/relationships/image" Target="../media/image85.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22.png"/><Relationship Id="rId36" Type="http://schemas.openxmlformats.org/officeDocument/2006/relationships/image" Target="../media/image127.png"/><Relationship Id="rId49" Type="http://schemas.openxmlformats.org/officeDocument/2006/relationships/image" Target="../media/image140.png"/><Relationship Id="rId57" Type="http://schemas.openxmlformats.org/officeDocument/2006/relationships/image" Target="../media/image148.png"/><Relationship Id="rId10" Type="http://schemas.openxmlformats.org/officeDocument/2006/relationships/image" Target="../media/image89.png"/><Relationship Id="rId31" Type="http://schemas.openxmlformats.org/officeDocument/2006/relationships/image" Target="../media/image125.png"/><Relationship Id="rId44" Type="http://schemas.openxmlformats.org/officeDocument/2006/relationships/image" Target="../media/image135.png"/><Relationship Id="rId52" Type="http://schemas.openxmlformats.org/officeDocument/2006/relationships/image" Target="../media/image143.png"/><Relationship Id="rId60" Type="http://schemas.openxmlformats.org/officeDocument/2006/relationships/image" Target="../media/image151.png"/><Relationship Id="rId4" Type="http://schemas.openxmlformats.org/officeDocument/2006/relationships/image" Target="../media/image83.png"/><Relationship Id="rId9" Type="http://schemas.openxmlformats.org/officeDocument/2006/relationships/image" Target="../media/image8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743</xdr:row>
      <xdr:rowOff>9525</xdr:rowOff>
    </xdr:from>
    <xdr:to>
      <xdr:col>2</xdr:col>
      <xdr:colOff>45720</xdr:colOff>
      <xdr:row>750</xdr:row>
      <xdr:rowOff>17145</xdr:rowOff>
    </xdr:to>
    <xdr:pic>
      <xdr:nvPicPr>
        <xdr:cNvPr id="3" name="Picture 2">
          <a:extLst>
            <a:ext uri="{FF2B5EF4-FFF2-40B4-BE49-F238E27FC236}">
              <a16:creationId xmlns:a16="http://schemas.microsoft.com/office/drawing/2014/main" id="{AD26CB3A-80FD-4D03-98D7-91689EDC3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6538375"/>
          <a:ext cx="1188720" cy="1188720"/>
        </a:xfrm>
        <a:prstGeom prst="rect">
          <a:avLst/>
        </a:prstGeom>
      </xdr:spPr>
    </xdr:pic>
    <xdr:clientData/>
  </xdr:twoCellAnchor>
  <xdr:twoCellAnchor editAs="oneCell">
    <xdr:from>
      <xdr:col>0</xdr:col>
      <xdr:colOff>0</xdr:colOff>
      <xdr:row>5</xdr:row>
      <xdr:rowOff>0</xdr:rowOff>
    </xdr:from>
    <xdr:to>
      <xdr:col>2</xdr:col>
      <xdr:colOff>137160</xdr:colOff>
      <xdr:row>12</xdr:row>
      <xdr:rowOff>146685</xdr:rowOff>
    </xdr:to>
    <xdr:pic>
      <xdr:nvPicPr>
        <xdr:cNvPr id="5" name="Picture 4">
          <a:extLst>
            <a:ext uri="{FF2B5EF4-FFF2-40B4-BE49-F238E27FC236}">
              <a16:creationId xmlns:a16="http://schemas.microsoft.com/office/drawing/2014/main" id="{6979AAA2-5631-4011-B1BF-1ED1B5C4A0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38200"/>
          <a:ext cx="1280160" cy="1280160"/>
        </a:xfrm>
        <a:prstGeom prst="rect">
          <a:avLst/>
        </a:prstGeom>
      </xdr:spPr>
    </xdr:pic>
    <xdr:clientData/>
  </xdr:twoCellAnchor>
  <xdr:twoCellAnchor editAs="oneCell">
    <xdr:from>
      <xdr:col>0</xdr:col>
      <xdr:colOff>0</xdr:colOff>
      <xdr:row>28</xdr:row>
      <xdr:rowOff>0</xdr:rowOff>
    </xdr:from>
    <xdr:to>
      <xdr:col>2</xdr:col>
      <xdr:colOff>137160</xdr:colOff>
      <xdr:row>35</xdr:row>
      <xdr:rowOff>146685</xdr:rowOff>
    </xdr:to>
    <xdr:pic>
      <xdr:nvPicPr>
        <xdr:cNvPr id="7" name="Picture 6">
          <a:extLst>
            <a:ext uri="{FF2B5EF4-FFF2-40B4-BE49-F238E27FC236}">
              <a16:creationId xmlns:a16="http://schemas.microsoft.com/office/drawing/2014/main" id="{9B4C5201-09AB-4C72-8B0F-6A337FE661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448175"/>
          <a:ext cx="1280160" cy="1280160"/>
        </a:xfrm>
        <a:prstGeom prst="rect">
          <a:avLst/>
        </a:prstGeom>
      </xdr:spPr>
    </xdr:pic>
    <xdr:clientData/>
  </xdr:twoCellAnchor>
  <xdr:twoCellAnchor editAs="oneCell">
    <xdr:from>
      <xdr:col>0</xdr:col>
      <xdr:colOff>0</xdr:colOff>
      <xdr:row>51</xdr:row>
      <xdr:rowOff>0</xdr:rowOff>
    </xdr:from>
    <xdr:to>
      <xdr:col>2</xdr:col>
      <xdr:colOff>137160</xdr:colOff>
      <xdr:row>58</xdr:row>
      <xdr:rowOff>146685</xdr:rowOff>
    </xdr:to>
    <xdr:pic>
      <xdr:nvPicPr>
        <xdr:cNvPr id="9" name="Picture 8">
          <a:extLst>
            <a:ext uri="{FF2B5EF4-FFF2-40B4-BE49-F238E27FC236}">
              <a16:creationId xmlns:a16="http://schemas.microsoft.com/office/drawing/2014/main" id="{D41756CB-E7FA-428A-994A-F2CD9D002A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8058150"/>
          <a:ext cx="1280160" cy="1280160"/>
        </a:xfrm>
        <a:prstGeom prst="rect">
          <a:avLst/>
        </a:prstGeom>
      </xdr:spPr>
    </xdr:pic>
    <xdr:clientData/>
  </xdr:twoCellAnchor>
  <xdr:twoCellAnchor editAs="oneCell">
    <xdr:from>
      <xdr:col>0</xdr:col>
      <xdr:colOff>0</xdr:colOff>
      <xdr:row>74</xdr:row>
      <xdr:rowOff>0</xdr:rowOff>
    </xdr:from>
    <xdr:to>
      <xdr:col>2</xdr:col>
      <xdr:colOff>137160</xdr:colOff>
      <xdr:row>81</xdr:row>
      <xdr:rowOff>146685</xdr:rowOff>
    </xdr:to>
    <xdr:pic>
      <xdr:nvPicPr>
        <xdr:cNvPr id="11" name="Picture 10">
          <a:extLst>
            <a:ext uri="{FF2B5EF4-FFF2-40B4-BE49-F238E27FC236}">
              <a16:creationId xmlns:a16="http://schemas.microsoft.com/office/drawing/2014/main" id="{A80F1294-26A4-463C-9C65-8FFC6424165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1668125"/>
          <a:ext cx="1280160" cy="1280160"/>
        </a:xfrm>
        <a:prstGeom prst="rect">
          <a:avLst/>
        </a:prstGeom>
      </xdr:spPr>
    </xdr:pic>
    <xdr:clientData/>
  </xdr:twoCellAnchor>
  <xdr:twoCellAnchor editAs="oneCell">
    <xdr:from>
      <xdr:col>0</xdr:col>
      <xdr:colOff>0</xdr:colOff>
      <xdr:row>97</xdr:row>
      <xdr:rowOff>0</xdr:rowOff>
    </xdr:from>
    <xdr:to>
      <xdr:col>2</xdr:col>
      <xdr:colOff>137160</xdr:colOff>
      <xdr:row>104</xdr:row>
      <xdr:rowOff>146685</xdr:rowOff>
    </xdr:to>
    <xdr:pic>
      <xdr:nvPicPr>
        <xdr:cNvPr id="13" name="Picture 12">
          <a:extLst>
            <a:ext uri="{FF2B5EF4-FFF2-40B4-BE49-F238E27FC236}">
              <a16:creationId xmlns:a16="http://schemas.microsoft.com/office/drawing/2014/main" id="{6C62652A-6515-461C-9B76-6BDAF14E99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5278100"/>
          <a:ext cx="1280160" cy="1280160"/>
        </a:xfrm>
        <a:prstGeom prst="rect">
          <a:avLst/>
        </a:prstGeom>
      </xdr:spPr>
    </xdr:pic>
    <xdr:clientData/>
  </xdr:twoCellAnchor>
  <xdr:twoCellAnchor editAs="oneCell">
    <xdr:from>
      <xdr:col>0</xdr:col>
      <xdr:colOff>0</xdr:colOff>
      <xdr:row>120</xdr:row>
      <xdr:rowOff>0</xdr:rowOff>
    </xdr:from>
    <xdr:to>
      <xdr:col>2</xdr:col>
      <xdr:colOff>137160</xdr:colOff>
      <xdr:row>127</xdr:row>
      <xdr:rowOff>146685</xdr:rowOff>
    </xdr:to>
    <xdr:pic>
      <xdr:nvPicPr>
        <xdr:cNvPr id="15" name="Picture 14">
          <a:extLst>
            <a:ext uri="{FF2B5EF4-FFF2-40B4-BE49-F238E27FC236}">
              <a16:creationId xmlns:a16="http://schemas.microsoft.com/office/drawing/2014/main" id="{AE4333C0-ED3B-49A5-9A5E-A3A371AB10F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8888075"/>
          <a:ext cx="1280160" cy="1280160"/>
        </a:xfrm>
        <a:prstGeom prst="rect">
          <a:avLst/>
        </a:prstGeom>
      </xdr:spPr>
    </xdr:pic>
    <xdr:clientData/>
  </xdr:twoCellAnchor>
  <xdr:twoCellAnchor editAs="oneCell">
    <xdr:from>
      <xdr:col>0</xdr:col>
      <xdr:colOff>0</xdr:colOff>
      <xdr:row>143</xdr:row>
      <xdr:rowOff>0</xdr:rowOff>
    </xdr:from>
    <xdr:to>
      <xdr:col>2</xdr:col>
      <xdr:colOff>137160</xdr:colOff>
      <xdr:row>150</xdr:row>
      <xdr:rowOff>146685</xdr:rowOff>
    </xdr:to>
    <xdr:pic>
      <xdr:nvPicPr>
        <xdr:cNvPr id="17" name="Picture 16">
          <a:extLst>
            <a:ext uri="{FF2B5EF4-FFF2-40B4-BE49-F238E27FC236}">
              <a16:creationId xmlns:a16="http://schemas.microsoft.com/office/drawing/2014/main" id="{946BAE20-755F-48F4-8C25-4A6D642A4A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2498050"/>
          <a:ext cx="1280160" cy="1280160"/>
        </a:xfrm>
        <a:prstGeom prst="rect">
          <a:avLst/>
        </a:prstGeom>
      </xdr:spPr>
    </xdr:pic>
    <xdr:clientData/>
  </xdr:twoCellAnchor>
  <xdr:twoCellAnchor editAs="oneCell">
    <xdr:from>
      <xdr:col>0</xdr:col>
      <xdr:colOff>0</xdr:colOff>
      <xdr:row>156</xdr:row>
      <xdr:rowOff>0</xdr:rowOff>
    </xdr:from>
    <xdr:to>
      <xdr:col>2</xdr:col>
      <xdr:colOff>137160</xdr:colOff>
      <xdr:row>163</xdr:row>
      <xdr:rowOff>146685</xdr:rowOff>
    </xdr:to>
    <xdr:pic>
      <xdr:nvPicPr>
        <xdr:cNvPr id="19" name="Picture 18">
          <a:extLst>
            <a:ext uri="{FF2B5EF4-FFF2-40B4-BE49-F238E27FC236}">
              <a16:creationId xmlns:a16="http://schemas.microsoft.com/office/drawing/2014/main" id="{56595C75-E733-42EB-BFAE-5534B28F8A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4479250"/>
          <a:ext cx="1280160" cy="1280160"/>
        </a:xfrm>
        <a:prstGeom prst="rect">
          <a:avLst/>
        </a:prstGeom>
      </xdr:spPr>
    </xdr:pic>
    <xdr:clientData/>
  </xdr:twoCellAnchor>
  <xdr:twoCellAnchor editAs="oneCell">
    <xdr:from>
      <xdr:col>0</xdr:col>
      <xdr:colOff>0</xdr:colOff>
      <xdr:row>179</xdr:row>
      <xdr:rowOff>0</xdr:rowOff>
    </xdr:from>
    <xdr:to>
      <xdr:col>2</xdr:col>
      <xdr:colOff>137160</xdr:colOff>
      <xdr:row>186</xdr:row>
      <xdr:rowOff>146685</xdr:rowOff>
    </xdr:to>
    <xdr:pic>
      <xdr:nvPicPr>
        <xdr:cNvPr id="21" name="Picture 20">
          <a:extLst>
            <a:ext uri="{FF2B5EF4-FFF2-40B4-BE49-F238E27FC236}">
              <a16:creationId xmlns:a16="http://schemas.microsoft.com/office/drawing/2014/main" id="{C897E5DB-209F-49B2-BC4F-7907BBA9702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28089225"/>
          <a:ext cx="1280160" cy="1280160"/>
        </a:xfrm>
        <a:prstGeom prst="rect">
          <a:avLst/>
        </a:prstGeom>
      </xdr:spPr>
    </xdr:pic>
    <xdr:clientData/>
  </xdr:twoCellAnchor>
  <xdr:twoCellAnchor editAs="oneCell">
    <xdr:from>
      <xdr:col>0</xdr:col>
      <xdr:colOff>0</xdr:colOff>
      <xdr:row>202</xdr:row>
      <xdr:rowOff>0</xdr:rowOff>
    </xdr:from>
    <xdr:to>
      <xdr:col>2</xdr:col>
      <xdr:colOff>137160</xdr:colOff>
      <xdr:row>209</xdr:row>
      <xdr:rowOff>146685</xdr:rowOff>
    </xdr:to>
    <xdr:pic>
      <xdr:nvPicPr>
        <xdr:cNvPr id="23" name="Picture 22">
          <a:extLst>
            <a:ext uri="{FF2B5EF4-FFF2-40B4-BE49-F238E27FC236}">
              <a16:creationId xmlns:a16="http://schemas.microsoft.com/office/drawing/2014/main" id="{8C5009F0-1C6C-44A2-AAB2-DB433E822E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31699200"/>
          <a:ext cx="1280160" cy="1280160"/>
        </a:xfrm>
        <a:prstGeom prst="rect">
          <a:avLst/>
        </a:prstGeom>
      </xdr:spPr>
    </xdr:pic>
    <xdr:clientData/>
  </xdr:twoCellAnchor>
  <xdr:twoCellAnchor editAs="oneCell">
    <xdr:from>
      <xdr:col>0</xdr:col>
      <xdr:colOff>0</xdr:colOff>
      <xdr:row>225</xdr:row>
      <xdr:rowOff>0</xdr:rowOff>
    </xdr:from>
    <xdr:to>
      <xdr:col>2</xdr:col>
      <xdr:colOff>137160</xdr:colOff>
      <xdr:row>232</xdr:row>
      <xdr:rowOff>146685</xdr:rowOff>
    </xdr:to>
    <xdr:pic>
      <xdr:nvPicPr>
        <xdr:cNvPr id="25" name="Picture 24">
          <a:extLst>
            <a:ext uri="{FF2B5EF4-FFF2-40B4-BE49-F238E27FC236}">
              <a16:creationId xmlns:a16="http://schemas.microsoft.com/office/drawing/2014/main" id="{E9A9BEA0-411B-4DA5-8309-D752B62EFFE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35309175"/>
          <a:ext cx="1280160" cy="1280160"/>
        </a:xfrm>
        <a:prstGeom prst="rect">
          <a:avLst/>
        </a:prstGeom>
      </xdr:spPr>
    </xdr:pic>
    <xdr:clientData/>
  </xdr:twoCellAnchor>
  <xdr:twoCellAnchor editAs="oneCell">
    <xdr:from>
      <xdr:col>0</xdr:col>
      <xdr:colOff>0</xdr:colOff>
      <xdr:row>248</xdr:row>
      <xdr:rowOff>0</xdr:rowOff>
    </xdr:from>
    <xdr:to>
      <xdr:col>2</xdr:col>
      <xdr:colOff>137160</xdr:colOff>
      <xdr:row>255</xdr:row>
      <xdr:rowOff>146685</xdr:rowOff>
    </xdr:to>
    <xdr:pic>
      <xdr:nvPicPr>
        <xdr:cNvPr id="27" name="Picture 26">
          <a:extLst>
            <a:ext uri="{FF2B5EF4-FFF2-40B4-BE49-F238E27FC236}">
              <a16:creationId xmlns:a16="http://schemas.microsoft.com/office/drawing/2014/main" id="{EBD56196-4077-4A66-82DD-56EAD49AAE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38919150"/>
          <a:ext cx="1280160" cy="1280160"/>
        </a:xfrm>
        <a:prstGeom prst="rect">
          <a:avLst/>
        </a:prstGeom>
      </xdr:spPr>
    </xdr:pic>
    <xdr:clientData/>
  </xdr:twoCellAnchor>
  <xdr:twoCellAnchor editAs="oneCell">
    <xdr:from>
      <xdr:col>0</xdr:col>
      <xdr:colOff>0</xdr:colOff>
      <xdr:row>271</xdr:row>
      <xdr:rowOff>0</xdr:rowOff>
    </xdr:from>
    <xdr:to>
      <xdr:col>2</xdr:col>
      <xdr:colOff>137160</xdr:colOff>
      <xdr:row>278</xdr:row>
      <xdr:rowOff>146685</xdr:rowOff>
    </xdr:to>
    <xdr:pic>
      <xdr:nvPicPr>
        <xdr:cNvPr id="29" name="Picture 28">
          <a:extLst>
            <a:ext uri="{FF2B5EF4-FFF2-40B4-BE49-F238E27FC236}">
              <a16:creationId xmlns:a16="http://schemas.microsoft.com/office/drawing/2014/main" id="{A9B77352-8504-47FC-B592-554C5D1F212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42529125"/>
          <a:ext cx="1280160" cy="1280160"/>
        </a:xfrm>
        <a:prstGeom prst="rect">
          <a:avLst/>
        </a:prstGeom>
      </xdr:spPr>
    </xdr:pic>
    <xdr:clientData/>
  </xdr:twoCellAnchor>
  <xdr:twoCellAnchor editAs="oneCell">
    <xdr:from>
      <xdr:col>0</xdr:col>
      <xdr:colOff>0</xdr:colOff>
      <xdr:row>294</xdr:row>
      <xdr:rowOff>0</xdr:rowOff>
    </xdr:from>
    <xdr:to>
      <xdr:col>2</xdr:col>
      <xdr:colOff>137160</xdr:colOff>
      <xdr:row>301</xdr:row>
      <xdr:rowOff>146685</xdr:rowOff>
    </xdr:to>
    <xdr:pic>
      <xdr:nvPicPr>
        <xdr:cNvPr id="31" name="Picture 30">
          <a:extLst>
            <a:ext uri="{FF2B5EF4-FFF2-40B4-BE49-F238E27FC236}">
              <a16:creationId xmlns:a16="http://schemas.microsoft.com/office/drawing/2014/main" id="{17B54780-96A7-476E-8A45-46B15D63D6A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6139100"/>
          <a:ext cx="1280160" cy="1280160"/>
        </a:xfrm>
        <a:prstGeom prst="rect">
          <a:avLst/>
        </a:prstGeom>
      </xdr:spPr>
    </xdr:pic>
    <xdr:clientData/>
  </xdr:twoCellAnchor>
  <xdr:twoCellAnchor editAs="oneCell">
    <xdr:from>
      <xdr:col>0</xdr:col>
      <xdr:colOff>0</xdr:colOff>
      <xdr:row>317</xdr:row>
      <xdr:rowOff>0</xdr:rowOff>
    </xdr:from>
    <xdr:to>
      <xdr:col>2</xdr:col>
      <xdr:colOff>137160</xdr:colOff>
      <xdr:row>324</xdr:row>
      <xdr:rowOff>146685</xdr:rowOff>
    </xdr:to>
    <xdr:pic>
      <xdr:nvPicPr>
        <xdr:cNvPr id="72" name="Picture 71">
          <a:extLst>
            <a:ext uri="{FF2B5EF4-FFF2-40B4-BE49-F238E27FC236}">
              <a16:creationId xmlns:a16="http://schemas.microsoft.com/office/drawing/2014/main" id="{52B030B9-5ABF-494E-9C25-77649DFD45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49749075"/>
          <a:ext cx="1280160" cy="1280160"/>
        </a:xfrm>
        <a:prstGeom prst="rect">
          <a:avLst/>
        </a:prstGeom>
      </xdr:spPr>
    </xdr:pic>
    <xdr:clientData/>
  </xdr:twoCellAnchor>
  <xdr:twoCellAnchor editAs="oneCell">
    <xdr:from>
      <xdr:col>0</xdr:col>
      <xdr:colOff>0</xdr:colOff>
      <xdr:row>340</xdr:row>
      <xdr:rowOff>0</xdr:rowOff>
    </xdr:from>
    <xdr:to>
      <xdr:col>2</xdr:col>
      <xdr:colOff>137160</xdr:colOff>
      <xdr:row>347</xdr:row>
      <xdr:rowOff>146685</xdr:rowOff>
    </xdr:to>
    <xdr:pic>
      <xdr:nvPicPr>
        <xdr:cNvPr id="81" name="Picture 80">
          <a:extLst>
            <a:ext uri="{FF2B5EF4-FFF2-40B4-BE49-F238E27FC236}">
              <a16:creationId xmlns:a16="http://schemas.microsoft.com/office/drawing/2014/main" id="{AED4091A-83C2-408C-8B4B-DC4C8594682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53359050"/>
          <a:ext cx="1280160" cy="1280160"/>
        </a:xfrm>
        <a:prstGeom prst="rect">
          <a:avLst/>
        </a:prstGeom>
      </xdr:spPr>
    </xdr:pic>
    <xdr:clientData/>
  </xdr:twoCellAnchor>
  <xdr:twoCellAnchor editAs="oneCell">
    <xdr:from>
      <xdr:col>0</xdr:col>
      <xdr:colOff>0</xdr:colOff>
      <xdr:row>363</xdr:row>
      <xdr:rowOff>0</xdr:rowOff>
    </xdr:from>
    <xdr:to>
      <xdr:col>2</xdr:col>
      <xdr:colOff>137160</xdr:colOff>
      <xdr:row>370</xdr:row>
      <xdr:rowOff>146685</xdr:rowOff>
    </xdr:to>
    <xdr:pic>
      <xdr:nvPicPr>
        <xdr:cNvPr id="83" name="Picture 82">
          <a:extLst>
            <a:ext uri="{FF2B5EF4-FFF2-40B4-BE49-F238E27FC236}">
              <a16:creationId xmlns:a16="http://schemas.microsoft.com/office/drawing/2014/main" id="{54B9F9CC-0D82-4CB3-8842-68533D33F22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56969025"/>
          <a:ext cx="1280160" cy="1280160"/>
        </a:xfrm>
        <a:prstGeom prst="rect">
          <a:avLst/>
        </a:prstGeom>
      </xdr:spPr>
    </xdr:pic>
    <xdr:clientData/>
  </xdr:twoCellAnchor>
  <xdr:twoCellAnchor editAs="oneCell">
    <xdr:from>
      <xdr:col>0</xdr:col>
      <xdr:colOff>0</xdr:colOff>
      <xdr:row>386</xdr:row>
      <xdr:rowOff>0</xdr:rowOff>
    </xdr:from>
    <xdr:to>
      <xdr:col>2</xdr:col>
      <xdr:colOff>137160</xdr:colOff>
      <xdr:row>393</xdr:row>
      <xdr:rowOff>146685</xdr:rowOff>
    </xdr:to>
    <xdr:pic>
      <xdr:nvPicPr>
        <xdr:cNvPr id="85" name="Picture 84">
          <a:extLst>
            <a:ext uri="{FF2B5EF4-FFF2-40B4-BE49-F238E27FC236}">
              <a16:creationId xmlns:a16="http://schemas.microsoft.com/office/drawing/2014/main" id="{457FEBE0-5ED7-40BC-97F4-4EF63054B14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60579000"/>
          <a:ext cx="1280160" cy="1280160"/>
        </a:xfrm>
        <a:prstGeom prst="rect">
          <a:avLst/>
        </a:prstGeom>
      </xdr:spPr>
    </xdr:pic>
    <xdr:clientData/>
  </xdr:twoCellAnchor>
  <xdr:twoCellAnchor editAs="oneCell">
    <xdr:from>
      <xdr:col>0</xdr:col>
      <xdr:colOff>0</xdr:colOff>
      <xdr:row>409</xdr:row>
      <xdr:rowOff>0</xdr:rowOff>
    </xdr:from>
    <xdr:to>
      <xdr:col>2</xdr:col>
      <xdr:colOff>137160</xdr:colOff>
      <xdr:row>416</xdr:row>
      <xdr:rowOff>146685</xdr:rowOff>
    </xdr:to>
    <xdr:pic>
      <xdr:nvPicPr>
        <xdr:cNvPr id="87" name="Picture 86">
          <a:extLst>
            <a:ext uri="{FF2B5EF4-FFF2-40B4-BE49-F238E27FC236}">
              <a16:creationId xmlns:a16="http://schemas.microsoft.com/office/drawing/2014/main" id="{B59A98B7-26D9-4E57-9726-1BCB77A9303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64188975"/>
          <a:ext cx="1280160" cy="1280160"/>
        </a:xfrm>
        <a:prstGeom prst="rect">
          <a:avLst/>
        </a:prstGeom>
      </xdr:spPr>
    </xdr:pic>
    <xdr:clientData/>
  </xdr:twoCellAnchor>
  <xdr:twoCellAnchor editAs="oneCell">
    <xdr:from>
      <xdr:col>0</xdr:col>
      <xdr:colOff>0</xdr:colOff>
      <xdr:row>432</xdr:row>
      <xdr:rowOff>0</xdr:rowOff>
    </xdr:from>
    <xdr:to>
      <xdr:col>2</xdr:col>
      <xdr:colOff>137160</xdr:colOff>
      <xdr:row>439</xdr:row>
      <xdr:rowOff>146685</xdr:rowOff>
    </xdr:to>
    <xdr:pic>
      <xdr:nvPicPr>
        <xdr:cNvPr id="89" name="Picture 88">
          <a:extLst>
            <a:ext uri="{FF2B5EF4-FFF2-40B4-BE49-F238E27FC236}">
              <a16:creationId xmlns:a16="http://schemas.microsoft.com/office/drawing/2014/main" id="{D786F9D4-9BF7-402A-8691-CD38F75F02C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67798950"/>
          <a:ext cx="1280160" cy="1280160"/>
        </a:xfrm>
        <a:prstGeom prst="rect">
          <a:avLst/>
        </a:prstGeom>
      </xdr:spPr>
    </xdr:pic>
    <xdr:clientData/>
  </xdr:twoCellAnchor>
  <xdr:twoCellAnchor editAs="oneCell">
    <xdr:from>
      <xdr:col>0</xdr:col>
      <xdr:colOff>0</xdr:colOff>
      <xdr:row>455</xdr:row>
      <xdr:rowOff>0</xdr:rowOff>
    </xdr:from>
    <xdr:to>
      <xdr:col>2</xdr:col>
      <xdr:colOff>137160</xdr:colOff>
      <xdr:row>462</xdr:row>
      <xdr:rowOff>146685</xdr:rowOff>
    </xdr:to>
    <xdr:pic>
      <xdr:nvPicPr>
        <xdr:cNvPr id="91" name="Picture 90">
          <a:extLst>
            <a:ext uri="{FF2B5EF4-FFF2-40B4-BE49-F238E27FC236}">
              <a16:creationId xmlns:a16="http://schemas.microsoft.com/office/drawing/2014/main" id="{6F7E78ED-C8C5-456A-8EFF-889EF466B94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71408925"/>
          <a:ext cx="1280160" cy="1280160"/>
        </a:xfrm>
        <a:prstGeom prst="rect">
          <a:avLst/>
        </a:prstGeom>
      </xdr:spPr>
    </xdr:pic>
    <xdr:clientData/>
  </xdr:twoCellAnchor>
  <xdr:twoCellAnchor editAs="oneCell">
    <xdr:from>
      <xdr:col>0</xdr:col>
      <xdr:colOff>0</xdr:colOff>
      <xdr:row>478</xdr:row>
      <xdr:rowOff>0</xdr:rowOff>
    </xdr:from>
    <xdr:to>
      <xdr:col>2</xdr:col>
      <xdr:colOff>137160</xdr:colOff>
      <xdr:row>485</xdr:row>
      <xdr:rowOff>146685</xdr:rowOff>
    </xdr:to>
    <xdr:pic>
      <xdr:nvPicPr>
        <xdr:cNvPr id="93" name="Picture 92">
          <a:extLst>
            <a:ext uri="{FF2B5EF4-FFF2-40B4-BE49-F238E27FC236}">
              <a16:creationId xmlns:a16="http://schemas.microsoft.com/office/drawing/2014/main" id="{4C6311CC-BFE2-4BB9-A82E-39D8D1EDDEA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75018900"/>
          <a:ext cx="1280160" cy="1280160"/>
        </a:xfrm>
        <a:prstGeom prst="rect">
          <a:avLst/>
        </a:prstGeom>
      </xdr:spPr>
    </xdr:pic>
    <xdr:clientData/>
  </xdr:twoCellAnchor>
  <xdr:twoCellAnchor editAs="oneCell">
    <xdr:from>
      <xdr:col>0</xdr:col>
      <xdr:colOff>0</xdr:colOff>
      <xdr:row>491</xdr:row>
      <xdr:rowOff>0</xdr:rowOff>
    </xdr:from>
    <xdr:to>
      <xdr:col>2</xdr:col>
      <xdr:colOff>137160</xdr:colOff>
      <xdr:row>498</xdr:row>
      <xdr:rowOff>146685</xdr:rowOff>
    </xdr:to>
    <xdr:pic>
      <xdr:nvPicPr>
        <xdr:cNvPr id="95" name="Picture 94">
          <a:extLst>
            <a:ext uri="{FF2B5EF4-FFF2-40B4-BE49-F238E27FC236}">
              <a16:creationId xmlns:a16="http://schemas.microsoft.com/office/drawing/2014/main" id="{A84EECC6-8B71-4687-B857-2537C47E32A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77009625"/>
          <a:ext cx="1280160" cy="1280160"/>
        </a:xfrm>
        <a:prstGeom prst="rect">
          <a:avLst/>
        </a:prstGeom>
      </xdr:spPr>
    </xdr:pic>
    <xdr:clientData/>
  </xdr:twoCellAnchor>
  <xdr:twoCellAnchor editAs="oneCell">
    <xdr:from>
      <xdr:col>0</xdr:col>
      <xdr:colOff>0</xdr:colOff>
      <xdr:row>514</xdr:row>
      <xdr:rowOff>0</xdr:rowOff>
    </xdr:from>
    <xdr:to>
      <xdr:col>2</xdr:col>
      <xdr:colOff>137160</xdr:colOff>
      <xdr:row>521</xdr:row>
      <xdr:rowOff>146685</xdr:rowOff>
    </xdr:to>
    <xdr:pic>
      <xdr:nvPicPr>
        <xdr:cNvPr id="97" name="Picture 96">
          <a:extLst>
            <a:ext uri="{FF2B5EF4-FFF2-40B4-BE49-F238E27FC236}">
              <a16:creationId xmlns:a16="http://schemas.microsoft.com/office/drawing/2014/main" id="{3E3EA410-244F-4FB6-8617-9150BE0536D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80619600"/>
          <a:ext cx="1280160" cy="1280160"/>
        </a:xfrm>
        <a:prstGeom prst="rect">
          <a:avLst/>
        </a:prstGeom>
      </xdr:spPr>
    </xdr:pic>
    <xdr:clientData/>
  </xdr:twoCellAnchor>
  <xdr:twoCellAnchor editAs="oneCell">
    <xdr:from>
      <xdr:col>0</xdr:col>
      <xdr:colOff>0</xdr:colOff>
      <xdr:row>537</xdr:row>
      <xdr:rowOff>0</xdr:rowOff>
    </xdr:from>
    <xdr:to>
      <xdr:col>2</xdr:col>
      <xdr:colOff>137160</xdr:colOff>
      <xdr:row>544</xdr:row>
      <xdr:rowOff>146685</xdr:rowOff>
    </xdr:to>
    <xdr:pic>
      <xdr:nvPicPr>
        <xdr:cNvPr id="99" name="Picture 98">
          <a:extLst>
            <a:ext uri="{FF2B5EF4-FFF2-40B4-BE49-F238E27FC236}">
              <a16:creationId xmlns:a16="http://schemas.microsoft.com/office/drawing/2014/main" id="{6DB16083-4EE3-4C33-A050-FE4BF68865D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84229575"/>
          <a:ext cx="1280160" cy="1280160"/>
        </a:xfrm>
        <a:prstGeom prst="rect">
          <a:avLst/>
        </a:prstGeom>
      </xdr:spPr>
    </xdr:pic>
    <xdr:clientData/>
  </xdr:twoCellAnchor>
  <xdr:twoCellAnchor editAs="oneCell">
    <xdr:from>
      <xdr:col>0</xdr:col>
      <xdr:colOff>0</xdr:colOff>
      <xdr:row>560</xdr:row>
      <xdr:rowOff>0</xdr:rowOff>
    </xdr:from>
    <xdr:to>
      <xdr:col>2</xdr:col>
      <xdr:colOff>137160</xdr:colOff>
      <xdr:row>567</xdr:row>
      <xdr:rowOff>146685</xdr:rowOff>
    </xdr:to>
    <xdr:pic>
      <xdr:nvPicPr>
        <xdr:cNvPr id="101" name="Picture 100">
          <a:extLst>
            <a:ext uri="{FF2B5EF4-FFF2-40B4-BE49-F238E27FC236}">
              <a16:creationId xmlns:a16="http://schemas.microsoft.com/office/drawing/2014/main" id="{CC7E00ED-7E36-4C44-9C56-361D261DA1F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87839550"/>
          <a:ext cx="1280160" cy="1280160"/>
        </a:xfrm>
        <a:prstGeom prst="rect">
          <a:avLst/>
        </a:prstGeom>
      </xdr:spPr>
    </xdr:pic>
    <xdr:clientData/>
  </xdr:twoCellAnchor>
  <xdr:twoCellAnchor editAs="oneCell">
    <xdr:from>
      <xdr:col>0</xdr:col>
      <xdr:colOff>0</xdr:colOff>
      <xdr:row>583</xdr:row>
      <xdr:rowOff>0</xdr:rowOff>
    </xdr:from>
    <xdr:to>
      <xdr:col>2</xdr:col>
      <xdr:colOff>137160</xdr:colOff>
      <xdr:row>590</xdr:row>
      <xdr:rowOff>146685</xdr:rowOff>
    </xdr:to>
    <xdr:pic>
      <xdr:nvPicPr>
        <xdr:cNvPr id="103" name="Picture 102">
          <a:extLst>
            <a:ext uri="{FF2B5EF4-FFF2-40B4-BE49-F238E27FC236}">
              <a16:creationId xmlns:a16="http://schemas.microsoft.com/office/drawing/2014/main" id="{9850D25E-189E-419F-8E1D-73A9D1A3BA5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91449525"/>
          <a:ext cx="1280160" cy="1280160"/>
        </a:xfrm>
        <a:prstGeom prst="rect">
          <a:avLst/>
        </a:prstGeom>
      </xdr:spPr>
    </xdr:pic>
    <xdr:clientData/>
  </xdr:twoCellAnchor>
  <xdr:twoCellAnchor editAs="oneCell">
    <xdr:from>
      <xdr:col>0</xdr:col>
      <xdr:colOff>0</xdr:colOff>
      <xdr:row>606</xdr:row>
      <xdr:rowOff>0</xdr:rowOff>
    </xdr:from>
    <xdr:to>
      <xdr:col>2</xdr:col>
      <xdr:colOff>137160</xdr:colOff>
      <xdr:row>613</xdr:row>
      <xdr:rowOff>146685</xdr:rowOff>
    </xdr:to>
    <xdr:pic>
      <xdr:nvPicPr>
        <xdr:cNvPr id="105" name="Picture 104">
          <a:extLst>
            <a:ext uri="{FF2B5EF4-FFF2-40B4-BE49-F238E27FC236}">
              <a16:creationId xmlns:a16="http://schemas.microsoft.com/office/drawing/2014/main" id="{FA6783EB-247A-4EA6-A7E0-FE17CF21E0A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95059500"/>
          <a:ext cx="1280160" cy="1280160"/>
        </a:xfrm>
        <a:prstGeom prst="rect">
          <a:avLst/>
        </a:prstGeom>
      </xdr:spPr>
    </xdr:pic>
    <xdr:clientData/>
  </xdr:twoCellAnchor>
  <xdr:twoCellAnchor editAs="oneCell">
    <xdr:from>
      <xdr:col>0</xdr:col>
      <xdr:colOff>0</xdr:colOff>
      <xdr:row>629</xdr:row>
      <xdr:rowOff>0</xdr:rowOff>
    </xdr:from>
    <xdr:to>
      <xdr:col>2</xdr:col>
      <xdr:colOff>137160</xdr:colOff>
      <xdr:row>636</xdr:row>
      <xdr:rowOff>146685</xdr:rowOff>
    </xdr:to>
    <xdr:pic>
      <xdr:nvPicPr>
        <xdr:cNvPr id="107" name="Picture 106">
          <a:extLst>
            <a:ext uri="{FF2B5EF4-FFF2-40B4-BE49-F238E27FC236}">
              <a16:creationId xmlns:a16="http://schemas.microsoft.com/office/drawing/2014/main" id="{8D3C3008-7FD8-4825-8115-85DD692AF08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98669475"/>
          <a:ext cx="1280160" cy="1280160"/>
        </a:xfrm>
        <a:prstGeom prst="rect">
          <a:avLst/>
        </a:prstGeom>
      </xdr:spPr>
    </xdr:pic>
    <xdr:clientData/>
  </xdr:twoCellAnchor>
  <xdr:twoCellAnchor editAs="oneCell">
    <xdr:from>
      <xdr:col>0</xdr:col>
      <xdr:colOff>0</xdr:colOff>
      <xdr:row>652</xdr:row>
      <xdr:rowOff>0</xdr:rowOff>
    </xdr:from>
    <xdr:to>
      <xdr:col>2</xdr:col>
      <xdr:colOff>137160</xdr:colOff>
      <xdr:row>659</xdr:row>
      <xdr:rowOff>146685</xdr:rowOff>
    </xdr:to>
    <xdr:pic>
      <xdr:nvPicPr>
        <xdr:cNvPr id="109" name="Picture 108">
          <a:extLst>
            <a:ext uri="{FF2B5EF4-FFF2-40B4-BE49-F238E27FC236}">
              <a16:creationId xmlns:a16="http://schemas.microsoft.com/office/drawing/2014/main" id="{DC191CE0-47D0-4B9C-8270-1204B366386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02279450"/>
          <a:ext cx="1280160" cy="1280160"/>
        </a:xfrm>
        <a:prstGeom prst="rect">
          <a:avLst/>
        </a:prstGeom>
      </xdr:spPr>
    </xdr:pic>
    <xdr:clientData/>
  </xdr:twoCellAnchor>
  <xdr:twoCellAnchor editAs="oneCell">
    <xdr:from>
      <xdr:col>0</xdr:col>
      <xdr:colOff>0</xdr:colOff>
      <xdr:row>675</xdr:row>
      <xdr:rowOff>0</xdr:rowOff>
    </xdr:from>
    <xdr:to>
      <xdr:col>2</xdr:col>
      <xdr:colOff>137160</xdr:colOff>
      <xdr:row>682</xdr:row>
      <xdr:rowOff>146685</xdr:rowOff>
    </xdr:to>
    <xdr:pic>
      <xdr:nvPicPr>
        <xdr:cNvPr id="111" name="Picture 110">
          <a:extLst>
            <a:ext uri="{FF2B5EF4-FFF2-40B4-BE49-F238E27FC236}">
              <a16:creationId xmlns:a16="http://schemas.microsoft.com/office/drawing/2014/main" id="{2A2A4793-5BCE-42BF-855E-D70D07E189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05889425"/>
          <a:ext cx="1280160" cy="1280160"/>
        </a:xfrm>
        <a:prstGeom prst="rect">
          <a:avLst/>
        </a:prstGeom>
      </xdr:spPr>
    </xdr:pic>
    <xdr:clientData/>
  </xdr:twoCellAnchor>
  <xdr:twoCellAnchor editAs="oneCell">
    <xdr:from>
      <xdr:col>0</xdr:col>
      <xdr:colOff>0</xdr:colOff>
      <xdr:row>698</xdr:row>
      <xdr:rowOff>0</xdr:rowOff>
    </xdr:from>
    <xdr:to>
      <xdr:col>2</xdr:col>
      <xdr:colOff>137160</xdr:colOff>
      <xdr:row>705</xdr:row>
      <xdr:rowOff>146685</xdr:rowOff>
    </xdr:to>
    <xdr:pic>
      <xdr:nvPicPr>
        <xdr:cNvPr id="113" name="Picture 112">
          <a:extLst>
            <a:ext uri="{FF2B5EF4-FFF2-40B4-BE49-F238E27FC236}">
              <a16:creationId xmlns:a16="http://schemas.microsoft.com/office/drawing/2014/main" id="{6F961FA7-F801-489B-8637-7E0BBED1802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109499400"/>
          <a:ext cx="1280160" cy="1280160"/>
        </a:xfrm>
        <a:prstGeom prst="rect">
          <a:avLst/>
        </a:prstGeom>
      </xdr:spPr>
    </xdr:pic>
    <xdr:clientData/>
  </xdr:twoCellAnchor>
  <xdr:twoCellAnchor editAs="oneCell">
    <xdr:from>
      <xdr:col>0</xdr:col>
      <xdr:colOff>0</xdr:colOff>
      <xdr:row>721</xdr:row>
      <xdr:rowOff>0</xdr:rowOff>
    </xdr:from>
    <xdr:to>
      <xdr:col>2</xdr:col>
      <xdr:colOff>137160</xdr:colOff>
      <xdr:row>728</xdr:row>
      <xdr:rowOff>146685</xdr:rowOff>
    </xdr:to>
    <xdr:pic>
      <xdr:nvPicPr>
        <xdr:cNvPr id="115" name="Picture 114">
          <a:extLst>
            <a:ext uri="{FF2B5EF4-FFF2-40B4-BE49-F238E27FC236}">
              <a16:creationId xmlns:a16="http://schemas.microsoft.com/office/drawing/2014/main" id="{99D08069-6798-428E-AF4F-49D1CB70730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113109375"/>
          <a:ext cx="1280160" cy="1280160"/>
        </a:xfrm>
        <a:prstGeom prst="rect">
          <a:avLst/>
        </a:prstGeom>
      </xdr:spPr>
    </xdr:pic>
    <xdr:clientData/>
  </xdr:twoCellAnchor>
  <xdr:twoCellAnchor editAs="oneCell">
    <xdr:from>
      <xdr:col>0</xdr:col>
      <xdr:colOff>0</xdr:colOff>
      <xdr:row>751</xdr:row>
      <xdr:rowOff>0</xdr:rowOff>
    </xdr:from>
    <xdr:to>
      <xdr:col>2</xdr:col>
      <xdr:colOff>137160</xdr:colOff>
      <xdr:row>758</xdr:row>
      <xdr:rowOff>146685</xdr:rowOff>
    </xdr:to>
    <xdr:pic>
      <xdr:nvPicPr>
        <xdr:cNvPr id="117" name="Picture 116">
          <a:extLst>
            <a:ext uri="{FF2B5EF4-FFF2-40B4-BE49-F238E27FC236}">
              <a16:creationId xmlns:a16="http://schemas.microsoft.com/office/drawing/2014/main" id="{4896CA5C-303B-494F-B7D6-ED6BB139223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117900450"/>
          <a:ext cx="1280160" cy="1280160"/>
        </a:xfrm>
        <a:prstGeom prst="rect">
          <a:avLst/>
        </a:prstGeom>
      </xdr:spPr>
    </xdr:pic>
    <xdr:clientData/>
  </xdr:twoCellAnchor>
  <xdr:twoCellAnchor editAs="oneCell">
    <xdr:from>
      <xdr:col>0</xdr:col>
      <xdr:colOff>0</xdr:colOff>
      <xdr:row>764</xdr:row>
      <xdr:rowOff>0</xdr:rowOff>
    </xdr:from>
    <xdr:to>
      <xdr:col>2</xdr:col>
      <xdr:colOff>137160</xdr:colOff>
      <xdr:row>771</xdr:row>
      <xdr:rowOff>146685</xdr:rowOff>
    </xdr:to>
    <xdr:pic>
      <xdr:nvPicPr>
        <xdr:cNvPr id="119" name="Picture 118">
          <a:extLst>
            <a:ext uri="{FF2B5EF4-FFF2-40B4-BE49-F238E27FC236}">
              <a16:creationId xmlns:a16="http://schemas.microsoft.com/office/drawing/2014/main" id="{556FB7A8-5ADB-4516-BC73-5C76D29916E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119891175"/>
          <a:ext cx="1280160" cy="1280160"/>
        </a:xfrm>
        <a:prstGeom prst="rect">
          <a:avLst/>
        </a:prstGeom>
      </xdr:spPr>
    </xdr:pic>
    <xdr:clientData/>
  </xdr:twoCellAnchor>
  <xdr:twoCellAnchor editAs="oneCell">
    <xdr:from>
      <xdr:col>0</xdr:col>
      <xdr:colOff>0</xdr:colOff>
      <xdr:row>787</xdr:row>
      <xdr:rowOff>0</xdr:rowOff>
    </xdr:from>
    <xdr:to>
      <xdr:col>2</xdr:col>
      <xdr:colOff>137160</xdr:colOff>
      <xdr:row>794</xdr:row>
      <xdr:rowOff>146685</xdr:rowOff>
    </xdr:to>
    <xdr:pic>
      <xdr:nvPicPr>
        <xdr:cNvPr id="120" name="Picture 119">
          <a:extLst>
            <a:ext uri="{FF2B5EF4-FFF2-40B4-BE49-F238E27FC236}">
              <a16:creationId xmlns:a16="http://schemas.microsoft.com/office/drawing/2014/main" id="{B6BC42AA-9762-4799-AE70-20AD1BAD793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123501150"/>
          <a:ext cx="1280160" cy="1280160"/>
        </a:xfrm>
        <a:prstGeom prst="rect">
          <a:avLst/>
        </a:prstGeom>
      </xdr:spPr>
    </xdr:pic>
    <xdr:clientData/>
  </xdr:twoCellAnchor>
  <xdr:twoCellAnchor editAs="oneCell">
    <xdr:from>
      <xdr:col>0</xdr:col>
      <xdr:colOff>0</xdr:colOff>
      <xdr:row>810</xdr:row>
      <xdr:rowOff>0</xdr:rowOff>
    </xdr:from>
    <xdr:to>
      <xdr:col>2</xdr:col>
      <xdr:colOff>137160</xdr:colOff>
      <xdr:row>817</xdr:row>
      <xdr:rowOff>146685</xdr:rowOff>
    </xdr:to>
    <xdr:pic>
      <xdr:nvPicPr>
        <xdr:cNvPr id="122" name="Picture 121">
          <a:extLst>
            <a:ext uri="{FF2B5EF4-FFF2-40B4-BE49-F238E27FC236}">
              <a16:creationId xmlns:a16="http://schemas.microsoft.com/office/drawing/2014/main" id="{342052C9-4BBB-41D2-8F70-CFFF1FC68CB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127111125"/>
          <a:ext cx="1280160" cy="1280160"/>
        </a:xfrm>
        <a:prstGeom prst="rect">
          <a:avLst/>
        </a:prstGeom>
      </xdr:spPr>
    </xdr:pic>
    <xdr:clientData/>
  </xdr:twoCellAnchor>
  <xdr:twoCellAnchor editAs="oneCell">
    <xdr:from>
      <xdr:col>0</xdr:col>
      <xdr:colOff>0</xdr:colOff>
      <xdr:row>833</xdr:row>
      <xdr:rowOff>0</xdr:rowOff>
    </xdr:from>
    <xdr:to>
      <xdr:col>2</xdr:col>
      <xdr:colOff>137160</xdr:colOff>
      <xdr:row>840</xdr:row>
      <xdr:rowOff>146685</xdr:rowOff>
    </xdr:to>
    <xdr:pic>
      <xdr:nvPicPr>
        <xdr:cNvPr id="124" name="Picture 123">
          <a:extLst>
            <a:ext uri="{FF2B5EF4-FFF2-40B4-BE49-F238E27FC236}">
              <a16:creationId xmlns:a16="http://schemas.microsoft.com/office/drawing/2014/main" id="{E562799F-44DE-4E1A-8C4F-E7F52CD3584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130721100"/>
          <a:ext cx="1280160" cy="1280160"/>
        </a:xfrm>
        <a:prstGeom prst="rect">
          <a:avLst/>
        </a:prstGeom>
      </xdr:spPr>
    </xdr:pic>
    <xdr:clientData/>
  </xdr:twoCellAnchor>
  <xdr:twoCellAnchor editAs="oneCell">
    <xdr:from>
      <xdr:col>0</xdr:col>
      <xdr:colOff>0</xdr:colOff>
      <xdr:row>856</xdr:row>
      <xdr:rowOff>0</xdr:rowOff>
    </xdr:from>
    <xdr:to>
      <xdr:col>2</xdr:col>
      <xdr:colOff>137160</xdr:colOff>
      <xdr:row>863</xdr:row>
      <xdr:rowOff>146685</xdr:rowOff>
    </xdr:to>
    <xdr:pic>
      <xdr:nvPicPr>
        <xdr:cNvPr id="126" name="Picture 125">
          <a:extLst>
            <a:ext uri="{FF2B5EF4-FFF2-40B4-BE49-F238E27FC236}">
              <a16:creationId xmlns:a16="http://schemas.microsoft.com/office/drawing/2014/main" id="{88105F24-299E-4EDB-8050-C77CA1069D7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134331075"/>
          <a:ext cx="1280160" cy="1280160"/>
        </a:xfrm>
        <a:prstGeom prst="rect">
          <a:avLst/>
        </a:prstGeom>
      </xdr:spPr>
    </xdr:pic>
    <xdr:clientData/>
  </xdr:twoCellAnchor>
  <xdr:twoCellAnchor editAs="oneCell">
    <xdr:from>
      <xdr:col>0</xdr:col>
      <xdr:colOff>0</xdr:colOff>
      <xdr:row>880</xdr:row>
      <xdr:rowOff>171450</xdr:rowOff>
    </xdr:from>
    <xdr:to>
      <xdr:col>2</xdr:col>
      <xdr:colOff>137160</xdr:colOff>
      <xdr:row>888</xdr:row>
      <xdr:rowOff>41910</xdr:rowOff>
    </xdr:to>
    <xdr:pic>
      <xdr:nvPicPr>
        <xdr:cNvPr id="128" name="Picture 127">
          <a:extLst>
            <a:ext uri="{FF2B5EF4-FFF2-40B4-BE49-F238E27FC236}">
              <a16:creationId xmlns:a16="http://schemas.microsoft.com/office/drawing/2014/main" id="{7638F10D-B793-43BB-BC93-6613F40E8B7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138312525"/>
          <a:ext cx="1280160" cy="1280160"/>
        </a:xfrm>
        <a:prstGeom prst="rect">
          <a:avLst/>
        </a:prstGeom>
      </xdr:spPr>
    </xdr:pic>
    <xdr:clientData/>
  </xdr:twoCellAnchor>
  <xdr:twoCellAnchor editAs="oneCell">
    <xdr:from>
      <xdr:col>0</xdr:col>
      <xdr:colOff>0</xdr:colOff>
      <xdr:row>887</xdr:row>
      <xdr:rowOff>121425</xdr:rowOff>
    </xdr:from>
    <xdr:to>
      <xdr:col>2</xdr:col>
      <xdr:colOff>137160</xdr:colOff>
      <xdr:row>895</xdr:row>
      <xdr:rowOff>49035</xdr:rowOff>
    </xdr:to>
    <xdr:pic>
      <xdr:nvPicPr>
        <xdr:cNvPr id="130" name="Picture 129">
          <a:extLst>
            <a:ext uri="{FF2B5EF4-FFF2-40B4-BE49-F238E27FC236}">
              <a16:creationId xmlns:a16="http://schemas.microsoft.com/office/drawing/2014/main" id="{14F03AE7-81B4-4580-A64C-4279ACEC0C7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139500750"/>
          <a:ext cx="1280160" cy="1280160"/>
        </a:xfrm>
        <a:prstGeom prst="rect">
          <a:avLst/>
        </a:prstGeom>
      </xdr:spPr>
    </xdr:pic>
    <xdr:clientData/>
  </xdr:twoCellAnchor>
  <xdr:twoCellAnchor editAs="oneCell">
    <xdr:from>
      <xdr:col>0</xdr:col>
      <xdr:colOff>0</xdr:colOff>
      <xdr:row>894</xdr:row>
      <xdr:rowOff>147600</xdr:rowOff>
    </xdr:from>
    <xdr:to>
      <xdr:col>2</xdr:col>
      <xdr:colOff>137160</xdr:colOff>
      <xdr:row>902</xdr:row>
      <xdr:rowOff>75210</xdr:rowOff>
    </xdr:to>
    <xdr:pic>
      <xdr:nvPicPr>
        <xdr:cNvPr id="132" name="Picture 131">
          <a:extLst>
            <a:ext uri="{FF2B5EF4-FFF2-40B4-BE49-F238E27FC236}">
              <a16:creationId xmlns:a16="http://schemas.microsoft.com/office/drawing/2014/main" id="{0D88FF71-2058-490D-B33A-3B3CF65E629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140708025"/>
          <a:ext cx="1280160" cy="1280160"/>
        </a:xfrm>
        <a:prstGeom prst="rect">
          <a:avLst/>
        </a:prstGeom>
      </xdr:spPr>
    </xdr:pic>
    <xdr:clientData/>
  </xdr:twoCellAnchor>
  <xdr:twoCellAnchor editAs="oneCell">
    <xdr:from>
      <xdr:col>0</xdr:col>
      <xdr:colOff>0</xdr:colOff>
      <xdr:row>902</xdr:row>
      <xdr:rowOff>209550</xdr:rowOff>
    </xdr:from>
    <xdr:to>
      <xdr:col>2</xdr:col>
      <xdr:colOff>137160</xdr:colOff>
      <xdr:row>910</xdr:row>
      <xdr:rowOff>80010</xdr:rowOff>
    </xdr:to>
    <xdr:pic>
      <xdr:nvPicPr>
        <xdr:cNvPr id="134" name="Picture 133">
          <a:extLst>
            <a:ext uri="{FF2B5EF4-FFF2-40B4-BE49-F238E27FC236}">
              <a16:creationId xmlns:a16="http://schemas.microsoft.com/office/drawing/2014/main" id="{7842A4D4-C98C-435A-AC8E-B025A22BD04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142122525"/>
          <a:ext cx="1280160" cy="1280160"/>
        </a:xfrm>
        <a:prstGeom prst="rect">
          <a:avLst/>
        </a:prstGeom>
      </xdr:spPr>
    </xdr:pic>
    <xdr:clientData/>
  </xdr:twoCellAnchor>
  <xdr:twoCellAnchor editAs="oneCell">
    <xdr:from>
      <xdr:col>0</xdr:col>
      <xdr:colOff>0</xdr:colOff>
      <xdr:row>909</xdr:row>
      <xdr:rowOff>121425</xdr:rowOff>
    </xdr:from>
    <xdr:to>
      <xdr:col>2</xdr:col>
      <xdr:colOff>137160</xdr:colOff>
      <xdr:row>917</xdr:row>
      <xdr:rowOff>49035</xdr:rowOff>
    </xdr:to>
    <xdr:pic>
      <xdr:nvPicPr>
        <xdr:cNvPr id="136" name="Picture 135">
          <a:extLst>
            <a:ext uri="{FF2B5EF4-FFF2-40B4-BE49-F238E27FC236}">
              <a16:creationId xmlns:a16="http://schemas.microsoft.com/office/drawing/2014/main" id="{0B250576-4DBA-417A-9874-1DF21D065C2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143272650"/>
          <a:ext cx="1280160" cy="1280160"/>
        </a:xfrm>
        <a:prstGeom prst="rect">
          <a:avLst/>
        </a:prstGeom>
      </xdr:spPr>
    </xdr:pic>
    <xdr:clientData/>
  </xdr:twoCellAnchor>
  <xdr:twoCellAnchor editAs="oneCell">
    <xdr:from>
      <xdr:col>0</xdr:col>
      <xdr:colOff>0</xdr:colOff>
      <xdr:row>916</xdr:row>
      <xdr:rowOff>128550</xdr:rowOff>
    </xdr:from>
    <xdr:to>
      <xdr:col>2</xdr:col>
      <xdr:colOff>137160</xdr:colOff>
      <xdr:row>924</xdr:row>
      <xdr:rowOff>56160</xdr:rowOff>
    </xdr:to>
    <xdr:pic>
      <xdr:nvPicPr>
        <xdr:cNvPr id="138" name="Picture 137">
          <a:extLst>
            <a:ext uri="{FF2B5EF4-FFF2-40B4-BE49-F238E27FC236}">
              <a16:creationId xmlns:a16="http://schemas.microsoft.com/office/drawing/2014/main" id="{8B1C3951-A471-4F50-A12F-C730C544D6B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144460875"/>
          <a:ext cx="1280160" cy="1280160"/>
        </a:xfrm>
        <a:prstGeom prst="rect">
          <a:avLst/>
        </a:prstGeom>
      </xdr:spPr>
    </xdr:pic>
    <xdr:clientData/>
  </xdr:twoCellAnchor>
  <xdr:twoCellAnchor editAs="oneCell">
    <xdr:from>
      <xdr:col>0</xdr:col>
      <xdr:colOff>0</xdr:colOff>
      <xdr:row>924</xdr:row>
      <xdr:rowOff>190500</xdr:rowOff>
    </xdr:from>
    <xdr:to>
      <xdr:col>2</xdr:col>
      <xdr:colOff>137160</xdr:colOff>
      <xdr:row>932</xdr:row>
      <xdr:rowOff>60960</xdr:rowOff>
    </xdr:to>
    <xdr:pic>
      <xdr:nvPicPr>
        <xdr:cNvPr id="140" name="Picture 139">
          <a:extLst>
            <a:ext uri="{FF2B5EF4-FFF2-40B4-BE49-F238E27FC236}">
              <a16:creationId xmlns:a16="http://schemas.microsoft.com/office/drawing/2014/main" id="{CA0E3AE9-8315-422C-9B64-F01D1FB1946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45875375"/>
          <a:ext cx="1280160" cy="1280160"/>
        </a:xfrm>
        <a:prstGeom prst="rect">
          <a:avLst/>
        </a:prstGeom>
      </xdr:spPr>
    </xdr:pic>
    <xdr:clientData/>
  </xdr:twoCellAnchor>
  <xdr:twoCellAnchor editAs="oneCell">
    <xdr:from>
      <xdr:col>0</xdr:col>
      <xdr:colOff>0</xdr:colOff>
      <xdr:row>931</xdr:row>
      <xdr:rowOff>121425</xdr:rowOff>
    </xdr:from>
    <xdr:to>
      <xdr:col>2</xdr:col>
      <xdr:colOff>137160</xdr:colOff>
      <xdr:row>939</xdr:row>
      <xdr:rowOff>49035</xdr:rowOff>
    </xdr:to>
    <xdr:pic>
      <xdr:nvPicPr>
        <xdr:cNvPr id="142" name="Picture 141">
          <a:extLst>
            <a:ext uri="{FF2B5EF4-FFF2-40B4-BE49-F238E27FC236}">
              <a16:creationId xmlns:a16="http://schemas.microsoft.com/office/drawing/2014/main" id="{6E50F5F7-8EA8-40A2-958E-5000287908E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47044550"/>
          <a:ext cx="1280160" cy="1280160"/>
        </a:xfrm>
        <a:prstGeom prst="rect">
          <a:avLst/>
        </a:prstGeom>
      </xdr:spPr>
    </xdr:pic>
    <xdr:clientData/>
  </xdr:twoCellAnchor>
  <xdr:twoCellAnchor editAs="oneCell">
    <xdr:from>
      <xdr:col>0</xdr:col>
      <xdr:colOff>0</xdr:colOff>
      <xdr:row>938</xdr:row>
      <xdr:rowOff>128550</xdr:rowOff>
    </xdr:from>
    <xdr:to>
      <xdr:col>2</xdr:col>
      <xdr:colOff>137160</xdr:colOff>
      <xdr:row>946</xdr:row>
      <xdr:rowOff>56160</xdr:rowOff>
    </xdr:to>
    <xdr:pic>
      <xdr:nvPicPr>
        <xdr:cNvPr id="144" name="Picture 143">
          <a:extLst>
            <a:ext uri="{FF2B5EF4-FFF2-40B4-BE49-F238E27FC236}">
              <a16:creationId xmlns:a16="http://schemas.microsoft.com/office/drawing/2014/main" id="{8B1F8E74-0A2A-410E-B8F4-D9849BA3963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48232775"/>
          <a:ext cx="1280160" cy="1280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D03D05DF-9B87-4175-BC0E-8B422ABB9F14}"/>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6BD9BFC8-66A2-494F-8421-CE1AC27194AE}"/>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0039F9A0-0D34-4988-9F27-9F3959262B77}"/>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C918B4C4-FDA1-464D-8D74-277957665B63}"/>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4583F617-DA29-4AA5-9913-9BF1CD571F4B}"/>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CCE507DD-D473-4376-901B-73133C9C55D4}"/>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A2F648DF-AB53-46E0-9AC6-9BC79D6C6242}"/>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D1EFAA4A-9D52-493F-97B2-ABEA81F2396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1421EE4F-E54C-4299-B414-7BE4EAE39097}"/>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50897A07-25DB-4FE9-AFAE-815F9542334D}"/>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7992705E-4DB9-4444-9C14-7E99C67CA5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2F47BBA4-810F-4A8D-AA88-94B39F716FB8}"/>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101BDDE5-9C1A-4E3A-A192-44ABFD89087B}"/>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4BBDED15-B5B9-4F9F-9371-7376C3B74B8B}"/>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C8BE5DB5-625A-4065-BCB0-D9E3E5D03E84}"/>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34441001-29E1-40BD-B3E1-D770A378192B}"/>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A5981872-126E-48AC-85A5-79201C107DA6}"/>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4729B504-374F-4A02-B06B-93BC7AF4A242}"/>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40B9A4CC-A4A3-4FA3-B593-1F82D9FD1734}"/>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AE2FFD32-A819-466F-BE5F-FD22989C2063}"/>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5228BADB-37B1-4DE6-B3E8-FC315CCB5AAA}"/>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B687E578-ABD0-4D3E-9577-CBAAB4818A58}"/>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CBD5AE08-27C6-4C45-B94C-670095ABF295}"/>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85EDD3FB-0108-42E9-B939-0EF89BDAC1A7}"/>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0306B9A6-D9E4-49ED-9B10-D68C182E3BDF}"/>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737F2B7D-0EE2-4F48-B68C-72A5D68EB326}"/>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DE34F3C3-C7EB-4F45-9A03-C8170152B6E0}"/>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FD70AB76-01CE-43BC-938B-DD7D96F2AF47}"/>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F2A7EB6C-81E1-4FDB-9D5A-AB22AE55D576}"/>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20E50521-D532-49AC-965F-40A0F9ED764C}"/>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3BC50C8B-AE0E-4495-BC13-8E75F2D7F5A7}"/>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EB09ABD2-CD6D-47FA-AD40-69B71C1B0616}"/>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52AA6121-C5F7-423D-8D54-DF5E275F526A}"/>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5F155DA2-B792-4691-A0BF-B0584EDF4944}"/>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1190AE7B-D379-4899-AF33-7A67C203E8B2}"/>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46599201-BBAA-4C52-B083-C54308E7B12E}"/>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52FC51CA-1E1B-4C79-9389-A11C2638DCC1}"/>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29D19EA8-F5E1-43FA-A7BB-13CE1353C1A6}"/>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F59E8AE9-042E-422A-ABB9-8166353D4D80}"/>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D5A311D2-2F0F-4AFF-8876-91231C378ACB}"/>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5D28EAD6-80CD-47AE-A01B-38E5336D43FD}"/>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14656404-CE21-4F03-97FA-2DE0F51BFB8B}"/>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4ED60E5A-8577-4883-BF65-C973BB440C9A}"/>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FD56F459-3040-467F-8E14-8F886AD43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18C4E007-B070-4789-8607-DA5DA52B84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53550E7A-1151-4BF1-9527-F8A3322969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9C945845-054C-4E6E-B9E6-D7FEB47FFD5F}"/>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C3CE4985-25A2-45D3-9E75-D3F149B06295}"/>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330E1B7E-421F-49EC-89E4-3A829FFC2F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CF250F80-BB9B-4CE6-87A1-7F6E040A3AA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D47DEC83-1D67-46E4-A313-0964F51B3B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CD368DA2-2B42-44D7-B024-E311C03D3C76}"/>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D282FEF9-06BD-4748-8CBD-57A411B0C9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5C74411B-4FDE-4076-BB73-C66EB0CF14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6B45D780-0E5A-44DC-8315-4070792C3A2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122DF229-1250-4FC3-96F6-1D7BF544A6E8}"/>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27570444-F56A-4656-AAC1-FFE9D0F99D59}"/>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CF86AC97-8C67-4633-91B4-6B3B9E9E433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2B91EE96-CC1F-442A-A943-E5C23283F77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6F8F7918-96CD-4066-AF7B-53C53D4ECA6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5B1BF653-5337-4B6C-9EDB-7D0AC287CCD9}"/>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49CD3B51-D28B-4895-AB38-BBD1435FF0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BD745E69-E2D9-41A1-AC2D-43F16BAD6F8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5928AF7C-A1C0-4347-BE83-BDC6FFD0290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A34E3885-B32E-432B-BF50-FFBE48903A7D}"/>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EE2C9FD9-F6C0-4FC7-A95D-4C031669BB0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92329937-D3DB-46F1-BB88-DA5BBAAB9F9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65C31089-8201-49C3-80CF-8F042C96B085}"/>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34F688FE-5505-4FF8-97F4-F43F1F3C845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271D256E-8DA4-49FE-A789-91F37D1F40A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76730FAF-FF4D-46DC-AEA1-EAECE3B1C1DA}"/>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55D6B0C7-2054-481D-8E9B-A253C5092C4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D7FD282A-4DD3-439B-85DF-AFFC1324250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71A0FC59-24A3-402A-9EF5-B230B06E480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8E0BCF4D-E12A-4007-B43F-47190B6A947E}"/>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1774580F-96F3-4C28-AC4C-D03A227926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65796525-ABA1-4B2B-8996-5613CCD44F3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F474FE8B-68C4-46F7-B21A-80DF538AB67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B7CBFB80-A906-4FB1-BBEB-14F8F30707F2}"/>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84B31A7E-BD00-4C0B-BCFA-3EDB27FE8566}"/>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193F3154-713E-42A5-BF24-F2B775BB5D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A68B7521-9E85-4491-815B-64998FC631AC}"/>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E954A1A2-F043-42A2-B994-9B379258C336}"/>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CDC0BA98-7FFE-4265-A9A3-2A8BA55E498E}"/>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C64F8B4C-8C75-4CF2-B3C1-914EADF1DE2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2EA9E709-DB76-468B-BC0F-060E141354F3}"/>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D83C7017-0458-47FE-BB24-C32447B8745E}"/>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D85C51DC-E1AA-4988-83D5-93D5F3095EE5}"/>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41A4C2D7-199E-481A-AA94-ACFB893BF45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1ACD7DC6-C191-4C64-A7E9-17743060B31D}"/>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405DC65C-6294-47AC-837C-573B2A210778}"/>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7BD89D37-ED86-4AEE-882B-6E53572A5F48}"/>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33F96541-216A-47F6-B651-536C5093BB2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05C767E3-72F3-4045-8E19-9153B1B2B6F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19AA18DD-999C-4DB5-88F0-A997406FC908}"/>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5F4E2738-A8DA-499D-BCE7-CB7601F0654B}"/>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D53432A3-C807-4FC0-9F70-089E4AD3AB5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64D229CE-11CE-4F9E-99B4-FCC17E3DBF09}"/>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1570CE2A-A2F3-4F41-A1C6-466AEA67E05F}"/>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F260CE79-0852-4211-ADC6-875C7D50A8CB}"/>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71A372B5-6820-45EC-A979-A0B94DDCB736}"/>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21C03BEC-8384-41F4-B57D-2F2AEED2DB8C}"/>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500BFCA0-9EC6-47D1-9AEC-8857D3E44B02}"/>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F3C0E158-F0A9-409C-B6F9-1E0F5C383B2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48E363F5-54A6-4059-ACA1-CF724834A7C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22C9D3DF-5646-4AC7-A11E-2115B0571062}"/>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AE1EFCB8-C047-4A61-A9D6-3063D28F0402}"/>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F354ABD4-1F03-4843-8672-1A560FB746B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5632BB55-94FC-4BD6-BFB3-1F646258496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59DD2AFC-28AB-447D-A400-D35C3E1F899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2CB246C1-11C4-4866-BFCB-12B54E7BAE3F}"/>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5DCFE095-21E1-4A45-983C-E78DA2282F3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5976F127-A8CD-4B08-8AF1-B08AF289C60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AA1888D2-BEA2-4867-8103-E95BC101B2F4}"/>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BCFF5F18-35D1-4AB9-853D-52AECAC6009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51A58542-B74D-4CCC-832D-8B5603062EB3}"/>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5D91A688-9AB6-4714-A26D-BE173B1700E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158870E1-E355-4539-8091-9CE782C0E163}"/>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051B1B02-2077-4B44-BB8E-CD591168234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8749B929-480E-48EE-944C-FC4A02D81EE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54E7EBDC-3C0E-4A37-BED0-E64275BE6823}"/>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32CC75C8-7420-47B4-9665-F6D4E57BDAB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E32BC659-15F4-49BB-BE99-4A48D269E1B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6A973E4F-F459-4B5A-937E-F32C290B49D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788698BE-6073-416C-850C-BAD4E58AAE56}"/>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C00D991A-0E77-45EA-991A-07E51042290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437C56C4-105C-43D8-A54C-41092C46B3E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8D4B46A8-7C97-4CBD-A838-3AE22F2002A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EF23F9CC-E69B-401E-8929-B16E9FB78F1C}"/>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C7E488A4-49E3-4531-A3A6-48ACAEF2C8A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290D5569-FFD8-46AC-88CF-8D956EEA2D3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A5941E1E-CB55-4E7E-AF5A-094A98C1F941}"/>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8404653A-CB77-4D7F-97D6-1D491F88143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8F048605-64CD-45A3-9E8D-989BEA0A3F69}"/>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A554BC16-B8AD-4E74-91D6-CD3A6339858E}"/>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3DB9D64A-D653-4B7C-8F41-7DE389446C31}"/>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C0FA59C9-9E82-4CAD-B6D1-A50947ED80DF}"/>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58F07550-EF3A-475E-8CE3-C3894436C6C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E0835178-E17E-4D1C-9624-1CFCFFB416C4}"/>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0093A390-4051-4210-9348-5E3E1B0B42C1}"/>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C10075E4-F4B3-4BF7-A4FF-AD5FF07301B2}"/>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58F1E76F-4962-4418-88B8-B256CE94A3B5}"/>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99A808D7-6FA9-4B30-BF79-6819922B696C}"/>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D3568C34-F7D3-4532-9C10-4087F14568D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0E89EBCE-D876-4816-B574-56624CCA83D7}"/>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2F0D7869-F33C-47F9-ACD2-591EB1A0678B}"/>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CF671584-AB7E-43F0-A836-44E1ABE20463}"/>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06D88334-89AF-4139-AB0C-E1AA97BC8A54}"/>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C94FD9A5-85AD-4BF7-9E74-92272E45E535}"/>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7FBE16AC-2879-42A6-9505-F987EE6214B5}"/>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F2FDD96E-0602-4C39-BAE3-50E775665529}"/>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874B79E5-CD4F-4D78-8F06-36BCDC4E26CC}"/>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5A15144F-CA32-498B-A507-8CA354E9262A}"/>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EB33D690-9ED1-419C-811D-B727832A29BA}"/>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29C3642E-0757-4A56-8AF2-B7CFD4483461}"/>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9A2EDF62-34CF-432D-9880-EFDE9F3C492B}"/>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D11F0E98-E983-4EF5-9211-EC6958407559}"/>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ADDA7AD1-3342-4B90-B10E-3D52A8D91EB5}"/>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097683C6-2210-4C3B-90AE-4A4F596AB92B}"/>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D8675A2E-34DA-47B9-9DA4-CDB2605D08E4}"/>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561DE576-FE86-4A67-A280-9ABEFC15EFEF}"/>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6839D6E4-C70B-4746-AB3D-C4E469497EA4}"/>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70F113DB-FB84-4002-B86B-C45D3896FE30}"/>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94474592-9E32-45A0-9A3F-D8F4AEF90980}"/>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0196DACB-ECCD-44AC-87BA-9037E0DFE9BE}"/>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A79E7176-9434-49B9-9B49-A05582293286}"/>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30575BBA-14E3-4B31-88B7-DA74FC4F8F66}"/>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A22255A8-0DE5-4EB5-9255-3977F2941605}"/>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5E55B453-E956-4890-8DF9-4F6D0BA647D2}"/>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9548BF35-6119-4806-B576-D769008264B4}"/>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A942A28E-CE06-4147-8003-5A37DBDBA7A6}"/>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AA4152F4-B1B7-4EE1-8C5A-80FFDF82142F}"/>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D53DDFF2-65F8-480D-B289-EE4313D63F28}"/>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4C45CA4C-5AAC-4F3D-B4E2-FF14941A452C}"/>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DD06BCEF-8B52-4216-8F8E-7C4820A57EE2}"/>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854E8908-2815-4A53-AF02-0EBF1C0AB180}"/>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E4813E2F-6632-4A58-A67C-F733BA24AD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4733A378-31AD-47A7-A3AB-942561D255EE}"/>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C6B3BDB4-EAEB-44BD-8E3B-0F4214E998BF}"/>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F35A2DAB-7C7F-4B27-9DB3-AE5B10946062}"/>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8F1E245F-1197-42F3-8C3C-2A5595C741C3}"/>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21380758-2DBC-44E4-B6DB-7E5A817C33ED}"/>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B508031D-4CCA-42F5-A7B7-75EF2611187E}"/>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E10B53FF-09C7-4867-A9BE-E42904BC450E}"/>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880B29A0-208F-49FE-830B-B28F154855B7}"/>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C5AB9331-2D44-4B6F-B72D-9907D411A08D}"/>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3EA6CA59-6FE8-4266-ABB8-7FB242625123}"/>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F8C9EBEA-ACCC-44BD-85A9-5C3F2531CF45}"/>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8F27DA3E-8573-4812-AC79-096CA730BFF1}"/>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7007D178-A79A-4952-A189-21672A31D934}"/>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F207724F-4176-4DA3-BD82-6339BC4A1642}"/>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63295984-86D7-46AD-B9FB-8C59902859E0}"/>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669A4167-C8C3-48CE-9D81-28EAC93E885C}"/>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C0FAA761-AA1E-4748-94F2-417645F13328}"/>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F40FE9E6-84FB-4416-AAB2-A30B191F0FC0}"/>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5C84C570-9AB3-4D17-B396-29008DB933AC}"/>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8DF4F0E2-0918-4301-B4AD-E9CA992704B2}"/>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58EE1194-DD47-4C0D-8D2D-1C6633B698F4}"/>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6557648E-408C-4DEC-B304-FD9B768AD1E8}"/>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9219093F-990A-4B89-80E8-9D091C17F57A}"/>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23CD841B-9342-4761-9BEC-7B2C0C044FAF}"/>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3B21D65D-787B-44B9-90A2-A286374D7B12}"/>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63FBD4CD-6901-49B1-A5D8-F25D79049EB8}"/>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2038B172-AC1C-4068-8579-802B3034146B}"/>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1B26A9E9-B20B-41EF-96BB-20521B9584F3}"/>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181162F7-A50C-49BE-A4BD-9C6736C24249}"/>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9F2D0290-43F3-42F0-A1C7-66595149DE8D}"/>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F03FD637-873C-48C4-B3BC-716B97025D0E}"/>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F42D780B-8004-4C05-8840-4E241A0EDE54}"/>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69CA1984-B47D-4E0A-BB91-74E900E7DE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1C773D84-FA81-4489-9599-CA43E0398D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D389DAC6-D6AC-4C37-A220-C550B79FB1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BDD94E77-847F-4772-B24D-F377F061EB31}"/>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A6149E12-9CA6-4136-A094-05F45E7520E7}"/>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8F62F823-80E8-499F-BBD6-7AAD77FAD2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6A394977-C6E4-4B02-A929-10F392BF25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C9697CB4-2C64-47C2-A342-73079F46D3F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65DB52F3-9B9C-4A4C-A01E-F708A7C5B894}"/>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17C6C454-3ED9-41FA-9849-02CB8F9CDE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14B8FFEF-70FC-4417-B35B-0B4DCCB36D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EE6442AA-1D7B-4153-BD82-719E7D2E922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4D47207E-B4DD-414D-9A61-D85DD13A218C}"/>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8FD15D19-DFD9-4BA9-936A-AC7952218E28}"/>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1A21E7C2-9457-4E98-BE35-A80A90A044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C936C266-A591-4E23-A555-A47152240B9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329DF1E4-F6DB-4688-8553-CF7C535E00B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3B857273-2913-4EF1-9D9E-741916DB24C3}"/>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71A293B0-88F8-41E5-8EB9-A8C99FABF8D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998F30EA-9926-4AF4-B401-A0CC06EE40B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D2D984AF-E224-4A03-BE28-9AD55567FBC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048CB600-0C26-48E0-BCB3-A36983C17DBF}"/>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88377A55-0A39-4517-A8A8-FAEC9C2F808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53EF6427-72F1-4361-B229-4FB613A5608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BC74F991-195F-45F8-AE4F-EC16FD82CFBA}"/>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A39C8BF7-7506-482C-85CC-A5E4E743A18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15843E9F-33BF-4DAD-86D5-016AA0686B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EFAE2952-6913-42C8-ABB5-9313600AE6B1}"/>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E396B8D0-F52F-4618-B0C5-CE2D3A5575B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48E5F919-301C-46A4-949B-65F644DC9A7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644C4A7C-D851-4AFE-BB22-CCBC60DBD6F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A40EE58C-12F3-44E9-ADBB-ABF9CF430DF2}"/>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ACCBC7A4-17A9-4A61-B46F-D984729DEF0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A5B9D54D-A3A6-41ED-8EE3-5139B7FEF54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3CCE7035-CFA6-4149-819B-646E7C95DB3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A107123D-492E-4B2E-8A3A-D386216C2524}"/>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86DC0BD6-1F7E-49CF-8AE0-CC7FD2C0B132}"/>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C94D8CAC-8C2D-42AF-8DAF-B553DECFA21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237FC61C-2CDE-422D-B60E-34E6557DB0BF}"/>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B958C89E-B661-4E66-9FEA-C0AE8790EB59}"/>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253CBEDE-9875-46B9-9123-AF70F86C20C3}"/>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61DD77A4-BE3C-4130-8AD0-A39CAC0EC66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EB25C6FD-E035-4B2C-B6E1-E22B6547DCB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08DC703F-09FF-4E22-A1DF-2936A47F3259}"/>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258FC4C1-39C1-4FA0-BF1D-8BB661B8C07F}"/>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B4F707AD-8002-4C84-8DB0-F4D62E79998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2F961C22-4837-4840-A1BB-5D96A4EDA0E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A4E2EC78-EDC9-4553-BA6E-013DF805D6BD}"/>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8AC91E41-3C0C-4813-B98D-8D3535C20CDA}"/>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3A8C5185-DC16-490E-B39A-0C312497403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3C0A29EF-5262-40F6-9E2E-69850B822AA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C512C90F-6979-48E9-AD62-EBA5103C3BA5}"/>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C84BE84E-00AC-4634-B1E9-6C4E136C1673}"/>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9E239ACA-ACCD-4744-B23E-5F2A76076DF3}"/>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0DF480A1-7397-4C25-BA4E-DF4152F3EA3E}"/>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D99908B4-962D-4502-934E-E97C24C6EEA8}"/>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0DEC9F94-FBB2-4A01-85FA-4E75F3C286D4}"/>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BE7836D1-E7FA-4B34-947A-5F1DD51DA228}"/>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31A3B15B-8FE1-41C3-A3E9-FD8477C449ED}"/>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0C5EF2A4-61A6-4416-81BB-7ED2CF1273AE}"/>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5170BFE8-8E07-40D5-8E51-736CDEE2CF2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2486F922-5739-43B2-9D08-50CAE39407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D55386B6-D66D-436A-A354-D875656FCBFA}"/>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560C2327-2841-4CB2-98FA-D5FBA0970DEF}"/>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01D36386-C8FE-4AA8-8BF0-4515A98392E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D2AD9862-B166-4724-B131-4074F0AE4DC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07C8334B-00D9-4E6C-B522-E4A1FE84C5A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9FA041D1-8B69-4CE7-9B56-0B136D0E8A82}"/>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DF5783EA-748F-4F54-BFB0-D944EAE9BA7A}"/>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86808CDA-AF85-4980-9659-CAB9C1B891B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98BEB1A5-C614-4986-9FD4-7E61438A8661}"/>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067EF8DA-DD39-4731-8E41-B6FDF6700FF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36838F0C-40B7-4E44-85B3-469FF782061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CD7A9683-0815-403B-8892-8527770411F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C0BD46DD-3264-4F9D-A26B-59AC31DC2297}"/>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97080D86-315B-4D71-A6CF-B94A953A844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9C5CF22A-13BD-468E-AFDB-34054F24717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449F871E-6F31-4D7F-BA54-AFA75331769C}"/>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0A508063-06CD-4AAD-877D-4B252CE7D589}"/>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C0E5051B-8113-4C3C-B02B-359AE5F98FB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8B3A5C10-4D85-4C01-BCCD-43169B7D84E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591EBC31-1DC3-4527-A32B-8C5AD5021A6A}"/>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0A92A2E3-5577-4B07-906D-56EC0B405E2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29434605-8FB4-47BC-BBB6-4E600B6111F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1676FA4E-D897-4CF5-8B93-62AC271D3141}"/>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B0F2D56D-7796-4115-9792-7DF8B2C39321}"/>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B98774F8-BF73-4D7D-B313-29D5AAC940A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D81E716B-E93F-4914-92DE-4ADCA89C827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BC0BE7BF-7646-4FCF-BA53-7B9F788FC91D}"/>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E6CF7BB5-6E11-4E92-8C50-769795A4644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A7DA48F5-8635-45E2-8287-F23C12B14B1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77B01F6C-71D0-42C2-B268-8971CAFF7330}"/>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1A147231-5B47-479B-B4DC-A8B2C375D814}"/>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2D5EC5A7-20DC-43C0-8BBD-7B9CE3E70CA8}"/>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184DAE90-5CBF-46C8-BA49-FE1EBFD01AF9}"/>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45C0F7A7-6443-493E-B286-01A4D387421D}"/>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8FA5EABC-9D80-4B1D-A59B-BCE3EDDA10BB}"/>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14C89706-7BE8-4BB0-8FAD-9C14F0209DA5}"/>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053983A2-F7C6-4173-8A5A-B2AF6A6BA9E9}"/>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DD422CC2-49BE-42F1-B4C2-CFAF7CA00345}"/>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6ABB943E-735E-4841-B8B5-5AC1C7474A5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68DFCEBF-A198-46D3-AFFD-6E35DB1528EF}"/>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34FB7AC9-CEBA-4A07-BDD6-089FECE5D998}"/>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B255AA3D-AE10-4733-A5D7-D66B8C36FDD1}"/>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B61F1747-4368-443C-B84E-4D76349425C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C6B8D82F-4473-4471-97C4-FA7F714D4B1C}"/>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E830208A-2A2C-4AAF-BF2C-64DB3D68254F}"/>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F5DC5826-B1AC-4AB9-9824-734C34C46D17}"/>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2450345D-B0D5-4355-9311-24EFE7133864}"/>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0F6862CE-6CE9-43F1-A016-5EB1861F4669}"/>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8C20C8F8-E8AD-4933-857A-C4089D7694A3}"/>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931689D6-4BF3-4703-BA60-04257AC2ADD7}"/>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0B34B64C-CEDC-41EA-A6FA-787853CFCA58}"/>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E5B2D90E-A5AF-460E-9B53-87A41F2539C6}"/>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E97582F1-B5A0-4047-9205-6B1D3066D701}"/>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01F6F3A4-7ACC-482E-A5F7-9C2D62653486}"/>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7CA1D09A-84A3-4C35-B3F3-585F320FB65C}"/>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6F75997A-F307-4FB4-88F4-123E50F13825}"/>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DA721B15-088F-4608-BF67-6FEE9A385F53}"/>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1CAE6DD3-D53D-4163-9173-61232844976B}"/>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3F0FCF06-76D6-4270-90D6-1A36CE49DF49}"/>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C34F003C-FC18-4A14-8BE0-179D1C33BD55}"/>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5680DF30-F578-4ACA-A881-02FF4D2C928F}"/>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F373C6C3-1F3B-4CD2-A74F-A57EDF45FF4B}"/>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5E37642C-3A30-4AED-9C91-D9D6172A2A65}"/>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B203752E-6B44-479C-A7B0-76CDE41545F9}"/>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35DEBB7D-0990-4970-9BAE-4004A7F03542}"/>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FD58D215-D806-4347-B818-A4A7DE30EDDF}"/>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865CFFC3-62E7-4E6E-8B81-97E6AF7310AC}"/>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08B4C147-5757-4054-9CA0-C660D4B9A003}"/>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16F7B1AD-FA6E-4E05-9270-E6077C887227}"/>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22B49AFC-0876-491A-90B4-83144F1BCA73}"/>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86A74867-012A-4E1B-B94E-CC1732D26F83}"/>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4C691470-6863-4D3B-83A3-9C2E4495CA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5BC0E443-B001-41DB-8C14-4BEBE8DF6D25}"/>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7E11978B-5237-4F9E-8F6C-393A5FE03A47}"/>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22B654DB-0B6F-4AD9-AB00-660AB54D9BE3}"/>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61180B18-ACE6-44E5-884E-4CB92C752AB0}"/>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4907414A-9401-4CB5-BA77-D4ED84EC7FD3}"/>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A17827CB-566A-471D-8AFD-03AF1CB89814}"/>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20F6EE48-9FA2-46AF-BDA0-9F1AE0B678F8}"/>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F9C19FE4-DAD8-4038-97CF-C95C5958C248}"/>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AA9DF358-D049-4F9D-BDFD-48C260B3E6D2}"/>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C5ADFD70-9271-45C9-9FBA-DBFE5214823A}"/>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38545F1C-8350-437A-AD96-F12E12CE23FF}"/>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BB30B941-3E68-4389-BFDD-DA88ED922CC4}"/>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2F853E0E-5DCC-4B19-9A9E-0F599094C52A}"/>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2D599767-9F6F-4778-B47C-F7ADE7EBEECA}"/>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76A2E2A7-D81F-4448-8E50-C99CDE5A9585}"/>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CC0BDA3C-A3C0-47B8-A4A7-ED99FE21D961}"/>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8FFC770C-E387-4D62-8ED4-DBE907AABD5B}"/>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A0A1F72C-471B-4D72-B9DC-61855742420F}"/>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54F01668-E664-4E27-A590-D6236EF5A49F}"/>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99E76E05-33AB-4384-8AC9-66183484B653}"/>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28A31B54-D97B-40DB-81C6-7E5F14D8DA05}"/>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443D2B4A-FC49-4B34-BC8A-768D99DDD8B3}"/>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878AA314-6B95-4BF6-84FA-D6C6619B49BF}"/>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FA470A75-6604-4B8A-8462-D0564B3B1516}"/>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E57B91E1-6FB2-41D8-94F6-8C9D33A72909}"/>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B21FF326-5E5B-49FB-B328-8B5178ED296F}"/>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56EB3552-C9D6-42F4-9414-1CB911AD3601}"/>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20A0330C-2372-4722-AA99-F319B79EF6E8}"/>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1FC9233C-B2AE-4B5B-A2C6-8419A66623D8}"/>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05ADA263-4469-4B5E-879D-935073076CB7}"/>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2B8F3595-9AFD-46A6-8413-C771E5E56EA8}"/>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DA593311-C865-490D-AC1C-E56B4B18B27B}"/>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B175C96C-7701-4E57-82DE-61C09312B9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FE1B7EFD-596D-4D4B-B155-6E79C7D520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2E92A401-1D54-4C60-8AAB-611DB84D66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60DFE83B-5505-4667-9651-22BC107AF8A2}"/>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38C17102-ED65-4E08-B576-1504250943F7}"/>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53A5F82C-01C5-4D79-960C-87E247C118D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94C87394-1AF3-4A1A-AE35-8CD2C94458B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17466731-1AF7-4315-B4C7-9AB159B8C0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7C166799-340A-43B4-A035-471C55433654}"/>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DABCD4BF-C2C9-4E9B-8E86-DF126F5E46F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50BC6E88-D3F4-4615-910E-42C08CA42B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30C58967-D06D-42A7-9413-F2914667601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80BB4975-DC6C-4A4B-B5BD-A9F2363A353E}"/>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7B3C69B7-7094-4EEE-83CC-99A83BC000FB}"/>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514FFAB3-C3DF-4028-995B-619528A973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4ED6DF56-4EC5-4363-ADF5-831FC730B85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5993A04C-B434-448A-A933-DA057FB880D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8EAA448C-FDDC-4B5D-B37D-FE472E3DB13B}"/>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949D300C-C9FD-4E9F-87BA-F6D5921FCA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00F108D4-84F6-43CF-A7E2-189A3374EBC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66DBD8E5-E664-4C83-A543-340C3D7323A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5036C137-A1B4-4048-ADCE-9B14030BD5B4}"/>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079400A6-7048-4F87-A7C9-952D145A4D1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CB256D21-A8B2-4CE6-800A-081F3FA0A9A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F3F84BA4-9358-4796-AB5A-13A657FEC7D5}"/>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9FD92AE8-2A5D-4C60-BAA1-2E3FCD4847E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B7C6E725-DBB3-4D6A-982F-6466DA2355B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1D34613D-0A53-4AA8-B7AA-6A8E3E0E198C}"/>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0F8F00CE-091E-4ED6-A36A-9CCCD416736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36133933-04F0-46C5-A321-5060DFDEB52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680E9A73-2886-4DEE-A2D9-B41D1AEB566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9C12CD67-BC57-498F-8E08-36B8144599FC}"/>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2EB0AEE6-3273-4263-9E32-DC05D9D3CD2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E0CE7EA3-F6A7-4C8E-9AF3-69C9BDE1751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D3A9CFD3-EE86-4752-8A03-B701817AD53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743C10E5-210C-4E82-B4E0-08025741893B}"/>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95AED5AA-AC1F-4A96-899B-63EDAEC72AE8}"/>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DDEE8B87-FC66-40DD-AF72-42265AAF042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5CF84636-63DA-44A1-9EDF-D8BBCE5170C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BA627E73-5130-47A9-A192-6C88935CE75D}"/>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7477E397-D7EA-440A-B62F-E154EE67DA3D}"/>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C4B1F48D-548E-40BB-8DDE-64137450B73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F5BED8DC-3915-4B81-B290-C3E50F571C96}"/>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ADACCFB0-E812-475D-A50B-91436DAEC184}"/>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6C5C155E-463A-4C30-ABBF-C99AC5F93E42}"/>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E2533142-40C3-456B-9678-D8755721B79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295E4688-985D-4494-94CA-104F05556906}"/>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A9873943-0AE2-4FA0-BAEE-086E6609E3E7}"/>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27E43534-7618-41A8-9A8D-8C7BCA5EF522}"/>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40B66D2F-9812-4A17-90C7-8F0C4C6F48D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18A56E2F-E28C-4867-9FA8-B00D34837BC0}"/>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CEB2D504-BE86-416E-9514-07935C6E3F7A}"/>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AE933043-212C-4A92-826B-D28A967CA15E}"/>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4E2524AB-8C11-450B-AFA9-AC4106BF7C1B}"/>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19BEB307-FE1B-4D1A-A8F2-AF24684F2E91}"/>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834351B6-A64C-482C-97C1-6BCE794F4406}"/>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E50BC24B-F46A-4A85-AA6B-D7B7235E2D0E}"/>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569623C9-6D1A-4E1E-89E8-356352C02E91}"/>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36C5FF82-AA8D-4526-A341-0E9D2D5FBE34}"/>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D33A1FA1-CCB9-47DE-AD42-D92550E0E773}"/>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8DBA8A5D-759C-424B-B760-E9FD3024262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0C995D0D-C410-4A23-B751-F0CD40B84A7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EE13632A-4E2F-478E-9EAA-FD1A854A521E}"/>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807B649A-F8F1-4794-AF87-A219258EB3C6}"/>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93F1D189-F1CF-45F7-AFFA-D40C2A31E2D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8A061458-81B8-4A18-A81C-C556099E40E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4FA2EE39-3552-437C-993D-490DF0C2B40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31E9AC8F-3E97-41C5-9763-43FF85DC12DF}"/>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A9F403E1-7D9F-4D91-8348-752DE1C89FFC}"/>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0844DD1F-BFBF-4E8B-9AC1-FF2580A9C75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3ECB506F-1161-41E8-A7D6-1A1BF8FDAE03}"/>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EB89426B-9B18-4B43-851E-9C9B73E17BB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E8B7A35E-6E89-427E-A6AC-0F8EABB8F81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D602511E-A94F-49F1-B07B-DAFF55DAA05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364A9BF6-AC09-4EA8-B3B9-C9B1F3945AEA}"/>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5B59AADE-E5D9-416C-B84C-41BBEA06251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B19784F5-ECBB-45E9-B60E-1A599933AC8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C5D0BF58-1C59-426F-8074-4B27AF9A0F31}"/>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8F403ECF-D4DB-47D5-B65E-17427416A5F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8918DAC3-2325-44B4-B744-181B0AE7611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59DEC422-0273-45D7-B0AD-98C8825F823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148EFC90-4F31-4FC6-8590-E78A20B19855}"/>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BFF48ADB-6947-45B6-8563-30B6EF9682C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08522387-B49B-4911-B792-76B90599E91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6277B861-F955-45CB-AF97-352E723C9C1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7E4B8790-7C7D-482D-AE4B-0D1497B759B9}"/>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06150AAB-89BA-4FC6-9CC8-76D6B461AB3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591C6FDD-F762-4C3B-A442-75B45E50710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C57D7453-1812-486F-93C6-4F16D8C9BE49}"/>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A301B1F6-D64C-4F93-8B8F-ED0C1E285DB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DCC85972-C087-494F-9CDC-8566647F2DBB}"/>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F04B6D9A-3578-45CC-BDA9-4D4AF1183673}"/>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6CEB72B2-173E-4C02-BF4D-4A3A0978011A}"/>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9DAC1207-59F1-483F-8169-0915A17189FB}"/>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05FE04B6-999A-4772-BB67-9E93D4872B96}"/>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5434D672-1FA4-4673-8886-16ED6D040FDE}"/>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5F5D78A8-341D-4C46-BA2E-2AF5338E684B}"/>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DD3B745B-8A6C-4D99-A225-349E99F18BC8}"/>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0B93FB57-E09B-4BD0-AE6F-C4914E3C62AC}"/>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62603D0A-8A09-4CA6-9180-890797817E1E}"/>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D09651F8-A999-4653-B3CE-169B770B7DD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6F21889C-1EBA-4539-8E0E-D197546D9F6F}"/>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7ABE8B94-BC92-4AED-8C93-E8F6DE1CA24C}"/>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3E07ED2B-CA2C-4898-8E50-D48657ECE977}"/>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783E3E34-F9CE-41E0-A246-77C3F40418AE}"/>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1B1A8C55-8ABE-40AA-95F6-5E62ADC801FC}"/>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51359A86-A002-4612-BEE1-8A90AA7E1813}"/>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7EBF5A1A-9F20-426F-9B33-F851B4C748C3}"/>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DA5BE565-909B-4193-A77E-1E2B2B40E85E}"/>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BD290A8F-98D2-4B11-A09D-26A6F26D0457}"/>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B4BF09EA-76E2-4EDF-8024-780675AE87EE}"/>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E7B82047-3808-419B-B644-3E669DD57806}"/>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16315B0F-0CC9-40FD-84A9-01B70CC9118B}"/>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EBF2D3B6-09EF-41E7-B108-D09ABF7436F4}"/>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4E92A276-1455-4DF8-91C3-B0F2FD75C5BC}"/>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4E41BD45-CCEC-42C8-845C-0356EC67FDD7}"/>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C17EFE48-6809-4BB2-910F-027A970990C8}"/>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5C0976D3-3758-45F0-B703-A699CB2171D7}"/>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01438DC6-4490-4E91-AF3E-4F9ED45CBD30}"/>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E4A0A4C8-B2F9-4BF8-B25B-CA01F13BF6EA}"/>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40D9440A-2867-440A-898E-85C28114A1A9}"/>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9DD77567-0EF8-47AA-9AAC-56230A0E5DDF}"/>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566C17F0-7AC5-4115-97C0-390A95D81CA1}"/>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623DD30E-6F7D-41A0-AD64-82A4AF5AA91E}"/>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4D10C239-C8BE-4085-B880-FC08808CCF5D}"/>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1D68496D-2F26-457E-8C5B-7B61CB68111E}"/>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C628AB99-8076-4DCD-8F6C-780301DD7515}"/>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FF66F22D-C3F4-4D2A-A881-92971CE3B41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E0B2385C-1003-4245-ACAA-AC5F398E379A}"/>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E3B763D8-7D54-4A64-A86C-3B8651EF0A60}"/>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3BCB7BA5-7A48-4923-B8BE-B7F6AF4575E3}"/>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0EECD0A5-2179-4B5A-8545-D2FF38312FF3}"/>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488692FF-A7E9-45B8-827D-3437F9D6D25C}"/>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9C083227-497B-48F5-82FF-5022DF68E2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A358D236-E71C-42D6-8A2F-91E5AD789EF8}"/>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6B9EC5C4-E9BF-4B10-BD70-E4E4CE3A3B01}"/>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78E9540A-D523-4BF6-94F0-DC174747BF9C}"/>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1254D5F7-B2FD-4FCC-A809-D32CA406E89F}"/>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B3FCF775-4EC2-43A7-95AC-A09E83184984}"/>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2AC01227-D038-4FE7-810B-BB6F0AAA501B}"/>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5E0EED8C-B6D1-416F-95CE-89C05A109770}"/>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20778667-3001-41EC-9DD2-FE9EF7A65071}"/>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F882A287-6395-4FF7-9FEE-AE711651B30E}"/>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A9484E8B-14C5-477A-A6D9-696BABA32E6C}"/>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666C411D-DD7D-4608-8CEE-A04D02E78E1A}"/>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B1E7E00E-9E80-48F1-A90B-2A0081EABF86}"/>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33042520-FADC-465C-9DCB-83D59205584D}"/>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2EA52A64-29F1-4A2A-A2B3-FF94C820715C}"/>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791863EA-78E0-480E-9F97-0F727B420C5B}"/>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18BF7A5B-CF72-41EF-B820-8A12F38DE6FB}"/>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11B7199A-9FD3-444F-BCE5-AD99C5F0585A}"/>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18B8A67B-9B84-49A9-8C25-D69360F284A9}"/>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CEF414C0-3B4E-4819-AA1C-FEEADC7A3DD5}"/>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E5D18360-F64F-4B0A-8FF7-2411D54FBA52}"/>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396FF256-5DAF-4D2F-9FCA-0BCBE7488BBE}"/>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2A18E878-CB7E-4BB3-A50C-78ED597D3BCF}"/>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CBE89233-E113-493A-866C-0DC82360EAE3}"/>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CFF6A648-64CE-47FD-A53A-3BFFF00EB024}"/>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F045FB10-8386-410B-AFF3-C4DC70DA5ACF}"/>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F98A2DDC-69ED-4352-8EC0-0FA3CBA654B6}"/>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807F684E-C3FE-46CD-BAB3-87F72AD775E6}"/>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DD24DB50-5DCD-4F01-9037-005907B18D2E}"/>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809D8529-006E-423A-A313-0CB80D950B4A}"/>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4E9A6D11-562E-4DCE-A93A-2600188F44D4}"/>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45FC4A92-6242-47EB-B1BA-BA0B31229D54}"/>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23DA3E89-58F7-442D-BE90-A1F6518885BD}"/>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99072808-C97B-4E87-9195-04918CFD82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EEEE8E7B-BDE8-4E84-A2E0-70C5BC861D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2D6E27B2-591C-42B8-BB16-2DD5963AB6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FC824907-F0A0-4398-9B81-8B58510DF3B8}"/>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05210562-9522-4229-BC93-2DF89AA6A07C}"/>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48E621AD-1E33-4AA6-BAB4-09F57202E3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8705AB56-07D6-4128-9C9C-F8719031586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974F308D-77DF-4D21-850C-B57569BE45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7D489AD1-6540-4BFE-ADEB-011E63EE1C9C}"/>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CFFA631F-DD5E-40C4-9691-7EFD15FBD22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C6305BD5-5561-4CEE-928A-9D247E75AF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A1DDA933-F507-4893-9123-FF06DF2BEC4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FC8E356A-AACE-4E04-A06A-259B00A39F94}"/>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CF151A2B-D139-4AE8-B180-ABB895F9D923}"/>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83ABDFF3-FC7B-43A0-A85F-A16866E06F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1D8E40FA-EE87-416D-A43D-62FDEACC83E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51FED3BC-70A4-4CF3-84E3-8ED026F2825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8C55CC6A-6D4D-4390-9496-B1B490268716}"/>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F3972771-5C50-4DD3-939F-46FE58B9870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5AD0BF99-2D3F-4A83-8AD9-6ACDDD2014D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DAD83A9B-9232-46A7-953A-1B5143E8F12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D547E9DF-4491-4FA3-A749-84C51C1B2B2C}"/>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D6F09F35-07AB-45C4-AF94-10FD1A36A83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1E417377-58E7-420D-82E9-CBC6E2B5C20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7A53B14C-1719-4EF6-A814-976262B5E17D}"/>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88802C2C-F1E3-49D9-B378-4CC98271DAC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51ED58F0-1DCF-4D15-ACDB-81583ECE77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48954ADA-AB99-4A44-9E8C-7C38BB9FD1BF}"/>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00686C26-3992-4FBA-9510-4EAF6D60847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8890780B-0368-47D9-84FA-684EE18427D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A8C3C828-3310-4DFF-BEB6-C6173DFF438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AC88FE43-10AC-4385-8844-02E26253AC1A}"/>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E84FACE8-6839-4769-A479-B911DA1B887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BF942925-BF1F-434F-9008-E19D615372C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3A4AE515-76F8-41F8-B989-B757D059188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3D08A1A2-CA25-4D00-9445-0024DB08FBC0}"/>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BED37F0F-C6E1-4752-8974-062D1CEFCDB6}"/>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23ADA9C8-95FA-4986-913E-D8FECA47583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CDCCCC57-9F6E-4E54-9ED3-DB624B53655F}"/>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D7DA95F6-1BD5-48F8-A1D1-C0E2AA0E10E8}"/>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E9EF2DCA-5876-493C-A806-61352DE3073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D73058BE-EB2F-4103-BD2B-1E3C32C3E8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4070554A-9921-4D66-A2D5-F536A3E9D60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3E1028A9-36BC-48AF-AF9A-63820F7E7A15}"/>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223F767C-C516-4C77-80F8-887EBEABF4AE}"/>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1F445CB3-940F-4481-A67A-F5A5E304DED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6DB21D86-6F54-4B98-91E4-83AD6B56217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3D24CDDC-0B5E-4FE1-8B17-3E0A393B7341}"/>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870B1545-20D5-4996-BD13-F85115E42971}"/>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09211519-69DE-4799-811C-61099183EE3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3608CCA0-B355-438E-A502-7C955F68DF3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9826743F-4341-4CB6-AA24-33259402FB5A}"/>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9E08A283-8E60-4A19-8E43-92B180BBDA78}"/>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A480FC2D-4BDA-4275-8FE5-F429514DC1A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1FC726DA-85C1-4A52-98EF-F0D9C7A11F29}"/>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58013323-7853-42E2-8EFD-CF8BAABC1CE8}"/>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B4592C70-B294-40CA-A633-1D7717886214}"/>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46BB38DB-1473-4BF4-85DA-9DA8F9F15C72}"/>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8984A1F1-D9A5-4F31-B38D-45A4DD20F63A}"/>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4A32BACF-428C-4125-9DBE-808E2F46EEED}"/>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88CD7E91-E694-43CF-91F9-6EA27A252F3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78BC15C5-8590-445B-98C1-EF1044B784A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51904A34-371D-4E9C-9A7E-E641F6F4885D}"/>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44B86611-7DFE-4733-8D3E-23A6ECF202A6}"/>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1C941C2D-9C22-42FE-BF30-4BECA3EE010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BDAB3442-92B4-40F8-9347-0363F5911E2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9FC30BAC-583A-473D-B527-356F2789338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131BAF9D-81B2-485B-9E2C-8C54AAE765E3}"/>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8C4A020C-C6A9-4CC5-8BE2-80CD4F48115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7F88066A-9253-4FEA-AC3D-3FD6C57B568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EDCE04AF-8670-4A7F-B67C-0C373876E530}"/>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528A6C02-C951-40FF-A376-23298848077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1FF1F76B-CD42-4B7B-82E2-ECF566FF31A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63689887-0E19-4942-AEF4-D9D99D26962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268D8FC0-462A-48D7-A718-80E406193AA2}"/>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C5E599BF-F2BE-4405-86F0-6DF0EF46EAA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05820C0F-BEE9-4CC6-8CAF-2CFC639307B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EFD72BB5-A6B3-434C-AB0E-D5A2A85B4969}"/>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8DA8CB3A-909A-417F-9229-BF544A0526C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E46FF518-76F2-462A-A9E9-9C40616CA15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5AC0045C-BA28-404E-AE0F-77C207AC9FB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5A979D56-199D-46C2-91B0-20991A8A2725}"/>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5683E3CD-0BD2-4E3F-AA36-745988334F6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A6F3D853-AE2A-412E-AFE8-F7DC4CABF42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7296C060-5C1D-4714-B82E-D806DE65A6A7}"/>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E92ECEF3-3EAA-4291-80C7-42440724F31B}"/>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646C9158-EB99-4920-8659-D3D7241A97D4}"/>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B631BAAD-F67E-46CF-9629-AEB3CE02BCF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26E7BC2A-B3B7-4874-B9F6-1AA3E7CF869E}"/>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318ECFD1-F20D-4EF2-9790-B0B0FC17342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20F22151-8C69-4DFC-97BE-A7F2BCC03FAB}"/>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3261A3DC-F940-41F1-8F8F-E69948499514}"/>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60F4ADDD-4E45-4137-A138-34CF0FCD452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82DFCAE6-689B-4C4D-9B61-41C186822DB8}"/>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4E2DBEBA-0E66-409C-8BE4-E751390EE8A5}"/>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73342117-7A98-4519-B889-FFCA4C8506D7}"/>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0DAC7168-3FCF-4E0A-AE3B-809FE0BEBFAC}"/>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D59413FC-1586-42BF-9DCE-AE652D8F191A}"/>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6219ABEA-C08B-4609-A978-A2DA1A4F0788}"/>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5A754310-F3BB-49ED-9317-1D888D677883}"/>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0635CE40-E819-4DA0-BB56-74E817F82D82}"/>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BE2E4951-0E46-47F4-A503-E9F882F309CE}"/>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2EA0B10A-73EC-45F2-8CF7-05AA382D158A}"/>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EA903B82-F358-4168-BEB9-358D6B6EE396}"/>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1C782EFC-AA96-4DFE-B19D-08E891F5BA5C}"/>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5AD62822-34F1-45FC-A4B2-36991087E561}"/>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514A9AFC-71BD-4903-A978-DBC5E4D582AA}"/>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2DA89B19-7A1E-4567-ABD8-13F40B406845}"/>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78DDD9C5-186C-460A-875D-998BDA7E3E5B}"/>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A7574F7B-59CD-4557-B0D4-3750467E11B2}"/>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D8A7AB47-3EB0-4C0A-91DD-860BDFDAA06C}"/>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8248E33A-5E32-426D-BE2B-2384D1FCD882}"/>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CB5EEE55-A538-4144-94CB-110B52394BD6}"/>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069C1DD7-A315-4257-AE8E-1985EA19B687}"/>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3D785BB5-E3AE-4479-A838-99D788F76D60}"/>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74E0F9F2-425B-4FE9-AA15-CB7709C25527}"/>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087DCD5A-CD3C-4B83-9A7A-4C8E629591FF}"/>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71BDDA11-7E97-4F56-B1FB-7A4679CD82B3}"/>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245BE191-B58B-4A48-82CF-955D9454A2B4}"/>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F64C1A69-080B-455C-AFBF-C90B524C855B}"/>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2890C59D-E821-4448-87F8-A177B7DCF222}"/>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882CCA22-0FDC-4D38-8971-E4FAB7EFA1A7}"/>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1E03C27B-C95F-4617-BE6E-AC473158CF10}"/>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D91E2AE5-67B2-4763-A08A-1C705CC1CF80}"/>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A3C7CCDD-584E-4EA3-A100-E9C966E1F2E0}"/>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7BCF8E32-077F-4908-96EC-63266F6660A3}"/>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5404C7C4-C3D4-4B14-84A1-548D0C177F74}"/>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D6E0A358-6D55-41E6-B6BF-33AFDF4B5F3D}"/>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71CE66C2-376E-4E7A-AF88-EB3EDF2282FF}"/>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7262C7C3-E26C-4CD5-9558-B7AA4DE253BF}"/>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3452B777-2EC2-4ABE-B5AC-BB73B8C0A353}"/>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4352845F-AB7F-4958-A2D0-2FA6EEAF08A7}"/>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2AB8BC52-A4A5-4679-9068-1178BF2DD975}"/>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574A02B8-5BAB-4CDB-A176-87F7B42AB5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CF82A78D-B5C8-4854-A836-4AC3B91D0A60}"/>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6BD9F22E-9481-411F-B7B5-D936F281E461}"/>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3EBCC73A-1D25-4137-B010-253B7DB67935}"/>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772C4359-AA99-4CC0-96D8-F292D5BDE1E9}"/>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603EC49A-DB7A-4858-BB9F-FE97198727C8}"/>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1A0CF6F7-F743-44BC-AB2E-A38FADA1F674}"/>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736013A1-382B-4529-AD31-E92704CF135D}"/>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B063F520-AB3C-4AC6-9B24-049E7A888947}"/>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950F722E-A7F7-47CC-86DF-A80BFA4FF231}"/>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4B23BF5C-6374-450C-BB94-CB5E4BAB1BD4}"/>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6875AD36-0ED6-4374-8BDF-27965EF75A13}"/>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0DFA25FC-1982-4925-88C5-BA0C3B289886}"/>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E24A46E0-8645-47D7-809F-C99AC1E33B2E}"/>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C4CC3BBC-025F-489C-8A6A-D153AA00CCBF}"/>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B314EED7-8EE3-45B7-B996-A3E20D44A135}"/>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FA9C2DDC-CE5B-42CA-BF45-D2E3F4F47B9B}"/>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919E94F7-F42B-4C3F-B11B-9FFB46BB7148}"/>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5D6260F2-2B85-4890-8755-99DB2C34A7A8}"/>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B4869266-C4BF-4854-B625-F21CA428D342}"/>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802A5381-FDAB-428F-8BAE-1BF54D051238}"/>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FB67177D-5668-4958-A31E-A03724DDDEEA}"/>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4792F876-7850-4F16-9D92-ACDAB3973272}"/>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458AF45C-08E4-4D73-B3D5-BC88E8F8F473}"/>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06F73FEF-47B2-4C01-BFFA-9EE6EBC9AE64}"/>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92E399E3-ABEF-4E4F-A9EC-4C9CE3E8940C}"/>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7EA85E7B-FA2D-4B8E-B33F-B3D2DADA46D3}"/>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C120DCA5-B875-4F2B-9ECA-9A1506DB7D14}"/>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91825194-0E4C-4B45-B64C-0373F0B179E9}"/>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A6FA9831-036B-45C5-867D-B77DF98BB93F}"/>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F6325305-D8A3-41D8-BD7B-E605888DC5C6}"/>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06D799CC-2072-42AE-B732-DB47B2190D24}"/>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F63519D0-E0E6-4370-8E0E-410D2F96EFBC}"/>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94909BE5-32B1-4C60-A5CA-EF89648359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4EA92DC9-0B3C-48E9-BBC1-4EDF1604DC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F9D274BD-818E-49F7-9A6C-4BF75D0224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9DA8EB75-5E98-4DBE-925C-9BA83FBEC712}"/>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33F7E6AA-0FF5-452E-B4BF-0BC2726F4DF1}"/>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CC540B05-A54A-4266-B77B-AD3658A46F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5CF2EE9D-2501-4FCC-A53F-03A932B21B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2AB2901A-6E1B-4621-9269-4F432409D5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B7F6F9CC-2B61-47E5-A48D-567FD2BEC21F}"/>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4C0D32FD-EC9D-4690-BD81-029472520B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23E5D729-1E86-41B1-A8CB-55AE4F3FE3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9A46C930-CE59-4B8F-8ED9-827E6DD85F8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8306CEB3-4E38-4228-AFA9-D57D6B1BA022}"/>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5C568DD7-CE94-4CCB-A6A2-1A116694C0A4}"/>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2398884E-EBDD-4708-A7DA-5281B04726D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4FEFBBCC-D648-4DCF-A29B-238E8FBC62B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C31F4FE1-F503-45A0-998D-8E3913D7BC3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A07ABFD0-2793-4142-98A4-2E7F630508F6}"/>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E9E1AA2A-F36F-452F-801A-50866F9771C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83B2A054-1A4E-48B3-9792-A3B4E52DA82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43DA0B45-EF9D-4AC0-84EB-7D8E5CB0403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7B6C4C68-F111-4E89-A586-D11B64B8EB2D}"/>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7F8DEF24-12B4-484D-83D0-35587911739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FCB3F5B6-4910-43E2-B716-1C5927A5A5C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4648C8C5-A418-4EF4-A71F-378E64FC205B}"/>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3E541E1E-7D20-4CAE-8A1E-0F0DB8B9E47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CFBCD259-8CF1-43DD-B8E1-12C57AFAE2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D33CAE06-D3EB-4066-8958-0A7248E5AFB8}"/>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AB122D61-9808-4163-BE3D-CC6FAF21F9E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3B13AE1D-B79A-4DF4-A36A-4641A4D34E9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31382B54-8CF5-4B29-9637-4F70D0994A2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5F0CE2E5-B6CD-40FA-8B83-0317AEA39CAD}"/>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15656CDF-3822-4FBA-8EAB-D3B308FEEE4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65307330-012B-4E01-A35A-F2A0DAC85E1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9AB7EC6B-056B-4AA4-9541-A2F85590F6C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962B692A-DE9B-46B3-8BA9-6AB33AACF649}"/>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67449CC5-579F-4EB8-9DA2-C527957C6BA8}"/>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FD072DB6-5F01-4904-835E-5DA7B18B5E6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4F5A1BA8-C898-42B8-B312-4349BFBD058A}"/>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46D468C7-E7F0-48D2-8102-833E2ADDD189}"/>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53D098D3-333A-416F-8BE4-BEBEAC001FE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245C0744-6311-4C3F-9F18-E3626454640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0696E795-CA55-46FE-BEA7-EC2321BBD23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A6A87DAE-6DA9-44FF-B9E3-213EF77A6547}"/>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E9E24A85-9AC7-4C9F-A3B1-D8E883922D69}"/>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A70A86A5-5642-468C-ACAD-7CF2DBD2AAA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A0BE4D8C-A76E-46D7-AD98-1D3C716D06D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E58B9A40-2673-40DB-8A49-EAAF45915A08}"/>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47726153-7E51-4AE9-8A16-4D07325C54B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A169CCE6-D53A-4664-B93B-A8A243B5C63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9360BADE-8C02-4417-8F72-480DAC32ADCF}"/>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B38560A6-F15D-445B-8A76-49740BEEBA16}"/>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A479B1B6-DB1C-4E2A-862A-640B46385EC6}"/>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1F9FCBD9-CA73-4641-9167-292388A45F1B}"/>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0E416F8A-E34D-44B8-B991-F083DAD5FC6F}"/>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C184E798-E10E-437D-88CB-E94322A4A8F1}"/>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B2C700B1-A05E-4015-ABF4-880835B4DFBB}"/>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979A4AF4-BB0B-4B45-B225-6E1AA30B34BE}"/>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C818D70B-FCFA-4F71-B4E1-4B8A873E7C49}"/>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4BB6FD5C-FCBD-47E0-A490-AC5AEC559333}"/>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4A3688C6-D821-4F50-A39C-64FBD5436B3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0CF67EC9-AAE1-4501-8C61-CBA9177A901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2F5F095E-0A3C-42BE-829D-68E967C9F2CD}"/>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672AFDB1-73DD-404A-B98A-3EA07738E9E0}"/>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7AD38E2F-F3CC-4DCD-89CC-6AE0A35C1C4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3D453649-591F-45F2-ABCF-74ABE352BA9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88A273C5-FC96-4081-A0EB-9F34E831E62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83054099-2DA4-47F4-BEC8-21CB6C6CA0CF}"/>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0BC781A0-4A4E-48B2-82BD-7FB5052C9CE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23A2B25A-C17D-414E-BD8A-BDBCB2655D4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0275DAD2-D933-45FB-9A24-C9199EDECC41}"/>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9CF998DE-E4D7-49E1-B73B-2C921EC35A0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F1FC95CB-C43F-43DD-8B09-C6FB20C5A89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0D08BA01-1D06-40D0-BDFC-6D2A4D79DFE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62FC2D1F-51A5-4162-A503-A88B12397520}"/>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541E69BD-463A-4D69-9096-E3A1815EC82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DCF55D19-E727-4CC2-A9AD-B3E0C9E8936C}"/>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F4205F1D-0C10-481B-9AD1-D5638CF9EFED}"/>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D28830D5-E06B-434C-9D17-141D8B53674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77C08109-9AB3-4041-9B99-DD86C06E8F6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B4DF840F-16D0-46F6-A6A4-43C84F852158}"/>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3AAB5F4D-4FAD-4051-8DBA-FC3CB31D930E}"/>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E3C6CE2E-9C71-4E1A-B5BF-EE99BB936C4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79D6D448-4024-4CF3-BF0E-3CBC0A6BC8B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8378E671-F25E-4688-9090-27CD33AF398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DD1FF74D-C597-4928-BC2B-4ED589910DE1}"/>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257BF995-0295-4F1B-B3BB-C18E2F2463A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CDD3DE09-C46B-4491-A511-E2147E6A293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3B397A60-9591-451B-8D48-5C7A67289DAC}"/>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B5BA32CA-6C78-488A-9F38-31F894D6862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4170A277-2C0C-437C-8801-91071502F2FB}"/>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A827B99B-1237-4AC6-A122-F34A33CACBE7}"/>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4C44B450-01E7-40B6-91E8-A35D55AEA3A2}"/>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8D9D7887-B250-437C-B893-60301774AC97}"/>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04743926-D106-4FA4-BC46-3AEC18978C24}"/>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BE24478F-6776-46E2-9881-E6537A1DCF48}"/>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69AE8C60-1410-4647-9B88-731F88A27276}"/>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8234FDAF-EB8B-43AA-A300-2A555E033BAC}"/>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9B39AB44-E118-4000-8140-14D1082EDFFC}"/>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906C752F-F0AF-4CB4-8E6D-F9AAD827066E}"/>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355AFD82-22A3-4B81-A688-CD91438E312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2F46DCA1-9312-4660-BB0A-2F18267B76C9}"/>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64F96795-F59B-44F1-A6DF-FA254349CA23}"/>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05162551-D0AB-44FE-AFB1-C632EC3F6AF1}"/>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71856FB1-4B81-4F51-A3D6-1EBF0B068CE7}"/>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60A376EA-DD34-466A-B629-B72E87C56F3F}"/>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9DC959B8-EB24-4287-9F2F-86B74E841D5C}"/>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785D7CF6-B328-4896-853C-7E00CF6ABB7C}"/>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D4ECB799-094B-49A1-BB62-17E70177D2A1}"/>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E5FC18CA-F5FB-4649-83AC-1089B86D8860}"/>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4DDE1660-A98B-48A6-938B-A8CFD74B58F7}"/>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527AC2CF-7978-43CD-AFEB-0379D3EC25BF}"/>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DA59928D-9B47-44E1-BAB3-4EE2C48CDFE7}"/>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7252B9B4-EDBA-4BFE-8BD5-C9F2697E2736}"/>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C8ED136B-6119-4616-86EF-44B8205E1C0F}"/>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BD7C7A3A-90DA-469D-8911-C2E244C8D7CC}"/>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73DA4D52-A162-48E3-BB21-0CAF146733EF}"/>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0203F5C8-3200-4813-9E8D-707B532A35A5}"/>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599B91D3-59B4-4AE5-826D-C8103313DFC1}"/>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D1EE225E-3610-448C-B378-500BE89F291B}"/>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DCE22236-FA23-4706-98B5-B39995DFD1EE}"/>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624064C0-5CC3-407A-B0F7-D51CF33C4F20}"/>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5325C937-84C9-4354-B674-C725DF05C88B}"/>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506411A6-029B-418B-BC2E-EDBF3B54B613}"/>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3BCC738A-34A7-4F04-862B-6369C0F27D07}"/>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0326CE28-B526-4D58-8E71-424A703E6123}"/>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6E79DBA1-E25A-4305-8E01-9D97AC9E4EFB}"/>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2FA4F331-A731-4E40-BB28-42E0614CD3A6}"/>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DB33BB26-2CEF-450F-8A34-400BACB3AF18}"/>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6D848FAD-6E8B-48CA-BF2B-23BB1342F01A}"/>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58AFC3FA-B043-4E64-82D6-93F681015E8E}"/>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FAB11986-B7D4-4EEF-B321-51BDAF881FB3}"/>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E02569ED-A983-4353-82A5-9097AB0DB728}"/>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833692CF-D6E3-448A-B712-5285D6C7A1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54CC365D-15A7-4BAB-82FC-29B133DC9CBE}"/>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F4592704-BFE2-4854-AB7F-F2BE87A3973E}"/>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5B6542B6-F409-4A32-AC5C-8085E9A95A37}"/>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69223B30-A174-4E98-BEFD-5ABB552850AD}"/>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44431E51-2761-4051-A270-B1A7F9F2A3C6}"/>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608675C4-9D4C-40A5-9405-EA883D75C8A9}"/>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321471BE-0DA1-48AC-812A-B527C5CE37E7}"/>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A268CABA-331F-4BA2-A653-2BA4B6D23A46}"/>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8E856CE2-6A67-488E-A86A-EF2AFAC08EF3}"/>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B346B196-2B5C-4408-92A9-9E9C5373A9E3}"/>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515C0B9A-D834-4B8A-A9B7-EDAE9BE47F79}"/>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62F0CDA4-CC4F-464E-AE93-402CD8ED59D5}"/>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E9642523-19E9-431D-A3FA-F76062E2E0B4}"/>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F3EC8E25-36BD-4326-A13E-8F665097A014}"/>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014256FF-FC51-43A5-A237-F639C224BD1A}"/>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31897A6B-2422-4AB4-827D-F78F325536C4}"/>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96E2C1E1-7507-4F10-8C37-5F1A63323A26}"/>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CD4467FD-6A24-467C-9548-C8B37102D947}"/>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5DF4D842-8533-4147-B4B9-D1D73CF0C6C5}"/>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DA32D045-2B29-4491-A489-CFA7AD5ECDA3}"/>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CA54D603-3CE6-4A1C-8035-3E5CF42F3849}"/>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C9B3E801-D8AC-41DA-8BC0-1A4B353E65FB}"/>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B5A19957-FEF9-4370-985F-9A533ACB89A0}"/>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FE59DCE3-680C-48A8-989F-5E940081BE2B}"/>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5CDB3222-DAF7-45AA-AAC0-0A86B7FE375E}"/>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F01D44F0-85E4-4DC2-A1BB-44B97BD83AF8}"/>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8B5C86B1-B10A-4E12-96FA-192E32A8FFEA}"/>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A5C4DB43-152B-4592-9482-5CC663CD5369}"/>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96A322AD-E803-4108-BFDD-725A5C46AAE0}"/>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DC4279C5-CEDC-4B6D-8B01-23951E140ED8}"/>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0A90E186-B7BF-4C11-A682-D41B77F827A9}"/>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7A4A99AA-5C28-4808-9103-958F9800C34F}"/>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3065223B-5A4F-43EB-982C-AD35206077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35B80DF5-9664-44F7-A402-094E1904F1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BB4A9D3F-8C81-4B75-A2FE-DB26F75741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4A043049-C7F5-47DF-A5EE-35CD0E8B42BB}"/>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CEB60F53-B6EE-47A1-BA37-800AE65C6F0A}"/>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840556A2-1E3C-4904-8385-78000EAAF8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485D3C15-0A40-4361-876F-03590BBA23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86097DCA-51BD-491D-90C3-FA0710FDDE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BD0B8A6F-BB70-4C11-9568-DB978C0E5273}"/>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CE282D16-DF66-4492-B29C-7E151AA357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2794AD3D-3F8C-44BD-822F-845DFD9304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D82731CF-B494-42B2-A89A-581B010BA51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1C00CAEA-2E1F-41D5-8860-59DB40906B22}"/>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90FCFC0A-4E49-4507-A53C-B2B9758E3A9B}"/>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C062F429-F180-4B6A-9BEF-FCB27EA394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9C1E7EE4-0FC5-4D74-992F-F1D17EB6EF4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D1D0E339-556C-426F-AFF4-F1C0B81E337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4637E5C1-DF35-4741-AD54-387739B56B6D}"/>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DA7E899C-D9F1-4577-9C80-0DF9E3AE7D7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0E69E2AE-F1E0-460B-A709-AA30EDC604F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C8F6C67F-D370-41FB-9B13-DCFBE9162F1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F0106D74-FF12-4571-B03A-6CDA0939A162}"/>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00FF7952-BD0A-44B0-9992-CB6D911CA4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B553325C-8E7B-4D37-A6C8-5BE23CE461E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408E485C-6FBA-47AB-B7F6-E34B5E9A3E28}"/>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7F5FCB4F-E232-4F9C-94AA-3DDDA69846C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1D2E7D80-A0A4-4D4D-BBFA-83FDE54E830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9D4ADC94-2D69-4841-870F-C211CF16E43A}"/>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D492F2D4-9ACC-4BFF-A472-EAE347C9F4F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64A4E2EE-D1B6-46B3-BD11-631468C68E8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345E5A3C-08A1-4579-92CA-A368DD3756B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9FCC6F79-160D-4B43-ABB9-775EA7D13091}"/>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9774A77E-CD00-499C-80AD-80A5FB06A31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18AEA90E-0A39-431A-B802-AC12AAE04E7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90E3AFE6-13DC-400B-9CC9-7074007285E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37A9F536-C90A-42CD-86AC-3E818FB2D4C7}"/>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403DFB51-2E19-43AD-8A36-34827FC5EDBE}"/>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C98BEA62-2F06-48FB-A4A6-1D5F59ED3A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7A5F1C60-5C67-4D98-BD2B-88604771F88E}"/>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BAC7FC8B-81C1-489F-BB25-09A9B40000D5}"/>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BEB9F6A3-B8F2-40FD-8448-7A6E39BC671E}"/>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D64052D9-94AC-41C5-84A8-F195AD40D54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FF0D94EB-A434-4008-AF46-629BD618273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F86C10A9-0415-4D69-A524-FF57EC41A110}"/>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15BC8D86-4ECA-4C50-B0B3-31D40072B116}"/>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240B0007-9A06-4702-A8FC-4EA487A9D50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D79F09B2-AC9D-4141-AF64-8716C01A0B3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43D03756-EB2A-4F5F-B068-732D58565850}"/>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7987958C-7F59-46B8-A6A8-CA177B6009AE}"/>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548F5372-D753-4B31-BC71-ED344E95082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E2DDBA64-7A5B-4881-9BB7-5A4D763D1C60}"/>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2EDCDBAF-5594-41B8-BBB8-8424A9D8183E}"/>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329E484D-C974-48F8-8C9F-8816501BB170}"/>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07F5F715-7BD0-4A0A-B8DD-DBA99780265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13DABEA7-50C0-4424-A9AE-8EEAABE2D777}"/>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65A0B0E5-9B66-4CA2-922B-EC423BC9E2A5}"/>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FCCC4B9E-F676-430E-ACC5-41900E97D20D}"/>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79DCBAAA-514D-4BC8-AAF8-9B4C017B3E23}"/>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7734DFDB-CF18-434E-8668-4203566F2FD6}"/>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E07666BE-CBFA-49A6-A1C1-D57D2066726C}"/>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9814F49B-C0AF-4410-9F01-1CB43121AFC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D33436DD-64EA-4612-B02A-4B0575C0057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1D910CCF-F5F0-4061-A11F-BC56304C1C0A}"/>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9FB92796-E98B-4999-A53B-B86A57076826}"/>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02FD33DF-6D7F-426C-B302-F9AD87B1CC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49207F61-9288-403D-9568-22A8FA59D9C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8584787B-8D79-4970-AAB0-E4D1AFAADFE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955418DD-CA8D-4918-94CA-A9CE1400AB81}"/>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B99EC46B-453D-4C6F-8DE6-3CA1B787116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E33FB834-B0C3-4915-BE75-6A3FD8E1951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55B37278-43E4-437D-9607-4690E88BEE01}"/>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65A774FA-3DA9-4977-81F9-BCFDA09A5AF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A67EC5A4-296B-44A0-AAEF-6C27E2EF615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9818702A-1E8A-46EB-9F2E-6D707FA5EC8C}"/>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D0D53194-A010-4581-BE16-1C5E5CC200E5}"/>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64AA59B6-9D27-4CC0-AC18-478C9111ABC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DEB32D31-E799-4272-91EE-A660136A665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E80E0A9A-BEFD-43D2-A0DD-E62B780F5235}"/>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85E9B2C6-92DB-42D0-830D-CCA8927B3BD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44899DEE-1F95-480A-B8D8-AE11A07E5E3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EDA05C66-9F14-4A74-82DA-CF9966FF2A1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638E2A21-1266-4108-BCFD-8087890D61C5}"/>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DFEA1A07-E08C-40FB-B0C8-221F03C54E1F}"/>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DAF1C4CC-46A3-4B3F-A8B3-6A3A6071F15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766B82E3-C18C-40A4-AFA2-0F344203758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5C5BD775-8CE1-47DE-A158-665DC8151C3E}"/>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2C12833A-9883-4A08-9614-5E471BC68A9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5628320B-75CE-417E-9244-788AD0ED831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6E580298-0F8E-4ABC-B861-01BFC1B1A356}"/>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CCAC2C47-DAF4-4EC7-B4D2-5E3770CC3ADE}"/>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4C2E389A-935F-465A-A58A-678DAE0AADCF}"/>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4EDF998E-3943-46DD-9F64-064CF3A0DA97}"/>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6C823C48-C42A-4A83-85BE-E7577744FB8B}"/>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421CCBA6-2CD6-4B43-B688-689B90E20CE1}"/>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E792CE73-8A8E-4819-B7D7-785245E5231E}"/>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B44C53D7-8CE1-4FAD-8278-92D13C51C3A7}"/>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A0E100FB-460A-4FD7-820E-9A5A0EA3C23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0999F2F2-FF7B-4AFD-B44C-9F1DC2E986E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22E3BC6B-3A2B-4AEA-A9AE-63CB68A98C85}"/>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C9F223B4-B995-4613-BC0A-A483B859D0BB}"/>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AA8C2771-2186-4A73-8AE6-E5659C653A1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426BE97E-2124-4F42-A1D2-A4D3A1F1B0A4}"/>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91B6A013-41F1-491F-8132-DC025996298A}"/>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A5F7D830-A9A0-4332-9402-E5ECF07228EE}"/>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7A86BFF9-C4D3-434A-A40F-EDDC8F41FDFA}"/>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B826F30E-A8F9-46F5-9757-A51CBFD2D671}"/>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D4729125-FC8B-4BFF-A11F-53108BCF04D0}"/>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FD05F4E6-FB7D-48E9-AD5A-280FF79E1E53}"/>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9641EF36-7370-4E20-8F4B-1E28A6B7C070}"/>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CB85412D-C26C-41FF-BDE8-CB2D9AC5AF96}"/>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185D1FB0-1E3E-4827-ACBD-4C942DF3381A}"/>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6267E606-BC02-4B2E-B741-4B5D090AEB58}"/>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6078D468-6673-4DBB-B7C3-006C8E666341}"/>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FB94A777-3A94-4153-8324-3DD25C2C0945}"/>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D1E7266B-4061-4220-9FEF-A9770601A031}"/>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A2601899-BCAB-41EC-A79D-81DEBF8A1E29}"/>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3E4183DF-4C55-40D4-A954-FCCD673FE31D}"/>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2E292E19-AB21-4E4A-80B2-F4D3DA95A9C6}"/>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52B29E55-8B58-4622-B24C-23D94628EE29}"/>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17F891D8-108E-400C-A25E-86E9F1688359}"/>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B30A258D-89E8-4E36-9B3F-3A586AA7FCAA}"/>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C3CD9C0A-276A-466B-A584-A3A9970679F6}"/>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F7F87BC8-93EC-4078-920F-A939F32DF371}"/>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F9AABFCD-CFDA-430E-AEB9-BC4DB4EAA33E}"/>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128F1FBB-1D15-4EB7-9835-6C857FDB0CEC}"/>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6D3620DF-B887-4A02-BE52-CDD829AF0236}"/>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1A4815A6-5E2D-40B8-8AA0-557FD4E58799}"/>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9FA50514-96F2-46CE-961A-AFFC70C74224}"/>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4F2FF951-6DBC-44D7-951E-A61FD70C5EDA}"/>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8974B34A-90BB-4996-8C7E-1B0BBBB0038B}"/>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7B3736A8-46DF-4BE9-B5DC-475803E63FA5}"/>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CF892145-9ADF-4C56-A5A6-E3F6E09A48DE}"/>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CD3B16D6-9476-4983-811A-D9982C449681}"/>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712701B3-8121-4189-843C-FEDA3FDC63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8F3A9BA4-7D2C-4852-AFBF-C35092967B8B}"/>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2565D32A-8A06-456C-95A0-97B59167D977}"/>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BECA1CA4-20E8-4462-87FC-B0BD96534B08}"/>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5855E245-8206-4D8B-95A3-4C1B7907829A}"/>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8F4F77C0-3CD7-4BFE-9DA8-CF830B5DD938}"/>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E26F0DA3-F8BF-4721-8D30-DDFBAE254276}"/>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C2234FB8-5420-4428-95E3-A7C340B04C6F}"/>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B79CB485-7BAD-4D74-B20C-5F4BB2561E25}"/>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A751E7D9-C23D-4698-A1E5-2EE0433E76ED}"/>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E8FE3A28-5262-436D-ABD5-BBAD6849B0BF}"/>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D6A349FE-7D92-4084-81CE-84BFB77137F1}"/>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C4591196-DBC7-4503-B302-CCA752D8505A}"/>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48F2C818-21FA-45C8-B6FE-375D71F8A453}"/>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D69B6C20-6DB6-4145-8528-01171E332149}"/>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50662D24-4DDB-492F-8C04-81D083EACBE0}"/>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FD713CCB-8D12-450A-80E4-A9A986614051}"/>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E3C68877-07B0-4190-AE85-4560DAB1813F}"/>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B1768AF8-5C41-4679-A661-1727DCECEB91}"/>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2DD2622A-E73F-4322-A309-C0C86396987C}"/>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878097FF-FC51-4AAE-B587-AD0D58D5F106}"/>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F62EB7E7-4DF2-416C-8B9B-7E5C9F7E16E2}"/>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B84CE4F0-7945-499E-9D49-A123B10F2F3A}"/>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20A5845A-9F20-44B0-B214-6A4D7EBCE5DD}"/>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253F76BE-737F-4DF1-9C69-BBED6765D26D}"/>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1F667A7D-462B-4D1E-BC22-EEBA54590887}"/>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26B40EFE-8D43-4606-B9A6-4A4D2EA45C51}"/>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99DEB15B-62A6-4124-9A5A-75C2B15EA86C}"/>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BF0F2358-23C8-4892-8ED2-E30EFF91270D}"/>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8E314495-C461-48D8-BB9C-991E7490F560}"/>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AFDF72CC-F577-44B3-8EA1-88365FD9763F}"/>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28297371-54E2-49DE-AF38-028E239A5EC7}"/>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4255043E-11E5-4257-93C6-AB9E39357D4F}"/>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9E23357B-4642-4276-AAF8-717684A90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359C8A8B-ADB4-46D0-B7F8-71D2B5C8DD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E48722EB-3016-46EA-8854-EAA9EB3243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12347004-4C64-4378-BEC9-8A1DDECFE429}"/>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FB3C4C20-6E06-49A6-9994-8E3A85D4F38D}"/>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8B2789E0-DE38-425C-8B2A-D1E9F1230F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C444319B-32CD-4239-9090-CDD81CAE453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0006C8BC-7779-44A7-B4FA-011C3BDB7C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230D6DBC-AB7A-4335-8304-4975147DB1BF}"/>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933D1836-0EB6-4AE1-BFC1-0D6EF1136B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0EC86360-0D9F-4FED-8303-4E265B5A7E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54E07911-12E7-4A69-972D-C90BD129633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8A4AD251-8188-4BEE-986D-5302BF1D399B}"/>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E932FE4F-5811-4675-89B5-1EA75375C7CE}"/>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CBEF5194-AC19-470F-B54E-FC190633C16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9DE24D43-51F0-4C3C-81AA-72F59589556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38CC9FC5-CEEB-43EB-A886-03319CCC459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30831729-A2AE-4DBA-96A8-F5CB0B0AD015}"/>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CA81C854-DEA3-4769-B63C-9E8025EDFC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D582B110-114F-4409-B95A-B61EE603884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8D1B09FE-B1FF-4B61-8FCD-25AEBB02196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A79E722F-F996-4E82-97BE-B549D3D1B1E4}"/>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29D80565-D2D7-4809-8C14-BCA0B1AD88B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810CAD34-8AF2-4B4D-8189-8B1789D91E5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6D7C96B3-7A6F-48F3-87D3-0AAE3851BC4B}"/>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87B99529-F4BF-42D7-826E-79090EB7651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B6F12828-2AFE-492C-A217-CDEB80984D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E959D30D-EAD3-4600-95C8-03CAF5EB89EF}"/>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6B47F612-F6C2-44F3-A9B0-87206C9CAD4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2900782B-8959-4FB0-8540-FE4CC7EBEA0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6C36C0E7-E628-4572-AD87-94A1A464E87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5FD285BB-81FF-4887-9EA3-9610FDD9842A}"/>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4C34CF7E-2DA9-497F-8B71-5171A850305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B6A5D752-03BF-4FCA-8F89-3C8CF7D91BF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BD6949E6-635B-4BFF-B398-03361487C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3E2463FF-73D3-4FF2-8746-BE8D9C49AF07}"/>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747D3E92-B1F7-4F89-9E84-ED449FE8DA8B}"/>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A130052D-8CDB-4F5A-9288-663104B23A8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8F42BC33-A456-438C-95DA-A6327B86B4C4}"/>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B9A87E80-BD5E-4603-B9F8-D98426781C00}"/>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635D03F5-0071-47A3-A9BE-7ED6266206F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E131E9F5-CA83-4590-A667-1CEF0789055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2E73D2E5-13CB-4107-9FEC-BA73A7503AFF}"/>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AC479A23-D100-4859-81AA-34BD5B3D0AC7}"/>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E1930412-2750-4D22-BF94-BB27D1743E48}"/>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0CF42F8F-8F8C-49FC-8009-6F5895271D9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5427391A-7C15-4E96-893F-8BBEB312DC55}"/>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2B848778-39C6-453D-984B-04FF5B1439F2}"/>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CB1884C5-806B-4B0E-BD2A-5FE1ACDCAEED}"/>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F6A53E35-78C0-4435-92FC-BD96E077436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97357369-808E-422A-98A1-DBDB5D9545B6}"/>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46311CD2-FD6A-4B7E-9244-FC4C9F5FEF52}"/>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E8E6BA73-2AFF-425B-A1AC-209F24ECDB82}"/>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E25B46BB-6A00-4DD5-903C-BDB8663D9F9B}"/>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F1194B1F-3441-4AA5-A0E4-9AF8B69D97F2}"/>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C810E888-6A7E-4DDD-93D1-26762C8B3B6E}"/>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60F71625-1E35-47F2-B530-C94CD30EC948}"/>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676049D3-6DD6-4BB1-9B17-590910A25380}"/>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FDA1EF12-BFE7-4722-8C38-3D0D0BB46164}"/>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83F7D1DE-A1D2-469D-B7E4-FED9C6F39C23}"/>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6DB828F1-AEB8-450A-A5AC-E572CD10A5B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D1A42661-8900-4ED8-898C-CEEA36D798D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EE35DB2B-A678-434C-AB50-15BF56C33E92}"/>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A1E82B5B-B93E-4536-A0B2-831BBC066E4E}"/>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3C8965F8-5A56-4175-9ED3-0AF32E67416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A9FE6ECA-DC6D-4009-9C90-1930DB24BA73}"/>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3F5E37CC-E5B9-4E5F-A19A-048FA1F69E1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BFC1E453-1439-4BB5-9A78-125B28FB5ED2}"/>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A4D7BE8E-E28C-48DF-B752-EFD555CDBB2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AC0F65A6-F114-4FF3-8C8D-222A139F7B3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FF994976-4560-4D22-9749-E5314CBBFA47}"/>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B19C6D30-98E4-4B4A-BB4A-CEDF82EA6BB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875443C4-3AD6-42A5-BA03-13209A69BA0A}"/>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E1F61B16-6824-45BE-A7F4-ED06B1B5F9BF}"/>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85D85E97-5362-407B-B00D-0303E33D1637}"/>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445AB71F-00EF-4047-B594-7C0BC5EBAF3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47E19E70-BB07-46EE-901B-24328D3F5964}"/>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FF4AF025-B932-418E-A62C-939B42C739A7}"/>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D3C3EDEA-11C4-4977-B56D-4DB70BB6C67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038BAF8B-95B8-491E-B0A7-1E8ED00D1DB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73E8C28E-8EDA-4807-A375-E7019666A3D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8783DF4E-C310-4711-83A3-2F95F4AA54A9}"/>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0BC6C498-62CC-4390-A00F-E76DD74D730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95DD32FC-5D38-447B-9001-7CF7F98CE09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A985A63D-B6A9-4A29-B7C5-0412A0E06C73}"/>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2B76E1E4-F0A5-4B2E-ACF8-8F2ACBD6B6B8}"/>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759554B2-7BA6-4104-A147-E8D6D4B5C01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38FDF690-5745-43CC-A0E4-4A14BDD46A4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519851EC-FAE8-49DA-8AEB-9F0254961535}"/>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D8A71E17-D365-4ACC-92AB-2A37A989EA8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0224CD7A-27EA-4A82-B297-0AAEC0A97C5F}"/>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B79D82EF-9AAB-40D9-93E7-11BD79D838CA}"/>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A5EC9314-9C2B-4F89-AE6D-707BA0388154}"/>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0618A772-53A7-4EEE-8905-5AA7EB8529AE}"/>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B90E45F3-A2B0-4CD5-88D4-CB2DDB7D01C5}"/>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9596928C-B2A1-4A8A-AB39-901145B0FDA1}"/>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766D427A-3D09-4B5E-BC9E-7A371A1A97E5}"/>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A0D459FE-1E76-478E-A4F9-CF4B29F8DEF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CFDA9FA9-6BE3-4842-9527-1CD8E7606D7A}"/>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B00865E6-56E7-42B7-A7AC-F029388ADA4A}"/>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4A3AB1BE-1E4F-4623-962F-1E40809FD66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870B4D55-1551-4BAF-8DA4-DFBCDFDDE633}"/>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C945B666-53D5-4543-82DF-6477DAE79783}"/>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1CC00E5D-251C-4E72-98EE-87C2884D22ED}"/>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5BA5A9BD-3AA7-4292-BF8E-35AE4DB5F51D}"/>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F70E0E94-4C4F-4104-A44D-FF745D869B64}"/>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B9E7B12B-F9AA-4140-BE0E-3EFF4B7C3597}"/>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7340BD77-4900-4BE5-8F99-CBA32BEA1546}"/>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4BDAEBD8-707B-4082-83CA-EDEC5A9BF1E1}"/>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BE048BCE-1A28-4268-BEDA-3A65F51F58DF}"/>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49A4079A-2CF1-4C4A-BC38-64FBC2590093}"/>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7669F493-5F95-446B-9A4E-9E7528702439}"/>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21B40888-1A89-4FB6-8647-F37E3912BC7B}"/>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CB5B5B3A-A57C-4140-95EA-57EF1B0DC966}"/>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D5C50546-70E8-4018-936F-271A1FB662F9}"/>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AF559276-9AB9-4526-A386-DA1F7968D462}"/>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2B8DD756-6751-4A1B-AE65-B54C0930E7E0}"/>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4D3FADB0-2108-456F-B105-2A551B74B99B}"/>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E1233A4E-2FBA-4486-BDD4-7A5A185DB54C}"/>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2BE4CB6C-E505-44B5-BBAF-E31BA17DF72E}"/>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60BC1DA6-B3CF-421E-8EB1-2731E111AB2D}"/>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96C0A1B9-658A-49E4-8921-09A1B1FCD372}"/>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91F139C6-5B5D-41D8-9ADC-832D0AE3B134}"/>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8DC118C4-3AA0-482E-840A-24ABACFD5A66}"/>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607843E6-90FC-434C-951D-B1F071A2F83B}"/>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B0171CBF-E6BC-42A1-AA0A-032AD2AEB487}"/>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195D63CB-D9AD-46FD-82DE-6484907E6271}"/>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CBC79B2B-7F0B-47CC-A36C-C79F89973FFF}"/>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C15E8BEA-764B-40F9-A231-8F882D78C7C5}"/>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1D95769A-F46D-461C-90EE-4B48BE8A4F4E}"/>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FDD6B749-37ED-49F2-B596-C52E466DCC32}"/>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59D04B95-F51B-4177-8FD0-E3C0158FA4CD}"/>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169F6E38-4163-44F0-8BDC-4F2455597875}"/>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E00BF783-9DF0-4CD1-BACB-034202F5A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53C8ABE0-9B80-4C2C-81CF-F29992E2C868}"/>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4603276A-1785-401B-B88A-03356A54F29F}"/>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F353A1DF-3F03-4622-A43F-0C71245FCC90}"/>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B13A12AC-AA37-4A08-96B1-3B635E932224}"/>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3DFF0A2D-E3B7-4723-8804-C1A81D49CE23}"/>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95572BCB-A311-4E42-BB95-C62EED260BB7}"/>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079059F2-31F6-4D32-951B-96A27FDD653D}"/>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2E017228-CB75-4E04-915E-0584B0EDFD5F}"/>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9EE6F395-D974-433E-8CB8-B18E0E02B72E}"/>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66297766-A129-42FA-8799-B35A15AC3643}"/>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3257B582-05A5-43B8-9381-A47D29FED209}"/>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D71685D3-6DE8-4249-81E2-73F3CEB2783E}"/>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90CE6ECB-FA62-424C-9E3C-C3E4C2209288}"/>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65F13C1D-F843-48B0-89BF-A551859412AE}"/>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58ED82CD-CA10-42F8-BAE6-2B49F5244DB6}"/>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B6BC5684-3E52-4201-BCD1-9F484F11EBB6}"/>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BDBC72B2-B1DF-4D3A-BCEB-D98ABBEB90A9}"/>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89E8ED84-E071-4B92-A8C6-560BD43B89CF}"/>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66C4FE87-FC84-4429-9850-35851C1B9115}"/>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2FF903ED-7146-4A80-A17D-D97AC04B9088}"/>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F6626800-1144-478C-962E-4F7C826FAFA9}"/>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27722E9C-8136-4DB9-8AA2-B9FF888AE268}"/>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1BCFADC0-433A-4A60-BF5D-04D802EDD0FC}"/>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B2366810-EB93-422F-AFC1-88B5CF481637}"/>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93718F4C-CC4F-4FE3-9C72-52650C1908BC}"/>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A12370D7-B1FF-4F7E-8D50-44ED5BDF46B5}"/>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5087C684-2F06-4DAB-8627-6B2426DE7652}"/>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0365882A-B450-4DCD-BF1D-56C3A9BB44E3}"/>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9B10DACC-965E-4CA1-929E-AC36FE501D3F}"/>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81447BEB-3BDC-44EE-965F-85561F1D09E8}"/>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88FEA0ED-6214-4FA7-8525-9A44A9DD6FDC}"/>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013EBC32-8833-4DCC-B406-5B041608ABC6}"/>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44745CC1-482E-4132-8D0D-E9887D34FD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41D6A3F4-327B-4960-8716-39ECDF55BA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C224FC54-51CB-4D19-9804-70502E9102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737DEBDD-DD5E-430B-A574-E944E302D60E}"/>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AB7B15C8-4399-49C7-BD68-3EC352FC0318}"/>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F0E4FCF1-1D39-4BBE-ACDA-67DCCA6EB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5FB0035E-B342-46F8-9C3A-17E1A2F4E17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50B0B5D2-E6C2-4FDC-918F-A4EB8D56A6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C4360B0F-7B06-4A3E-A9DA-AD9E0ADF0ACF}"/>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5A6DDF79-9BD0-403B-8A14-BB389DCFEC3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14C32A0C-F1A5-4F2C-9073-9988D991F0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7FB61BE6-E24A-4F03-AB46-7A5935346EB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F800D6C1-7226-4625-AE12-91B3AC979450}"/>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A634F329-23AE-4320-8156-B941E0AD96FB}"/>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73DD0700-4985-49C2-A518-34303AAA10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BA376B17-3A9F-4A39-BE32-3B96ECB3AD7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CAA2E2F7-3E45-4A5E-A086-675CCAFF341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274EE360-981B-4C3F-81C0-BA0912E4CB3D}"/>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F8DA37EB-0F3A-4178-8866-EBB0BA04E2A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F64D62BD-2C86-417F-ABA3-FD958EA08E5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D9062BA3-B93F-4BE3-A096-62B4902CA83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8AD7AC71-BFEA-4C34-9E62-8FACD86357F9}"/>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096BCB25-A76F-4AC6-A47D-6982922F705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BD3A45A5-0A63-4EA6-9001-82F94A8C0B8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50CAA7A3-60F7-4956-A027-683517A1FDB8}"/>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A4AE6E87-5528-458C-B56E-2109F4DDB8C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4C9A3435-0E69-4988-83F6-27DF6AC5760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460FF117-6702-4BBD-ACC5-88115DBC61F5}"/>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26B2BD2A-E654-4ADC-B152-6FD8C3965E1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4116CAF7-10A5-40C5-9FD2-D993BB6FD43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6ABEC802-78B6-43B3-B746-7848FCCFCD7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92504B31-D85B-4D1C-8355-B032D08F74EB}"/>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DB67B4F2-B270-4DD7-9D8F-057E2D22347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CAA56C97-370F-4E97-871A-1C87BBDC5C7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AE024AA6-E5AD-4261-B250-5DF2A269FF8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209C33CC-9AF4-43C5-A2FE-874FFCFA313B}"/>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C4C692E1-5852-4405-AB6D-AA944FEF85C8}"/>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81DB1375-2377-4C94-969A-B2D46A5E59A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9D1481E5-C6A9-4B4E-B004-C98AE32C478B}"/>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C49BF6AD-BBED-4AF1-8F2C-9CEC5EF6850A}"/>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C4EDCFE3-5D69-47B3-8CD0-A9579B1D24E8}"/>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5FD00366-31B5-4806-8C9C-32B023A3ECF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6EC40B22-9AC5-4D1D-BF72-7A518C56ABD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58766909-4767-474E-B05E-B6336FF25A65}"/>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4AF13C5D-DD7F-4C28-90BC-EAE80DBEB70E}"/>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46302179-527E-4123-97B4-1634DE5CF15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6AF7A2F8-F607-4557-87A5-859FC0CE5256}"/>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54CEC461-6517-4BD8-8D48-3CC5EDF9DF98}"/>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91B6CA69-B4A5-42A8-B48D-7F0EC4A20E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F3E802F7-E70D-464F-8BBB-B5B545170B0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71B5971D-9B4B-47F4-BCA2-4E8F22DEACF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8E1073DE-8B65-42B2-A0C9-C1C15F78264E}"/>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EC8E93DD-B339-4EF0-B390-FF2909AA90A3}"/>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855A5EB9-D931-4880-B3F8-5C824EB12B5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23DDB0AD-E891-4BE1-AAB3-E42388344D22}"/>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F360460D-3D40-44E3-85F3-5D99BCD4E96B}"/>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8F4D8F8D-EBE1-4B9B-8FC6-48BDB6901E8E}"/>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609B74EA-4921-42ED-8A55-ADEC8734AC73}"/>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07EB6F7B-BF5A-4DFD-9B7A-E7ACB60A83A2}"/>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BA8C4007-DFE5-4185-9C4F-8A8EB6C5453D}"/>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1D84FE6B-E0E2-41DB-BB91-FFE77F8301F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58A0E85C-2071-4DFE-9103-010BB22E641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62D68B0A-8532-4A21-B0FC-FA192047752A}"/>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3F0633A8-9C96-49A2-BF5A-0BE4CBA88B95}"/>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E6006225-7967-49DD-AB12-15546A83DF3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A928756D-024B-4767-8298-AB74FB26F2F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957ADBF6-2CD4-4C8F-8CC1-032936CAE46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8F9D4B85-3ED8-4F0C-938E-522D12701091}"/>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3C9645A1-8918-4594-B944-D7BBAA4AF2C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B399DE9B-F537-4160-8BA0-AC6A382C332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10BB3270-5A0E-4BE5-9EB6-BAFAF039913E}"/>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6EFCF84B-CC6D-4289-A436-0D5EFA7C963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61B06D26-426B-4FEC-AA53-B6025D700C7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B693CF85-68B3-4DDF-8627-9FCBAB1083D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6EA70974-3D2F-415C-8AE3-ECBA87E35636}"/>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0EFE88C0-3B4C-4FED-9D59-5D6B51A01B3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44AD7E98-FAB5-4023-99A3-269EEB4A1D3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2217A9DD-D0A5-400A-ADC7-B97D0880529B}"/>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D1223B74-8F0E-46C1-80CC-390A422B3AF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3B47CAB2-D3DA-4520-9222-3937C6E63EF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01EA6443-28CF-4DD0-A3B6-03C546AC2C6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3DD6DCFB-A44D-4988-AAE9-8A432B2B1885}"/>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E8A372F5-4FD0-4BC3-A7A1-4443C7F43F5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8BECB162-5B6D-4B3B-AA1F-FB42CF15249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36D1D3B2-D603-4C2A-8F61-96B8E04D970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E36509D3-6F53-4984-9877-36D48BA351ED}"/>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100A43E5-77A5-4879-85E8-F40554CEAF18}"/>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FC644637-666A-4A8B-8961-D824E88450B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EAA8B622-4468-4E2B-B463-8C26F47BB19E}"/>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ABEA2438-4822-416B-9C1A-251EF4D6124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6A3CE2BD-F45D-47F0-B990-E68D313558BB}"/>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29E03FBB-D5C5-4828-B67D-052AFE8897E0}"/>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8C9B220F-D1E5-4741-AD2D-697C2975C56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FAA8A236-77DF-4144-B5A3-CA4705D750AA}"/>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E4E1259C-7772-422C-A169-C076F285DE0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E7E37EF5-FC26-45C8-B29B-E90C5B05A1B8}"/>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24FF1BEC-CB19-4441-9668-4C6E2999318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6FA874DC-BD41-4969-BB8E-906B09F9432B}"/>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07D9A1C6-F79B-4634-BAD2-6BEECDEBBD3E}"/>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CEAE3B02-3D43-46A8-ABE4-1527E05A7E1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223A8A6F-AD74-405F-A0F1-E9776910FE42}"/>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E2D7A06F-090F-46AC-AEA8-227D85130889}"/>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2E98AEEF-268C-49DB-B738-4B4401CEECE9}"/>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98E66E64-F936-478A-928A-BE4E1ED9731F}"/>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439CE7AE-3145-4BC7-9FCA-98459FA3352E}"/>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829BB512-06A1-42B6-AF78-F8426FD54F4C}"/>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0161C4CD-F87F-4212-B6B1-FECB6AC34322}"/>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7BB0B5C8-6DC1-4D6F-9E8F-8237A01973C0}"/>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062E0965-CF2D-40AB-98E9-DD4B9C57B3AA}"/>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692AD286-2AF2-417E-AB17-EC51172593C6}"/>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FE6D837A-9A77-4214-BF22-66474D4C4F20}"/>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8E547E2F-03E4-43AC-9B71-AB3E9F4C0BB5}"/>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A7488BD1-7586-42CF-9054-354D57E5B471}"/>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44435EC6-61DD-4FE4-93BD-33ADA42DC165}"/>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65DC5B7F-407E-4FEF-9CF2-85280080AD0E}"/>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A6791095-5971-47A0-B8AA-4C128F9CF210}"/>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80794470-7DC5-4DD8-AB33-93D19CB91C3C}"/>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747CED2E-0447-4C83-AF4B-4CF769786BC2}"/>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E97F8D94-6B06-408E-84C2-21658CC4F4D1}"/>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7000940C-2887-48AD-AD5B-EB8F463C6E54}"/>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E4D1B984-CBCB-4E98-8C5E-8E71DC117C1E}"/>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5A73FD20-C245-4B3D-8386-A1AC520116B6}"/>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94FC9F64-84E2-4A42-B9D9-9343048A535C}"/>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DA55592E-C179-43D3-A932-06E612DECF4F}"/>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6B07A012-A6E1-4D69-83B4-D934D4C144A4}"/>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B13C5D19-778C-4256-A8FA-4D87A420929E}"/>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69A8BA29-17EF-4695-9962-039A77CEFE1E}"/>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2985CDB9-C148-4491-B85D-C5F33C77DE8C}"/>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64ADA632-B9FF-4925-9128-5B9468E3AAB0}"/>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87179F2F-340B-43FA-AABC-29A5BCD8155E}"/>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D37FA615-0C0B-4079-A81D-407388850212}"/>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4EE46961-0AB9-437D-A631-B36BC7BE3C47}"/>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186C97D6-4FDC-45D5-BC68-F0AE8020273C}"/>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C44BEA20-2AA0-4905-9B09-9E8E22F9A9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F37DE056-4B1E-42D0-9530-6A7AD02713ED}"/>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EF087A30-B600-45AB-9B25-8D5F88A56063}"/>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A50BB2DD-921C-4681-86F6-E12CC4DA131D}"/>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70ECBB03-7118-4205-9D20-015350C3DD3D}"/>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0ABE9C62-76EC-424A-B10F-97B6398F8E73}"/>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2BA1BE55-3D91-404B-9450-E3F47A1CC47B}"/>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794D8FA7-3F8C-414A-AFDA-D9E42925B986}"/>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1E5312E6-2EFB-4CE0-ADBB-745071D1977D}"/>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AE409690-09A4-4E09-97B4-5BA1C993C581}"/>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7FD311FE-BDAD-43F3-B1D7-57599BC19872}"/>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FA11EF7E-4C2C-4244-962D-98D2A66F6227}"/>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D3B2E081-EAE8-4DEB-9489-0829A6CBB5CF}"/>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B0AA7311-171E-488A-91D4-C6BFECBFE97F}"/>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6DD87A92-663E-46FD-8E67-BAB697FBFFF9}"/>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89BF12C2-59B5-4515-AEAB-4C6C132073BB}"/>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999DE176-42DF-4CAE-A0B4-DE5BEE8E5830}"/>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95499EF7-EA9F-4AB9-903F-2B236B92764B}"/>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CEE4CB59-7876-44FA-B19C-86BADB5F30FF}"/>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5907BA7B-295A-4981-882E-47F442E070C2}"/>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9604E195-90EB-4F55-866C-30D6ED878554}"/>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629F9712-969E-4495-AA80-0A3972D3A516}"/>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7D7983DA-FA07-49C9-9269-A52838441636}"/>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1A3147E6-E1B4-4B3E-AD3F-DF6A413A6DC4}"/>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90F64F98-86C8-4A2D-8CB4-7A1AC2FD5F41}"/>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79124737-B209-482D-B3A5-38464CBE9558}"/>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B083F4A8-3FAB-4676-AD20-5EFA06799ADC}"/>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16601638-82A3-4391-A0FA-15A1D34432D1}"/>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EE4F25E4-0325-458C-824E-A6C50DA0190B}"/>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34282893-204B-440B-A922-65F6C2ACAC1E}"/>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D8A82609-EA21-4BDF-B076-5B6381C28690}"/>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573793C4-52D7-413D-B172-87F3D8875749}"/>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2127B083-BDEA-46F6-B9BC-BA389A34CAEA}"/>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A25F080D-706D-4A24-B1DF-4619DB20DB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E46C5398-6764-4FAA-9BF1-07F4819E48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B1ABD80C-3640-40FD-89B8-C4A09F7D0B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9A127256-0308-4985-B7C8-503BC81792B4}"/>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5A6C9324-3783-4611-A2C5-8E56EAF72565}"/>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186BC3C2-D984-4DCB-97D1-DADD5BF846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582E6E43-FC5A-4135-8716-2E1A31E4A2D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97A91B2D-E765-4E36-914A-D7BAE36A539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B97EFB46-F219-4950-8B30-10B2723ABA7C}"/>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C6C921D1-A76F-4272-8CC2-6D319073CB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F73BBB6C-7C2A-478C-9C46-7A60FD9FE0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6F10BDAE-7057-41E5-BEB5-45366D0CB59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B7AD3BF0-92BF-486B-8BB3-40AC5B34BCD8}"/>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034C730C-DE98-4D88-BA30-96E6C96236E5}"/>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58619645-2E29-4E39-8C53-58EE696EDF8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04942C9A-2B65-47CF-A7F8-E3787003C5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2E1DBA77-4253-4736-97C3-642956C47E9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5306F245-1902-4B94-8C33-408581B85A06}"/>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EF701416-3C5E-45B3-A13B-5773D0728CB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DB4F41C3-B706-4FD4-BC51-34B710F893A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6950B209-49BB-4AA8-9A07-4DB702A70D4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D06FA48C-188B-48FC-9A66-29232565BDC1}"/>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9D9D68DA-EBFD-4B1D-8DC5-22777D9F33A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9B4EA344-0645-4B33-B0E7-03FA35D6D61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8F35BECA-838E-4685-8848-6FFAAAB9A700}"/>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C180D54E-DF90-4D0A-9313-947BAC2E373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EA867B4E-60E2-4801-A662-730C2873C5F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EAEA0E3E-1401-4EFD-AB5C-CA1D090B2812}"/>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7941C947-7301-46D5-8E7E-360F20ECE72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E6403B7D-ABA5-4CC6-B5CC-FBF209AC1B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6CD8F188-CDE4-407C-B66D-C8F95892887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019DF25E-9803-4A53-9870-0702880EE441}"/>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AB873BCA-0960-45AB-A68E-62B64FADB28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2BF153B7-7B5A-469B-9798-9594B7A2DD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05B95585-D941-4945-A0B0-45C03B857B8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1EB6127D-DA98-4929-BBAB-921B8F4330A0}"/>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7D0C1B8C-5B47-435F-8DBF-022AD11DCFFC}"/>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94E9199A-D9F3-42E7-B180-C3038EE706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7580DA6B-EE64-45B7-B9A1-8E115A337204}"/>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9B9E43A8-6202-401F-A7D5-80D33AB82D41}"/>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4D3C698D-2D25-4B7C-8511-114D4FDC5CF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CADBA7B7-982F-4E95-A736-9A8529E2FBA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91F22C96-51F2-49FE-9BF3-4AE50A3E031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9FF86A9F-073A-4F83-A3E7-C52C70754965}"/>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81C94E5C-6744-48EA-AD4F-9F0CEDF05A98}"/>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73EA2463-8F1E-490E-8923-2F60045CD4E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29074BAA-B4BB-4C46-ABE6-38875FFA167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1EDBB126-B6E3-4B7D-A46F-4340C2CB5132}"/>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9B69F916-1DC0-45C0-ACC6-C05ADA0A436A}"/>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D46922BF-A0CF-4A76-8300-D35AA718D61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C0A7E03E-18F5-4B49-9CCF-A0E2A5A5761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2B1E0D6F-1694-40A2-8C5E-3F6E94C680C8}"/>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BD06FA85-6BCC-4CAF-88F0-C9E03E8D4407}"/>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E173294B-BBAA-45D0-B8DE-928F5718AE8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00B1B5CE-41E2-4ACE-BC44-7EE8CE91679B}"/>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59B7BD0D-0904-4E12-B52E-58F17162812E}"/>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D214587C-D212-4EAC-8888-AAD3E2534481}"/>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BD105FEE-A5DB-4CB1-82F8-9EBC5988C1E4}"/>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F30630CC-C7C3-4F87-B6EE-5291E1CAC767}"/>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98C4D8E5-2812-41F3-B4EB-50273AF7BC02}"/>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DEBB2AA0-2D52-4BC0-AA84-FD9BFEA6B61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D372A9CB-61B3-4FBA-847A-854AFCFD810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37456978-588F-402E-A4F0-B0E4E3E4A8FE}"/>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BCEA1596-2B73-4661-8A62-46E09BB787BA}"/>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20BC8EFB-F8FE-401C-8B5F-50ABF14D0B3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AC26EA75-79B1-4B23-8DF7-C472E8529AF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8DA3B4A7-04B9-4B97-BD29-6D9033D4C33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EFBB234E-3F09-43E0-AC26-D163D86A51A9}"/>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D6AAFF48-E086-4DB0-B62C-E13EEC63D78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9205639B-523D-4429-A5E1-CAD452348EE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83CA8BDF-E74A-410C-88FB-3079AA22756F}"/>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60B95618-13DE-4AB1-9FA5-097EC5B9B78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EA562D07-711D-4574-BC31-16591DFB46C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8BB8FAF7-2C8A-4D5C-BDF1-A526E35CCD7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873A7AF1-9A5E-49B0-9E7F-7EBD861D5772}"/>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3B193D64-A17E-40F1-8864-B6893686230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4D296086-9363-4F5F-B770-85E1E23B0E7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86F70A70-6F3C-47C1-84C9-E7A55D24F1DB}"/>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F8F80606-629E-4795-A23D-95CE7707D3C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0CD5745D-BBFB-4095-98FA-83D229FEB2E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9C5AA204-A6CD-4CCD-A009-01E3039326A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9061F762-D9B5-4D35-8C96-8E9CF34F222A}"/>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46396DFD-86EA-4D18-AA0B-FBF4B0137C5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909712F7-D9D3-45D3-B0ED-D442E0FC4BC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06DC676A-5B44-4E3E-A55D-7B752CE4BABC}"/>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FCC3BFA9-10A5-44CA-BC4F-88873D490417}"/>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6BC1F6D4-976F-4256-B53C-B23E46DD080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D9D187E4-A8BE-4F09-B9D2-C31576FE1B7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BA84D7DE-90D2-4984-A38A-1F51FD600E90}"/>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D0B8EC9F-46D9-43F8-9EBE-0298EAF47BD3}"/>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9B83C329-6D52-410B-BB09-F05825B7F793}"/>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772DB6EF-173F-4C26-8DB7-4BF83C46CA8C}"/>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8DBC74A5-8524-4952-911A-803D0E0327B5}"/>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06B635C5-A87B-4C63-B92B-AB3C3ACA4B5F}"/>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253167DE-9F2A-4FD7-9D71-D73BE656100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90D9E4DF-7BBD-4C7F-AA00-5A9904C2D2ED}"/>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3A42729E-DBC1-486C-9B32-70A5389A63C9}"/>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815BF450-5E5F-4C32-B295-83AF8BB1013A}"/>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3EEC60B8-635B-4F6B-8B6F-9D84574DBAE6}"/>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4E37B044-811F-4EC3-9BFE-7AE8BDE8619A}"/>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BEB7BE1D-B5DC-4792-A54E-50E1E594138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CD0FB15F-E4C4-44B2-AB22-97B8C508CE6C}"/>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F12AF732-22A8-45B8-AE79-C28272544F2D}"/>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68DCD3E7-BB74-48AC-B7F9-734EC6BE6A1B}"/>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C3EC32C5-5BA4-44B6-9D5F-0E5021C5A7F7}"/>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2845C64F-CBC8-4804-8FAF-7533CAC7177E}"/>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A84D8CCC-1239-4AA2-B67F-B9FE8FFED6F9}"/>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C4030E32-C393-4CA2-BC11-4F37CDCA7B22}"/>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7593C533-B39B-45C1-9B14-7A33AE88F0B8}"/>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676DF500-B2B0-478C-A884-327740A8E8E5}"/>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EF84C6EF-8B24-4131-91F4-1B6C7788579F}"/>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96624503-4724-4ACF-A65A-5846EC34EB1C}"/>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78986184-AA90-4550-B553-0BBED48B36A9}"/>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18C12B77-EC96-4179-8C87-A31D2F656832}"/>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0156B5C0-B981-4887-A70C-851A4BF6CC7A}"/>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7A78E29B-7BB2-4F47-9F50-E61A2D1DB207}"/>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108BC187-CCEC-42A8-9970-2A62DBEB43E3}"/>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2E5F572A-9523-4DCC-8C55-AB609E9FAD23}"/>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BDEFE972-82D6-4352-A22E-CC56E5A7329C}"/>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4E82D2B0-C959-4B26-9872-26710B25DA50}"/>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F9A2843A-6A04-42A2-AF0A-A3B41AA2A158}"/>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AC208A9A-3EA9-4B28-BA7F-6AAAD957A8CF}"/>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2A3FB9AF-3C01-4BC4-8147-2ADEBBEDF0E4}"/>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B4E2FD7D-FD5A-4921-B8FC-D061A377A514}"/>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F9EFE829-693B-43EE-9675-191EE5DBDDB5}"/>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65B93C09-EB23-4CE3-9E82-C9FF70DE162E}"/>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B37BF551-FCEB-45F1-BD84-E558E8530EE0}"/>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912C3D15-C4CB-4A72-8335-4D265A7A12A8}"/>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779630B8-782E-4E55-B329-8182BB04D2C1}"/>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4FA17D43-90A2-47E1-80E4-E35267F7C044}"/>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711D186A-894C-489B-9E6A-574090F35C6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07AAA918-6AD1-49BF-A385-B3CF25F7DE6A}"/>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6000AD3D-3F3F-4635-A7FD-2AE9DC0BFEA7}"/>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5EDF2A16-6215-4EAD-8503-CE3D1B7092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29C01285-5E69-4926-B2C1-20C1E0DE13C7}"/>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DB77F87E-A084-4CC1-BC65-681D207B7722}"/>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393E8A33-BB76-430B-89DC-D920907B0F18}"/>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A9409304-B397-47EB-AEFA-CE4333D10CBE}"/>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DFB6AB5C-0813-42E2-9CA7-0248B1270EA7}"/>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62680F4C-4A42-4D0E-BF45-02BF719D20D2}"/>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529A2D61-9557-4538-B23C-48857C5D4C9E}"/>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DAF95E58-56CB-44D2-B849-366C448760A3}"/>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6F3B4A8F-8045-4DE6-8017-056EBA302803}"/>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8E33A494-7F0C-4C4D-9F73-CA414DA2D485}"/>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BCBE846D-C85E-4438-B223-4029E883AB32}"/>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772F564A-DD5D-47C8-AF5B-E87B6D7A484A}"/>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1F5E30AD-9B48-4852-BE00-691E7D2372CA}"/>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F439E13A-1DC3-43BB-BD44-7EE773ED459C}"/>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19339117-C0BC-44FC-962F-9F8E6CD683A1}"/>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75868B61-6ED7-4020-A08E-B2AA49B6827D}"/>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BE19AA35-06A9-477D-90FE-45F677CB02CA}"/>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3ACE0C28-08F0-4C7A-B09C-7906E82D9AE9}"/>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A576E1F3-17E4-4156-97B1-DEA367633299}"/>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10616354-EFB4-4815-9540-82844960D5E4}"/>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D5AE4B46-3BC2-4848-9320-065FBB0FA612}"/>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B94042AC-6E90-44A2-BEBB-A37FDEAB76AF}"/>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37170918-340D-4CE2-91CE-676DACD05A69}"/>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7E6EB1CF-63C9-4CD5-96D2-102B68099527}"/>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F2BA917E-5CD6-4F49-A9C1-B2585A025106}"/>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6AD42A43-7A91-4118-B26C-793E88967CEA}"/>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1EB278A7-6201-4BA6-A2DF-69D5A2F91529}"/>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67FDD3C3-542D-4D67-B298-0BE0E63A47C1}"/>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355116C2-1924-41EC-B8D6-6D0393382387}"/>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F9BBE016-BCAA-41FF-8C1A-B23326E6F9BC}"/>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7A830F2B-D4F6-4256-B107-3E1AE41BA958}"/>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BBF880A2-0836-46B8-A1E5-7910E35B355D}"/>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1D0556BE-4FF4-47E5-B821-A8B3DCF588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9DF1C713-01B0-407A-987C-97138B0FA4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6A931D86-40AA-44B3-9B8B-E4690683A8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9030EB80-5A12-4CBE-B932-BC01F783BAC1}"/>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AFAC86FE-8D1E-4415-AE66-7D1FDBD384DF}"/>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44336FBF-B0E6-4028-A941-50BB99263F1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E70DF151-7F80-4945-9F81-8A6488917A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D5586CAC-08E0-40E8-B515-388042028B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AEDE6B3D-8F2B-410F-9F72-DB4D5E6C202D}"/>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72AD0130-6479-4E1F-BDF7-CD007FE15D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C2C9A758-FD8D-4FAE-B662-C4F94507A7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275F7996-FD46-4C14-8B07-42B9C1C428F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B66C5C21-0E0C-42E1-B7A1-0B9DA5806341}"/>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E4A79516-F387-45E1-95D8-0C015D368C07}"/>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B9D38C9B-C9B2-45CA-BE5E-0CB0411CD19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32D66D4C-FD23-481C-B8DC-22B3C7E7146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0F4254AE-E9E6-4155-BAAB-0006EF70E2C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FDC75EA0-C1D6-4E66-BA97-89CA91C59352}"/>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E4C084FB-61CD-486B-ACC7-6AC38DFA726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448376E1-E5EA-4CC5-9E0E-7B306E8ECA1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E5910C6C-75D7-4159-8183-842B082CCCD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7663750B-36E5-4C47-A76D-B7239878DDAD}"/>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C913D33D-6799-4D34-9C3E-C748EF26CF6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AE3AB1FC-8B42-4C58-ADC8-6C14CB208BF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E25AFF8D-D09C-484E-BC45-EFD5EA2FA160}"/>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576BE9CB-35C7-4A73-8C3A-272493F95EC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1553E245-85FF-4991-9079-EE31FB3D3FE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8AEAF9FB-03D4-4244-8578-4DF69D6AA8F0}"/>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0E2ACBD2-F25E-421A-8CD1-6E3BFBCB087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90F126C8-C0E3-4DC5-8343-4F68F3D215F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230E70B3-D8CF-4927-A5BA-F1AA38F8FC6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3C1E2634-2616-41A3-BFE4-D9D84B28E23D}"/>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0716B5DD-C6B0-446C-9E7E-1F789469DC1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50FCBD21-3C70-4E3E-9E55-DC8DC1AF193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DAE06D77-8D6C-4D8C-AB1A-2C726D4A77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BFBF2760-6142-424C-ADBD-D682CC6337F3}"/>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DD3EB5FF-B2E9-47EC-B675-0F32891E98E9}"/>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46A9420B-7A33-49AA-9501-F660BFDD074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C10630EE-1B66-4E8D-8D35-80DF566005B1}"/>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D9A4878D-148E-4E63-9444-6D0F90061D94}"/>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AB96BDAC-CE07-432E-82CB-B2BD07DB974F}"/>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EF70B5FE-F4B5-46F9-98F3-F035B751988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01483A95-E71C-49AA-90BD-914CBF26603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5E2E92A4-F2D8-4598-8C9E-CAC026ED0505}"/>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8F6DF350-79C2-4E7C-A909-7D895B0EA3CF}"/>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53D4AE66-73D6-4FB2-B109-4FB59B38CA0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9DE040E4-0274-4798-AA4E-AD04E6717B03}"/>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D61B1F83-0BD7-411F-9F2C-FBAF2115DACE}"/>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E978844A-F58D-4F47-9DB1-11F9DCCFCA33}"/>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EE3083FF-E82B-4467-BA3A-AF767422C3D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976811B0-C338-42F9-A7F0-404BA5697B15}"/>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3A3ADCDC-1F36-4AA3-9E83-CE8E887949E3}"/>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51B2DB18-F972-4705-81A1-0DAF9C21EC67}"/>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B2BD6BFA-A417-446A-9516-7B016C98EA7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2E8B2CED-6F6E-46E6-B71D-DDB3D99A4E7C}"/>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F3DFFA21-945B-40CD-AE55-1D4BA02DE626}"/>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7966434D-263F-449A-9B42-2DC804815FE7}"/>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700F51E4-2152-44F0-94D1-10186A5A0DA8}"/>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3D5A7F93-5D77-4295-B790-480D46E524E5}"/>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DA2E51A7-9636-4B52-91C0-8842D1C9F16C}"/>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A84718ED-850A-411D-9C65-6B43C24DDB2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E6E37E7B-EE5B-4BD1-9161-BAD52AAFF50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EBD4FFB0-9482-47A7-82E3-A7B53F09DA17}"/>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1F75D55D-20BE-4860-8ECB-297F1ECBA397}"/>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C33D81BE-B893-49BE-AC43-4727FD311AA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86E0852E-C09F-4163-BB01-B8BA7052E07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BA226B58-A8D6-4BAB-B82C-E6E38EAEE0B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42FCA801-C217-4AA8-A3AE-2D88169FDAD9}"/>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3FBE4F9D-0914-4AD9-88FD-34A021FCAB3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F26455C4-5DCA-4727-9977-466AF112DAA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CE3216F4-9220-4FFA-9450-F0F9A3F3BE3A}"/>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C0BC1145-048E-43E9-BC1D-AF5DD2A43B8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BDB3AF59-12BF-46D9-B79C-BE3E256CBA0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4B5C2C74-7CEB-426F-89CF-288E4C47F194}"/>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38E8DDF6-9E45-40AB-8CA6-E4DEDE424675}"/>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728C6A0E-DDFA-46C3-90CA-22465127930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C6ADDFF9-EC57-4F5C-9285-AB4AC92C7626}"/>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2C0C4664-545B-4E1D-B9C3-0ED0063E3584}"/>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C6B7F326-5A08-4537-A010-B976CADB1C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4DD2735B-99E2-4E46-BD39-D2FCE3EE414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1F4FD9CE-31A6-4E01-91B1-F36DBEA7902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C6F9C154-C668-42A1-A165-D15D834ED015}"/>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3A9FAE84-6E9F-4BE9-8182-2DBA101E24D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309ECEC8-CD18-412B-83B9-EE69A94B092D}"/>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7FB3B13C-16BB-4245-A419-4FF02DD84BA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C3BB84DC-69CA-4CF5-817F-A775C67EE720}"/>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E96D3114-B7FE-4F5D-927E-19072D77FDA3}"/>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F51D989B-A11F-4FB8-8280-CE20B7823E0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22F6C417-1078-40A0-BED1-B41A58B6D130}"/>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EE3EFD2D-8C9F-487E-96A6-D9E05F27ACF7}"/>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DBC8F5F5-1772-4416-83D9-294B02EB4F59}"/>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EE1EDA5A-279F-454E-ACF9-37F843DDBAFA}"/>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8FFBCFEB-3642-4D16-B039-79FE9240AB64}"/>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8394E4BB-FDD1-4233-9496-7AAAD5DAD78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ADD272B1-50DD-4E59-AD96-F214D1BFB68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738B22A6-F7B5-42B4-9EE8-B1FC49B30B6B}"/>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B7A09606-BF40-4860-9CEE-0930B63B7FB4}"/>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29B7269F-3258-43F6-A4B6-90271E53B181}"/>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C6483EE2-7613-4DD3-B744-CDAE6B7FD628}"/>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3A0C076E-2B97-4646-84B2-9DF709493B04}"/>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85EA918F-4360-4EC2-B580-1A6457A1A7F4}"/>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306FF36A-9DC4-4836-854A-4AE510CBF5EA}"/>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DBADA2CA-1118-4F2D-9AAF-A764879134C6}"/>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5829541D-F3C1-435B-9C8E-A594B095A88A}"/>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35C4C0EB-B2D4-4D71-A516-C8277E5AE3C5}"/>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94259626-A9D3-493F-AB59-89253A506B11}"/>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6AA15C8E-107F-4138-9E2D-9172B0E8D728}"/>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41072040-8A68-4467-A045-EF85EB948E7D}"/>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CB1EF8A6-E729-4AFD-91BA-1574B3B28793}"/>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F9C0A24A-F90B-4284-9284-9FD8C5837DAF}"/>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74AE6D01-DE55-48AB-B15B-D872C5034575}"/>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AFABB5E2-D393-403D-9DDE-31CDFDBBE3D1}"/>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2F2E5636-4D40-462B-A778-813873BF5594}"/>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BBE925AF-1CFD-44AA-9006-1FD75AD51622}"/>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3EB7226A-14EB-4E45-B8CA-3222773F5651}"/>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C8FA492D-F44B-4A4A-AE28-02DD42AD7159}"/>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69695642-07FC-409C-93AF-5149D38BD6BE}"/>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ACC6FF17-8400-46E9-9CF0-B9DDEAE09EB6}"/>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2080F4DC-DCB6-4008-83F3-7052BD99C1C5}"/>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3F285459-04A4-4C5A-9712-DBD9BA23DDE8}"/>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FFCC3965-4026-415C-89B5-778FC3BB464F}"/>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F956A5DA-198B-4BA8-9189-1784918BE9A8}"/>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251C717A-D299-420B-8D54-C0B6B371AF8C}"/>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6</xdr:row>
      <xdr:rowOff>152400</xdr:rowOff>
    </xdr:from>
    <xdr:to>
      <xdr:col>1</xdr:col>
      <xdr:colOff>596785</xdr:colOff>
      <xdr:row>9</xdr:row>
      <xdr:rowOff>85725</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285875"/>
          <a:ext cx="80633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18</xdr:row>
      <xdr:rowOff>85725</xdr:rowOff>
    </xdr:from>
    <xdr:to>
      <xdr:col>1</xdr:col>
      <xdr:colOff>661563</xdr:colOff>
      <xdr:row>22</xdr:row>
      <xdr:rowOff>131445</xdr:rowOff>
    </xdr:to>
    <xdr:pic>
      <xdr:nvPicPr>
        <xdr:cNvPr id="5" name="Picture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057525"/>
          <a:ext cx="890163"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9530</xdr:colOff>
      <xdr:row>42</xdr:row>
      <xdr:rowOff>0</xdr:rowOff>
    </xdr:from>
    <xdr:to>
      <xdr:col>1</xdr:col>
      <xdr:colOff>399230</xdr:colOff>
      <xdr:row>48</xdr:row>
      <xdr:rowOff>68580</xdr:rowOff>
    </xdr:to>
    <xdr:pic>
      <xdr:nvPicPr>
        <xdr:cNvPr id="18" name="Picture 17">
          <a:extLst>
            <a:ext uri="{FF2B5EF4-FFF2-40B4-BE49-F238E27FC236}">
              <a16:creationId xmlns:a16="http://schemas.microsoft.com/office/drawing/2014/main" id="{FA0E6CB2-3F98-438C-BA5C-00CF83F222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30" y="7000875"/>
          <a:ext cx="637350" cy="1097280"/>
        </a:xfrm>
        <a:prstGeom prst="rect">
          <a:avLst/>
        </a:prstGeom>
      </xdr:spPr>
    </xdr:pic>
    <xdr:clientData/>
  </xdr:twoCellAnchor>
  <xdr:twoCellAnchor editAs="oneCell">
    <xdr:from>
      <xdr:col>0</xdr:col>
      <xdr:colOff>140480</xdr:colOff>
      <xdr:row>48</xdr:row>
      <xdr:rowOff>45225</xdr:rowOff>
    </xdr:from>
    <xdr:to>
      <xdr:col>1</xdr:col>
      <xdr:colOff>523038</xdr:colOff>
      <xdr:row>54</xdr:row>
      <xdr:rowOff>123330</xdr:rowOff>
    </xdr:to>
    <xdr:pic>
      <xdr:nvPicPr>
        <xdr:cNvPr id="25" name="Picture 24">
          <a:extLst>
            <a:ext uri="{FF2B5EF4-FFF2-40B4-BE49-F238E27FC236}">
              <a16:creationId xmlns:a16="http://schemas.microsoft.com/office/drawing/2014/main" id="{AF15B267-C062-4F4C-AA1B-0164695CF6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480" y="8074800"/>
          <a:ext cx="630208" cy="1097280"/>
        </a:xfrm>
        <a:prstGeom prst="rect">
          <a:avLst/>
        </a:prstGeom>
      </xdr:spPr>
    </xdr:pic>
    <xdr:clientData/>
  </xdr:twoCellAnchor>
  <xdr:twoCellAnchor editAs="oneCell">
    <xdr:from>
      <xdr:col>1</xdr:col>
      <xdr:colOff>23777</xdr:colOff>
      <xdr:row>54</xdr:row>
      <xdr:rowOff>138075</xdr:rowOff>
    </xdr:from>
    <xdr:to>
      <xdr:col>1</xdr:col>
      <xdr:colOff>660635</xdr:colOff>
      <xdr:row>62</xdr:row>
      <xdr:rowOff>35205</xdr:rowOff>
    </xdr:to>
    <xdr:pic>
      <xdr:nvPicPr>
        <xdr:cNvPr id="30" name="Picture 29">
          <a:extLst>
            <a:ext uri="{FF2B5EF4-FFF2-40B4-BE49-F238E27FC236}">
              <a16:creationId xmlns:a16="http://schemas.microsoft.com/office/drawing/2014/main" id="{06A892EF-45C1-44D9-A15A-EC3803CDDE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1427" y="9186825"/>
          <a:ext cx="636858" cy="1097280"/>
        </a:xfrm>
        <a:prstGeom prst="rect">
          <a:avLst/>
        </a:prstGeom>
      </xdr:spPr>
    </xdr:pic>
    <xdr:clientData/>
  </xdr:twoCellAnchor>
  <xdr:twoCellAnchor editAs="oneCell">
    <xdr:from>
      <xdr:col>0</xdr:col>
      <xdr:colOff>0</xdr:colOff>
      <xdr:row>25</xdr:row>
      <xdr:rowOff>66675</xdr:rowOff>
    </xdr:from>
    <xdr:to>
      <xdr:col>2</xdr:col>
      <xdr:colOff>49530</xdr:colOff>
      <xdr:row>32</xdr:row>
      <xdr:rowOff>78105</xdr:rowOff>
    </xdr:to>
    <xdr:pic>
      <xdr:nvPicPr>
        <xdr:cNvPr id="34" name="Picture 33">
          <a:extLst>
            <a:ext uri="{FF2B5EF4-FFF2-40B4-BE49-F238E27FC236}">
              <a16:creationId xmlns:a16="http://schemas.microsoft.com/office/drawing/2014/main" id="{FB8F48A8-2AA8-4B24-8711-440BFE2EE2E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210050"/>
          <a:ext cx="1097280" cy="1097280"/>
        </a:xfrm>
        <a:prstGeom prst="rect">
          <a:avLst/>
        </a:prstGeom>
      </xdr:spPr>
    </xdr:pic>
    <xdr:clientData/>
  </xdr:twoCellAnchor>
  <xdr:twoCellAnchor editAs="oneCell">
    <xdr:from>
      <xdr:col>1</xdr:col>
      <xdr:colOff>9531</xdr:colOff>
      <xdr:row>31</xdr:row>
      <xdr:rowOff>133350</xdr:rowOff>
    </xdr:from>
    <xdr:to>
      <xdr:col>1</xdr:col>
      <xdr:colOff>648801</xdr:colOff>
      <xdr:row>38</xdr:row>
      <xdr:rowOff>49530</xdr:rowOff>
    </xdr:to>
    <xdr:pic>
      <xdr:nvPicPr>
        <xdr:cNvPr id="36" name="Picture 35">
          <a:extLst>
            <a:ext uri="{FF2B5EF4-FFF2-40B4-BE49-F238E27FC236}">
              <a16:creationId xmlns:a16="http://schemas.microsoft.com/office/drawing/2014/main" id="{A2F3F03A-D71A-4F0A-AF20-7991570321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7181" y="5162550"/>
          <a:ext cx="639270" cy="1097280"/>
        </a:xfrm>
        <a:prstGeom prst="rect">
          <a:avLst/>
        </a:prstGeom>
      </xdr:spPr>
    </xdr:pic>
    <xdr:clientData/>
  </xdr:twoCellAnchor>
  <xdr:twoCellAnchor editAs="oneCell">
    <xdr:from>
      <xdr:col>0</xdr:col>
      <xdr:colOff>123828</xdr:colOff>
      <xdr:row>62</xdr:row>
      <xdr:rowOff>171450</xdr:rowOff>
    </xdr:from>
    <xdr:to>
      <xdr:col>1</xdr:col>
      <xdr:colOff>665291</xdr:colOff>
      <xdr:row>70</xdr:row>
      <xdr:rowOff>142875</xdr:rowOff>
    </xdr:to>
    <xdr:pic>
      <xdr:nvPicPr>
        <xdr:cNvPr id="38" name="Picture 37">
          <a:extLst>
            <a:ext uri="{FF2B5EF4-FFF2-40B4-BE49-F238E27FC236}">
              <a16:creationId xmlns:a16="http://schemas.microsoft.com/office/drawing/2014/main" id="{0B80B771-3A06-4356-837B-B15B28F3416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3828" y="10420350"/>
          <a:ext cx="789113" cy="1371600"/>
        </a:xfrm>
        <a:prstGeom prst="rect">
          <a:avLst/>
        </a:prstGeom>
      </xdr:spPr>
    </xdr:pic>
    <xdr:clientData/>
  </xdr:twoCellAnchor>
  <xdr:twoCellAnchor editAs="oneCell">
    <xdr:from>
      <xdr:col>0</xdr:col>
      <xdr:colOff>0</xdr:colOff>
      <xdr:row>76</xdr:row>
      <xdr:rowOff>9525</xdr:rowOff>
    </xdr:from>
    <xdr:to>
      <xdr:col>1</xdr:col>
      <xdr:colOff>208794</xdr:colOff>
      <xdr:row>80</xdr:row>
      <xdr:rowOff>165735</xdr:rowOff>
    </xdr:to>
    <xdr:pic>
      <xdr:nvPicPr>
        <xdr:cNvPr id="40" name="Picture 39">
          <a:extLst>
            <a:ext uri="{FF2B5EF4-FFF2-40B4-BE49-F238E27FC236}">
              <a16:creationId xmlns:a16="http://schemas.microsoft.com/office/drawing/2014/main" id="{2BB015B3-9A5E-41A1-9ADC-F5248CFCB3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2792075"/>
          <a:ext cx="456444" cy="822960"/>
        </a:xfrm>
        <a:prstGeom prst="rect">
          <a:avLst/>
        </a:prstGeom>
      </xdr:spPr>
    </xdr:pic>
    <xdr:clientData/>
  </xdr:twoCellAnchor>
  <xdr:twoCellAnchor editAs="oneCell">
    <xdr:from>
      <xdr:col>1</xdr:col>
      <xdr:colOff>292872</xdr:colOff>
      <xdr:row>78</xdr:row>
      <xdr:rowOff>102375</xdr:rowOff>
    </xdr:from>
    <xdr:to>
      <xdr:col>1</xdr:col>
      <xdr:colOff>737643</xdr:colOff>
      <xdr:row>83</xdr:row>
      <xdr:rowOff>87135</xdr:rowOff>
    </xdr:to>
    <xdr:pic>
      <xdr:nvPicPr>
        <xdr:cNvPr id="42" name="Picture 41">
          <a:extLst>
            <a:ext uri="{FF2B5EF4-FFF2-40B4-BE49-F238E27FC236}">
              <a16:creationId xmlns:a16="http://schemas.microsoft.com/office/drawing/2014/main" id="{E3ECD3EF-07D4-43B8-8E6E-A059DFBCFFF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40522" y="13218300"/>
          <a:ext cx="444771" cy="822960"/>
        </a:xfrm>
        <a:prstGeom prst="rect">
          <a:avLst/>
        </a:prstGeom>
      </xdr:spPr>
    </xdr:pic>
    <xdr:clientData/>
  </xdr:twoCellAnchor>
  <xdr:twoCellAnchor editAs="oneCell">
    <xdr:from>
      <xdr:col>0</xdr:col>
      <xdr:colOff>42825</xdr:colOff>
      <xdr:row>80</xdr:row>
      <xdr:rowOff>157125</xdr:rowOff>
    </xdr:from>
    <xdr:to>
      <xdr:col>1</xdr:col>
      <xdr:colOff>243825</xdr:colOff>
      <xdr:row>86</xdr:row>
      <xdr:rowOff>132360</xdr:rowOff>
    </xdr:to>
    <xdr:pic>
      <xdr:nvPicPr>
        <xdr:cNvPr id="44" name="Picture 43">
          <a:extLst>
            <a:ext uri="{FF2B5EF4-FFF2-40B4-BE49-F238E27FC236}">
              <a16:creationId xmlns:a16="http://schemas.microsoft.com/office/drawing/2014/main" id="{EC85ED65-79C2-4388-9BD9-EB69C0B838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825" y="13606425"/>
          <a:ext cx="448650" cy="822960"/>
        </a:xfrm>
        <a:prstGeom prst="rect">
          <a:avLst/>
        </a:prstGeom>
      </xdr:spPr>
    </xdr:pic>
    <xdr:clientData/>
  </xdr:twoCellAnchor>
  <xdr:twoCellAnchor editAs="oneCell">
    <xdr:from>
      <xdr:col>0</xdr:col>
      <xdr:colOff>152319</xdr:colOff>
      <xdr:row>88</xdr:row>
      <xdr:rowOff>18975</xdr:rowOff>
    </xdr:from>
    <xdr:to>
      <xdr:col>1</xdr:col>
      <xdr:colOff>604627</xdr:colOff>
      <xdr:row>95</xdr:row>
      <xdr:rowOff>165660</xdr:rowOff>
    </xdr:to>
    <xdr:pic>
      <xdr:nvPicPr>
        <xdr:cNvPr id="48" name="Picture 47">
          <a:extLst>
            <a:ext uri="{FF2B5EF4-FFF2-40B4-BE49-F238E27FC236}">
              <a16:creationId xmlns:a16="http://schemas.microsoft.com/office/drawing/2014/main" id="{C9A437BF-0408-4BE9-9A69-4C52C108C17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2319" y="14677950"/>
          <a:ext cx="699958" cy="1280160"/>
        </a:xfrm>
        <a:prstGeom prst="rect">
          <a:avLst/>
        </a:prstGeom>
      </xdr:spPr>
    </xdr:pic>
    <xdr:clientData/>
  </xdr:twoCellAnchor>
  <xdr:twoCellAnchor editAs="oneCell">
    <xdr:from>
      <xdr:col>0</xdr:col>
      <xdr:colOff>0</xdr:colOff>
      <xdr:row>106</xdr:row>
      <xdr:rowOff>133350</xdr:rowOff>
    </xdr:from>
    <xdr:to>
      <xdr:col>1</xdr:col>
      <xdr:colOff>724664</xdr:colOff>
      <xdr:row>112</xdr:row>
      <xdr:rowOff>134114</xdr:rowOff>
    </xdr:to>
    <xdr:pic>
      <xdr:nvPicPr>
        <xdr:cNvPr id="50" name="Picture 49">
          <a:extLst>
            <a:ext uri="{FF2B5EF4-FFF2-40B4-BE49-F238E27FC236}">
              <a16:creationId xmlns:a16="http://schemas.microsoft.com/office/drawing/2014/main" id="{CFC6B801-7893-462C-A698-7BB2093F11A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17687925"/>
          <a:ext cx="972314" cy="972314"/>
        </a:xfrm>
        <a:prstGeom prst="rect">
          <a:avLst/>
        </a:prstGeom>
      </xdr:spPr>
    </xdr:pic>
    <xdr:clientData/>
  </xdr:twoCellAnchor>
  <xdr:twoCellAnchor editAs="oneCell">
    <xdr:from>
      <xdr:col>0</xdr:col>
      <xdr:colOff>0</xdr:colOff>
      <xdr:row>98</xdr:row>
      <xdr:rowOff>140475</xdr:rowOff>
    </xdr:from>
    <xdr:to>
      <xdr:col>1</xdr:col>
      <xdr:colOff>724664</xdr:colOff>
      <xdr:row>105</xdr:row>
      <xdr:rowOff>55514</xdr:rowOff>
    </xdr:to>
    <xdr:pic>
      <xdr:nvPicPr>
        <xdr:cNvPr id="52" name="Picture 51">
          <a:extLst>
            <a:ext uri="{FF2B5EF4-FFF2-40B4-BE49-F238E27FC236}">
              <a16:creationId xmlns:a16="http://schemas.microsoft.com/office/drawing/2014/main" id="{8A1C440B-1E45-4432-93AF-F16DAA13E43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6437750"/>
          <a:ext cx="972314" cy="972314"/>
        </a:xfrm>
        <a:prstGeom prst="rect">
          <a:avLst/>
        </a:prstGeom>
      </xdr:spPr>
    </xdr:pic>
    <xdr:clientData/>
  </xdr:twoCellAnchor>
  <xdr:twoCellAnchor editAs="oneCell">
    <xdr:from>
      <xdr:col>0</xdr:col>
      <xdr:colOff>0</xdr:colOff>
      <xdr:row>162</xdr:row>
      <xdr:rowOff>95250</xdr:rowOff>
    </xdr:from>
    <xdr:to>
      <xdr:col>2</xdr:col>
      <xdr:colOff>49530</xdr:colOff>
      <xdr:row>169</xdr:row>
      <xdr:rowOff>154305</xdr:rowOff>
    </xdr:to>
    <xdr:pic>
      <xdr:nvPicPr>
        <xdr:cNvPr id="54" name="Picture 53">
          <a:extLst>
            <a:ext uri="{FF2B5EF4-FFF2-40B4-BE49-F238E27FC236}">
              <a16:creationId xmlns:a16="http://schemas.microsoft.com/office/drawing/2014/main" id="{33493990-AEBA-4D68-B6D0-16A8732E218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26365200"/>
          <a:ext cx="1097280" cy="1097280"/>
        </a:xfrm>
        <a:prstGeom prst="rect">
          <a:avLst/>
        </a:prstGeom>
      </xdr:spPr>
    </xdr:pic>
    <xdr:clientData/>
  </xdr:twoCellAnchor>
  <xdr:twoCellAnchor editAs="oneCell">
    <xdr:from>
      <xdr:col>0</xdr:col>
      <xdr:colOff>0</xdr:colOff>
      <xdr:row>140</xdr:row>
      <xdr:rowOff>102375</xdr:rowOff>
    </xdr:from>
    <xdr:to>
      <xdr:col>2</xdr:col>
      <xdr:colOff>49530</xdr:colOff>
      <xdr:row>147</xdr:row>
      <xdr:rowOff>161430</xdr:rowOff>
    </xdr:to>
    <xdr:pic>
      <xdr:nvPicPr>
        <xdr:cNvPr id="56" name="Picture 55">
          <a:extLst>
            <a:ext uri="{FF2B5EF4-FFF2-40B4-BE49-F238E27FC236}">
              <a16:creationId xmlns:a16="http://schemas.microsoft.com/office/drawing/2014/main" id="{560D9EDE-4235-44BE-AE42-B03C56313A1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23029050"/>
          <a:ext cx="1097280" cy="1097280"/>
        </a:xfrm>
        <a:prstGeom prst="rect">
          <a:avLst/>
        </a:prstGeom>
      </xdr:spPr>
    </xdr:pic>
    <xdr:clientData/>
  </xdr:twoCellAnchor>
  <xdr:twoCellAnchor editAs="oneCell">
    <xdr:from>
      <xdr:col>0</xdr:col>
      <xdr:colOff>0</xdr:colOff>
      <xdr:row>130</xdr:row>
      <xdr:rowOff>80925</xdr:rowOff>
    </xdr:from>
    <xdr:to>
      <xdr:col>1</xdr:col>
      <xdr:colOff>724664</xdr:colOff>
      <xdr:row>136</xdr:row>
      <xdr:rowOff>81689</xdr:rowOff>
    </xdr:to>
    <xdr:pic>
      <xdr:nvPicPr>
        <xdr:cNvPr id="58" name="Picture 57">
          <a:extLst>
            <a:ext uri="{FF2B5EF4-FFF2-40B4-BE49-F238E27FC236}">
              <a16:creationId xmlns:a16="http://schemas.microsoft.com/office/drawing/2014/main" id="{0D8F1153-BB71-4330-9DC3-BF25734F872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21369300"/>
          <a:ext cx="972314" cy="972314"/>
        </a:xfrm>
        <a:prstGeom prst="rect">
          <a:avLst/>
        </a:prstGeom>
      </xdr:spPr>
    </xdr:pic>
    <xdr:clientData/>
  </xdr:twoCellAnchor>
  <xdr:twoCellAnchor editAs="oneCell">
    <xdr:from>
      <xdr:col>0</xdr:col>
      <xdr:colOff>0</xdr:colOff>
      <xdr:row>118</xdr:row>
      <xdr:rowOff>104774</xdr:rowOff>
    </xdr:from>
    <xdr:to>
      <xdr:col>1</xdr:col>
      <xdr:colOff>685479</xdr:colOff>
      <xdr:row>125</xdr:row>
      <xdr:rowOff>72389</xdr:rowOff>
    </xdr:to>
    <xdr:pic>
      <xdr:nvPicPr>
        <xdr:cNvPr id="64" name="Picture 63">
          <a:extLst>
            <a:ext uri="{FF2B5EF4-FFF2-40B4-BE49-F238E27FC236}">
              <a16:creationId xmlns:a16="http://schemas.microsoft.com/office/drawing/2014/main" id="{2F1D7939-2270-4D50-A5C3-357BF5A30C24}"/>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9688174"/>
          <a:ext cx="933129"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107100</xdr:rowOff>
    </xdr:from>
    <xdr:to>
      <xdr:col>1</xdr:col>
      <xdr:colOff>483870</xdr:colOff>
      <xdr:row>129</xdr:row>
      <xdr:rowOff>19470</xdr:rowOff>
    </xdr:to>
    <xdr:pic>
      <xdr:nvPicPr>
        <xdr:cNvPr id="60" name="Picture 59">
          <a:extLst>
            <a:ext uri="{FF2B5EF4-FFF2-40B4-BE49-F238E27FC236}">
              <a16:creationId xmlns:a16="http://schemas.microsoft.com/office/drawing/2014/main" id="{D00CA43F-504A-4772-BD8B-FD7ECD25BBE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20404875"/>
          <a:ext cx="731520" cy="731520"/>
        </a:xfrm>
        <a:prstGeom prst="rect">
          <a:avLst/>
        </a:prstGeom>
      </xdr:spPr>
    </xdr:pic>
    <xdr:clientData/>
  </xdr:twoCellAnchor>
  <xdr:twoCellAnchor editAs="oneCell">
    <xdr:from>
      <xdr:col>0</xdr:col>
      <xdr:colOff>0</xdr:colOff>
      <xdr:row>144</xdr:row>
      <xdr:rowOff>133350</xdr:rowOff>
    </xdr:from>
    <xdr:to>
      <xdr:col>1</xdr:col>
      <xdr:colOff>483870</xdr:colOff>
      <xdr:row>151</xdr:row>
      <xdr:rowOff>36195</xdr:rowOff>
    </xdr:to>
    <xdr:pic>
      <xdr:nvPicPr>
        <xdr:cNvPr id="65" name="Picture 64">
          <a:extLst>
            <a:ext uri="{FF2B5EF4-FFF2-40B4-BE49-F238E27FC236}">
              <a16:creationId xmlns:a16="http://schemas.microsoft.com/office/drawing/2014/main" id="{47F872BA-5044-422D-8066-4CC2EAF77F9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23774400"/>
          <a:ext cx="731520" cy="731520"/>
        </a:xfrm>
        <a:prstGeom prst="rect">
          <a:avLst/>
        </a:prstGeom>
      </xdr:spPr>
    </xdr:pic>
    <xdr:clientData/>
  </xdr:twoCellAnchor>
  <xdr:twoCellAnchor editAs="oneCell">
    <xdr:from>
      <xdr:col>0</xdr:col>
      <xdr:colOff>0</xdr:colOff>
      <xdr:row>166</xdr:row>
      <xdr:rowOff>123825</xdr:rowOff>
    </xdr:from>
    <xdr:to>
      <xdr:col>1</xdr:col>
      <xdr:colOff>483870</xdr:colOff>
      <xdr:row>173</xdr:row>
      <xdr:rowOff>26670</xdr:rowOff>
    </xdr:to>
    <xdr:pic>
      <xdr:nvPicPr>
        <xdr:cNvPr id="66" name="Picture 65">
          <a:extLst>
            <a:ext uri="{FF2B5EF4-FFF2-40B4-BE49-F238E27FC236}">
              <a16:creationId xmlns:a16="http://schemas.microsoft.com/office/drawing/2014/main" id="{C4215A92-EE81-458E-B9AA-E57C4E33026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27108150"/>
          <a:ext cx="731520" cy="731520"/>
        </a:xfrm>
        <a:prstGeom prst="rect">
          <a:avLst/>
        </a:prstGeom>
      </xdr:spPr>
    </xdr:pic>
    <xdr:clientData/>
  </xdr:twoCellAnchor>
  <xdr:twoCellAnchor editAs="oneCell">
    <xdr:from>
      <xdr:col>0</xdr:col>
      <xdr:colOff>0</xdr:colOff>
      <xdr:row>152</xdr:row>
      <xdr:rowOff>0</xdr:rowOff>
    </xdr:from>
    <xdr:to>
      <xdr:col>1</xdr:col>
      <xdr:colOff>724664</xdr:colOff>
      <xdr:row>158</xdr:row>
      <xdr:rowOff>764</xdr:rowOff>
    </xdr:to>
    <xdr:pic>
      <xdr:nvPicPr>
        <xdr:cNvPr id="67" name="Picture 66">
          <a:extLst>
            <a:ext uri="{FF2B5EF4-FFF2-40B4-BE49-F238E27FC236}">
              <a16:creationId xmlns:a16="http://schemas.microsoft.com/office/drawing/2014/main" id="{E9D03019-DC17-41EF-8F17-6ED4D481353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24631650"/>
          <a:ext cx="972314" cy="972314"/>
        </a:xfrm>
        <a:prstGeom prst="rect">
          <a:avLst/>
        </a:prstGeom>
      </xdr:spPr>
    </xdr:pic>
    <xdr:clientData/>
  </xdr:twoCellAnchor>
  <xdr:twoCellAnchor editAs="oneCell">
    <xdr:from>
      <xdr:col>0</xdr:col>
      <xdr:colOff>0</xdr:colOff>
      <xdr:row>174</xdr:row>
      <xdr:rowOff>0</xdr:rowOff>
    </xdr:from>
    <xdr:to>
      <xdr:col>1</xdr:col>
      <xdr:colOff>724664</xdr:colOff>
      <xdr:row>180</xdr:row>
      <xdr:rowOff>764</xdr:rowOff>
    </xdr:to>
    <xdr:pic>
      <xdr:nvPicPr>
        <xdr:cNvPr id="68" name="Picture 67">
          <a:extLst>
            <a:ext uri="{FF2B5EF4-FFF2-40B4-BE49-F238E27FC236}">
              <a16:creationId xmlns:a16="http://schemas.microsoft.com/office/drawing/2014/main" id="{BB3993FA-642C-40A7-87BB-1D1A639DAB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27974925"/>
          <a:ext cx="972314" cy="9723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67378CFA-9B28-4FCD-8DC7-84775E922125}"/>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4D2C3E8D-EBCE-48E0-8D45-0323417A5BFF}"/>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FBA1A8AF-5224-45F4-A2FB-77B377D57EE6}"/>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00742F48-EC88-48FA-B2EB-6168B396FCFA}"/>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1B3D9AAF-F8F0-449B-A2A6-510774C21349}"/>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C55EEC35-1CE3-44CE-8D14-31B89EBB7F57}"/>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253C0F6A-5557-4AF8-9083-99232D5E6C1C}"/>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F19DF96B-9107-4B0C-A25D-286D261EED9A}"/>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0F0ADE34-F140-454A-ABCC-26BD722773A1}"/>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666AD6AE-2D43-4840-B2AA-34BE23849385}"/>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5476CCC0-FA34-40C9-8AE7-967FF60C52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97348A82-862A-42A5-A5DC-C4B88CE4FD2F}"/>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5BAEA33E-CF95-499E-9EFE-8368FD344518}"/>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19C17610-8E4A-4CD6-AA1F-5FE8F0E8CFDB}"/>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45F5C750-2173-4AF1-9DB1-A36883D2F9F8}"/>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0189E019-0BFB-40AB-8259-651E6F804F57}"/>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1FF50B15-A2EB-40CE-9B16-43664E4B9613}"/>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64A324AF-976E-4AA6-A72E-42BAD4C7EAC5}"/>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1A7E1807-3AF3-4FA3-8DDA-BDA80E4B4002}"/>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D1428BE9-7AC7-4DC1-9A7C-86B0AB450956}"/>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EC461388-B7A9-4F48-B176-C8D7FCE1813B}"/>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C5DCA11F-2D43-466E-BAB3-1F40E4FF2B2C}"/>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3F0F4EFF-6E8B-46E8-85A3-1717FA93BBB2}"/>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506D33C4-6113-4556-8276-CB3FA453B2E7}"/>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69AD5F25-8674-45B5-BAD2-51BEB97677FB}"/>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3A08BDCB-2FEE-46F1-A895-99473D65A91D}"/>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0D7C4104-A3FF-474C-99D6-E9FC135D7A0C}"/>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D74C9136-F824-4C88-8F1A-AD524D75E4DE}"/>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B0DAD335-2921-4231-9F98-830A4EB57B4E}"/>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63262A6E-FC46-4C30-93BD-A4381CF7F709}"/>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822D3E14-D954-47C9-84C3-DFE4B91C216D}"/>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1B332FA6-97E8-4920-8780-80B166C4B54D}"/>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D3A38D77-FFB1-4355-AC08-D4CADC72B3BC}"/>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10505AD8-144D-49D1-AFAA-AF098F388C03}"/>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5C8EBBDC-8553-42C5-9845-C480ABD60129}"/>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6DD34E3E-CBFE-40FF-965E-17B398341310}"/>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91A5B1F2-0E70-467B-AE52-2812F55B04C2}"/>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2947FA43-B4F5-4806-BAC7-E7B3229FDB77}"/>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E37D97DB-72F4-4C17-B6C9-A93394EC2C0B}"/>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3E48D63D-14EF-4A16-BCFC-BFEBC3C25E8D}"/>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E32959B8-742D-4D61-A382-2A6EED926A60}"/>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B58C58EF-A2F7-41DC-BF3A-1C1B5CCB7C69}"/>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34029391-5DB8-4DDD-99B0-A8BF12316621}"/>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3E0A3E92-48C6-4040-87FE-B0DA827CC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3CDEC1F5-C9DF-438D-8E84-B776693C98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1C7AB10F-445A-444E-81BE-500AB7B1E8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959303B7-530D-4077-8051-E0F8062A263C}"/>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7CB38346-B90A-4C00-965A-4ACBCE01C5CF}"/>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73F5083A-99AE-44BE-BEEA-A463C28B13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0B05BA58-D587-4143-9903-04211A0113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C47F1076-1A36-4A56-A89F-2968222C20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153A2985-AEE3-465E-9690-ED7C6EC2BFD1}"/>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CDA62BC5-C55F-4B81-85F7-5BD0D0DE63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3CDD0BEB-DCEA-4C06-8CF5-79F715A80C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24C3142A-2A89-4FA9-9D77-12476A8E39E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29DDE10C-CE2D-494A-B1F3-35FDE7496140}"/>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82933174-B6A5-4505-B39D-A753D8E174A2}"/>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C25D2F98-8C89-42D8-9609-5881E9B9F1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8C089CA2-F341-498C-89A0-BFAFFF285BC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B561D101-B90E-48F3-ADD5-B4C0FDCB7EA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CA22611E-9202-482D-AB52-4D9709711E38}"/>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C0D60813-2E15-417E-B535-7E265620857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1C126971-C939-4EA7-9B0B-6C9F77285DE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61FF2F45-F536-47A5-9805-717E8EE0448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DA0408DE-E41B-4FCC-8666-C1D4167DEBF4}"/>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4462BD80-8765-46E2-B5C7-929A6E2770D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888C79B2-9D7D-45AF-BFAA-14362CD0977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18738CBB-9CAD-4D0B-9021-160DAFFFE226}"/>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7EED014A-AE1A-4544-9C01-B8A8397ACEC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693578B6-84C6-4E72-B048-35A93B14D15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D182E15E-1A48-450D-B913-AF913127930C}"/>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E6B6ADA7-ED22-4E5E-AFBA-1239C63BE76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160BB9E7-B9DA-4CF0-843D-7CF5C022432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59BE61CC-8CCF-475E-96EC-8541CA2519C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B6389C18-83FD-4532-92F4-5F955A6DCF60}"/>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7375D0E6-8F44-4F2B-8758-2B2BD71F0A2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E7EB456A-FA0E-4C86-B219-408D3FEFAAB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FD05A4CC-9C37-42E1-9CE6-1AECC24C48E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7FF569EA-8B01-4D92-8788-1B84D416C0A5}"/>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A48FC336-5FEF-4C20-BDC0-B9C9915E5A36}"/>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D97E0455-F566-458B-B8F2-6954CAD9947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C063AF80-BFA6-49C4-ABA4-A3F231D524F7}"/>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4BC6323A-DE14-4608-A302-D0B37BF52536}"/>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6F4C0F1D-AF71-44B0-A2F0-9D0D0C620435}"/>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F8CD3EAA-3E8B-4479-BC36-BB965893508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5D753707-F504-4DB6-AB5C-F2002ECAFF6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9A4A271E-27A6-4862-AA18-08FDC441CC6E}"/>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ABBAB45F-F190-45D5-A1A0-F6900585D3E3}"/>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B249AF6D-C1D8-4D1D-9466-9033DE9E2F6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5ECBC556-94EB-4AA9-B014-941395FC3F1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96A18862-0D84-4296-919E-A899371B9787}"/>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6525FCBF-0C5F-41D2-8BAC-7E0BFCB928FB}"/>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B9343C7F-B9F8-4241-AE4A-1F572AADA17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8EE17E61-E2F0-4C93-BE73-4C6058EC3403}"/>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46E95FDB-342B-4CBB-B841-E899A9757439}"/>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D07528D9-37F9-4F73-B6BD-04A39735CEBB}"/>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A9CE703D-E5B3-419B-8C8D-457A5A6FA64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858C0ED8-139F-4B69-B14E-9A8F1CCFD1EA}"/>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FAAFA2B0-9FD0-4F41-AD71-570762B0F911}"/>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E4B039EE-F68B-460D-ABA5-BC790601E365}"/>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C8A1C271-ACA4-471B-8D2C-C7A36C11D962}"/>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52B213CA-F6AD-4865-8A26-DC747FAADFAF}"/>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24D2224B-BEE6-4366-8EF6-4E7613E9E880}"/>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F5F90CFF-DF33-4814-99E0-189DD7AD47D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616E03C0-F2D3-4E44-9B5E-1BB24572A8B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83469DD6-37EC-454F-A7AD-CB1901E606F8}"/>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E3B8EB26-D601-476B-B3E2-815C9B62ED24}"/>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F706B2F9-F930-4741-B244-AC6634AC9AB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6DCC5145-F2D3-4811-B66F-9BC11555BF83}"/>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217BD0B5-882C-41E6-ACA6-6F2A0F6771E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AC98FF2B-8A89-48D0-AC2C-8E4B5CDE66E6}"/>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51BAC581-EA53-436C-9072-6BCCCCD8A69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DE8CAE15-F158-47B2-8D75-86147479EAC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696C4C0C-AB88-4643-B86F-D6C77BBD21E8}"/>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C6F3EF60-2430-4F63-BFDE-29FEF9054D9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BF799EE3-23CC-4B8E-9C95-7FF31CE2BB6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BB684AE3-5052-46B3-933A-5273966C7B7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FE8A85B5-8AD8-4800-A27D-1F7CFB8F5185}"/>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C17FD1FE-7041-4624-8943-B3DBC593510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91AFC4F7-BD25-49A8-A5D4-B3227490DBE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C0587CB6-5D01-40E3-AAA3-D2E67AA33F08}"/>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2956FBF8-0D26-4D7F-88CC-E5F2FA4BB24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12FD72EE-A3C1-4D05-BD28-53F96EA1DE6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BCCD2529-ACC0-41FB-A3B8-732958AA9AD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3D9A2366-C25C-496A-A3DC-74F4468B0424}"/>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5EEE987E-3402-4E9A-9C97-0C2000490CF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D1764033-D99A-43CD-9AE4-F4EB1372944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9E72FB9A-A4FC-4EDA-82FC-8E8C8E488F8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F1E38245-3DCC-4DE0-88A9-A2C460EA3272}"/>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419001AA-7EF2-4877-9888-929C8FFCA8E4}"/>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B6615537-3131-4375-96AC-EFBEF297A3BE}"/>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CADC2D68-611D-4103-B8C4-9FBD2D6F6703}"/>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0D06CB8E-45B7-4671-96C6-AF608DAD8B2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A4EF519A-798F-41EF-8CA5-468156236ED8}"/>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3242E5F8-29BB-4F84-AC7C-25A2C336F11C}"/>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53BA4769-C011-4EEB-8C79-5EBF294A0A84}"/>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3AAD2201-4DF8-4162-BC97-5D6E8D2E739A}"/>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FC8F07ED-4F79-48AA-B8B1-F68B75596F9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8CD236BF-C7A6-48F3-868D-4D43E06100AF}"/>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4D50E100-5FEA-4915-B9C6-515392FA272B}"/>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9B310557-DF73-41CC-82B1-147117E8D5ED}"/>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4DC74F96-6FCC-4DF1-90B4-CF2E36A57DE8}"/>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C5D4E022-3D9E-4E6F-9E26-B1C0E93FFAA6}"/>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0DDAD5E4-BDB0-4CEE-8349-661F43EA965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474D6085-6D05-4C51-879A-DDDEC2AE8D16}"/>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A401674C-198C-43B5-A123-2CC8E786800F}"/>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AE29C981-102D-44AD-BA81-ADD758530E4D}"/>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7ECEA932-A721-4056-A5FD-1F71C20FFD65}"/>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6E270191-E832-4A18-B0DE-06EA39FC18C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DBA89008-3163-4FFC-B83F-160E21D731BA}"/>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1AC49F6F-5876-4731-9280-45895A468B00}"/>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31989FEF-095C-4580-8A3F-4ECD57906129}"/>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BBB5748E-1A11-4F32-903E-08386627DF61}"/>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BB934EA0-4388-404F-B9A9-01E07ABEBC40}"/>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7A445BEA-1DD8-4344-8EAF-A83B593E1D35}"/>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BAC5E969-3BD2-4E98-8ED8-CF57E341FDF5}"/>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B6F6860E-387C-44B6-9A68-7E0AE52C97C5}"/>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34A887F5-697E-42FA-9DF5-AC0F9EBE12FD}"/>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46A47660-DFA4-4BEF-8CBF-44D8DF15035F}"/>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DD8DA224-8085-402E-8B9D-4FCB8B427C50}"/>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CD1642C4-3207-4273-93A9-94268D53F714}"/>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AFDB51B5-BC4E-479E-A181-955784E9D5B2}"/>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F2D14253-4BE2-4A19-876B-14148E4B0D34}"/>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404FF5FD-4E1B-41EE-8C84-A051C3825F3D}"/>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ADE94524-0FE4-434C-B7B2-7EECF26210D1}"/>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1147EA2B-15B0-452A-BC9D-8A814E5E7AFF}"/>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70C9A6F1-3E95-4824-8355-459DBA1C2BB6}"/>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E628E93D-DC00-467A-9C1F-9475CC22DDF3}"/>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2CD48D75-4B95-4162-807E-9A2B84C35A70}"/>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0D369C5A-0DD5-437E-871F-E2AE572DB312}"/>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0A42B274-AB5C-48CE-84F0-60AE2A760ECB}"/>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6FAB7DF5-123B-4586-81B9-2572ECF6F044}"/>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8A1CE7C4-7851-456F-AC74-25BE8A50FF4B}"/>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431AF3AF-80BD-477D-91EE-D7758E9E5864}"/>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C44E28F6-7544-447B-8C0A-A751A64A9A3B}"/>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92B7CE42-75B5-4E17-8F81-E4365A2A0DC1}"/>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753D7693-0AD8-4070-A587-6F8C79F2B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2115A821-810A-4495-80B9-C2BCCB58847F}"/>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FAC7C55B-AD5A-44B3-978B-45AECD657EC4}"/>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80646837-7E84-4006-9967-7A3BBD3BB1A9}"/>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DB0A89F2-8C1F-495D-9DD5-2857379E4AA3}"/>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874790DA-24A5-41C5-A6AA-5CDD1C87ED48}"/>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D10209FB-7107-48EE-A507-004BD6A489E0}"/>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A8453105-2547-49B0-893D-103BD1F2F2B0}"/>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EB612E44-129F-4698-98F1-C66F6BBD1677}"/>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D15A9DA7-BEC3-49C3-943B-D4EDAFEAE793}"/>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37B755F7-B94F-4F1E-8AAB-630C9834345A}"/>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44B81E6E-F755-48B8-90A4-7369D7D29B94}"/>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2B17096A-4A15-4B24-AB72-B73659521510}"/>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C08C372D-8143-4BC1-A296-BAF0AD4A9CAA}"/>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B028BDF7-F9DE-4EB0-B8D8-CC6EAB01D27B}"/>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4DAB48C3-D2B1-422C-BE9A-0721789CE4D2}"/>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2CC2A434-1361-4AC9-8323-B866F6CF9519}"/>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67AD06BE-EB9C-4066-9648-7BAFE20F29C8}"/>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ED3F938B-5370-4B89-9C88-C63BC1ACDCC0}"/>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6EF1B886-6515-4D2E-8738-BBE9FC9971DC}"/>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B99D2D48-EA67-446E-86FA-31D155086740}"/>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F6ECD972-086E-45FA-8554-915503DB71C5}"/>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A6F9CB02-2AA6-424F-990E-369178B43684}"/>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CC33D61D-2EA4-4889-83C4-D8DEBA2C7047}"/>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5A99040D-8DF7-420B-9376-C504DD8E3F18}"/>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C1872CD6-9CD7-470E-89AE-09F9CC487F42}"/>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12D0A3BA-7784-4A11-85BE-39B9EAD1F7A4}"/>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9B68DAA6-54BD-451C-AB84-6C94CD633F2A}"/>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9A54B960-B1E2-433C-BF4D-892945A27AB9}"/>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ED95EAD2-07A8-4970-8BD5-14273F5DA8D0}"/>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8F92B242-3DCC-4FC4-9657-D0522D0F2635}"/>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79B610AA-71DE-44C9-8C49-4BBA50174A34}"/>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8488C4B4-5732-44C6-A7BA-09BAF8A5F605}"/>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ED61C523-9445-4B28-9E3B-FD9B0E8B1F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B89A9C73-8A43-4CDC-B39B-720D409E79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3BCE0176-9E85-4E1E-A1ED-FBE6D3B480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90D8D35B-01DC-4CE6-9F0D-9B2BD79BDEC3}"/>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24471E79-6B1F-4398-B8F8-570EDEDDB059}"/>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6D93FB5A-5A47-433F-BD3E-745CD2C298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B284B154-7F16-42A5-9EAF-BDD0B81A66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46720F2A-3CFC-4C66-AC4D-09C49413CD3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EE6C9671-3FEE-4B1E-A567-AE86C2000A09}"/>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4A07E309-EB94-4A0C-8FD3-5787F2D182C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E9010993-BC4D-4050-988E-40408E9F64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38F09C26-F868-4F65-819E-D13F561DE07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D639A21F-70D2-4650-8E5E-7FA359B3CAAA}"/>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24F8388B-2B57-42BD-9EC3-ED2D3A98C90E}"/>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D8A3596A-D0D2-4A44-8BB8-24196D8D484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348A3243-3FB2-4B27-8EC8-FC1AFDA34D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5093BF07-9838-4FA0-A407-0C169893585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54428F22-93DA-4143-BE01-C37B6800DAE6}"/>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6FA1CB2A-9B10-40DD-9584-30271920F0F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B98F877C-9FC8-4812-82B8-AE075293B1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B6BB7C2D-2B74-4601-A7D5-134A05775AF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83D50FC8-358E-4140-ADCF-B59194BE3B29}"/>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B7FB3D97-0A4C-4763-99D3-5E372A923F0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2EEAD827-E23D-4D79-A8A5-C1D2DFE32D3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D104111D-86C2-431E-B993-33379D5544A4}"/>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EFF66CD3-F6DC-4E2E-8B2C-DBB2A748ED4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4AF30112-A972-4D5D-9F26-7EB7C5FCB4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46ABC343-456E-4F1D-80B0-398CF8294654}"/>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CA6924B3-A7E5-4B5B-A844-D68482213A4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9826714E-5A28-4DA1-BC1E-657B13288FC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2955D342-B872-4446-839D-621CAF2CE1C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8C57468C-C314-4E9B-A529-C8A758B9DE56}"/>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C06D5609-0F68-4D02-968E-C8BCED05434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7681BDFA-143C-4CA2-9D7C-E332C7A4CFC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984DD362-8B40-4452-9437-E9A050B4532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BDF6F2B4-8CDE-41B5-A569-E7D23261C8C3}"/>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BBFF5824-95BD-4AE4-9078-E1EAFEAB555B}"/>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2531F40E-E8A8-4BAF-A47E-2200A81C58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F83EEB15-85E7-4FD0-9E28-9B468B0B1CC3}"/>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445DA9AA-5850-43F4-963D-8260BD3F55F4}"/>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FAFF3735-2D19-401B-BBF4-B95A01256790}"/>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08D7E741-5437-41EC-A441-631EA0EF1F6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55DFC9D5-0C65-42B2-8D06-5A77A06FEA3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EF2FF4CD-39F9-4C89-8C7E-C2CCD3708756}"/>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C967FFB2-FF67-445A-939E-BB559D1B2669}"/>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83698FA3-EE45-4426-9A3D-592295CF0F6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0B8059F1-CC57-42D5-B369-1BA7DD8FEB78}"/>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DEB14219-5EC7-448C-8815-D9EA800FF719}"/>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EDFA06D2-1506-4E95-9886-0EC259F61767}"/>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D60EA406-A0D4-4787-B996-5215ACCE4CF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4A01DC7A-E788-4A63-8DB3-43EC906124E8}"/>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0F34F9ED-B2D7-4821-9D48-113C71191904}"/>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4D71257A-7FF6-4749-B011-39BC817FED1A}"/>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1B4EB482-1B13-44A2-A006-DBA0BA66EF1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4BA1D174-A7DD-4785-AAF9-A18D72AD84BA}"/>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0190EACC-1913-46B7-BE65-F1A5B59B3A6E}"/>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CCC32D24-ED5A-43B0-BFA1-F0832F529751}"/>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6E4DBFC5-7C1A-4D9C-B72A-AFE749FE13C5}"/>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8B023459-1BDC-44BB-8800-05A06E5CAEAB}"/>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3572F4FB-093A-4B35-A2BD-613E0CF42E40}"/>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025D85AE-76ED-479D-B855-3B2E1B1C4AB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9C4EC13B-8E20-4D81-A24C-A68844D16A9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1FFD3468-E222-4D90-B7AD-07B9E9DC3159}"/>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858EFCE1-3A21-4400-AC8E-3866208D70D4}"/>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146E6D5F-56AD-451A-B9E3-F9D164B371C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CC4268F3-A1FF-4AA3-9895-ACD21151207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B1022FB5-1BC9-47F8-BE3E-8637BE01485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AF98542E-A346-45A2-A8AC-975158CA62B0}"/>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4FF57ABF-7D89-4EE8-817A-0B63B955E7AC}"/>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57E62FA2-64C8-4B25-A236-D3CF7C4410D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FD64EA43-88E9-476B-AD26-8D9F7BA1388B}"/>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89A3A2D5-E80F-465C-8DE3-231E67FF286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D44DB9A3-6E36-4EAF-86C7-6E4C0DAECBD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746F3C0A-FD43-456A-BDF6-3CA182965D9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F8C9B955-AD99-46F0-8E8A-F5A1C3840DD5}"/>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B47026C0-A82C-4DD7-92A2-45B1884B2C9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408B9E37-D47D-444D-9C3E-AF5E60BB1AB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6F7FB4BF-05CB-41D9-905F-E7A9202D845A}"/>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9974C99E-9AD1-40E2-A7D0-22FA4CE2B47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0CC66946-E403-4558-94B5-9F608F6FC5F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67BDC5F9-A9FE-4CBE-A95F-7038A5EF67D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4FEB8F3A-4626-432A-8DBF-18404249EAEE}"/>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E6205CEC-90FF-45A3-9E2A-3D3E411BBFF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94A4F0B0-587B-422A-A857-123CF93CD1A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D2E15D34-A07D-49EA-8AFB-71FEDA36093C}"/>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1B01FFD2-A54D-4CBB-A55B-00D18419E81A}"/>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A5CE1F8E-6342-4791-AE23-316A5EC047A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4EE96393-5463-4A33-8E9E-7D617C6C3AB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A3F8E7F6-0BA2-466E-8EF6-A1AB3C7F7913}"/>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261D7538-65B1-4D68-AFF7-D9B5CFEFA3E4}"/>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6791773B-9168-494E-B339-A7047EDCE2C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DF2F6CA0-D9FF-4120-838E-C60A57B2F2DE}"/>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CD99B8AC-A593-4C29-AAE6-60D189BD1A82}"/>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CA329EE8-483D-49B0-ACC4-321F8C6ED6FA}"/>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6641A51C-FA93-4110-819D-F0586960AA2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F061AB9B-4CDC-4708-BE8C-2C0C94F505EE}"/>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F574248F-3433-424A-A6CA-6CC7D80ABCBA}"/>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54A0545B-3ED3-432A-801F-9A099A33783B}"/>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645A3156-5A67-4691-BC87-D0ADD824CDA4}"/>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F5FB3566-1938-444C-ABA6-80FAA71E6FD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8D6086F3-8652-486A-81CF-1A50E37C132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38807E67-FFD5-497C-9D3B-D71CA3463FD8}"/>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846E0BE4-52DF-4981-AD3E-8F6921129B9B}"/>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D18AB5BC-5EB3-48B7-83F0-99CE109FD7FF}"/>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1BB3E917-D57C-4FF1-A734-A0F9C3BD08A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A8D4E3F4-A57D-4944-B0DF-8176340C9BA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9E0BD12E-9414-42C9-8893-740D713A146C}"/>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DFCC3EAF-3777-4A8C-B9C7-DF2FFF760D27}"/>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CFE1CA1D-D4D2-484C-9A3F-4F0A7E32ED53}"/>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DFD27BD5-B07A-4D5C-ACE6-BF6F7E5BB7B6}"/>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B8D71817-F31E-48A7-A74B-1B4AA4685DA1}"/>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65346655-0228-4F49-90FE-6B220CD7A7E1}"/>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F25E4124-A093-4D97-9780-CF2FFD1D9F64}"/>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21890DC4-ACC6-4061-82E2-DFC0832D4B46}"/>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2B997AAF-D9D6-4AB5-B5AF-273C13248F88}"/>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9F93D888-34BB-4335-9355-57E6694666F4}"/>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D08CFD91-43D3-4249-BCD3-1448C0EF1283}"/>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44093F47-D860-4FC6-BA8A-359E819A46A7}"/>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8BFD9567-23CD-4985-99ED-D361F7FF71AA}"/>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0908885C-AE26-4EDF-90AB-4FC889877D3F}"/>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ABB6E661-5F13-40B5-BF41-C516B8A1CB0A}"/>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4C89AAA0-D93E-419E-AD89-8A9C3D56015E}"/>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4407302C-25FC-4DA7-8940-588F7C49AE07}"/>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F5BE3291-46D0-41E6-9069-D397D66A7864}"/>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00A2C433-D9A4-4F51-BF69-D59F00AA39FF}"/>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D6BE1D10-1C0E-4033-A246-266EBA62FA1E}"/>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49985922-D464-470B-B1C0-534CF5E32813}"/>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06203D42-8F17-4DB4-BF29-A45D29B379E1}"/>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CF4D3EA6-68A9-4A5C-AE2D-C034806ADB0B}"/>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68D108A6-AAD7-4FAC-8490-0020A5542875}"/>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0675075C-5BDE-4BF5-A3EE-395C1C2A438E}"/>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B0CDC5C8-27DA-429E-A05F-C38F021A5792}"/>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90A4EBB0-50BF-491D-A7B5-1EB489E88237}"/>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6478CA50-FCD1-429F-8BFB-DE4E37C07B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166A81C7-DCD1-45A6-B600-C0D8D1AA1B54}"/>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030DC98B-8AC6-4042-9C91-E28D9507B3A1}"/>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D3CED1A9-FBF2-4660-870B-D12B9F33DEEF}"/>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50FF2565-33F9-4BF6-8EEB-04C6E48783A3}"/>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27553F55-831E-45FD-82D7-7B4A06E89D1C}"/>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18F412E9-F7AB-450A-93BA-AF11193295A8}"/>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91EB602E-3B7C-4E24-85C4-C0E5117C507E}"/>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7F3AA983-BC92-409E-9933-DE42596EE97F}"/>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CC61A6E6-BD82-45FD-9C3F-9FF21EC02CAD}"/>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FD914260-1616-4E64-ABF6-68AED71B2F98}"/>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78C4D6ED-1AAE-4F40-8EE2-736F49443196}"/>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CE38176C-C0CA-4CFC-8A48-E7C89AD8BCFB}"/>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72230C6C-5D6D-47F4-94FD-8EAB9BA9BE11}"/>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BA49697D-17CE-4B41-9CFE-A7F399A2F846}"/>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91B9B0A4-36F4-4F35-9A9D-69E5ABA732A1}"/>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8CB82B63-8FFC-43D3-998B-E3D3AB1B34EE}"/>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18743D55-7501-4E24-8114-366C1BBB12BB}"/>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86F02A39-E28C-4FD3-B21B-9BE5D9CA0D85}"/>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E01A10E6-7944-4741-B144-E4DE7BD0662D}"/>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16677888-85AE-4332-9862-7E8657D46957}"/>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F0667C71-5613-4771-9363-3418A781E7B5}"/>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C3468991-B8CC-4EFC-ABA0-42E867099206}"/>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B3DD0545-2468-4532-B64B-FD37982E963A}"/>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5D4BA995-EF08-4D8D-B7FE-7F918EEAF48D}"/>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629BABCB-5D8D-4593-B5A5-617B1AC38DD2}"/>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B43A216B-13DA-4080-B35C-F3A2770172F2}"/>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5E8A4AB2-1C2D-4925-BB73-DE9ADD6266F2}"/>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E6D3418C-C503-48D0-B801-52C4B7E4BD33}"/>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4E9965A4-C102-4671-A2A1-83EE0D351893}"/>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B93DE1C0-383F-4347-9C41-8ECCC3CDE435}"/>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597621EB-01A1-4B7C-9413-53D3EA0478AB}"/>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9573AAA4-5F4C-435E-8FDC-FA38BD8E49A4}"/>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4A210FE8-1122-4CB3-AAB3-460428511A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E09A4C1C-AC32-4A50-956D-7AEACA0529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AEE40489-054A-42E3-B28F-AE2B4DCE14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5B6BB09F-E93A-4D15-8828-EF45E18A1312}"/>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6E752174-0380-4B08-8681-5B0943F54172}"/>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6974B4E1-9EB9-4527-A101-E8C448A59B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F1517C2B-62C9-4E2C-AD69-C3F08C1DB72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70E7A116-0515-4DE2-9E02-48299AB7148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F6236058-78AA-453A-9CE3-B9367B49BC51}"/>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ABC2F83B-2F16-4903-9820-273302F81B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2D13617E-B247-44D2-A855-0B2A33AD73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20D4817F-E503-4F7D-9EE4-4B4EC78FB3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296041B3-0CFD-4DDE-A6D5-35BEBC2DEB0E}"/>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2E4C0065-9CE5-48E7-AA5E-BD0CDAD86D47}"/>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641C463E-171F-4F5E-A72B-3FA6E91517B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0C4FC59E-C546-4DE0-967C-04F2DD5C0DF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9D6E5816-D869-4CB5-8242-623807DF904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67580522-C089-4E72-91D0-EC1EB848BAED}"/>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882BBD29-E13F-44A5-A2F9-65500FA7CE7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D0C003EA-7826-44BC-A867-ECB29733A76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D645B30E-D7A8-4B89-BDE5-365599117E1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BF05DBB2-EF3F-4AFF-BF29-85641EF4A5C6}"/>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F19553BB-C1BA-46FF-A1D3-32B4E1DDCD3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9C99A3EA-640C-472D-B446-DB82A2BD946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28B969E8-C08E-4639-93C6-EFB1BBE3A02A}"/>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4498DB35-F808-4744-B318-0D8E217397F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947EF7F8-730E-447A-944E-71E50B388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78D156D0-CD2B-44EC-9294-ACCDDCA2C569}"/>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6C3C649C-2144-4D3E-8189-1C129B3B698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143BFB13-33E0-44F0-8677-8456860A9B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013C80DF-8EC8-422D-921C-6C5D3316F03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8F6E52CD-E202-4B01-9C2A-F70A28DF51B6}"/>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99F6780E-A4FB-49B8-9FDE-07FCCD0432A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5AB86E7D-47E6-4C74-BB84-4E23B3C6815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8B46D47F-FBA3-41FB-BE39-830BFAA3289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9BD8604F-C0F5-413C-91CC-FC3F66854435}"/>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24FF48DF-B21C-47C6-86BB-52AD82579144}"/>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AD919DFE-F382-4317-ABB5-97A22A5E3DC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69375851-B9A4-4B4F-B1F4-87794273C0D3}"/>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243AF899-8C10-47A1-9742-370DCFB8EA93}"/>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87A7A5F4-DBF9-40B5-B599-51C21BB7F8E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9DDD91BE-DB74-4419-BEFB-0C1DC397624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503BA355-88E1-4537-9F1F-049F9D186A5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4CFC8250-60CF-4F16-B874-A52534F14B4F}"/>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B8734D01-53D4-4978-B2D8-15B1FD2CE0F3}"/>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E722F1D3-8F02-4D13-97F5-8211758A6CB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BB519537-22BF-4994-9CFF-4FA3989C07B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164761CE-7100-46A6-A067-FA0D78495651}"/>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D788A2E7-22A5-4F12-82CB-6996D5831D94}"/>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4A458A5F-32C0-400D-996B-328B327E9CE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89138A1D-158B-4D71-9A73-0B5AFC15F763}"/>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6A1C8E0B-F8D9-4944-B61D-3F12FE0252EE}"/>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A81E4231-6BA6-4EEC-8D98-2633A62197B5}"/>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433E900F-087C-403F-80C8-FC799F5BB10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4967ECB3-C889-45C1-8C26-E1290CC6C671}"/>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20DD4F46-6147-4196-B2A3-D88F823E6715}"/>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DB42234B-7A51-4C01-B8B4-DD4AD2F7E6AC}"/>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D5BA9E25-A0AA-4937-A049-BC6B286DD641}"/>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49BB530A-A919-4B23-A95D-E6549914493C}"/>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E67DABDE-94BF-43D2-9D75-81E5CE27DCB0}"/>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1200C327-F90E-4B94-95AC-4082B43F39C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33425A6E-7D73-4299-8BCF-EC09403E68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0F08A5F0-2CDA-4431-8AA5-10F77CC027D4}"/>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9738284A-3D1B-40EB-905F-4EA5E7D6744F}"/>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9783C1A6-9588-48B6-8638-3214B698003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2BFFC3F7-D3D0-4E83-B350-06AAD419533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F0E28A4E-82A4-47B6-826A-2272C415089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50F33E39-9A70-4A44-B28A-3121A3815401}"/>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B81EDB58-779A-4079-8ADC-4A16E5C2DA3A}"/>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F18E5461-66E3-42E8-83C8-5D4B229E422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098B2CD6-4A58-4611-8C28-5CC61B85ECF2}"/>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95DA213A-48F8-41B1-990E-2702E7C39CD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8232DA63-58FA-40F8-A830-F0184A7CB2A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7459A691-7B9D-4D40-9927-D0BAA263CD0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0ADF7255-BB4E-446D-B3F7-A9C0B35544D5}"/>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A81FB65B-8740-419A-A93A-8DFD9492EEC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EF5F02E1-F2A5-4415-9F4E-322881A06C7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B063B330-A33D-462F-9EC3-72DEE9E7E59A}"/>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069CC8EA-EF41-41A5-BA0A-1FC419A214D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CB76FE5C-D3D2-4616-A4C2-78AC87B2CA2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25C9E68D-88A5-48AA-97C1-6539461E0B32}"/>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4A0D873C-6D53-4E69-A4D0-D684ECA36D59}"/>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DBC41931-8AE2-4489-ABBB-F2D7C5A4A9BF}"/>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178792B9-1512-48F7-959F-A369B577F3C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B3663205-09A5-49B2-9C16-DBBFFF7A3B7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47BC7F64-EC1A-49C8-A29E-1C950C057ED6}"/>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6559778A-610C-4854-8BC1-9DB439A23098}"/>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386ACDFB-0D62-4D3A-97DD-130776F7FF4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287E4215-6233-490D-B0B6-F0AF18B1EE56}"/>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432251B4-A5B1-4F0A-B9CD-88A3E5CEDF9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E12051BE-3C62-4CE3-BD25-4E839BFCB0B9}"/>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BA8F3606-08C8-426C-ADEF-413FC21AEF09}"/>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5ED6C218-C61E-4D7E-8400-339C74E96AE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13F7E16E-BED7-4AAE-B9D3-442C08F27379}"/>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6310988E-8A87-4AC1-B32C-DD4D309BB13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02BAED7A-81E4-4A78-8FDC-228DD97E9720}"/>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ECF9E94B-BF20-4464-A0E7-2DC1DD15D364}"/>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79516595-1348-4397-993E-F4E1D2107598}"/>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B1277CE6-375B-4E78-985B-0888B94B1881}"/>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52B43358-6B54-46DE-B491-29B08781B9A5}"/>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5070CAD6-0F21-4D1B-BE70-A2A030F42F9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3BA359CF-667D-4E96-BD56-7C1C868FC4BD}"/>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A1364336-6AC9-4D62-84DB-C4DE1D4827D0}"/>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99ED0DB5-B06E-464B-A293-44C48F905E1B}"/>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9F1888E6-7FF2-4C38-829B-5F5DEE18F794}"/>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9063E91A-1652-490B-9E49-A1F8F1DA2FDC}"/>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CA3FFA0F-7F8B-444A-B1C7-516F51210FE3}"/>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52F529C9-6D25-4B20-B441-8CE5E5683313}"/>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98009297-2641-41AE-9C06-76712B1D56C2}"/>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D271BD53-C5C5-41F4-86C8-CACEC67B3124}"/>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817C33E2-2011-4476-A5E7-513AA63049A1}"/>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BDFB4409-9F32-4D36-B816-2D7875D57B15}"/>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48DBA217-90F8-42DE-8E3B-8C754581E338}"/>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A2EF0E90-98F2-4528-8DA3-9DCCB0D64D7E}"/>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81F0EB36-DAFA-42D0-B73E-314523499BFD}"/>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4962BA20-561C-4662-B847-A1A3CABBA974}"/>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BABC4E8A-8CF3-4888-8CBE-E72CE6496F99}"/>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C34AA74C-E584-4731-80E5-43875ED86025}"/>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B4034416-51B4-4566-AE02-90CD109D21F5}"/>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887989D3-B9EF-447C-8A50-04C0355189C7}"/>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41A0FA3C-E447-41F0-8B7B-871AA95B4984}"/>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3DFF5481-4EAE-4CA6-B2D7-5DD3FA55BA7A}"/>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B0F2983B-449F-4A02-97C0-C3D5DFE4449B}"/>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9FA885CD-D540-44DC-9DAF-6335D0903AC2}"/>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6F0547BD-09E2-4B3A-99E3-920C34FB63C7}"/>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C039472A-0F95-466C-8B57-EB52A6EDAABD}"/>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14E148E0-89C5-4782-A04C-E5B6329954B7}"/>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EE1C28AA-7964-4DC5-86F9-1EA6C6724021}"/>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EA1188C5-E148-4604-90E9-989165E85B28}"/>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10D33423-DC98-4D32-994F-458D64FD9ED9}"/>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62F34F0E-12A3-4122-ACF1-35B19AEFA9E2}"/>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FD340DA3-C178-4561-A809-645F5B0D67C0}"/>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0A8E3A11-654A-4461-B0D2-AA3F327A4C55}"/>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113E5148-697C-4AA6-9B87-1C358452C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9F772BD4-83CE-4735-B63E-0969575D85D2}"/>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6D8690E1-ECF2-41D6-91BD-5445EF8A4B34}"/>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48172200-5E8B-4792-BC4D-F9B1939DA453}"/>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A7647B04-3A63-4370-9B29-154D2754A28D}"/>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FB70C453-F5D2-4F26-A033-754FF1C6960B}"/>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BC5BEE13-D4E8-4BCE-B750-FB51D9FF6B04}"/>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11126C7F-79F7-4F01-B658-A0856D904438}"/>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2BAFC89D-5678-4A2A-96CE-E31B901544A2}"/>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B9B97590-B233-4C6B-90CF-154135A60058}"/>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C1808B7A-50D5-46E3-ADB3-BF8535CB3ACC}"/>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AB460CE9-664F-4CD0-B07B-F3AB5242E31F}"/>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CB817B31-7D7C-4C4B-A98E-AA564ED1CBD8}"/>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4056B278-D6CB-43B3-944B-11D8A3C1F45E}"/>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7E5E300E-B90B-4B1A-8AE7-FD7CDAE0DA02}"/>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05058747-5555-4B5F-8433-D352B2DB295F}"/>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65AB7E61-5C32-45A5-ADBE-E640372E4057}"/>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A313B4C1-8142-43BF-ABC6-1C48025A4E92}"/>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2F5DCF1F-47AD-4129-B8AA-6CA072F3BA4D}"/>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6213AB68-B974-490C-A4CF-51A48F5B9C67}"/>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AC947CBE-AB31-4099-8141-64944091E0AD}"/>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BB040A64-E34F-4DE0-A617-32995C41D48D}"/>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A8285AC9-1A88-43F6-A504-DC295D0E1D39}"/>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608E8225-F97B-4CA1-B118-73C5545AC286}"/>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C0E18093-B000-425F-9E3C-A71D583A772B}"/>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7C8E5ECE-1B3C-4BF3-8651-AF2551B1D3A2}"/>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9A3A846D-A570-429F-A0E6-4219FB3F4C35}"/>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654492DE-DD35-4099-8A14-39C69878A316}"/>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A3E4A56A-0CF7-4F76-9888-DFAFC56D894D}"/>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43362628-12E6-4D2D-BAEB-B705208F530A}"/>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BDD56F9B-A255-4342-A46F-7DF11270EB9C}"/>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97364CCA-8CCD-45E9-A986-55AA5D2DE04C}"/>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0A437394-0EC9-47F7-8A2D-8A7F01927DFC}"/>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E8425DBF-87B8-492B-A04E-D6CE223AEC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3C2CC138-6234-4D09-9896-897DE40447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A0156AF9-1A05-412B-90CE-9338CCB519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0747ED08-5000-4949-9C97-9D1133958973}"/>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7B136B67-C938-4C95-95BD-4D57E08AD386}"/>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00F906A4-DF25-41BA-9C25-9AECA5236D1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6B850C6B-5DD2-4E1D-BB24-36DAB9D455C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4DC15F4D-7C8A-4BCF-8B7A-BD80D580702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ED12EBBF-EAD4-416B-BDCF-764C1CCFF388}"/>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9A771F82-AF72-450E-8F36-7430626622F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2A7B5056-2D53-4919-90C6-EAF448D0C9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C9CDC9A3-B113-4522-99BC-D516AA71FDA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65FF69F3-E0C4-4C32-BF66-8CEE3A836A8F}"/>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937ED846-0510-4393-8665-C272BBFB056E}"/>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15C8187A-DB91-4179-A2D9-C710D994BB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615A9A5D-848A-4D32-B747-8F71166FA55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337B742B-B010-4117-B2D3-4D5255A6DF6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BC6A555B-B6DA-43CA-B2A6-FCCCDA20F19B}"/>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31433193-B627-43E1-9E14-EE9743FF5C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B4E1E21F-EDCC-4DA4-AC5D-D8B05598F7F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6474BE4D-4F50-432C-8391-9C82E4A54F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C26A399D-570D-4B55-928E-DD56F402C5B7}"/>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F5B182F7-A454-4A8C-8B7A-2F105A95A1D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96985FA2-7789-49E2-90DE-2AD97EDDA5B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03AA32C1-7988-4497-A3C9-FF086EBB7D6D}"/>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8D4F77D0-4AE2-401B-BD46-CC5D2C4A33A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748571EF-4708-454D-BF78-C3E722D7710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9ED50E89-41BD-47B2-A766-867B6DAE7515}"/>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CD4A2A7C-278C-4411-AC59-5FFEB927C2C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A07EFDCA-FF9B-4D15-B5E7-BC0F07E53E6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BB6C0C04-7D77-4620-B8CD-F23B773D7AC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47FA994C-BBF6-4893-A93D-D7314E69D043}"/>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0D3BA684-F872-40E7-88EC-59EF3A00843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9995B039-58B8-4F73-BFD5-DC20F5BDED3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537BF8C9-441B-48ED-B917-634D1DD6DC4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7147D350-6603-400B-AB2D-355422FFEFFC}"/>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24F2E175-A152-477B-91DA-3F7C03891AF2}"/>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F6B3C451-7479-44D6-842D-86E8280B2F8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F8AF5784-7D99-4CBF-A568-2574109AFCBC}"/>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3313CF09-10DC-4D03-8C82-4F515FE5DBCC}"/>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2D5C1CC0-ABB9-4E66-8025-A82369BDF81D}"/>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1AC4D6C7-DA80-4954-A54E-8B25D74280B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850C8636-5C0A-4746-88BB-475A80E0FA6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33205A1B-C6DF-412C-9B1E-A4B8829958FC}"/>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9A07CEFD-9D2E-4C2D-9B72-97B05C919199}"/>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1C954B25-D005-4D9C-91D3-5BD03479B3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B40808AC-0182-4DA0-8F0A-49FE35AEEA3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091012DC-1273-47E7-8940-4CC66A0110F7}"/>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43826D59-889D-4DE1-9837-115C77DC3CF1}"/>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5CE737F8-90DA-488C-9211-C10EF2255A6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DE7523F3-F0CB-4503-B813-F7C36A959CEC}"/>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8D885ACE-5332-4239-9756-B340005029B0}"/>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D2D4761D-4A4A-4DC4-8453-280233FBF83A}"/>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D6F323FA-8FDC-49C3-9CCB-1BB691FFCF7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DDE0E205-406E-4E94-ABAD-A4DCE5BEF429}"/>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4FE5EAB4-92BB-4244-83A7-75050BD48AC1}"/>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F20C9B88-14C4-4D65-9360-0624B904196C}"/>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56D3D608-C69D-44B6-BB2C-FBC28CF2C665}"/>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4D3FA7E9-43A6-4805-A34D-7F0613560D85}"/>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9905CFE0-BE69-409F-8571-632A455D7D96}"/>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63C9876D-6466-41EE-BE01-E33657212CA7}"/>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01E96A25-19DE-4692-803F-254657B5248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1CB71B82-6E62-4AA6-8DA6-73CFADC34D35}"/>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11F7D037-87CB-461F-AD0E-C8CB42965A34}"/>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A0D5B6DA-D90D-4AF1-B5AC-FE37C0C8DF9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CE373506-CCF6-40BF-A560-E4E28C394FB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5377A4E0-9354-4118-8138-A286AC333BD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D989CD93-34A7-4F3E-BB6F-BFD9E0C51EEF}"/>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5EEF5CF8-84C8-4184-A5ED-C25CD42F950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C21BF9B0-A899-4693-8556-7AF5E0FEBDB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FF804D79-91A7-4A64-B592-3C6FA9A1EDF8}"/>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6F048DD4-E38E-4168-980F-126F59FEFA4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F59A8274-2FDE-41CE-9D8B-ACD073B6B46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C8E31A95-EBF4-4554-BC66-796C9D1A6AF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742E09BD-8CF8-42A6-8A05-B488DF687411}"/>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8D35A76B-37D7-4702-B6FA-0D9C8F5BCEC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65B5C739-8C4B-4BDD-8D57-A480C49C345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70135F4C-1259-415F-A723-73AF7B9D30F1}"/>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898A5A36-AF93-4ED8-95C5-2A0A091DAE1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07193DB9-4D8F-4379-A72D-C5C207D67E0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FACE9BCC-CC3F-481D-8BB6-99E341D1F67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49E75377-3F11-4ED8-B332-99729B4DB32F}"/>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C494CA2E-E710-4B5F-9563-5AF8D5773C9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F7D8C93D-F226-48A7-99B9-92EFFC3AA11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9BB6A0F2-9EC4-4F53-AC5D-E72FCBD2C1E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43B95506-D14D-47B1-8357-A9EE5B8B5368}"/>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61A65145-F488-444F-959A-75D965DC20E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988E0ED9-0ED3-430F-AE99-A498DE94722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800381F1-421B-4B84-944F-6E942ABEB3B2}"/>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982AA174-85D5-4C62-90B9-3989A59DB9F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7FFE8CB5-AA0E-41AE-B134-103C6964E81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8E58DC3B-2D9F-45BF-8D3B-99B0AC6EE9B3}"/>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8C7E5E8F-5DF7-4502-939F-975C6A31DF23}"/>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CABAD7B0-C49B-49EB-9158-DF0062D4366C}"/>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F246B702-CB26-4B7D-9227-CCF0377FB36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9835017F-ABA3-4FA6-901F-569A0D567A87}"/>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8F968B38-04C9-4DEA-84C4-2E561CFF2424}"/>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BCE81F0B-BE23-4E58-BE6F-9D47156B934E}"/>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BF4C4BC0-7DF7-49CC-8798-387C6819DEF0}"/>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A433A9AC-523C-47F8-9772-F2A542C2AFBD}"/>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77D71A88-15E7-4F4C-B5B3-3EA9C1C688F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8B592FC2-81BF-422C-ABAC-B74913A72BBA}"/>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20399AE0-2846-4607-8057-9426C5817DAF}"/>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4ECA739A-EF9E-4303-8D50-D77F46502A84}"/>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0581E409-DB9D-4AA8-9F79-465339179E8E}"/>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740998DF-FCD3-4150-A6C6-CFCAF4EF646C}"/>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0BCE4147-CA0F-4AFF-863D-C90C2451E4C9}"/>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4DD849DA-70DB-4873-A351-E373228AD089}"/>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524D934D-2AC5-4A25-94FD-D332E237B1FF}"/>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4409F1EB-8967-4FEB-8A74-40EBBAF721E4}"/>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6F2E5E8F-8313-43AA-A44C-279F57027776}"/>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3334FBCF-092F-44EC-BFA5-EF48B1C2DB90}"/>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584A8739-418A-4068-B61E-8A503C89CA01}"/>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C96D68BD-96D1-47AD-BA78-E1B1C9483FFE}"/>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05F07B20-794A-4046-A675-ED0BB41A8122}"/>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1FFED27E-3AC0-4D72-9671-89989FD008C5}"/>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32AFB182-1A72-4B2F-BBB6-3AAE332C129B}"/>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E0F4E9F2-EB9F-45C6-956A-D7D2AC42DF2F}"/>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0E16C41D-829A-4780-9710-8687020078BB}"/>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49533DBC-D683-4396-B998-ECF989EEB5E8}"/>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28FFF80C-9AD5-439E-8BDA-7B587379B38C}"/>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7ECE068B-4A0B-4CA0-873A-76DE93C38201}"/>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75E1E39A-A52D-4049-BAB7-98DD35827B89}"/>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2F0DCF5C-5799-4345-8512-8DA4E8F46709}"/>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AE1E3DF4-0187-4525-9DAE-C6F32C1FD644}"/>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A9EAEA37-249A-43E3-AF79-26BBB0C80FBE}"/>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5E810504-6AF9-419A-BF5E-85A27173F55E}"/>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2AA657F9-5BE8-4F47-831F-DE58B600D8BE}"/>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97E3B008-96C5-410D-9A14-16638C097027}"/>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037B03F0-54BF-4DDF-8607-E9C66532825D}"/>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9C83FA22-B659-46C0-8268-2FA03C76FC2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1260DA36-F80C-4D35-BBB7-DBC3EB74F2BF}"/>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CBCC29EE-1F38-4EBF-886C-215D86547E8B}"/>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608902D7-6F0A-483C-9F61-7784827198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A10FC074-A483-4713-9FEC-C82435E7AC4B}"/>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F59251D5-27B7-4538-909B-C340AEEDFDA0}"/>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679D000F-75A8-4432-AECC-4BB591402EBA}"/>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D25FE8C9-0FE9-4742-BA94-F547231C593B}"/>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26F7C5B9-B5BE-4114-AA2C-FCD3E18A89C1}"/>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B2F5FA0A-B272-4DDB-83DE-258773662069}"/>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17FD30D3-DA8D-4B33-AA42-AF5F64D8D4C9}"/>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E591DC33-9BEF-410E-A913-956DF23ACD3E}"/>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E2E39888-54A1-4DDB-B131-943BD2EDB1C3}"/>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5715F947-8B49-42C1-BEDD-E1630410F88E}"/>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43411446-7035-4023-A898-22C3A8963288}"/>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0517E0B3-39F2-4598-8F2B-AB30D21E6209}"/>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877ADF4E-2DAB-4147-86AC-6938F5846F95}"/>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D56E391E-CE0C-4E53-B46F-7D9028E19145}"/>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A4E58548-286A-4BCF-A551-20FD46D348EB}"/>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143A502F-07E5-4966-9441-825E1F766929}"/>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3717C0B0-EB68-4523-9C8B-3023F5BA8FDA}"/>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13DF97EF-88D1-4D5D-A5F6-87FE256EECE8}"/>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C4613387-AE6A-459E-A4DC-5EA0D4D307C3}"/>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D3A75303-107C-4955-83A1-82AA7EFDB6A8}"/>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1E4C9838-136E-4BA4-84D6-0F45FAF639C5}"/>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EC1B8DE1-A122-4A85-9F7E-FB30F682D907}"/>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73762301-1E3E-4797-8854-E6BA088E8D81}"/>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F7998AC7-0765-44B1-97C7-BA7B5FBF3094}"/>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9290BE14-2F98-4610-AA9C-0CDAB758C326}"/>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A598E1C2-952C-49F6-92B2-F15FFA23A0AA}"/>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470D597B-5223-40FE-BEC9-AB213F9B3C11}"/>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2137211F-EDFF-4C06-B459-AB1625C16B27}"/>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8C95381D-402A-4B93-A2C8-FC0516B42050}"/>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6AA34273-A863-4521-8579-49CD2EE8263C}"/>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37D1568A-5814-4AD6-A20C-AEAFEE030967}"/>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1499A3A8-47D9-43E6-911D-CBE8DAC4DAFF}"/>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0C7B1BDC-64B8-45CC-A243-154BE12FE3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B84ADE16-617D-4C86-A45F-8D745BDC79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8ED57AE4-6D8A-4EF9-9F7D-30120AE807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383DDAF1-BA3B-48DF-9B3A-1D3CFB607A29}"/>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FB08C086-B4D4-4F03-B9A7-6159A340450E}"/>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A72B6B4C-5970-4CDD-9069-5D87215E19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35352C90-7844-459A-A999-BD094D518B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740A15CB-D704-4A06-8BE8-D76489C3B3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7E26C84E-FA69-4C45-A999-013AC21B7877}"/>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830E7447-A8AD-4222-A9A6-EAEDA1078C1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FD623FE8-B14E-47F0-A355-BED972295D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29BF19B8-8883-4848-A54D-A9836FE6B04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1684089A-0048-4118-A629-CC920DB65176}"/>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9ACD6EA8-49E9-49CE-9813-14CCE41D6B3D}"/>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402483F4-BD2D-4B16-81B9-6C5CB91AA72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FEEAB621-EBA5-43B1-911A-1AD546AC5FE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F0614212-0CDC-4197-BBD4-20327D8F7A5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972C148A-1B20-4CFE-9CAB-B99B4B50C04F}"/>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EDC301B7-C2E7-4C4E-A5B1-3D85E0FAC6B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62533648-E8D3-4211-9129-BFC1F97C410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E68A6D4C-F9A8-4150-A461-87098A185B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A4569156-681F-420C-8543-AE514ED2B7C3}"/>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BCD0B173-C615-4542-889F-D12B842E94A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18FAEFBB-DD9C-4916-848E-0055F103C9C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723C45B0-A97E-4F49-8EDF-C1CEC5751BB7}"/>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F3712F23-233F-41FF-B8B7-3507F13666C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F95CA375-C217-48B3-82AB-79C6CB26B7B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BACC1735-6C0F-4531-AB81-66507F57E454}"/>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CB046910-F088-4E77-9BE5-7B5C0C49F2D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52BA4A4F-3A5E-4C93-989D-92DDAEA4F3A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4456661A-0AAA-4773-9E21-24D79EE81F2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3CDFBD61-60D2-43D3-9C10-71CFF47A69AB}"/>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CFCDF12F-5963-457D-8CD5-CD73DE4512E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83A8212D-9F5B-421B-930C-C9D2378BB2A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1877055E-7BD9-4CA5-90EF-BA47EEC57D7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A7AF99CE-D721-4729-A82B-BAABF4C5E7AF}"/>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D5689E72-A717-4356-BBBC-0A2B41B071D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C8427521-330E-43D7-B3F2-CA40E74EB1A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A55DDAC5-49E3-4FA2-BA66-5E9CA8559E64}"/>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9EEC13EE-B1CF-46A4-9437-E3B12DB8FCD5}"/>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8079C6A0-C50E-44AE-9931-990513BFC69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1053459A-0A16-45EF-9659-2C71175E805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437312D6-72A5-4749-96B1-1111D0A83530}"/>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9074692E-BE5E-4343-BB38-306AD2BA8E17}"/>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637D2A0B-DD5C-4B6B-9017-616E34A9EC7A}"/>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51078454-717E-4BEE-8D34-E742BFF339E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927AB01D-09C4-4896-8530-480953BCF38F}"/>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747A0607-D70B-484A-8418-C2008494FAE3}"/>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9D2F8C95-86EC-42FE-936E-964660132121}"/>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C4CC22A2-E901-4D0F-AF69-9A665EAC119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D91DD489-EF67-41A1-A0AF-8F0873A15380}"/>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38F435D7-9ECB-478F-ACB8-65D288E4A303}"/>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212D508D-5A8E-4B2D-8D49-A502D5AF1B79}"/>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3C87F75A-5130-433A-B767-80D96BDC81D3}"/>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D3AC712C-D3E7-4334-8E8D-89163697008B}"/>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2FDF5431-65D3-491C-8F7F-4310F98EEC9C}"/>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71B2AA19-70F0-4E26-AA51-208058622F4F}"/>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4421379E-023A-47A2-AFFF-22DCD000AC15}"/>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996C7821-A467-42FC-8539-CFB614A22662}"/>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3507EDD5-BB96-4804-9C53-7621D2C29186}"/>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1527F5A1-1A3A-4477-99B6-6650F411926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7C7AE38D-A030-4951-B24C-D0D0F6AF847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B3E2B3D9-9952-4E2D-8DFF-755A421B2B2F}"/>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511655E8-7515-426A-B907-0CEAD08D200B}"/>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D91C4D8F-E7D8-464A-94A8-6C11D5C3910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4E4CF448-8B5B-4F51-9EA5-F061E4D4197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58E42DBA-1BD9-4C2C-919C-AA06683324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DF009377-DF01-4B6B-9D60-0453E6A5F415}"/>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EEBE8110-6A1E-4753-A062-AAAEB715040C}"/>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B0AFC804-65B3-496C-A4A4-1E0421D592C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3AF63A86-705E-4E32-8F63-7920AC311B5E}"/>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B1C9B0D4-52BA-4A2C-82E4-1DDC34C9532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AA18DCFA-C926-4421-A8CF-28E34DD38E93}"/>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D6FC580E-93C8-45C7-95D5-0CD25909B5A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3E034C7A-DDAF-4566-B59C-8EA76254CAD2}"/>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1C169E02-F070-45D4-B535-5BDAA2280EB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9AE5C492-C12B-4A1D-9B01-EC3A0BCC915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8A99B8EB-AB6B-4760-9DBC-9C7CC6877538}"/>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A5A75F2D-938A-4B45-A3EA-9BCC5A630289}"/>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3BDE48E8-46AF-4F4D-BA91-2273F61E1BD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F92B0D0A-939D-4BFF-8F27-4545FBF71A1B}"/>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5AC71867-9072-4BF4-BE7B-9D42DE2DEFC7}"/>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8F2C4D73-49F8-4250-8E1E-ADF75322D1C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8B40A1B0-A300-4563-A8CE-B3A0D51663D1}"/>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A51F14B7-5B94-4E41-8264-D2EA2F1FFB5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74FE9702-CD33-4847-9C53-43900C2B88EE}"/>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4E679A0E-A998-49FA-AA38-EDC50417DEB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E081888A-86FE-4149-81EE-924900C5AC7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31E8F8BD-05F9-48CE-A04A-0F8E1AAA750C}"/>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8390C1B3-D55F-4BD2-BDF1-17220F6B439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F90F40B3-E69E-43CE-AD6E-3E47F000CAE4}"/>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528DA849-DF80-4762-AD25-F10813777809}"/>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5BEE2C90-A4A2-4C6E-B4C4-5CEC73EAC97D}"/>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6C5F777E-3616-414B-B51C-23C88627A6AA}"/>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8DE4FD41-41BF-43D1-A997-EE019B46539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256564AF-EFB3-4133-9D00-BBEAD2D40A5D}"/>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BBA6BB63-8829-4F29-8150-C927A0934438}"/>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CC9F87B5-D50C-4FFF-91B6-3187101A3B1E}"/>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AE817ADC-02E2-4F25-AC9A-D1CE65D2B1A1}"/>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F5AB6C22-0464-4ACD-9291-7A9F5966CBD7}"/>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79581A33-DC84-4ADF-90D5-F7B68A101654}"/>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B7A944CB-BDE2-48F2-99D2-27EAC0F7A61A}"/>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FE885BBC-CBDD-48DB-BF4A-F7F9AB6CFFE8}"/>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14A66436-E6E2-46AB-81A1-F8DE58292EA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7E227D09-010C-4949-B028-37B1CF590DD6}"/>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5876599B-3367-4DBA-BC08-788A32CCDDA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A93433CA-A0E8-42D1-B330-1D9242E8B65D}"/>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E61CE873-F151-4901-B8B5-A6D5D5FAEFE9}"/>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B80E81BE-0035-4DEC-AB14-09DBDD32A5F2}"/>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518192ED-E88C-4C81-9D3E-ACB139A4FB8B}"/>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4A2FCBC7-A65E-4A5C-ABAC-97D9FDD80FD9}"/>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798D4452-6725-4996-AD77-D5F598904C54}"/>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8E7C1D17-4B2E-445C-834C-A143B1F03B97}"/>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07810BF5-94D9-414C-B4A9-F3F90944D23E}"/>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BE895C3F-EF06-4011-8478-0AAD404BFA01}"/>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2EB64E97-8BA9-4F87-A07E-38441DD3CC1B}"/>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D28DB480-044F-4212-824C-7E1D3CDBAE9E}"/>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5BDCB1B3-62C1-41F0-B58C-661DD7D8FFE2}"/>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4EC73FC9-5E50-4E96-8C1D-B2079E916E6F}"/>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960678E4-B44D-4B4E-888D-E0995C92F133}"/>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8FEAB4E2-EBE0-4F50-9F35-A7BE0E00AA0B}"/>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B6286E86-2C89-46C6-81A7-6F612621BE49}"/>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AB96F428-3571-4DC3-9984-85ABA6EA9006}"/>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643D24BA-B0A6-4C53-8B92-BAC7CEFBE0FC}"/>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87057E89-35AE-4781-A362-F77DD3BF2AE5}"/>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91357A3D-BDF8-42E3-908B-0E4FAC4E71E7}"/>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D4D3ABB3-B1B9-4F96-A54B-052090581B8B}"/>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D6752C96-1F40-4B5E-947F-472651496F3C}"/>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2FF1A50F-CD11-4CDD-88AE-C654D362EB5B}"/>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E32BBEFE-57D7-494F-8845-AEF767B61EA0}"/>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C7224F91-9F69-4CC1-9796-56E1A792EF8F}"/>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5DF36A4F-BE0E-4C31-BAF2-E11F2CD056B1}"/>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B30C081C-89D7-4F70-9EF2-EFF0A0FFFEA6}"/>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1E7DB820-E0A6-4E24-B0BB-9A0454DED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1882BFA8-78FD-4BF7-ADEE-04D3F20CF441}"/>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94269F72-0358-46C3-BB33-91137F65C4B0}"/>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9459C814-F656-4335-8114-E00DAA7B0C1E}"/>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2D4FB1A3-8123-453F-8D42-3544510BCB69}"/>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2E8F26ED-9AE4-49F6-8663-4FAE859DA738}"/>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A6A919D8-3843-49AA-A929-88B3D3388EB4}"/>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4B118E78-8BA3-44E0-BB21-BEAC3D4BC572}"/>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B1C47D18-2C86-460C-903E-52F85C3554DF}"/>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36930C95-AA57-473D-8802-3376100A4CD4}"/>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E6486CC2-7406-4E3D-9C29-623FACB2FF83}"/>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65C82C15-C510-402F-8779-0E0DDE506480}"/>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BF845655-4AA6-492D-A2CC-9CE70B29D750}"/>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AD80422D-9DA2-40B5-A379-2FA39EE45F76}"/>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E2B964C5-8171-4505-BDFD-00660F75CB59}"/>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BD051C21-2288-4973-A374-AF32F33CF329}"/>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B11EFEDE-A51E-4B0F-9D3B-604A11F2BA13}"/>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196B610E-7AF0-4994-A350-AD28B7C2DBEC}"/>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CDE5C0D9-F54D-48E8-BCBC-E4337DDAABA6}"/>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E310A06E-ACEF-42E3-916D-F5A4BBAF8D4B}"/>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82734876-064A-4C18-99C5-803C8B774D9B}"/>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67711BEB-590D-49F8-B143-33B38E9D115C}"/>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15250019-B17F-4335-A8FC-8B8B01BC7FAD}"/>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B0E67693-2120-4351-AC97-DEED7D640786}"/>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A45B65AA-6208-440E-945B-B9ABFD948E33}"/>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B3B56064-4098-4BF1-B8C4-4587AD054941}"/>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88229A5A-6299-4A08-8A72-B17959267C62}"/>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30C7FC80-99F8-4E9D-A975-7A8F60AE50DF}"/>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93F49DB2-5C36-4CD7-9B68-C6699E66FAAE}"/>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F34026F0-2CFE-466F-9D7B-2ED28966B6ED}"/>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515714DD-EECB-4686-8554-1C6D7B1C1BB6}"/>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BA019617-54AF-49B0-8830-136A63C45CFB}"/>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2A9A9A8B-3AF3-4C09-9657-CD952768A2BC}"/>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49AB2111-79DC-4B0B-9A14-06F2B46D1B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551E0F68-652E-460A-9AA5-94614597A6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3E67EF7F-A02A-45FF-93C4-312D7817F5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53A8EE8B-FA4B-441F-8C52-0EA912411D66}"/>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C9863F29-09E1-4F46-A03F-2BBC332083FE}"/>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3A6552D9-C473-418B-A88F-0235913C55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8156E746-FF09-4F2B-AF80-9648363484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AB7B485E-8AF9-4142-A599-C0D5248D371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EF4DCD1E-EC9E-4E87-86D9-D230DF11B438}"/>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0D3DB19A-9578-45D0-BF1A-767D812E09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133AE94B-3856-42F2-B0D7-6A7AEB4602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732F584C-51C0-4EFE-AE11-17DF6174682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651B98AF-ADEC-4AF4-8177-DAB2AF87E411}"/>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FCD7691B-1D34-4151-81A2-09118525C775}"/>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62616382-72E3-49EF-8354-46925FA1EF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32032A89-F73D-4A9C-8A0C-E1ED13A09ED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F2EE5580-0467-4FDE-8A61-1A4F0376F9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89E861F8-2711-4103-8726-6E7CEFDB80C0}"/>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2F7583FC-742A-417F-AEBC-269DA6B7E84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F67C2019-C316-4771-8868-7617C3C7DE7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F32193EF-B099-4CAF-987F-DA2D4A1441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A96D976F-A79C-4A10-9B7E-680C7D2F2BD3}"/>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B12699CB-8EA0-405E-8447-5EE2C18D99F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83CD88DA-9D69-41F5-AB06-FDF01EBC95E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A63E85B6-6823-45FB-9941-179B070B9915}"/>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56DA5D00-0C8E-4925-AC9F-D05F7192D45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A15737BF-7642-4A5B-B82E-E48F72423C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83D16BC5-BD2F-4C92-A258-11F4FADAF2DA}"/>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16081DD5-73D6-456A-9FC0-97CA8E523AB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C134E35C-E89B-4278-BAB9-AA15CCB8B37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A0D8E26E-70F8-4D12-9775-BCC65B854BC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E6A14708-7071-49FB-B928-F8E4F35B6EB4}"/>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393A3E60-D089-4778-A73C-02B69AB77A0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FFA158B2-E470-4AC2-9564-D2AAC2AD49C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F21A5AA8-4F1A-49A2-932F-E600905613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BB9492D9-DAD6-497A-B9D7-3849B8195BFB}"/>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8C080530-2F83-4D27-A738-42BDC3F86BED}"/>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C570CB18-B66C-41F8-ABF9-833612D1E43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D0F87636-BCFF-43DA-B98D-2435162F2EED}"/>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902D0681-512E-47BD-B8DC-70858C768963}"/>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C7DF7B7E-0A1A-424B-899A-93F350874EB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24B483CC-D272-4A17-A187-E51BF65AB4D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A800119E-0E1D-4FE7-974C-837E3BEECDF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F8A9E535-A384-4CCE-993A-A350A0CCE107}"/>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F65D0E6E-6BBA-4239-8A09-314895248247}"/>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3B171352-53A7-4428-B9D7-24710B61A53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91842C17-5145-49B7-9517-6864E7165465}"/>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46DF3371-8AFC-46A6-A1C4-1530771FC662}"/>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0E7E77DE-2B9A-4617-AA9D-94E221314423}"/>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7CD34933-8700-4337-B4C8-9E75AB5194C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3FED4C78-5D5F-4770-86B8-12EC8BA2FC7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A2EF8617-B454-43CC-B7FF-7E97B1D344D1}"/>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0CC973C3-09DD-469A-94BC-D036FD75DF25}"/>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7934CFE3-0B3F-4AEE-ADDF-F10D9D6D5FB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7C742602-2025-4B60-AEEB-E9C45EF35CC0}"/>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7CF78237-2A71-4B41-ADBC-FC683983ED72}"/>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FCEA38E7-B477-45EF-A338-A1691F0F9B99}"/>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07F4DF78-9B9A-456F-8B81-9764F0D1B2F5}"/>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6B06A9BD-72A1-474A-A71C-27A80AE0C5FA}"/>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BDA7C10C-A1D4-41D6-9F3C-EBCE74BC1953}"/>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A1D91561-69DE-4449-B603-DD23590C4A7F}"/>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B52437A4-2BEF-4496-A94C-FB75BF258A6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8C6ECDBA-5DFF-43D2-9899-18A035275622}"/>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0C4387C3-FEE5-4313-B2D6-9B49B9FFA310}"/>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7CC7AFFD-9432-4410-BF81-C14C372E4C6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6860598C-7ED6-43BF-95A6-F608FA9B89E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AF468B49-0A5B-4595-B216-7318043B6C6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0CD96145-A039-4D7A-8227-FA355BEB3D99}"/>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16EA13B2-619A-4141-86F4-330973DC392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C29A10EF-B12E-4413-8060-651022F6541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16512457-564C-4F9B-9A60-686697210309}"/>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F8768ADD-A23F-4BD2-A9FE-DE5CBF15CF2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E382FFC0-E010-4C00-8C42-CEA4D5D7CB1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EB85AA97-BC2C-4238-B864-B880C9FE4CA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20FC63B2-9D93-4A39-9AEE-94F58A84C590}"/>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FAF06DA6-4435-4214-9B44-369A47D9456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72008FA3-256D-42FD-B2A1-460A7C5D282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F92A90B9-F8E2-42FB-9AFE-E5E7B34077E7}"/>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4B585F4B-70B6-4598-8A0D-7511D5DD724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54B09B68-CF0C-4F1C-A276-473A39717AD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9BCA247C-3AB9-4990-9C06-0C9CE2AD112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B752956F-EFAD-43F6-BB31-D187C4C21FCC}"/>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71F5CD12-7C47-450F-82C4-6BD53AC7653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4C43D794-DAF7-4CEC-B0F8-5F66750176B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552D02FC-98ED-4B51-B419-B454A18F83D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07150B7E-192F-460A-A7F4-59D179BC2DAE}"/>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F4FE28EF-DFD1-4A8C-85A6-08C02FBEC273}"/>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E8760575-C8D8-4A5A-800F-9CADF86BB14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CC9AFD66-A740-482F-9A3F-A476333A31BE}"/>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6399A21C-DDC3-463F-885D-C2CE338BC97E}"/>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B6C499EC-2ECB-4F1F-AED8-E64EE4005169}"/>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79E4D788-5799-4047-BA54-B07F95F9CB4F}"/>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396839C3-EDDB-4725-9E72-2FE381B7B03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BC7AA74F-59D9-4B48-9C7E-F32577514CDA}"/>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410181D7-5B66-4217-91A4-88F31D4D4606}"/>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03459CD7-1E62-4BFF-BE2A-887D6A751525}"/>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0BC445E4-AB7F-47DD-A13D-6AC943FD8129}"/>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3B95AAE1-0946-4382-8FA9-83B5810AEE8D}"/>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07BB2D79-A591-4ACD-BBBB-8BEF2B173DC4}"/>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40255436-C8B9-4E47-9524-34EA7D391083}"/>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C14FDA7D-122C-4304-8510-AA262A06253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CB66884C-9289-4F3F-B713-00BD2F02085F}"/>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2BD073F9-FF34-4D1F-9458-CFA49AFEA53C}"/>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F18B72BB-685F-48DA-8CD5-4ED910288555}"/>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EC4B95B6-AB67-4907-8035-27302725ECCC}"/>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0E668F8C-C7BB-4973-9EBB-8B27C25FE963}"/>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120B4604-631A-4F19-BED0-7EFBC8708E87}"/>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19E534FB-DA8F-4CC1-8A96-540DB3BAB39B}"/>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E4F5CED4-8196-4795-8A14-100731977F38}"/>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E31A90E4-7975-400B-90CA-7AFEBDFF3A6C}"/>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4095EBE1-5FAE-4C7B-9D04-89361545A9C5}"/>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41D0E8E9-6255-4845-A863-E0EF1F9A86A0}"/>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7A828FA1-A732-449C-B88A-C0940B0CBD70}"/>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674D871C-3B28-4008-A450-6E7BD08EA187}"/>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DDA6FA0C-0EB6-48D5-93EE-31FBFF483CC5}"/>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DAD48784-FD52-4953-AC5F-7E5111A7A7AE}"/>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465E01C4-90A2-4AE2-A058-1C12265D0598}"/>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0F5D1096-9AF0-485B-AEA1-C215E706CBD1}"/>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8F362509-9628-4B24-9431-65C52F8EDB6C}"/>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7B8AF14E-C121-4AC8-BA84-58023963665C}"/>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43B4E8DD-76B2-45CE-8E77-A0DD917DA963}"/>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4CD040C0-55D6-403F-9B25-B67FB4BEBB8E}"/>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5FB04C45-23DD-47CA-80B0-00DC36F1466C}"/>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0FC36504-B9E0-47A9-8BBA-D4975D8534B9}"/>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AE20F31B-E34F-49E6-A8C2-A8005E164591}"/>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BD6543F4-962E-4F2C-BDCF-64B4A90247E5}"/>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7D8B38DC-F80C-49D9-8F80-2C39FDC81512}"/>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276DE3C8-BCA1-4C22-8B7B-33B4128679D2}"/>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CEADE321-4F16-4A04-891A-9A774953AD0D}"/>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5747BDC6-CE9E-4636-86FA-4EE59BF7C171}"/>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542396DC-079C-492A-A6F8-2EEF19BF16B7}"/>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7AB81040-E9C3-4063-AF3A-C8B0540D41C3}"/>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A36AFA7A-C5E5-40DE-98BB-03356F6B31A9}"/>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3442AB53-D5A0-4E36-AA61-F9BB9ABF88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FDE6F267-C542-4FF1-A434-BC994F977365}"/>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8A57F4A3-1DE3-4E4B-A0AC-1DB368AB7995}"/>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E8B715E8-2828-4F71-988E-154BD7DAF6B9}"/>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3582CD82-A157-4441-94DB-78FF98BE710A}"/>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97F6D780-F01C-466F-8E35-EA3B162C2E1E}"/>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E3DA3D99-2AA5-4993-A859-2C7AD256D1E6}"/>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87A19522-A60C-4970-AA6E-4111C09180C1}"/>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E6116F29-229D-4C1B-A12B-96B1B666EB78}"/>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BD068DD6-6297-4586-8348-D1AD927A266D}"/>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A337DCE6-0F2C-4094-96F5-CFBDA4E7C094}"/>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CAFDFE7B-C105-4C0F-AB2F-DC1AC727FF71}"/>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33CDE845-C2C5-4C2C-992E-04217B6BC0D1}"/>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E8924D82-049F-44D4-AF7E-B24E37352779}"/>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3BCF8D9C-7149-4C26-AD99-5A65155B9C5D}"/>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F2037722-8E35-4841-BB34-F4D8D8114629}"/>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298CE8C3-969A-40E7-B525-A9E18548749F}"/>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A568A1D2-ABA1-47EE-9F60-3BB68A4A118A}"/>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5996D34F-4B79-4D9D-957B-19DDF0FBEB4F}"/>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EC371CF9-1253-4A3E-8D18-F7D9ECDCA98E}"/>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C74A38E6-B95F-4113-92CC-663914F9902B}"/>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ACFE8363-92A3-4100-B48D-5B719CB816F0}"/>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E0EA277E-A40B-449B-8E8F-9D36E67999C3}"/>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49F8B365-9A4A-4A84-A737-EDDB3E18788F}"/>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C9445BFA-B96C-4D34-A37C-A61F5C213880}"/>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D62825BF-896D-407E-9EC3-6EB302795CA7}"/>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A175EE77-06A0-4AA8-AEA2-60567DBC1B03}"/>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63DA68EE-D62C-4CD7-8110-6A7056579B0F}"/>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981F64FA-5892-46DB-B748-14ABED63BF75}"/>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C65619EC-078B-43FF-B510-7D9AB6FAD10E}"/>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58EA23B4-4911-4622-B56E-84DC2ADF9554}"/>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B4162EAC-CDC5-47A1-BA00-77C0225ED92C}"/>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B2761D06-C707-4941-B5C3-44338C1231AB}"/>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9E22DF84-35CF-43CE-82A5-B2613F38E8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78000578-FF2B-46C6-9C4A-1780EB0841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484FD89A-8B57-420D-9129-5EFAB379FD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CB64C1BC-3507-46BB-8061-57981EE75A22}"/>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38B97666-D6C9-42C5-9587-F3E78C1D8AF1}"/>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C6587CE8-69D1-45DD-87BA-319E1BB685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469B8B8B-A9F4-40CF-A89C-DFEDCCB222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176E2AFD-686D-47F5-8D6D-D08CF0B80D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4FA09945-8A75-4760-A7A8-6C7753DB59D0}"/>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BBB81749-3DB5-43F4-B1AB-42BD0B6DACB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B1943B50-955A-4A3A-A214-CD2BA4D874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CCDEE891-C284-45EE-88E7-C4440DAF54C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C9A224F0-827C-4923-B4B3-E91F040337DB}"/>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7BD69758-FAC6-4103-8968-BEB3EBB8B5CB}"/>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9264364E-C720-4741-915D-0EC43EEADB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1299EE1A-DB03-418B-A965-6A76F15D17E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373EE18B-9393-4114-8D88-1B8F6001B02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349BD5D3-D96D-4ADD-9356-480BEABF30F8}"/>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B4B15188-C19C-4C45-83C0-0C124B9ECE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B7EEE8E4-683F-4990-9134-5E861AD6D41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5979E648-697B-4D23-825A-148C063A2D1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F800F6ED-0B48-4661-8894-BD599F34BBA6}"/>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D1FEA661-B2CC-4545-9CF7-EFFD536EF41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9ED8F543-E55D-4A4A-A256-47537FBD6FE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CBCA390A-201E-4DBB-8C30-28B5F1FE3ED8}"/>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24B1233A-9884-4CA0-A603-BF3602A76AC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57CBF6B9-5191-4255-8F1A-EBBB9AA6D1D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31AD904E-7A6E-44FB-804F-4BC9A19BB4F8}"/>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7A1839D0-746F-4FC0-83CF-4F5497821EB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BED4495C-898D-4433-9190-78BCC4FD76A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387B6B3D-20B4-4A04-88C1-326B12F9A7E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5B8B69B2-88F0-4E60-8C9A-285EB5C725D3}"/>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12422EC3-00BF-4A2C-9C49-DE1A9738AFC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15C27F05-8E2A-42F6-962E-2643C225CB5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9767626E-466D-49EB-B4BC-00B4DE0B1B9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95B7153E-77AB-4A6C-BC51-817853CF832F}"/>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529CF3FE-AF01-4E0C-AD3F-89AD3C24035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56AE406E-E2BD-4E8E-B945-B000613F41E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6AA3B340-E848-4104-BFA4-442803DFFF68}"/>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716B1851-FD5D-4BBE-96B4-15A608D35654}"/>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9FA6896A-B344-4F69-91C2-072B1FD4C388}"/>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B0C6FAD6-F636-4AEE-B04F-9E6AD109654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A0867281-382B-45E0-B2D1-DEF9BF06C63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5DE41B80-3930-4CE1-B5BE-CCB81B2CEAC0}"/>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F8C9CC24-010E-4D9E-AEA4-C5774E515EC8}"/>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812D0EBA-A01C-4DCC-8CED-356BB4CCFF4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8418FDF0-ABF9-4B60-BF48-030EF544EFE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2F8151A0-7427-46AD-9846-989FE956C557}"/>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941D801D-9FF6-429D-8812-CF4760EF5C1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2346C89F-F280-4EE2-BFE8-8696AC7BE23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A80AF800-AFD1-4CB8-B383-1B803B50B1B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DA419C03-A33A-4086-8910-55DA25F332AB}"/>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AB9810EC-8F3E-4190-92B3-F381D8DC1551}"/>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8B3D027D-DFE1-4CC9-A365-C3D5DC31817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D335A603-2AFE-4C2D-979E-AFE36C88FB2E}"/>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2D247D3F-22F8-405E-BA2B-80D717DD434B}"/>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11B5C3ED-B3CF-46B5-B623-1DA89EC0B344}"/>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5B95B383-D0B5-4287-8571-1492275F1736}"/>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B19836CA-B007-4FFC-8B7D-218521C9A8D6}"/>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D2F5BBEC-14A5-49AC-8F5F-557FE7D018F9}"/>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74956484-BC9B-4C8A-ACF4-F9D2348F65A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6E26C2BD-517C-43F0-9171-114ABB2898E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9B7F90B3-BD44-4FD7-BFC8-0188DE3FC880}"/>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A3E7EC83-6041-46C4-80B5-10EEDDB7E8E6}"/>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4869DCE0-3FED-4996-8356-CE985BF0679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02226316-F772-48E4-81A9-2861571E09B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D94FB4A3-DE2F-454F-B9C5-E4C7422989F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226A11CD-0868-48E9-97D3-80F04767C1E7}"/>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10F6DB86-E1A1-4635-90C6-88458147A2D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B6BF1753-16D5-4125-A6E4-5452C325D6D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CD79D83A-6CA0-4536-9BD2-4B21F52A87E3}"/>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522B471B-F5BE-49C2-8814-9DB7458AD99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3347BD28-6E41-4E5F-BABB-529FED34B84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FAF318ED-CABC-4C79-B481-BE80D0C8D0BF}"/>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8087128F-D1C2-4597-8237-2BB170DDE194}"/>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AB702704-9813-40AD-BAE5-70BED4C6987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24E07913-6923-4F19-8D5E-208A285D56F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77E3D617-E07B-4793-A09F-9659EF63AE72}"/>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A1ABFD16-2823-49D0-880B-AAB8FC58382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5C9B3168-5ADD-42C8-A47A-4A59A45060C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1DA3416A-2AC3-4ED5-9D42-6CC61FF64EB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64768E2D-7416-43C7-B247-5D6E7E26822C}"/>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6C4BAED0-5473-4D45-A444-B5E26CF27BE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BA358A8A-479A-4EE5-A3DD-848138129D91}"/>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277BB872-9576-4861-AF68-502928E2188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9D4B3E73-E502-476E-AB68-F1E9A52E3439}"/>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00A3439D-BA64-4725-B73D-081F6469FAB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C7E3F5F4-2C0D-41F2-919B-E132772B637C}"/>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329AB621-DAF8-48BF-A0DD-D9B2FFC11E86}"/>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414D04AE-9A15-4505-A441-46788438D372}"/>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089C355B-AB88-42CE-81A8-62C75B7A1EC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F0967391-365A-4156-94B9-68650B5ED952}"/>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0680A124-02C0-41DF-A55C-9BF6697CBA3D}"/>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90A564E5-D255-4E57-9F42-1ADEC82E92A9}"/>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51B718F0-435E-496C-99B9-5F8A4E3B2B1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04EEFDF9-DD9A-467F-92EE-8C0072A88801}"/>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BC370F55-D3D3-48B9-9352-E6CEF8745951}"/>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A76A8679-9E75-43E8-8857-3DA22102724E}"/>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65C3E283-7F90-48C0-AF7F-976F8CA50AB4}"/>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DCAEE394-D62C-451C-BF43-1E5969033302}"/>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520C3E82-8FA3-4BAD-9DA5-942954A8816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FD4F7890-3B79-48C3-AE82-54810063232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709BCA1D-7D44-4C2E-8614-35F7F960159D}"/>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6EFE78DB-6F99-41DA-8962-B7C672DA1E2F}"/>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D9E6B0AC-B41F-41A2-8CA8-50E33B4FB822}"/>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A16F1C43-3F3A-4A08-BDC2-C06A784DFA2B}"/>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F61F333E-BF24-4EC0-8EE0-C4AF482A1AE6}"/>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3DEC9127-CC97-4211-A1C8-C0951A1BB502}"/>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72AD19A4-9051-4E38-9EF4-5CA1E1DDF37D}"/>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D4C44747-18D2-49B1-B578-04EC16781575}"/>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3B167508-F2EE-46EC-A717-00837C07D7EF}"/>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A1D6B4E5-C5D7-4AB7-874F-59C11F9C6C67}"/>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842E618C-C81B-4E7F-BDF9-130B00872165}"/>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FC22E23B-0672-4D98-81A5-62CD71649752}"/>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0BD52297-0581-4BDA-8AF6-122AD2D4D66D}"/>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15CC32D7-5A30-4CDA-AD7F-25D3E74B854F}"/>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B89CBBAC-5C23-46F6-BD77-255A20F705F2}"/>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57A55085-F56D-482F-BCC5-04D9F360D61D}"/>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3E4F8BEF-F15E-4D78-8D82-4F825D450814}"/>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03289B05-F2A6-487F-AFE2-B3EDB909BBA0}"/>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7BA7A0B4-2D96-4F54-834F-4546A199EDB1}"/>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C66E9DA5-C76F-4A94-8687-4287C83E0F52}"/>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016F2912-CE4A-488F-B279-87536124AA82}"/>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5D6AF9F2-9ED1-430D-9650-D0DDA57219F6}"/>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7957FF35-7C06-43E0-B50A-984DBF527C40}"/>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17441864-461E-4BF6-8BC3-179EC8F8BB2B}"/>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F0DD0BD2-6743-4BDE-9221-F30D4CC928A1}"/>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7757604C-9401-4B15-A7FB-33084566DB9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28E4AF2A-291A-4D11-A44E-331B1A8FEF52}"/>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CEC49DA8-C62F-44EB-BDF9-8B60EE6BC091}"/>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85298E23-8B76-45BF-A981-13E1F86E6693}"/>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1F53C049-7DEC-442A-BCC5-49014D99608D}"/>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57F1D95B-910E-4EF7-A4CC-9DDB7138A4C5}"/>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642EAF2A-A39D-44E1-8436-DF1DB69E4E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DACCD036-BBAD-447E-B761-3E51B83E40EF}"/>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2DE96EA4-86B3-464F-A888-59143594F089}"/>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4BCE0503-702D-4CD3-8E27-D5D2875BD4D0}"/>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8BA04E0A-67D8-49DF-B6E8-FB44796854F0}"/>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0B265A2E-32DA-48C2-9178-9EE90F5D9367}"/>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441E0F93-F416-4044-A8BA-42615E0B568A}"/>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89C1F618-2C9A-4078-8444-4F294B1D96E6}"/>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01328E0C-B70E-4E0A-BF9C-2B35B005289E}"/>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50B795BF-E2AE-48E4-B318-D687A03ADE9A}"/>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6FD459CB-5D3C-4DAC-8AA2-9FE2FD8EC5FA}"/>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DE74A275-1150-499B-A1CF-D2F37E281330}"/>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D0DDE2EE-AD8F-489E-A182-5A544E547A22}"/>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DDD800DF-979D-4D09-86BC-C49F72B3275F}"/>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DA0AA4A6-FF05-4EA4-A6EB-224B0D61CE11}"/>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F89FFB96-8853-4AD5-92F7-916EAEAC3150}"/>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49B53427-025C-41AE-98AB-C9E9C3F35D8C}"/>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618DBA98-B322-4FCD-B5FA-A3DABEAB8082}"/>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2CB20218-0FDC-4583-AB12-0E5325CF2053}"/>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CA4F74CB-F0B9-4F32-AB98-CA57C83E3909}"/>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F899ED2A-C739-4341-9765-3CBA61D93976}"/>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E8EE3B63-E473-45C9-89B6-7F6A0E84605D}"/>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A7EC91FF-E29E-4685-A283-7EC6AE50BDE3}"/>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A6B01A04-E04F-4C3A-B984-35D6C5594688}"/>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5C41E62A-E01C-4E8E-A684-EA7F0A35BE80}"/>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9025DC6E-91E0-4516-BB49-A49EF9C1A6BE}"/>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C6F1499E-4B2E-4FCD-B342-904966CFA4C5}"/>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6C2E2B91-C15B-45E0-A673-95097D670D89}"/>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377B919E-E667-4442-B145-B8D0FDCFD607}"/>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330D54F2-B804-4A73-8C42-0C1D3FCA8B8B}"/>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A6B79F8C-F347-4D75-8CC0-640E690099A5}"/>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FD9F35A1-0F63-48BC-B0FD-8937D07E8C49}"/>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BACC5218-7B37-4F74-96A8-84D24E9F0401}"/>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9D1AA439-B016-4217-B635-5A795D213C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C1A6836D-3FF8-4098-A22A-612B3FEA8C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2010B153-8AEF-4B05-8129-BDDF0B9368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D116DE16-5A96-47E1-97FA-CF19F32F47C3}"/>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E219C13C-45BA-4E80-B40E-4B61471C29D2}"/>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482798B0-8071-4F91-9F82-98056B1B32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28B24AFC-AF51-42DC-A685-140D1DC70EB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05650CF1-A0C3-4BBF-A530-9B44280785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DCCBC31D-2B85-4BF7-A15D-1AC97AFABC70}"/>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A13582E6-F020-4AB7-B3C8-58A17D690F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ED464C41-48B1-4357-9591-7FE7AAE2BD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45B64931-1CD6-415A-ACA6-F2F382B9BF6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3638244E-ACDB-4ACC-B673-7F289BC7B4DA}"/>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EF1B51E6-8F84-4029-9D4A-484B8A612154}"/>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E5044AEC-D67A-4F9E-8E25-25F00F7241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17FB3897-0BD5-4147-A07D-E3D54AFA256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C1EE2F40-ED68-4E6D-BBAD-850E7406AA9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95FB4777-8657-4AF5-8EA4-523E1FE0B68B}"/>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38FFE1FA-1743-4DB4-B179-5CDFC8A7DE4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B34C62DF-97E5-4061-A3D6-EE336EF32F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4963F462-D4BC-448C-8858-317F36A8F3D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8AEF48EB-7400-4CAB-AA1B-F497441F5CB5}"/>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6D559DFB-2DAB-4F0F-A0F1-9E10267942C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E48D0BB1-05E7-4FCA-ACBA-5A9FD759968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996EFB7D-3FEF-4AC0-93AD-E07F82AF6793}"/>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A800218D-DE9F-4F79-995A-B6F5647B4D8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E2A991E3-AE56-4607-8C8A-DE2AAC0E6F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0E7EEEF7-01CB-4035-A021-1E3AA47AD3F3}"/>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9BD497AC-24E6-48EB-8D20-B9BC2B39C9E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30F5D6B6-8D8C-4749-A31F-9C036E4E104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C6D359D2-AA7B-4995-A5B8-24FBB05EEEC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99A9B119-F665-4AB0-908C-87159660249A}"/>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CC710279-A6D0-4503-8A9C-C4AD0A6FCB1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EC76EAF8-1A7F-40B3-9706-2548FFDB08F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0B0D1C9D-3CA4-4AC3-B92E-97F49F235DB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CC3C18E1-8977-484B-A781-F242432076F4}"/>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70081A2A-E78F-4A22-93D3-C9D69F5909B9}"/>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D999EC8E-71F3-4CD1-8EDC-FD0E9C45FFD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9E340FE5-9FFD-4FF2-B862-B573F4260F0F}"/>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70ED231E-6961-44A7-8999-608322500B40}"/>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C91DA508-0DF7-41AE-B450-20156D02C7A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38DA1423-6E60-41DC-BADC-1739E9C87BC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0CFAC94E-9185-4C2E-9FE8-6F103A4410D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39DAA925-1FB6-4E21-9917-41BFB411068F}"/>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851D8883-4EE7-4111-A0EC-1BE2CA5ABF25}"/>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F35B3FB1-E63C-4A58-8B6A-CE9C9CA7697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6FD84A2F-D15A-4411-AAD1-7A9F7736ABCE}"/>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51C899EE-79E3-4C33-AC6C-A465745D70E8}"/>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641B486E-7DA4-41A4-8D10-836B3453D06F}"/>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55FFBEB0-E600-4140-8642-655F9B1C9A4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8C49CBFC-C4C2-4B2F-BE09-8DB873F077E5}"/>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40041459-9DF2-4E3B-B937-534BAE409690}"/>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3985E1F4-E18A-4673-811B-7E99B33717E1}"/>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AF2887E3-7A4C-43B8-92F5-605B49EEB6D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ACD7122C-458F-4A9A-8472-923F969A3863}"/>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5397A057-9E6E-4926-9A49-06080FC26129}"/>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46392C5E-C3E0-4733-88F4-987F024A8AA1}"/>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D2D5FA55-F168-4AC2-AA43-2FD32E423529}"/>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CE516A50-1713-48AE-8FBA-0954DA26DCDE}"/>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24C73EC3-4F8F-48E1-AE71-15DB81B5908A}"/>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B8A9D6B6-50B1-4DFC-B1AF-E31089400F0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92824797-6242-46B4-AFEA-CFC4EC73D26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753D239C-53B6-47A0-A289-8B0AE348E613}"/>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ED9BFE78-5511-4A00-B305-964F8195A645}"/>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C3C68C6D-8EB0-4E3E-8920-7D95D7049EC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53BED072-B8E7-4A73-B48B-3824793F670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868EC2F6-C73E-4BAE-B05E-A83AD9C2B57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0E18DD00-722B-477E-AA14-F8C9F6433E2F}"/>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3F1ADF50-99E6-45F8-AF50-8888BDE57C6A}"/>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05360E64-437D-4DDF-843F-B365A019E0E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487D94F4-4D1F-4121-9171-9F0FFD3D5021}"/>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498C6543-F055-4C3E-8845-1CA22F8BA15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EB10FAB8-3D4C-4E46-92E1-C5252A0E8DB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E42F896A-95D3-417B-9AC3-EE2076C6BBB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35A565F1-372C-4514-82AB-172F86215177}"/>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43355D3B-C511-4799-8E12-B8CBDD5D498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E318BEDA-CAF5-4A20-8C1A-9F5D5427081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935E60DD-9343-4700-91F1-F943F9BCDEFF}"/>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B180E103-A3D2-4FA3-95E4-26E2E790BC5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122A98F2-9F76-42A0-9721-99141FCE2C4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9568B55A-BBB1-422A-A711-4871C3F7322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416AD5F8-303E-4D98-8963-64E6C5E2F4FE}"/>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98A5AA5E-04DB-4FF2-B2FC-1A6A9489370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63C384F5-B13A-425F-8A82-594850B995A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6E57CA85-542A-466B-BBEC-18D88B5ADA93}"/>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330D92E5-ED28-4E14-AB75-F87362A48D92}"/>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9EC96754-088B-4B5F-A69D-695BBC90ECC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2AE24CBF-E1DB-4CD7-90C6-EEDD6D0BC2C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1ABF5F6E-EA11-4050-98B1-7AF7A013B4E7}"/>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63B7EB93-0B78-49DA-A65E-2FE72D4789E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B944C3DE-E73C-4FCC-99C5-C334B45FBCAE}"/>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83CD4640-76A9-40C3-86E5-2432B2D9926D}"/>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A2AC3D2D-8E8E-47CA-9EBB-82BE8B783746}"/>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52334170-E3FB-4440-B698-6913399474EA}"/>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F3B57D1B-255C-4164-926C-ACD07CA5088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A4880865-38AE-4EC2-BFF1-24A6BFC5547E}"/>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6CB47DCE-041A-43CE-BCF9-B4247D6B6A7B}"/>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9DE90E22-9177-4071-A89C-F73CB4585FB2}"/>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58A6D011-9834-4D66-AE29-F05E5CA15FE1}"/>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941CAA68-6ED3-46E5-B531-3E42240E30AE}"/>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5B0A7068-0053-46E5-9765-454D7A55E6A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F6A1816E-BC85-42A3-A2B5-083F2402EE84}"/>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43D4BF29-C2DF-43E2-A291-0D4F382B872D}"/>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0861338D-A09C-4D33-B707-C0B380D77C18}"/>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8E0D788F-5097-473C-8573-2120F9D3CD0C}"/>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E97DA845-7E7C-4F65-ADEA-86AD4BAED442}"/>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C25AAB42-B06A-4676-97E2-8569EE8F0DF7}"/>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67A856C3-04C3-4C26-81F8-A12E01637B26}"/>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0CA7532B-E69B-4577-ABEA-8B232E4065CD}"/>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73BF4877-DAAF-4523-9FD6-325B45B5729C}"/>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066B74D8-8985-4378-82C2-B3EF54183975}"/>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2654773C-2F79-48AF-BD38-2E85283AC47C}"/>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F3001510-7C37-42C3-9A73-E16CF346DB6C}"/>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9B8A9807-F7B6-4EEB-9509-1661F92EB9C2}"/>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BC44F526-5E2C-4593-9814-29A221E1CD2D}"/>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F9ABC909-D8C9-4841-AB7B-80358664D41C}"/>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9BB40FEE-8E8B-4F46-B45A-9833BE6CC6F3}"/>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62891155-0EAE-4271-BF24-068ACCB3ABCE}"/>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39D1DF4E-EEF4-4859-A1B9-671D6D0283E9}"/>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4AB7AF95-5E43-4121-BBCE-6BFF37B7D691}"/>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1AFA7B39-8A9F-4A88-AF02-9A315D116EFA}"/>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13A66EF2-95CB-4754-8AF6-0B9967F0FE9B}"/>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FE143BED-0793-4DAC-B694-368673981026}"/>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2A5213A9-0897-402D-9539-F85984CB9DD3}"/>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C744F44A-D826-4DEC-8647-4EAB3C771200}"/>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1AF394A8-D51D-4468-A49B-1092B119992B}"/>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777C2856-C0BB-4696-AD6B-731E0D24E3FB}"/>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7BD13820-7959-4D98-9376-6AB997433536}"/>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C75B2F61-93AD-4FD4-AF3A-4BBE70CA9B0F}"/>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B11EB7C8-34DB-41FC-A2C7-53383DDBA052}"/>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1FCC8768-ED5C-4500-AFCA-4208E99C2FD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4A1B5C66-6B9B-4455-B1CF-0B9E328F1539}"/>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03C0EB17-5883-4C35-BE12-76AD501ECA2F}"/>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F5CE5098-41E1-4447-87CE-47479A69D9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36BAB18C-9663-4818-AE6E-8C8A939FFB79}"/>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9165FD25-320B-4B64-9898-87045CD96DAA}"/>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9E10D808-6218-4E78-AD68-F24DDF271E53}"/>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487EE5FF-571C-4824-88B7-1B2FDF1B8AD7}"/>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E16CCF94-A27E-49B4-AAAB-E53E27C2F4D0}"/>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1E4252BF-8029-4534-99A0-1E99B1A57376}"/>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E1CCF1F9-2A62-44A0-B2D8-AEEEB5F19B71}"/>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93A08B6A-EA8A-40AE-8C2D-5E6F2EFD1A62}"/>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7903D9BC-341B-4906-974A-1AA9C04E1124}"/>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C6001544-D377-413B-8CE0-233EF540744D}"/>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FA464BE7-B0A8-470D-8DBF-51F3D184AD11}"/>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7CBF3DE6-0A32-465F-805C-05E42D89260F}"/>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38DA7FD0-4315-44D0-80CF-DD26A60AFD08}"/>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65E97C43-9DDE-4620-ADE7-8DF2A1F9A8F8}"/>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7A470E1A-0DBA-46DA-83F1-2C61B7DA3603}"/>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FFC2D398-C0BE-4A7E-A8A9-9680669E3A0C}"/>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F1A37103-3390-48DB-8D73-68907CBB1E22}"/>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DB65816E-2A02-4EE9-9E01-90E50883F45C}"/>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B1C0BA9D-56AC-4875-A273-FA4BE82CDEF2}"/>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C9C564E0-04CF-4DF7-9A45-31F0DE234015}"/>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8E0E358F-783C-427C-9603-D75DC99B6243}"/>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4C577E44-700E-4D3D-A40A-9D9C02FBD5E3}"/>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F2E094A0-E164-4252-ABEC-B96A2ABD7873}"/>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8EE35CD7-CA0B-4985-8A8C-F9A67149B219}"/>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696BF2E8-C2E8-4276-8418-E6D691F08308}"/>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D3081F9B-21DA-44BB-B9F8-184A089A17D1}"/>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E1C28C4D-ABD4-4AF4-9FD6-5C57BB55F5C1}"/>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2462B3A2-485D-468A-A355-4C8B94F7963B}"/>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7C6F907E-3F05-4A1F-A24F-EA12F4D21278}"/>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3C099C20-2AD6-4C28-8EDD-457453F91204}"/>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FC35DAE7-0FC7-4C41-8057-AB9C0E493D0D}"/>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A5BBAAC0-C933-4824-A19E-0E8743F5BA3B}"/>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2A97FDA2-2DD4-4304-BA58-CCC739CB64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F193B3F4-254B-491A-BC81-4F841E3AFB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80BB7DBE-AECF-4E8D-8E68-C99CFDA66E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90001130-7F90-4315-B126-C2A738087D5F}"/>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6C24357D-3A44-4C5A-A735-835C895CE88F}"/>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86CFFBD4-8711-49A0-93E9-D5EC8395CE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EFD9D6C7-0AE9-4F80-A681-9647CEA162F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600D52D2-3356-4E4E-BA7B-E1D5E95CC25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9EDF8A66-7C1C-474D-BDC5-AF52B7BB1996}"/>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C625EE94-D841-4C89-8DD9-E2F823800B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9CC6787F-BA23-4C0B-A3CA-58BD5E36AA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D9F28FA1-A238-4ECF-BF2B-92574B9633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4C076559-601B-492A-A797-43709E5AB1D1}"/>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2D3DDFF2-8141-40F6-9EAB-D14CF74682E9}"/>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D7FF7048-3AF7-4F99-8A03-297069CDBF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6836E942-DEB6-49FD-9EAB-96089C4902E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25C755BF-3A52-4C6D-B1C2-510D3BBE4D4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1C9192F6-F13B-4ED8-9A77-B9FB185CC0A4}"/>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5F7FA180-9467-4348-B9FE-3C3ABD8AFA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942A8D92-DEBF-4657-A6DD-99326ED6F64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E736F97B-85A4-4983-A417-FC62C8EBC57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2BD02F08-FBE7-4CCA-8132-39F5C42E676C}"/>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E937BD06-A7D2-430A-9554-FD0A1413E19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10A7FD17-2D14-4C69-9054-38E0289DAD9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FA5B37A2-F6A6-439A-9F0B-8ACE557767CD}"/>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F26311F1-D5BF-4C2F-8EF3-8F490AE43F0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ADE829F7-B3B6-4F97-B72A-DE8E9AFCE6D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C9C31554-1C2F-4A09-873B-5D98AEBF61A1}"/>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BF3F2C83-A966-4340-946C-01F26B1491D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921788A6-1C29-495A-8202-F0E3FB112B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7341593D-259A-4D5B-AD3B-984A7024901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08E656FA-A891-4514-BCAD-106B83EC34E9}"/>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4BFE8D0D-9C89-49EC-9034-5772023EDA2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D466A99D-ED2D-41A5-A2FA-1D267BC99B3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E0510FD4-72B3-4E44-BA66-40A9AA97DD1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DF63A6B9-771D-4797-9D9D-8D318547E081}"/>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C144054A-FD4F-45B6-908A-67CDEF92B5B7}"/>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8B7603DE-414F-4752-9AA6-765BC9251C8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E267AD5A-71EB-4ED2-AB29-907E3EB3108A}"/>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8143FC91-04CF-448A-BB38-44F88FC085F0}"/>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32379ED6-A7D0-4222-AF1D-7209A755B47C}"/>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D1CF0B6E-5994-411B-A825-D24C6A6F9A2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E6F509DA-75D6-4470-AA92-5B19A7DA00C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6ECA7D2E-66B2-443D-9379-F1B10E2942E2}"/>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22A8F377-CA2E-47A7-8975-CC2A74E3E4C2}"/>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78A710B7-D872-4EE5-B70E-1BBCA50163A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83009760-EA17-436F-8C4A-5F9DB05F40EC}"/>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B5630BEA-73CB-45E2-9F5E-74B625DBB8EA}"/>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9A447F3E-8733-481D-B030-1BA5839690CD}"/>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1DBC30E3-678F-4ED1-9A28-8235238115A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AAFCC0FE-EA61-4D58-8BA1-90D8EA1BAC9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EF68F81A-BDA9-4982-809E-2D3B8AF50170}"/>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13B35BE4-117F-40DA-8E7A-50EE166D6383}"/>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BCE44DAF-43B1-493A-81A3-80923A2CDDD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00338531-BFC6-4DAD-87D5-EDB7057DA3ED}"/>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121A6181-0165-488A-B944-43C419A81CBE}"/>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12450E86-9D37-4238-9541-91D4472F2D31}"/>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CE9EC9E1-5DF2-4B78-82FC-3AEB88F56841}"/>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F7CB7A55-93A2-465D-9BA0-CB7DCDBBBC00}"/>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13BF27D6-1C20-4C75-BB41-9434B0907196}"/>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0D4C8DA6-10D5-4F44-B8B3-30233426BCC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D884DF83-3C5B-47AF-8C1A-F793CEA3918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1E6F1EA6-8E7F-419B-8A40-9CF88B5192D8}"/>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9CB584EF-DAC6-43B3-80BA-38E03580F882}"/>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0B82FA3A-60A6-4CA7-AB00-1CF5560E123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390D2504-5D65-42DF-9D28-4B1A84FEFF4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966E638A-745B-4F2D-B008-E5C9CFF628F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DE608130-6D70-4845-8AC1-4E3615FC936A}"/>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009A9C26-D6EE-49FA-BFC9-384D16DB9AC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888641CA-400B-4221-966B-08161132F13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9DB54FA0-C14B-4B37-9263-13BE79A47FB2}"/>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7609D23F-13ED-4A7C-89D4-F8E6061F5277}"/>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7BF09005-3328-4740-81F4-DA78D6B6745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82300C27-844F-4156-9C83-845BC580DC7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315BF57D-A4CE-494A-8B14-C6B13D14340D}"/>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6F9023B3-CC81-4C0C-8634-44056A3F35D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AD4BCBE6-9CD6-473E-BDB5-6A488D1C876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A2ADFBD5-9D4C-42BA-8FD0-1AFB8976F967}"/>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76805993-06CB-4148-A40D-46DA40FB731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3501EE38-9A11-462E-A783-F1CB657DF33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621691F2-3DAF-4D9C-B962-0C3CDE9902A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07886FC2-2F93-40A2-81B7-9ED6EB11FEC5}"/>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8E4D556D-49C7-42AB-B1B3-80DFFD84346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4F367390-16B4-49CF-8797-F81A78CCD281}"/>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3C5ECD9C-8615-47D2-85FB-F2276AC696F7}"/>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E80B5C81-B33A-43F4-8E16-4D6283187C42}"/>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B18EA886-673B-4EEF-B196-1A25A6235DF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D57AA753-4521-4F3E-A1E7-CBE44289E20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216A3D2C-AF92-4928-BE38-AB1E8FDAD609}"/>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61887034-7E8B-4AAB-A0AD-A8E7256F3DD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AD02940F-5C98-4814-9F25-B9BCB4F312FD}"/>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7CDB9C2F-FE37-4E59-A96C-F742E7AFBCDF}"/>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3FF3E538-AAC4-48CD-8DB0-9CC6572DD661}"/>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A2AD20F2-A0E3-43AC-80C2-5E0E20E0183B}"/>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B879B113-52AA-46FD-83AB-69D12A9466E4}"/>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2F996633-79FE-4264-B427-A7BDEF3BD709}"/>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A9850503-54C1-4BF0-94B0-E07B0253FEF1}"/>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F5E30574-446E-4F7C-9F2B-C8A28146FB1B}"/>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1E13D79B-70EC-4F34-BE04-678E2CA1B572}"/>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E38CE313-F37E-447E-A0B8-09E10307DF48}"/>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0C661454-6395-43B4-9350-D24DDB5C38C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E7B569F9-413D-430F-B17A-FF5491E94906}"/>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34B699F1-401A-4F03-9EA3-EF60300F8EDA}"/>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123F3FC6-FBAB-4A7E-B502-CEC2B50D8F0A}"/>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E952B7B6-969E-4185-875D-FBD94F9C038A}"/>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EC3E3A85-A5CF-4E47-9DEB-5D481689F634}"/>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8604E50B-456D-46B8-9D07-B9EA75966EF9}"/>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3A7DA87C-8ED6-4D52-B0AB-A2BA3B552547}"/>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040BF840-F363-482D-AB11-FCEB97395D30}"/>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198669D7-1513-49BB-AC05-5B4C0F80213C}"/>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4D4FACB0-E011-4EC6-8236-0A70FCFF0E33}"/>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5135E7E9-493C-4461-A0C3-00765DE82065}"/>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CEE1BB5A-A69F-40C9-A33C-53A3D65F59F7}"/>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A0E91BCF-39B7-40F3-93B1-13FF30598023}"/>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F148C824-418E-4C67-B84C-3FA4811E5C59}"/>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FC726393-7164-4A41-8E4E-D90A97569D15}"/>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E7D30A2A-0757-4D83-A20D-8BF737B465B3}"/>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7ACAAD27-71D2-44D9-AD45-3CBE6F910B2B}"/>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0961AF61-AB0C-44B6-B41F-D2A93413BBCF}"/>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9C50ED05-C9D9-467E-9BED-C7B6DF60BBD2}"/>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D760FAEE-0F40-4665-A33F-3B0EBD747AF6}"/>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E9048337-8675-4F31-A3E6-A53EE1BB0016}"/>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17CD0B3E-C810-4B39-B2DD-952A955313D9}"/>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700D3722-8E53-4736-A4EC-FE8F209910B1}"/>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3F953447-2962-45D9-8F60-AC2A28389DBF}"/>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A442194B-5823-4B6E-AF59-9CB23F93F36F}"/>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A23C464E-BCF1-4CE4-9F08-F1DEE682B615}"/>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CF605C84-B84D-4F50-AA3D-40521118120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29409FE1-7560-40B9-88FE-D83C1549453B}"/>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19B5AC89-1CF3-46B1-9404-19BB13B9DAEC}"/>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6483E38B-64FA-424C-AFC1-018C4B640339}"/>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26A7840A-BF9C-45F6-95A8-902720A4127A}"/>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F4A812D3-0551-45A7-8327-1832077D36B1}"/>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D7CC5B64-B612-433E-A682-DDFF71C39A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88B17579-D3E1-4AB6-85C7-CB909D782EB0}"/>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CDBD3B73-F739-4CCE-A435-727A0D64EEAC}"/>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26E4B913-45B3-4C12-B729-09EA65F59C88}"/>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9AC6CB04-6BC3-41B9-AAAE-C0C09F6D7B81}"/>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1BC0F05F-7CEF-4EA5-899E-2F8422DA5D00}"/>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7074FBBA-95A3-4834-A3A2-5B93925FEADE}"/>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E0E7AB2E-6BB5-4708-8102-313C1BE9DB14}"/>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2A2A1E12-7CCE-4091-86F5-F560749181B1}"/>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04CCF714-D58D-4A32-91AA-94B7F0684153}"/>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08C4C264-0254-4BA4-8A79-959B7B273783}"/>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400F7D00-2CEA-42DF-B048-55A32C21AE01}"/>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0AD08272-EF50-42D7-A829-7E8853BAA021}"/>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138E3A85-88E2-4060-AAAE-7E7E3B633800}"/>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900610A1-62B9-431D-A3CE-E5F0EC9D44A3}"/>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2F03CC86-3F4D-4BE9-A43F-6B489F87AAF3}"/>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7E8BE881-113F-4DD0-95C3-35DF80A23357}"/>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22F909BC-0FAD-4DEF-8960-176F0FA08563}"/>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04CAE439-20C1-43C3-A1DD-42F66DC08D7D}"/>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E57ED590-1210-4200-A338-87E5DF07C1E4}"/>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9B5B9DB8-F810-4C33-87E7-BC29C380D583}"/>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CBEB7659-24C8-4579-AE31-67778FE03A5E}"/>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85F97A0F-8113-4C75-B134-A339E238C3C3}"/>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B7A6E24D-4CC5-4EE2-9ED0-4EB7A2E9C5F0}"/>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E8679780-3B39-4111-930D-CE46B945B610}"/>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46678635-BBB8-4601-BE3C-9126818A0DA2}"/>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B9E9476E-6CCF-4584-8EA7-A19249FF3750}"/>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5D8C9C94-25AF-4783-BB3C-4505BC86E5D4}"/>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7A60B643-89BF-4057-8287-E9517981B6E7}"/>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7FBA2BD1-CD49-4AAD-8D06-1E845BA7833F}"/>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A3EA39D5-C2C2-4D9E-AB9B-CE0602CC6C03}"/>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6CBA5869-1722-4FDE-BB40-F54BBCDFD662}"/>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2CC718BE-42F0-4367-ACDF-8F8FEFF8D3E4}"/>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45656F92-B184-4793-94F9-16A23230FF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B53D793B-A2B3-49C5-A364-13CDB4FB86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D984187E-5154-4E11-8BDF-D2F36B19EF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D163A9E0-B31D-4D0B-B587-682941E7FB70}"/>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AD0C9861-31AC-41A3-97AB-921D954538B3}"/>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674538F8-B236-4D62-B5D8-7BE3D4CC7D9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04A06380-D722-42B3-8707-842E2549C7D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5574FB26-6F4F-48A5-809B-2E1129413E7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61D6588A-55BA-43E8-A686-F20AF2B6F598}"/>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BC70FF90-3747-459E-B8D2-5BBA228190C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82137F9C-05DA-440A-96D5-EEE337881D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09CB0EAB-C1C1-4101-B58D-E2A7ED71EE5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17249FA9-3284-4AD4-B66B-B70706EBFBEB}"/>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C27C1807-53DA-4F0E-AD27-F5B2AC04C354}"/>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A25EBC5D-5C3A-4FFF-8B03-82EC800D11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AAA06A19-01DF-4917-8AE8-7576019B0A7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A2303FDD-3599-425B-9AD2-5D090C28D76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E9A9DEA3-E13E-425B-BE98-721558CE2410}"/>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335EF6B2-85B2-409B-B9D9-9E5C0EF6E84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EA78BE5B-601E-4BB4-9886-F9D490CE101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26BC905F-399E-4AE6-A27A-009137D76A0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7AEFF11A-BEAE-411A-B54F-97792734A963}"/>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835AF4E9-638A-47EC-97E0-A262D1E1BDE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C69C0249-483C-486A-BD5A-CD3D7F20684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03334B81-FA9E-454D-AE34-59BD577274CE}"/>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784E7E03-19C8-4484-8330-29A95AF52F8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B13DF96E-566D-4FAC-B1F1-CF7BAD295FE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2746FED2-3361-488F-AB18-F5CED2F5DC6A}"/>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4EA901A8-970D-481B-B5A1-C67B81A178D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E1395A09-8A97-481C-80BA-2DE52EC5A43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55765829-79BA-4E5F-A7EC-62D521DBC31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4A57C0AC-D49C-4BBC-AE94-B4096A2C62B3}"/>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4E3C3715-368C-4ECF-B722-97CA622718A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A26AE6C7-0680-4FA3-B35E-8889E0E36A7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FE4002CE-1751-465F-9E43-B0DD20DA726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C9381F8F-A592-4EA1-9A4A-51CC825FC7E2}"/>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066B2D9E-BF9E-4BB4-9B50-413C919568D9}"/>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F0C600D9-C264-4703-A002-D1D4FE0AF4F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1CF44C5C-49FF-4CE6-90AD-0E8A34AA0C36}"/>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9B2FD4C5-6229-4F83-A8DF-047B56363426}"/>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F3EC313C-74CF-49EB-8A6B-2DD336693DB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964FD463-3EB2-4467-BFBA-68D72349BA3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21E76D6D-DA9B-4C3A-B6DA-BBB05518B8D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9F5B1384-D1F2-4AD1-A4FE-716AB7ADCF8A}"/>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3DE50F2C-43DD-435A-85F9-038948616C59}"/>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E41C9E10-12A7-451B-98F6-F2BD653060E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AE8E818D-F036-496C-A173-A709B8A36CE5}"/>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9270DF25-E59B-4FEE-9B3A-A1508420F8B1}"/>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D9D0D3F8-04F2-4ABF-B7D1-9D4A7EBB84E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D027D35B-4CED-40EC-8D0D-850EF368A83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E26B8537-E7DA-4886-9955-6318C668315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1CE75F8D-ED55-466D-8636-7672D7B64BC2}"/>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800173C9-2F65-429E-94F0-56D57083595E}"/>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5B6C5319-CCB3-481B-95AF-FB11589E194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D95E3F73-DDBD-4DB9-9672-5B369445281E}"/>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4141C0AC-3029-44C2-8C66-64859FEFDED0}"/>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9C0BFA2C-3D2A-4758-9527-6730B752904F}"/>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0BB2BE1E-564B-46DD-BC89-4BA6F0548095}"/>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9B6BE45C-B4B6-406A-AB59-ACF5359E3710}"/>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18F0B09C-52E1-4EEB-B3A1-8A79DEDC8B58}"/>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254A6D3C-0723-4FD0-A4B0-43E671C9EAF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7F84CE57-2781-4278-9CBB-087A24CA0D9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4E6FE654-AFCB-486B-9281-D95ACBCF0C30}"/>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65A6F441-EB1F-4B18-B1E6-C2A93C694D9C}"/>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93327100-06B2-44E5-85A4-E2FE95304B4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72F2E599-85E9-483A-88BF-C64D7BAE7C5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555093A8-E5B4-49D2-802D-7AFAEAC17DB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2DF8894C-B4B2-4E75-89D2-E218842D7FCF}"/>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FF746DA5-2533-4AC4-AAF5-DCFF8501D26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41130270-3CAD-4469-9F7A-F488471C585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41389091-E465-4088-B345-99C4023078D4}"/>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0FFA1B3F-1677-41B0-BF98-5C310BC7C2A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1F2ED25F-BCE3-4255-9A79-5FFF99D60BA3}"/>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BA2910FD-68EC-4491-8346-1B949D02B288}"/>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55AD1C5E-27C2-4E91-B0A4-B63F8BCF875E}"/>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B24C5D05-53F0-4C26-BB51-24C20EBC707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DB370726-81DE-4304-A28C-692198F1604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840B6A48-2713-4F8F-A453-88E004B02D48}"/>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1586FF8A-32B7-4260-A3A9-4C6A8DEE379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8CDA9AA9-15B7-4201-A89C-92C4C51B571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5BCC1B98-80E5-4711-B934-22761E3B856B}"/>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0E95D3E1-1137-470B-9D34-D039C4CFD3E0}"/>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4E94224E-51A4-4E9C-9247-CF891881077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1CB023B3-3A19-4F91-AD2C-70923525C7E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61331F92-90C8-4C86-9F6E-9A08F6229ADE}"/>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83A65828-6A2D-448E-A0A8-90F7FC3E735A}"/>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4FF31779-FEC9-4AD5-99F6-F90F0F5F560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D416251A-946F-48CF-8F95-1076FB2C749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069C8D41-9EC6-4C67-9CF8-BBE84AB95E31}"/>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3B1B4837-00F4-4E15-B57C-E14CF871CC12}"/>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AC6B287D-AB3F-45D1-A9C8-D97D2DDECE7C}"/>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9658A9D8-99E3-4A3C-8819-DA4E7D8B705C}"/>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30244AB5-C569-468E-B604-EF0E98DD1CD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94BE795D-6599-47B0-B85D-00D2FA496DBC}"/>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8BE6FF3A-B9A0-4A52-854A-D8A117AC7E2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93D18D48-9EDD-4C39-BA41-5441314D599F}"/>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E5C5F581-0332-4D67-9FFA-5BB053C240DB}"/>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BDF22F56-BC3B-48BF-975A-8EEE845C32FA}"/>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35131898-EF6B-4F9D-BD59-20D04C530CE8}"/>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E05C4639-EBC2-4656-A258-45B90817384D}"/>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B398B614-B868-4C00-87A5-5DA1A1C4E79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61F808E8-CE61-48E0-871C-A526031DC456}"/>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90B3850E-2F70-49EB-806F-D0E8E0FB720F}"/>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473A5BA8-BE30-43B3-AFB7-2F4B35D816F4}"/>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007913B1-0CBD-4229-9761-93868A5C1B9E}"/>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7621BC3D-5066-426C-95FA-2512260045B1}"/>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70587A9B-38B3-44E0-B443-B7C46B2FE09F}"/>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28036E37-0F7C-4E78-9A01-96F3468B029F}"/>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0DB154FE-DBC6-418C-82F9-F7700FF5F171}"/>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B436E164-1D35-41AA-AA6E-5323EFF9A5D3}"/>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7CDBA659-2C95-4B47-9A50-EA234E265E81}"/>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A1CDD8AE-833B-45CC-8221-0465DA7C5B3E}"/>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81F6C81D-4AA7-48CB-93F4-A18CD5BE0076}"/>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1D50BFE3-3FBE-4140-AE73-C015A1ED5E06}"/>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F5D86D03-58EA-47FD-A3D6-BCC27A399B0A}"/>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59BA65F4-5FA6-44C8-9436-14076FC729B1}"/>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18B48666-6AC0-47D0-BAF8-215DEB29E2EB}"/>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CDCF0FAE-76DA-46CB-968C-757D7E0838E4}"/>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40783112-17C8-4113-8B40-591D82E2658A}"/>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86305951-5C0A-4D3E-ACEE-DCF8A21E7B30}"/>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BC61AEE4-9350-4172-9572-3B323D55EB2D}"/>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1C73AAA4-6A45-4449-B328-19C13E17E667}"/>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38989A6A-52FF-438B-B0F6-BD592104B052}"/>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409578</xdr:colOff>
      <xdr:row>68</xdr:row>
      <xdr:rowOff>0</xdr:rowOff>
    </xdr:from>
    <xdr:to>
      <xdr:col>0</xdr:col>
      <xdr:colOff>733426</xdr:colOff>
      <xdr:row>72</xdr:row>
      <xdr:rowOff>84897</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8" y="676275"/>
          <a:ext cx="323848" cy="751647"/>
        </a:xfrm>
        <a:prstGeom prst="rect">
          <a:avLst/>
        </a:prstGeom>
      </xdr:spPr>
    </xdr:pic>
    <xdr:clientData/>
  </xdr:twoCellAnchor>
  <xdr:twoCellAnchor editAs="oneCell">
    <xdr:from>
      <xdr:col>0</xdr:col>
      <xdr:colOff>95250</xdr:colOff>
      <xdr:row>56</xdr:row>
      <xdr:rowOff>0</xdr:rowOff>
    </xdr:from>
    <xdr:to>
      <xdr:col>0</xdr:col>
      <xdr:colOff>962025</xdr:colOff>
      <xdr:row>57</xdr:row>
      <xdr:rowOff>156796</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1514475"/>
          <a:ext cx="866775" cy="328246"/>
        </a:xfrm>
        <a:prstGeom prst="rect">
          <a:avLst/>
        </a:prstGeom>
      </xdr:spPr>
    </xdr:pic>
    <xdr:clientData/>
  </xdr:twoCellAnchor>
  <xdr:twoCellAnchor editAs="oneCell">
    <xdr:from>
      <xdr:col>0</xdr:col>
      <xdr:colOff>101798</xdr:colOff>
      <xdr:row>59</xdr:row>
      <xdr:rowOff>38101</xdr:rowOff>
    </xdr:from>
    <xdr:to>
      <xdr:col>0</xdr:col>
      <xdr:colOff>962024</xdr:colOff>
      <xdr:row>61</xdr:row>
      <xdr:rowOff>28576</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798" y="1857376"/>
          <a:ext cx="860226" cy="323850"/>
        </a:xfrm>
        <a:prstGeom prst="rect">
          <a:avLst/>
        </a:prstGeom>
      </xdr:spPr>
    </xdr:pic>
    <xdr:clientData/>
  </xdr:twoCellAnchor>
  <xdr:twoCellAnchor editAs="oneCell">
    <xdr:from>
      <xdr:col>0</xdr:col>
      <xdr:colOff>104775</xdr:colOff>
      <xdr:row>64</xdr:row>
      <xdr:rowOff>19050</xdr:rowOff>
    </xdr:from>
    <xdr:to>
      <xdr:col>0</xdr:col>
      <xdr:colOff>942975</xdr:colOff>
      <xdr:row>66</xdr:row>
      <xdr:rowOff>0</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 y="2362200"/>
          <a:ext cx="838200" cy="304800"/>
        </a:xfrm>
        <a:prstGeom prst="rect">
          <a:avLst/>
        </a:prstGeom>
      </xdr:spPr>
    </xdr:pic>
    <xdr:clientData/>
  </xdr:twoCellAnchor>
  <xdr:twoCellAnchor editAs="oneCell">
    <xdr:from>
      <xdr:col>0</xdr:col>
      <xdr:colOff>0</xdr:colOff>
      <xdr:row>4</xdr:row>
      <xdr:rowOff>161924</xdr:rowOff>
    </xdr:from>
    <xdr:to>
      <xdr:col>1</xdr:col>
      <xdr:colOff>24765</xdr:colOff>
      <xdr:row>11</xdr:row>
      <xdr:rowOff>15239</xdr:rowOff>
    </xdr:to>
    <xdr:pic>
      <xdr:nvPicPr>
        <xdr:cNvPr id="10" name="Picture 9">
          <a:extLst>
            <a:ext uri="{FF2B5EF4-FFF2-40B4-BE49-F238E27FC236}">
              <a16:creationId xmlns:a16="http://schemas.microsoft.com/office/drawing/2014/main" id="{2BB01167-F92A-4AA5-AA13-A7FA2AD84FF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4810124"/>
          <a:ext cx="1005840" cy="1005840"/>
        </a:xfrm>
        <a:prstGeom prst="rect">
          <a:avLst/>
        </a:prstGeom>
      </xdr:spPr>
    </xdr:pic>
    <xdr:clientData/>
  </xdr:twoCellAnchor>
  <xdr:twoCellAnchor editAs="oneCell">
    <xdr:from>
      <xdr:col>0</xdr:col>
      <xdr:colOff>0</xdr:colOff>
      <xdr:row>11</xdr:row>
      <xdr:rowOff>161924</xdr:rowOff>
    </xdr:from>
    <xdr:to>
      <xdr:col>1</xdr:col>
      <xdr:colOff>24765</xdr:colOff>
      <xdr:row>18</xdr:row>
      <xdr:rowOff>24764</xdr:rowOff>
    </xdr:to>
    <xdr:pic>
      <xdr:nvPicPr>
        <xdr:cNvPr id="16" name="Picture 15">
          <a:extLst>
            <a:ext uri="{FF2B5EF4-FFF2-40B4-BE49-F238E27FC236}">
              <a16:creationId xmlns:a16="http://schemas.microsoft.com/office/drawing/2014/main" id="{64AFADB0-EFEA-481C-9DA2-98A69B7372C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5962649"/>
          <a:ext cx="1005840" cy="1005840"/>
        </a:xfrm>
        <a:prstGeom prst="rect">
          <a:avLst/>
        </a:prstGeom>
      </xdr:spPr>
    </xdr:pic>
    <xdr:clientData/>
  </xdr:twoCellAnchor>
  <xdr:twoCellAnchor editAs="oneCell">
    <xdr:from>
      <xdr:col>0</xdr:col>
      <xdr:colOff>0</xdr:colOff>
      <xdr:row>18</xdr:row>
      <xdr:rowOff>161924</xdr:rowOff>
    </xdr:from>
    <xdr:to>
      <xdr:col>1</xdr:col>
      <xdr:colOff>24765</xdr:colOff>
      <xdr:row>25</xdr:row>
      <xdr:rowOff>15239</xdr:rowOff>
    </xdr:to>
    <xdr:pic>
      <xdr:nvPicPr>
        <xdr:cNvPr id="18" name="Picture 17">
          <a:extLst>
            <a:ext uri="{FF2B5EF4-FFF2-40B4-BE49-F238E27FC236}">
              <a16:creationId xmlns:a16="http://schemas.microsoft.com/office/drawing/2014/main" id="{C5F5637F-1AB9-4E45-B19D-0F52EDB259B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7105649"/>
          <a:ext cx="1005840" cy="1005840"/>
        </a:xfrm>
        <a:prstGeom prst="rect">
          <a:avLst/>
        </a:prstGeom>
      </xdr:spPr>
    </xdr:pic>
    <xdr:clientData/>
  </xdr:twoCellAnchor>
  <xdr:twoCellAnchor editAs="oneCell">
    <xdr:from>
      <xdr:col>0</xdr:col>
      <xdr:colOff>66675</xdr:colOff>
      <xdr:row>52</xdr:row>
      <xdr:rowOff>0</xdr:rowOff>
    </xdr:from>
    <xdr:to>
      <xdr:col>0</xdr:col>
      <xdr:colOff>619125</xdr:colOff>
      <xdr:row>55</xdr:row>
      <xdr:rowOff>57150</xdr:rowOff>
    </xdr:to>
    <xdr:pic>
      <xdr:nvPicPr>
        <xdr:cNvPr id="26" name="Picture 25">
          <a:extLst>
            <a:ext uri="{FF2B5EF4-FFF2-40B4-BE49-F238E27FC236}">
              <a16:creationId xmlns:a16="http://schemas.microsoft.com/office/drawing/2014/main" id="{CE7CD281-6B1E-4810-922A-37E030FEB0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75" y="8553450"/>
          <a:ext cx="552450" cy="552450"/>
        </a:xfrm>
        <a:prstGeom prst="rect">
          <a:avLst/>
        </a:prstGeom>
      </xdr:spPr>
    </xdr:pic>
    <xdr:clientData/>
  </xdr:twoCellAnchor>
  <xdr:twoCellAnchor editAs="oneCell">
    <xdr:from>
      <xdr:col>0</xdr:col>
      <xdr:colOff>95250</xdr:colOff>
      <xdr:row>46</xdr:row>
      <xdr:rowOff>152399</xdr:rowOff>
    </xdr:from>
    <xdr:to>
      <xdr:col>0</xdr:col>
      <xdr:colOff>885826</xdr:colOff>
      <xdr:row>51</xdr:row>
      <xdr:rowOff>133350</xdr:rowOff>
    </xdr:to>
    <xdr:pic>
      <xdr:nvPicPr>
        <xdr:cNvPr id="28" name="Picture 27">
          <a:extLst>
            <a:ext uri="{FF2B5EF4-FFF2-40B4-BE49-F238E27FC236}">
              <a16:creationId xmlns:a16="http://schemas.microsoft.com/office/drawing/2014/main" id="{E1CAD54C-8EA2-4836-A154-35878EF8EC8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5250" y="7724774"/>
          <a:ext cx="790576" cy="790576"/>
        </a:xfrm>
        <a:prstGeom prst="rect">
          <a:avLst/>
        </a:prstGeom>
      </xdr:spPr>
    </xdr:pic>
    <xdr:clientData/>
  </xdr:twoCellAnchor>
  <xdr:oneCellAnchor>
    <xdr:from>
      <xdr:col>0</xdr:col>
      <xdr:colOff>9525</xdr:colOff>
      <xdr:row>25</xdr:row>
      <xdr:rowOff>38099</xdr:rowOff>
    </xdr:from>
    <xdr:ext cx="1005840" cy="1005840"/>
    <xdr:pic>
      <xdr:nvPicPr>
        <xdr:cNvPr id="14" name="Picture 13">
          <a:extLst>
            <a:ext uri="{FF2B5EF4-FFF2-40B4-BE49-F238E27FC236}">
              <a16:creationId xmlns:a16="http://schemas.microsoft.com/office/drawing/2014/main" id="{F95D0FAD-A499-48EF-8AB1-93C9233C91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525" y="20116799"/>
          <a:ext cx="1005840" cy="1005840"/>
        </a:xfrm>
        <a:prstGeom prst="rect">
          <a:avLst/>
        </a:prstGeom>
      </xdr:spPr>
    </xdr:pic>
    <xdr:clientData/>
  </xdr:oneCellAnchor>
  <xdr:oneCellAnchor>
    <xdr:from>
      <xdr:col>0</xdr:col>
      <xdr:colOff>0</xdr:colOff>
      <xdr:row>31</xdr:row>
      <xdr:rowOff>161924</xdr:rowOff>
    </xdr:from>
    <xdr:ext cx="1011189" cy="1005840"/>
    <xdr:pic>
      <xdr:nvPicPr>
        <xdr:cNvPr id="15" name="Picture 14">
          <a:extLst>
            <a:ext uri="{FF2B5EF4-FFF2-40B4-BE49-F238E27FC236}">
              <a16:creationId xmlns:a16="http://schemas.microsoft.com/office/drawing/2014/main" id="{6A3D6293-E07B-4406-8399-B04804E53C2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21231224"/>
          <a:ext cx="1011189" cy="1005840"/>
        </a:xfrm>
        <a:prstGeom prst="rect">
          <a:avLst/>
        </a:prstGeom>
      </xdr:spPr>
    </xdr:pic>
    <xdr:clientData/>
  </xdr:oneCellAnchor>
  <xdr:oneCellAnchor>
    <xdr:from>
      <xdr:col>0</xdr:col>
      <xdr:colOff>0</xdr:colOff>
      <xdr:row>39</xdr:row>
      <xdr:rowOff>28574</xdr:rowOff>
    </xdr:from>
    <xdr:ext cx="1005840" cy="1005840"/>
    <xdr:pic>
      <xdr:nvPicPr>
        <xdr:cNvPr id="17" name="Picture 16">
          <a:extLst>
            <a:ext uri="{FF2B5EF4-FFF2-40B4-BE49-F238E27FC236}">
              <a16:creationId xmlns:a16="http://schemas.microsoft.com/office/drawing/2014/main" id="{29868DA2-6E6A-4DCE-B825-6500D57E0C4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2402799"/>
          <a:ext cx="1005840" cy="100584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396CBC3A-0C7F-455C-9AA3-88660DFD8BB7}"/>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256C74DB-EE02-41A8-8733-A811239BFCCA}"/>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BA7A2CA7-1AB7-4631-AF25-F651B2D03981}"/>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68E3796F-DF37-4BA3-AEA2-ECB4DC0E89C7}"/>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25C2F78E-49BF-4D26-A534-FC451F19CB8F}"/>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0C59469C-DA9F-4DFA-849B-E13D96B53B32}"/>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A8E3BF10-FCA1-40AF-8A4C-95FA47713670}"/>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4B349CAC-411A-4E80-890B-1CE9DD9215BA}"/>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5507BCEB-4746-449C-A98E-384A9BAF486D}"/>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60228C2F-E84D-479F-B724-64A7AAD08166}"/>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3FA35767-2F80-4DA5-86D0-2B04243478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6E7131CC-5582-4C1C-9AB1-DA562D2AACB2}"/>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E93F54D6-C4C1-417D-9EF9-74193184526E}"/>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FA733E3A-DD39-40D9-BCBD-97A0D3B949BE}"/>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1047DB29-82B9-4CE6-9989-EFDC354BEC69}"/>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FC94D3B8-7ED6-4665-888C-DB6195C3C1F9}"/>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AC02FE05-8391-4969-AEAF-77C00F4B16A4}"/>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07867B7E-6042-4FF4-92B3-737A12202F07}"/>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AE83EF86-B125-431F-A6EB-BDD64CA8DC17}"/>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F6822F21-220A-45A1-BB2E-050142642BA2}"/>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E2EAD596-4B2A-4640-92E8-B6633B4BB2A2}"/>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E7C1ABDC-BCEC-4717-BA45-F8F58C39E8F2}"/>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7ED2DC07-BFF6-4360-846C-BB68FD77550B}"/>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48DC642E-9EF6-4DBA-AD87-C65AF31DCD17}"/>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CC5EB7B4-95BD-4876-A5C8-6D3651ACE5BE}"/>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CC14F12B-8265-429B-B449-15B1A1DE5C04}"/>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8C11290B-D59C-4144-8B9C-8153A1BB7A9B}"/>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DF8BC1CE-10E6-4AC6-A879-768B56D188E8}"/>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8AE2CB93-C469-441E-836E-A5C1B161F060}"/>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9095742E-225A-4C80-8AF4-9FE4CA32D550}"/>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8FEC27F4-4E45-4165-9310-16F518F4E7BF}"/>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2E092E48-5077-43C4-9600-14D6453AB691}"/>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065BE9C8-4703-4BBF-9680-CAE2BB54BCEE}"/>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288E3B54-645E-41F3-AEB9-249E7C10C91B}"/>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7323692A-377D-468F-B885-BC61112CEFC5}"/>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B58254A9-1712-4B3B-8149-0609129F5499}"/>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5C21A9A2-2BCA-461C-9EF3-E0BE0188137E}"/>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52E6D176-2C6E-448D-9F9F-5B7F47A4F550}"/>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6E89F0D7-9FBE-4AD8-AEB0-59DFDE69E4CD}"/>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A0B55C52-16CD-424B-8177-0384DFC32E5D}"/>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E9ECA75C-E2E0-49D7-BE42-9A03465A6CFF}"/>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8BB5AA59-057C-4699-A1AC-179DCE872CCC}"/>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FD267CA9-5485-4E58-9F01-5DBB7588B0F7}"/>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FA3AE458-F6F6-49CE-BF16-114888C0FB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06959973-5FD3-4E60-91F7-EF6ACDCB8B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231A6603-6033-4844-A8BD-3BCF9FACA5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B0EC883E-E76C-4773-BE16-5A4B244C6B15}"/>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28416162-58B3-4EC3-B8E5-AAC3E111D6A7}"/>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771553D5-D1B0-4EAC-99EC-6C76E14FB0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46F85CE9-CF6E-4DD2-96BA-943CD6413A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1456EABA-0324-4120-810E-4F0BD1D2DDC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661C4F97-CE61-4A61-8332-A06E1C9033AE}"/>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C398606C-F2B8-4D30-97DC-47CAC8B9B3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B923D089-3E0C-4B15-B93A-0E3A85E028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E16577C8-0A98-43CA-893B-A5DF83828C6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4DDEAE95-BB6C-43C7-BCF9-B6565A7F5373}"/>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58BEAF94-5729-471E-A5FE-586B50DB3CE9}"/>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20D6E30E-DA6E-4F7F-A004-EFFE2B7D45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45934BF3-C56B-4C41-BA7D-A1FC53A9E96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2BE63564-F91E-40D3-92B1-3837DB01973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0674A1E6-B92A-4F32-B500-534607F92E87}"/>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32D4DB62-0E50-4CBA-81DD-338EEF7D21F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AE886D80-6A62-41E5-B06E-60FD695885A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DA7B58CA-2142-4216-9566-ABAE2660E91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E05C5946-B33D-4FC0-8DCA-1B5859E946B5}"/>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46C0E21C-EF86-4FDE-ADA7-467E316D0A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44BACE25-96FC-43E3-B86C-CEED1E3C372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FC429E2F-129E-4F24-878C-EB956EAAE29D}"/>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884B3595-5042-4771-90B4-1AC28FA0B97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2D5DB2F4-5908-47BD-9B64-27267E25FEE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C68D46CD-6750-4A6B-813E-A4651DA1EEEB}"/>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913F67F5-451A-419A-9F29-D4E16F5E6B2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77179336-E550-4428-B748-81B0C4CE87A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FAB03F8D-E99D-4637-8047-3EC49BF0EB1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1241D67F-CFB2-43A0-8DBC-B45D08BE2A60}"/>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9EF85EEB-E699-4C4A-ADF2-2EC2BA53BDD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23F6F9CB-EB27-41EE-84D2-67509D5007D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FBE608C9-E81F-480E-9318-57E9532F7D7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980BB56B-960C-4EAB-937E-AC0C9E299CDF}"/>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600AE103-02FA-4834-A22C-42C0B4D977E6}"/>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8270EB94-64F0-499B-BE88-4D659FDB63C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1CC872C6-AFD0-416F-A7FC-9D5986BA3DD5}"/>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8F52BE09-0106-4DC1-BC34-F9B05D03DC0D}"/>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6B39A2D9-1A60-43D1-8381-7DF47A52364C}"/>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F0663D5A-FC48-461C-9526-6E11B370BB4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DF2281C6-CED2-4657-825F-6C9E9278011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37AEC1C4-3D23-42A9-A319-9A5EC9291BC7}"/>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91E2D72A-65B2-48FD-B226-FA6C2B87E325}"/>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B4F7B7B2-041E-4736-B60C-5E59797EF20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5C227185-F692-49F9-BDF4-A9FC13B804E7}"/>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CB0019DF-5A4A-4E69-91F9-82B663CFB8B6}"/>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36F133EA-30D8-4F13-817D-C723FB8EE2ED}"/>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44191EBE-9C7A-42A4-8DF6-F950AFD5E5A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8B9EACA6-BBBC-4E66-8E6B-06AA074E5F5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3160E256-71BC-46AF-8F74-4294D5D8D961}"/>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10563846-8254-466B-ACEC-7374B6CE31C7}"/>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882580CF-DA7A-41ED-860F-752AAF98C13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3545D68D-B625-4DD5-B3AF-AE22BCF36B86}"/>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F0358C09-7D6B-4D58-A69F-3B905EB5C477}"/>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CCDDAF9A-A3DC-4E44-B815-DB497F933E06}"/>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DA9F6670-34FB-4EB5-B3D0-CF48737FACFA}"/>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095006CE-4E18-499E-A453-9CD630D1F446}"/>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4CD40C27-CCA8-4FAD-AC13-31F7DAC1A6FE}"/>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E3373894-D6F2-4C91-94D9-D8510E72960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218BEBFD-2CD8-4442-B637-62DA18D2BC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8A17C817-7DF2-4628-9D6A-2AFCE7B9215E}"/>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5A914B7C-FC12-4E74-A5DF-3EB236F0735D}"/>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A6509DCB-0EC9-4520-AFCA-ED0BE53A521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E2CB3FBB-2FED-4EBC-AB04-63A0D0BAD2F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FFED83BE-33DE-4DFF-B7E0-DA9E7258A16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9F5FEF38-6C43-4866-ACA2-A3A57C25C4DB}"/>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8F0CE65A-2912-419B-B614-364F44A92CC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36260194-FF35-4DCA-881B-616F9475E4D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ED6A453A-E417-4DB7-8CA8-C1650764897C}"/>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E19A0C28-24EB-49B0-8EC1-0AE11F4710AF}"/>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546401C8-90C7-465A-96FC-DA6FA4BB8B2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C5E05BE9-4207-46C9-9220-14DA07037E6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C5328B0D-ACFD-45FE-9A9C-74AFDF82550C}"/>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A17975B9-66E2-4E21-8012-E6184D1E652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E52106A4-7ED4-4EC7-9A70-DAC7D6BD877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6B498FFF-0392-44EE-96F3-2E4B9947480F}"/>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F91438CF-6F3D-4724-A1E7-CA5B343B28F9}"/>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237D14C1-CE2E-4509-9E56-9FFCDF63F6D6}"/>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FCA2010E-71DA-4BF5-9E9E-3D4BCC92D02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8E187190-3DFD-4A16-B3BC-5AF07B33B2E2}"/>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EAFBE2DE-D245-4656-91BB-244A51DBB77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906AADEA-4D94-4D8D-9CA2-13A98E28A5AC}"/>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7E0E1942-B9E3-4750-80E2-7F815C6C49D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6A9BDC64-3BAC-4015-8973-9A75DA0E61A7}"/>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7B10992C-3DF1-49F2-8402-C948D09E7AF3}"/>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09514F66-F900-4909-9F7B-5A8C3923908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1A6A0E82-88B4-4CD7-9C49-93E856D3E828}"/>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872F70D9-45B2-4727-BD89-65629822935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05C8A436-D11D-449F-AE27-023C0AC1434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FC9262F9-6A09-4F43-BAE3-8A6AA69EA0B8}"/>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0670D79B-A7F2-472C-83CA-326EDD41419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524EAFBC-F4B1-48C3-973C-74F72F070C4D}"/>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CE6691A6-AF12-49C6-8AFE-67DEF025745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B41FD1A7-9E8D-4E8E-ABB9-89F008E982D0}"/>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6C701885-A336-486F-96F8-B3FBE961ED91}"/>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C3212236-C911-45C2-9881-CD43803FA0B1}"/>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DCCAF911-CB15-49F3-BCB6-FB55499E86D8}"/>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98D59A3B-35B2-45F1-A52E-2B5991363DA5}"/>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8EF72740-CB10-4850-86C4-9E0926149F9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5A27C9ED-83F1-4887-AC34-21329F666D5D}"/>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4C5596DC-A075-4A6C-A7E3-37FA401E0941}"/>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DC2DD51F-AD2B-4D9D-9126-3B69F870523D}"/>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BEACB1AE-9CE5-4E9D-A6B0-660AD2D98D3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CC305C51-0FD1-4894-8B05-BCB1A154317B}"/>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6CEFC0E2-F895-4699-8751-F832A4C2ADA3}"/>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C8BBB7C0-A08F-4079-84B3-181F95147215}"/>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00B228DA-DFAA-4FB1-A17B-0BC9495B3539}"/>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9B5EF219-B8E3-4BB0-8733-3DE843F32F41}"/>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2B50BA77-D610-4216-94E8-ADAE941664F0}"/>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B73F76F4-CB2C-411F-B9BF-2F47883EA174}"/>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996A96CE-0AB1-45B2-A896-47599885E466}"/>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6833C923-9341-40A2-A201-44397D423242}"/>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3246B0B0-3719-4AFD-8D0A-40B540216F55}"/>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C95FED9E-7487-43AD-B5DC-5D062FEF28B5}"/>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F77E5368-648D-42AC-9815-C358FE6683A1}"/>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4F31C1BE-BBF3-4466-BB4D-D9304936924A}"/>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81D2F219-C0A8-400A-8F4F-539A7F8C3C60}"/>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18A9B9DF-A65E-430B-AE05-1C6BD1A05768}"/>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B6E0E7E0-55A6-4FCD-B392-5CE81B0B094A}"/>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9829B725-1422-473D-9382-5B854B60A933}"/>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ADDCC66E-C62D-4207-8E3B-70DE68213E1E}"/>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82D49B96-C8ED-42E6-AC68-731608305082}"/>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B92D2D48-523E-4214-84D9-CA8011A9A594}"/>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1A3F8183-893A-4C97-B655-81611A04DF49}"/>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A4CFBD70-E551-4B23-80A8-CD7D4B9358FD}"/>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CFB48EC4-0B0F-4574-9DE4-9452A73AE8D3}"/>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905A1DAE-F95E-488B-85AC-115A1D56A17A}"/>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1857E2E4-DC42-425F-9DE4-46C8EE482ED0}"/>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D308700F-8D52-4A07-9DEA-65037D70C983}"/>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2FC192B8-2151-4A6E-AFE0-412245EFDAAB}"/>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1F7AE0E1-7D4D-4405-A548-4CB48964685D}"/>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BF0AC7ED-A494-4119-A698-28A48A3E0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4EAC6C2C-4059-4148-A383-2330B464F793}"/>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A9B29704-DA76-49E6-AF21-4C37785909D3}"/>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C8A0202D-69BF-4458-B0B7-CBF44607A5B0}"/>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EF906D4F-0761-4A31-9FB9-9B40BFCA8BE1}"/>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48A263AE-31E6-499E-9E50-9782E8CF64C1}"/>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293BF782-9C35-4948-AA5A-6519F4641B9D}"/>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F51E095E-894C-413F-A17C-2104D2E73921}"/>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F486504D-6EC1-43E9-B08B-B48938309DC6}"/>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E2B03959-633F-4BD3-B3A8-EEF840260CE5}"/>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82443B00-9866-401D-84C1-60D577A33B0E}"/>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EED2C57B-61D3-4AFF-A13E-3120E3A1E758}"/>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93AEBB73-6594-434F-9C6F-E5D4F5A99D07}"/>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528DB829-F455-4B4A-A710-CD7B4B8BEDA4}"/>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0127D3AC-8267-4FB7-8B9E-DB8CBB7E7BD4}"/>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C74580F5-996C-4697-99EA-390E579510EA}"/>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EAB98588-DAA5-4302-9A88-91FC6C676B0B}"/>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191D5AE5-DB3D-4FCA-A3A1-056C4C27C854}"/>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FF9EB25F-3BB5-4AD0-8E82-78AD8555187A}"/>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EB209EA7-5450-4F8F-AEC2-0FC9E35EC3FA}"/>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096D5C46-A6CE-4110-8F2A-2FB237A9C65C}"/>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9D248C99-90B9-47D3-B247-1CC09AB6B6AD}"/>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9B60A359-07DC-455A-A5C7-851E018EFDE9}"/>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C2C395FA-CED9-4558-ADD8-DC71C3FEE006}"/>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B1696435-6AB7-4E62-B00B-170709F8E1F4}"/>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A3CCCBB8-9ECF-4C06-B74A-BAD5AEA29B24}"/>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286C1985-B541-436E-8A60-EF84E76F3218}"/>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1F2D94CB-1541-49C5-81D0-D1CF671662FA}"/>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49B7CF6E-AF6C-4E5D-A9C9-93A0B413A1D1}"/>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295DCF0D-33AA-4CAD-84D8-55831DE47CC1}"/>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5748277D-5FAB-434F-BB17-03C8C0D44837}"/>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B90C3F0D-7A90-40C7-8E2F-29A573435E6D}"/>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24FAAE6B-AC8B-4AEE-A0D5-7514817E0B7E}"/>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508D4F6D-39C3-4DAD-A93F-F839B0B5F3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2876C144-8392-42C7-B4E6-B3A1BD3B4F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BFCCD657-1AE9-45FC-95DE-C1E4C45F1D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35071918-207A-4488-B3CD-037A947EED39}"/>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0CD7819D-5747-4DCE-993A-6724E54AB7F7}"/>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18DD9DD8-5CEB-4DF3-86F9-6CD174DF6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A6FBE04E-779E-4EDA-A60D-36F67DFE250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CA7A7F50-458F-4784-91D9-19F1A753C56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1789FABB-78F5-46F1-B876-176EE8FCAD8C}"/>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F84DA617-B3E3-4462-B904-EDD7CA480FC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53FC2D33-85C4-4C59-88B3-E5445BBDB8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72CB7580-2914-4C27-925B-601511D238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EF0963E0-7185-4028-8930-BE9DB080F999}"/>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291336B3-F643-4098-AEB2-ED891F4BC4EC}"/>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8CF344C7-85B2-47A3-9D7C-A7198A45D3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25D3D73E-0FCD-4762-A625-2EEB7ECB3E8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04DAF54E-F40B-4B54-94BF-66FACBE48CA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B4FF518B-6835-46A5-BA6A-DE6C38443D48}"/>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7F32373D-AD24-447C-BF97-AAA4E7D59A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69A9EE72-67E5-46C5-849C-B2D4A6E4B5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5A8190EA-C4C1-451A-89D8-F68B98F3EA6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65549F16-97D0-4BFD-9DE2-C4CC62423C49}"/>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62DD0CF4-38B8-4648-824C-52477625B3A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5CA366DF-ADAF-4D4D-95D0-B4651479DB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AB99FC96-72F8-424C-A0E5-FD83AB74641D}"/>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8E5EB1B1-370D-4D69-9603-D61D0D2D8A1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FF670CD9-957A-4D64-BF57-9069131E13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AAF4546D-FD5D-4E4A-B382-615D35AED902}"/>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726484C5-419B-48C9-B59E-59B77D6F562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F405121A-7D41-4A27-8A3C-89B50A3925A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0FD0ED65-D3A4-4E0A-AFC8-A631DC15C46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1EE9CC50-2350-475A-A8FB-1F77257197D7}"/>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9359D5C7-A94A-4F5D-BFF2-20745B963B1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97BB932C-440B-4F84-9B68-3D84A69E0BF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0F04A950-94D5-41D7-9C05-A78AD3DA122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EDD1B107-0DE1-4CD6-B5AD-8AD25DFFED4A}"/>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C9815A40-5230-4CE9-A689-90DB73455541}"/>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13EBF73F-5293-4688-A47F-9E840541D22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D12A135D-25A4-423C-A8E4-89D59E03FEB1}"/>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D0C0CE22-7522-4DDB-BC9E-111C55175D08}"/>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8102DA81-2BC3-4C42-ABE6-0DFFE005DC47}"/>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4449E5FB-FE78-4ACE-8D38-384B62B5075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36997E6E-1586-4532-8A87-E6067E4A50E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8CF38A34-5F24-4E30-9F19-FA30B6B6E1D6}"/>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C9FF2EFF-ED6E-4789-A636-57CC9542C1E8}"/>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289D0A08-38C0-47F6-846B-F8EBC97269C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4D1DF223-4078-4B82-867C-EB061918238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29589476-0A74-4130-9C67-A84F9E9A38E2}"/>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113D7B5B-1158-47AC-A964-1CAE21715B4D}"/>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1C103F7E-B368-4403-85CF-C75AF51888F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463C7970-81DF-46CC-907C-963D360EC870}"/>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7EEF17B6-5139-4010-AAE2-3C49A0DF69E8}"/>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967E2BB0-70C8-4D1F-92CF-95CC9DD9A821}"/>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2F06DFA2-23E9-45CC-A994-B7ADD58549C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0E5621AC-72DF-4B32-9362-283E7ECF68D7}"/>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46AC0E52-D610-4D0F-B56D-3EB0DBE4DAFD}"/>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9B014F7C-3596-44CB-9817-252BE97B9C73}"/>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CD93B0D5-2D03-4963-82B6-C14E94822B3C}"/>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FAC4BC54-9A45-4E04-A219-B13BFAF8408A}"/>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3CBB9B87-A81E-456E-B034-CA0D8A5D3429}"/>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49680060-5C99-41E5-BD89-1096110DA01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4AA97288-C703-43B4-9FDC-57A35E9C2B1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12BADBBB-7F94-4144-8D4D-D2FFE9AF4EC1}"/>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6B8C5766-7E60-417F-9FA2-9A43EF12EBE2}"/>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AA5D7D1D-6614-43B7-B4D7-C488E37AEB2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506AF360-BA98-43AF-B82F-C8557CFEBC0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23DD111F-8219-41D9-9F81-78B66327F1B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6C26E2ED-5348-465E-9E6F-E4BB2287FC66}"/>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9C305816-72DA-45CF-82D7-10BE7D9D8A3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1C843B50-5ACF-4906-8925-4407E0E490D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20730ED7-0DCB-489A-8DC2-0A7F8E5EA3B7}"/>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CF51C144-3D31-4A28-B316-12D71127293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2775688B-C8D0-4141-912D-FF3755C1765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CB0EF59D-3B07-4928-985B-8CD437352A2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33EEB601-72F3-4B66-BE99-390D139403EA}"/>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526C198E-A107-4732-950F-E85AF351CFC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0E1BB4D7-07FB-4140-BDFC-BD5FFCB4BEB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0E18E4E7-CC61-447C-9021-3DF53D94950D}"/>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5FFE58F3-5ECD-4138-937B-3F4A2879BD0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2CE27E74-B918-461A-A001-84A6E3568F2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33620337-B27D-42F1-9542-C380D44F2AE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023EF79C-7006-4496-A4DC-7DA534D00172}"/>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243AD82D-E627-4CB9-BBFF-3354869332D5}"/>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DD9FEF3C-1CC9-4FC2-91FD-6630BC116E5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DEE073E8-380C-4519-BCDA-5426E875035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EFE249ED-C399-4FA6-8D91-AB0934508633}"/>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77D0C655-28AB-46AB-9D45-C1F6F81785E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0DCA7C99-66EF-4015-825C-EF37C67D42B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AB64BE39-A7FF-43D7-ACAC-75A44AFEAA3E}"/>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8CB69E9E-891E-4D01-8DBF-8239903D276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42F28B97-5BA6-4A86-8B3F-6F899A5AB48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5A58189F-55D0-49C6-9E6A-9770F18E256F}"/>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90CD886A-CC33-4812-9DC9-8E402D70254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6829C122-6A7C-4FF1-860F-502F485A5208}"/>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B4226B8A-BCBA-458E-8804-1EE49411873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0344DF8C-3CE4-41A1-BE08-09C0FE4E4D9A}"/>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8CE33DE8-2083-4FA6-979E-CC97A6160A6D}"/>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A1E1FCA8-9F1F-41CF-AFEF-FF166561ACC8}"/>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C60FD0AF-4B71-4A6D-BE7F-B64D7B3F2350}"/>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36582635-7494-4F8B-A56D-046CE8A9ABD5}"/>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6650C5CB-F150-400A-A789-197EC652F66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08624F34-1701-42F3-AE71-8700C8B88932}"/>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CDD31A01-A402-4453-8679-8A06109117BE}"/>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BF72137D-E5D8-4DB8-AF35-A0A3C4F7EB43}"/>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85583309-519E-4BED-93AB-1CB23CD360D4}"/>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A694C890-1170-43F8-B3E7-E0F31F0BD1A1}"/>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9191FA97-7134-4F40-88B1-5549CAFFBE51}"/>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DFCB6704-D421-4E01-8C53-E255E9885AA9}"/>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392CF841-D249-4122-A507-B24BD0DE15B6}"/>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19F7E6ED-4180-40BE-A269-A9F18E41A050}"/>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222F054A-3F94-414B-9438-857E5AD1F8C5}"/>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2A82D8D3-5495-46E6-BECD-63E44FAA177C}"/>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CF2088EB-3FB3-4549-B3CD-C3CF75B5E36F}"/>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A3EC4A90-D610-4C48-984D-2EC3880FE8D0}"/>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B688D404-A554-4E2E-BB61-472FD444C0D6}"/>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669E0CD8-8C40-4153-AB76-C29588B724CB}"/>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CBC75C62-3F49-469A-A974-D7BC34E8AD34}"/>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4E350DB5-C1A6-4D4C-A27D-8F85DA7D0B45}"/>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F4528E86-0A95-4F0B-BE99-4F183306FED3}"/>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70E74FEA-CEA8-4BA8-A045-A60D5210CAEE}"/>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B854082F-FE81-4F37-8355-2087167FD488}"/>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B0C1DE74-431C-4845-9BB0-FEA4DDA59BAA}"/>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5D52AED4-2402-4BE6-9D96-8B2CE1774111}"/>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0838DC82-8A07-4113-8318-BE7D1CD8FA09}"/>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1198E315-3949-4F47-90FA-7BBD7D8C3488}"/>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5AEFE170-CEDD-4D45-BE2E-41F04D12E4C0}"/>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9B193DF2-CEBF-4D45-A684-952F2B619A93}"/>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2C29679A-E295-441F-9194-09648FE4F8FF}"/>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40607CC5-5569-438F-804D-84578EA7F2C4}"/>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1D1A7666-BE49-4F76-B10A-26DE8ABD0AC8}"/>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BA15DB41-5FF6-42AB-B415-8FDDDF2B0F68}"/>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29B93DAA-CFAC-4132-8DB6-9074575A01B7}"/>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9903CF48-EF94-4D9B-BF02-8811C68DBD58}"/>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C4F9AF9B-E4C1-462E-807B-5AF5E7C55D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5A94E63C-C5F4-4CFF-A944-7EB22810A889}"/>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14E8306B-B53B-41B8-AB2F-429E8EB79401}"/>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3AF57AC4-3458-4863-AF82-7D9F6D2FA4B0}"/>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85C837E0-7E61-46EA-8F1E-5E359268CE64}"/>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C7A1B68A-7039-4EAB-A8DB-29704651CB04}"/>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A089F971-0F40-4654-8A98-AD393701DDD6}"/>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C8EEC3A2-F132-42AA-99DC-6A11681106A9}"/>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C82E68EB-FF41-469A-A8B3-EF8BC9F44062}"/>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1D50B278-04C0-44AE-9344-92F3383EA187}"/>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CE07BD9D-7F6C-4947-9CCC-52F0D6B350E7}"/>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52FF5281-DA16-496C-80BA-99E9AE056B32}"/>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88AE6E4D-73D1-451C-A100-069D8D7FC7A6}"/>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7E5F8857-8A9B-4D02-A048-051158815ED8}"/>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C4A338CB-8823-4195-AD54-456C19E02D0C}"/>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459E218A-E926-4028-BB6E-128AA3D364E6}"/>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48AF2E9C-B486-4E1B-9A51-AE1FF57C6C4D}"/>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9890883D-2127-47BA-980B-B2520AA111E9}"/>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286746BC-88A9-446A-BDB2-186E5FD2C7B0}"/>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9E06C0EA-2D29-4576-80CA-E92A100E456C}"/>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94E05EE8-E0B1-47EF-ABE9-C088B250AD78}"/>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85BAF936-9099-4E8B-B3D2-104008FD2591}"/>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C47C3567-A81D-4367-9661-3FD3664ABF42}"/>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CF90ED55-C181-43DC-9B4C-2A38DBCCF76F}"/>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9D168E3E-9A63-4217-98E0-7E878CD8800E}"/>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2F6B1EED-E43E-4618-A959-39F06E825706}"/>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92AA9607-7583-4DE4-8EDF-650434A3254D}"/>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E130F396-3EBE-498D-BDA3-797C468C8B1D}"/>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DAD21D5E-6717-40E1-B0DF-448D8DFF4BE7}"/>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C1F506B5-55FD-4EC3-8183-F0CB4A9DC45B}"/>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4963257D-73BE-40BE-A543-F40CE059CE51}"/>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C3852765-8336-4143-8BCF-1D167C862734}"/>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5DFF9973-5C38-4D0C-A880-B7068778A948}"/>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52B135E9-EA02-4ECC-BC3F-3BFFB4C86F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F666A8BC-8823-409A-8D07-31922D3BB0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DB136684-2DEE-4E12-BE9B-676B18A6BC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429E9C40-8BC1-4EE2-A184-AB79DED89CC0}"/>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CA3A2F08-7FA9-414A-A981-9254938B4B47}"/>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1740A873-6EBA-435F-ADE2-ACE2F428C7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AC20BA47-C2D1-4594-83CA-81B557BF76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3692648F-9D53-486F-B830-EEE77CB9A2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B5BC5B94-9DCD-46AE-BAE1-A151A7EEC744}"/>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E1AFECC3-5358-48DD-848C-233120B4BB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CD9E0C56-D418-4F3F-8EFE-DD6CA0B87D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CBD6EEF7-0EFC-43DC-85E7-75427469AB3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19EF36F3-EFA1-4784-AF1D-5403074D0E36}"/>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017E4FA9-BBBC-467B-93EC-7F6A070F6FF0}"/>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6B96885D-8016-47D9-AB2C-D9413AE3C2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9AAE1368-855D-4937-91E1-AB359634297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B9C93424-D773-47BD-B7E6-A6F73906D25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D45E990E-B83C-4A48-B55E-2408B3D74A97}"/>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3C780374-E4A4-4887-9BA9-CF4D573951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521B8777-6696-4FE2-B972-08ABF500577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FE9BFA2C-E7FF-4322-94A4-392172FC372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5B0D6FDD-3687-48C9-BEB2-E8E03B1D06F0}"/>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7A78C7FC-3634-46ED-87B9-AFAD934EF3D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48DF7B56-DC05-4AAA-BD8C-A89A8EF0259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234750D6-5CE8-4245-9496-4937669124ED}"/>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45C4C8FC-1953-4379-ACBC-526DB26AA21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169A4CFD-2802-435C-82E7-CA8B6AF56FB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F9AFAFC2-9969-4DD8-A16F-3843B4F62C6C}"/>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FC83DB7A-DA8B-48CE-BEF1-054CD219BCE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099B000F-C0C8-471B-B301-33DE2C9A73D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78EF2846-1A53-4089-BEE7-2DA0B9B4C54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0D317926-DB47-4700-BFE0-D934EFC9D19A}"/>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E15DD490-AADD-4AAC-A6A0-85F90D7B77F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6313C480-A726-4AD8-AE21-27A670AF737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67AFE7C4-CD31-4648-A84C-E63AD2BF091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B8FAEE08-1BEF-44C9-BC05-5448F3671BA5}"/>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2BFD2185-0307-4937-B9FD-85DDD8FBA761}"/>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989D8B20-FAE1-4EA2-87DE-5C3F549B3A4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F1217679-F4C9-4226-A8E1-79405DE5A503}"/>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4B45852F-BAED-40F0-A30C-732BBA1A6DC3}"/>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9D57F81C-47CE-4DC5-867E-7C48C356075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7DE6FB7A-B1D5-4C70-8A2F-9A3088EB538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A8922397-4842-46C1-AE3D-CAED610C66D7}"/>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C1801C70-843B-485F-93A7-D9C19E638A58}"/>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518CE9F8-6A41-4D90-BCE3-7B5635E4ED4D}"/>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7BF50CA2-7429-4893-B3B1-BF6178B42A1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27F97E53-A984-4BDE-ADF0-1471E152B9D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B11A9F91-441A-48F0-861F-D6F922CECD2F}"/>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F7FF6620-2A15-4132-A1EA-1F5F360E0BE1}"/>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3BFB8386-47EA-42EB-85B9-555B661F7B3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A943AA44-3C29-4E9A-AFCF-28B52BD344A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2C53AE62-0F65-408D-B2A6-0AE9C08C2424}"/>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3D656FB5-E00F-4150-BD41-0F3A37EF1681}"/>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F76D93F1-41E9-4473-84E8-2F5D27D1630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041833F0-160D-4C99-A4A0-4D9CC45FFF84}"/>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D78D830C-FF8F-49B3-AE32-56347C53A4E3}"/>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1A3A9F4F-6F6A-4E56-B84A-78B97DDC0DA0}"/>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02ED8546-B19E-4E3D-BFC7-2BCFF83DF99B}"/>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C5B9BF00-BC14-4469-8899-9DA45A55D20E}"/>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BC0538B7-E43B-4C3E-93A0-295130F322AC}"/>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CA1AA63F-D7A3-4622-8065-47907A9FA47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A4CEE036-CE75-4AEF-BAAC-AF87B508729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7AA059D3-58BF-44E6-A7AA-E6F29905349B}"/>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A9A7B631-B1B8-4F47-967D-D11156E0762C}"/>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33680E81-43FA-476F-96E0-492BFD21300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0AD35AC5-3AC3-44FF-B432-EC3CF6EEC6C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261F3B40-DDC5-4303-8C01-CEF85257052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E84E37D6-D948-4BAF-975C-85A496573142}"/>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01C0AAD7-9BEE-48CD-B0C9-81C24358586C}"/>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0679B8CF-6CFC-43C6-B39E-BC29929050E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0291B8F9-B1F2-4A75-899F-CF57A54F87D6}"/>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2C7ABA42-8987-47F6-A8D5-BD2588A0901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21BD3A9E-6C8E-49C5-8E0B-2B546F6A387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F517B59C-E8FD-4BA8-A65C-AA6ABC0C494F}"/>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5E588C96-F731-4575-BE41-4766932E91F8}"/>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1963B73B-EFA9-4077-A777-7D06466B647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C84BE1EE-32EC-4A45-BFB3-08FF354E193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1F5AD98F-416E-472D-B1A1-3F7A13A21D16}"/>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F82E8D17-6ECC-469A-AB97-63FC10BB342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034B174E-C919-4D87-8BDB-AD36C1DD2F4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8B6EF28B-A0CA-4D83-A750-EE8783A8A6A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DA1A1E07-AB24-4821-9D23-CE056FD8F86B}"/>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240B56B2-541B-436C-9646-4C4BB5B5D5D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DA7F1E0C-407A-4D76-8273-E29FA57A509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82345252-9F2F-419B-A182-E39D64699FD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E131AE95-FD88-4BE8-8D2C-D3658B310C1F}"/>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4C813A7A-DCB3-4DC5-BF3B-88CF6D48737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89276C35-7871-48D0-A586-D288BC551E7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5D408116-8448-4069-90EF-C7D6178A73E8}"/>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08947A55-A5D8-40DB-9914-9790CECD9663}"/>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04E317DF-AE61-438F-9B42-8A691E98EA9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62881B1C-7E34-43A8-AC1F-CCC8A1CEDDCA}"/>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5C72D26E-0515-40FC-AA11-00BA90E170E4}"/>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447586B6-9082-4F6A-BEAD-A87DFAB110AF}"/>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21197577-5589-4764-A08B-643D0CCE22B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2B3D1F4D-0473-4235-978D-95EA495DFF85}"/>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FA91799C-24ED-47E2-9CAE-225330C6178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66B5DF4F-1FA9-4755-A727-CBE79216B18A}"/>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B41B1D17-7C4D-4F5E-BA89-1A077104A44E}"/>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2A78E881-F79E-4654-8A5F-A5B90066C6E8}"/>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4F8C2283-B939-4BC3-85B0-642AE5A42024}"/>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839C60A9-A53A-4557-A389-0FD9F693657B}"/>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86723A66-0765-4ED1-8E4A-E376C97CF70C}"/>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374D0A15-F9A3-495D-BDC1-08BACCF861A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B54B8DDF-68A8-4D83-9957-3745E0ED616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674D2258-DBFD-46E8-9F03-61ABD747D7D4}"/>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7E3C6A3C-DDEC-4B9F-BAF0-968DCB857DB0}"/>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808F1B6F-9E1D-4888-8BE8-07F8472B952C}"/>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977F5601-9B2B-4F91-BD37-F75745A9EC57}"/>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4F17C5D5-1311-491E-A80F-426D05FE4973}"/>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8E951B67-853B-4120-9D8D-FC757725D0DA}"/>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C24D5CF2-44ED-4E1F-A0AE-B5366222535A}"/>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45DC441B-7DD2-4594-B035-3336817B824F}"/>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4303C26A-DCC6-4AAA-8562-E28092C8AF10}"/>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EE300263-3D41-4F29-B478-DD4C896AA858}"/>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BA6F958A-08FA-4E81-AD7B-32F712406545}"/>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D81C1D80-7EA7-441C-92F9-D755E87ACFDA}"/>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739F7E72-2CBC-4D81-A0A7-20AE614250D8}"/>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366CFA6A-46E8-4762-BB37-F168FC2A0160}"/>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3AB9F3B6-F475-4A43-88ED-2DB10E11D652}"/>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015151BB-D800-45F7-8141-909F26F0CE03}"/>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115F9A2F-C1AC-4362-9939-52250F9C2D60}"/>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6CA09F23-0D4F-430A-87EB-C74AE317003A}"/>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FD5B8E98-4B8B-41C6-8589-0C22E2D1B412}"/>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F35F3716-D1B2-4ADA-B6D1-257999699057}"/>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73E76D69-E3B7-4727-AD27-FE7CE72E569D}"/>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9B8C7921-1EEB-4262-86D4-9FFF87D36025}"/>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CEFC1262-ECB3-452D-AB4F-7CB7B9F978BA}"/>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CADED3F8-D709-4217-9BA7-88694B22F348}"/>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E44C3533-A145-43D8-8EFB-1D8819598297}"/>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B99D43D0-18D6-40A0-8756-C46948A80DEF}"/>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4231DD77-5735-4C5C-B2CD-2D219450F2D9}"/>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5644C493-E32D-48DF-B162-2B1BBCE42896}"/>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B08B2171-43F4-46F9-8AEF-F35DE50B2F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FCD8D468-E316-43FE-A843-970E71990CAA}"/>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EAA9A45E-D1AD-4253-A560-F9BAFB0FF5CD}"/>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C035463F-3828-4AEB-8B6A-C99B468F11C9}"/>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7D03A0C5-E88D-45D1-BB72-76B6AFE7D399}"/>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33BFE9B5-6CF9-4A62-9BD4-7295A80F77F5}"/>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3F2A6F71-4B20-4A56-808B-9A7D8EC28EDB}"/>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3A84B195-96EA-425C-BBEA-5C05C76B1FAB}"/>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34A75A63-B304-4A4C-B852-8BD8ADC41F8C}"/>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B5BF56B2-FFDA-49C9-8F71-B349D8F308E0}"/>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6990182F-AD4F-40A6-B1F0-367ACCAC70EE}"/>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C116086B-AD4C-44D0-885D-52DF2CC48759}"/>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8CA2A038-8563-4143-87DD-AE51557E2018}"/>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E35D233F-F339-4832-AD41-261C0C8F0EE8}"/>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DAB57A69-F821-4895-BD17-EC5EDC7EAF10}"/>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9B8A984D-FDE1-4E46-B196-EE497BC8439B}"/>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8D99FE27-D95D-4245-9356-7EE0827EA614}"/>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502CB803-0F10-410A-80C1-BA29E76BF3FC}"/>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B4AEC2D8-9BA8-4BEE-8819-360446F1C27B}"/>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3D9B2BD9-9856-4AFC-995E-78DE942AC202}"/>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B8BDEC9F-C067-45C3-9C35-4A70A90EA320}"/>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DC89B1D7-069D-430D-9E28-5D3608A39A01}"/>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5D1D1694-D688-4F6F-9C2A-A3317728446F}"/>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32DCA8D2-FBD5-4805-8702-7572186F0213}"/>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2F195F64-69F8-43F9-923C-D06514DA801C}"/>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565E676A-514A-40D3-A241-442C23009A35}"/>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F0E07659-4473-4B92-B4F0-86596F78EC3E}"/>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716E1BE4-B109-4AF7-A6D6-16ED7CA02115}"/>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371A90FC-E55E-44BD-BB91-E8FC646047A8}"/>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3080B145-4CBF-4608-96CA-6DB44D2B3A89}"/>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7D8E9BA9-0878-415D-9159-BC80D03B41F1}"/>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48BD4FEF-A798-4EA4-AF31-D2248857A473}"/>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1A0C761B-0020-4974-8BF4-85E6F9E53699}"/>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001AAB93-0BC6-441F-AC63-53E20FF02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BE5E1945-3A1C-4AF9-9FB4-56FCB8AC7A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2B227FEA-AB79-423C-B58C-9A3FC79883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5592F478-4340-4196-91EF-FC7A4A553573}"/>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721592AA-39F3-4599-B22C-E8682ABF4A53}"/>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C07C3BE2-C51E-4C94-9FBA-E881F95175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897ECA6E-E490-4A36-8A0E-D09BFF16766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112AF5F6-22B7-4BCC-B666-2874F19B84A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7F922EF1-C665-4BCF-A1C6-A24894BA8D11}"/>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92F335EA-38EE-4B7D-BF08-DA7FF2C7035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5974C59F-BC7F-4BC0-95E1-A9787C1E28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A4015118-27DF-4D26-84DE-77E53115E07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7B473B39-BE2C-4996-96E6-97C6346BEE22}"/>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5340B460-D2D3-4E87-A58C-995DE5E506E4}"/>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B0E16AF4-BEE9-4A99-8DA4-2368FEF8733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5073375B-B212-437B-8DCD-EB1C574D0E3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F683C77F-0C09-4D2B-8068-6878EC067CD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71CB6A2C-33A2-4CF7-8E4F-305CF25C35B1}"/>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C483D950-D7A0-42B9-A7C9-B7413152B0C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3F335D87-BA1B-49EF-B0EC-A9D246EBD0A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928C9172-6CA6-4D0C-9EEF-A3B69FC4460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2E044709-6D37-4BF5-9017-F09CF6891A5B}"/>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041CC5AC-3C8A-4A0C-813B-630D5B8D03D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CFC0740A-8E35-44FB-A6D9-36A22197000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F1AA5077-67BB-4AB8-B143-24E12B48386D}"/>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018A8BCF-AE99-4642-BC1D-E7CD06866DA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9DA6B3F2-869F-4757-A44C-470BC2CD7F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76F22C3E-FE4D-4100-A9C2-4DE984F52E47}"/>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3A64B9B1-4BCA-46B4-BFF7-B5F207AE1B2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E435CA24-671A-48F4-92D2-281499E0331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476923B3-968B-4393-82A5-BF0C83E6865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8D3888CC-68BA-48DA-AF52-B849869FA10F}"/>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93C52EB4-B2C3-49CC-9A3F-C0241ADC943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B4C1B9A9-5CAA-42D9-9B8F-A5B68EA0EBD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9A79DDF8-D2AA-4ADA-B271-140DE1630AA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E648148F-154D-49BC-9B3E-BCA532CEEED3}"/>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D529B3F5-1E79-48C1-8044-AD625BFFC966}"/>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CB3DF28E-867C-47A2-9AE0-CC95D559CCC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9E1EA8BA-CA2F-4E03-8BC3-EBDC1C08BEC6}"/>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0AE3D1A6-9A30-4F89-BFFE-510089157B2B}"/>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485484B6-C515-4991-8752-13D72E6ED976}"/>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AC0944CF-806A-4453-8704-A5842D50FEA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D4F0F685-4344-47C4-A2C3-32093DEA44D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CF058482-6049-4CC9-99CC-33C262B11485}"/>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84996A1E-F2CB-4773-81CF-41AD011604F9}"/>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32156822-35A3-45FA-AD27-F74AFB2CC13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F15DE3C2-BABD-48D6-9064-DFFDB77CB69D}"/>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EAA8E42D-A7EF-4AE5-9E2B-E0CF52100D8D}"/>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17E5E7AC-6694-4CF9-B631-2D69A66FE7EA}"/>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31BEA465-BE5F-441B-B104-0C834DE673B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EF2F4736-4C39-4B6F-902B-176964647A36}"/>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592EB373-232D-41D6-A149-9183EBDFDE18}"/>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1087B37C-88CC-45ED-AD45-860496312F13}"/>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B1C38D68-609D-474C-82A3-EA363F5EF2A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23441591-755A-4AB0-A306-C88B02A7F4E5}"/>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A7B85B8A-62CE-4454-AA4A-3D07C1135095}"/>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945B5C3E-4E60-4879-A24A-8EA2EB7DD4DB}"/>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701D1FFE-DF29-483C-A742-8443C9464078}"/>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DBE13661-9064-486A-B554-6E8F51E8433D}"/>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09D56DEA-5123-4BD4-AD22-5068B0CAAB29}"/>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F2CA7AC5-0B52-4768-AA83-BDA7C854553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759B42A5-6746-4DF2-9DA4-3F11D69F1D6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9164161C-61B4-436C-9CAA-4041A3BE6B36}"/>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A802E299-0958-444E-988F-E6ACE996E1DE}"/>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C5FC951F-41BB-4725-915E-A12C33AFCED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46294569-EAA7-406B-8FBB-9EC8100E0B6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A0E4C475-A553-4342-89C9-D02CF8BC791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4944D270-C7EE-4533-9D65-3487CC184049}"/>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C1AE1756-F507-4768-AB5D-09082AADCF6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362727B1-5538-41CD-AC30-888DD7892EC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5A437DE0-394E-465A-956A-404758D46931}"/>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AAE9DA85-CC08-4D4C-B835-78AF911322AF}"/>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5A86FDF8-1E02-401D-A290-07E68074E4C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003B8D98-F807-4102-A95C-8C9FEE8012A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BABDAFDE-77F2-4568-8157-E0261F98DDAC}"/>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04774A83-A117-4FA1-89EB-4FB71B6EED8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F8F73B69-8949-433F-90AF-86FDF0AAA7D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9A3E34EF-54CF-4C4B-8A2A-348CF6B9BCBF}"/>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9306427B-7AB8-4F5F-8CDF-40FB370C4B8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450DD12B-218A-4390-A4EE-7FFC5CE90B8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816098E4-65E1-4B91-AB16-06A7C0CE610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89C036D3-571B-42F7-8244-B7026999F435}"/>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BF060DD0-2935-419A-88F2-501E1FAFDE4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7C6881CE-C314-416D-9EBB-EEE551A6C33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4F52C952-5764-47FE-A6AA-BF56FCEF51C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B06893E5-FDCF-492D-B1BF-801E776740B6}"/>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6E1FC166-8B43-4071-9F90-1FBBF59DFB18}"/>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87931400-A892-4229-ABFA-9D5566F6086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2C65DB65-E0C9-4357-BB48-59B24C1AD6B2}"/>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DA523D26-335B-4C32-AD7E-60B5A8BEE085}"/>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E3F25FD7-4862-405C-B641-6522A573B8A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7A4D4280-C0BB-47D9-BE42-7276F0633B97}"/>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29E52802-839F-4BC3-A381-BCC738EB6153}"/>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78E47ACB-20BD-492F-B56A-78284F51305A}"/>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29B1D586-A8B3-496E-8FEF-8B9A545E0462}"/>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46850AAF-6850-471E-A36E-0292FF857F4B}"/>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7AD688CB-914C-4280-9BE3-6365F65D66A8}"/>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1BB252BC-FA3E-4372-80BA-48BE34AE4428}"/>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6C3A2AB9-A0CE-4EB7-892F-8ABC7ADDBD42}"/>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6BAB8671-1CF7-4C67-9E6A-0D965DA57561}"/>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17D1CD4D-1A14-4EAE-8CD7-EB5959D32A4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E6B85596-8A32-4109-AB29-4D583056C8A3}"/>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37A6ABFC-8856-4A00-8DA4-09D6C61BBD72}"/>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E3373E33-F3A4-407E-B861-8A8F072BE546}"/>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6DD1E08A-585A-4367-BC6D-C9E74D16E434}"/>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D35179E1-855A-479B-BC6B-5EBAFDB7B405}"/>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FEBAA40A-D083-4BE6-940F-282B403EA148}"/>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2602D4A4-8A84-43CE-B7DF-C5F68BD55ED3}"/>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63152F42-D796-48EB-B1C8-1BF1BFB17788}"/>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FCD786B7-3EF7-4A3E-8BFA-AD524CD61E2B}"/>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6EE1D5BB-2CCE-430B-93A8-A05F96F0851A}"/>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D91D2403-467A-4E49-B505-CAC5761CF7DF}"/>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18C02240-E47E-4F9F-945D-96825FF81B52}"/>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84A8A811-BCE2-4D9B-857B-5246759A2502}"/>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09488757-A858-4F1A-8FD5-CC9F2A5B69E4}"/>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D4C6E37C-5499-4DA0-BF06-A49424C509C7}"/>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B690A73A-5394-4F63-8615-479F1AE59DC7}"/>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090F7A3C-A9A6-4187-8A1D-B1EA0E35659F}"/>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D252BAED-0BBF-4DDA-A80D-BA846DDE20AA}"/>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4DA072D8-5070-4D04-8E3C-9BA9796C8508}"/>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BD6CC766-0803-4DF1-8721-8F8F5DDAB427}"/>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051C394A-5613-4EEE-B0DB-5D09C290EDF9}"/>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43992885-F2AE-42DF-8989-2C5411425981}"/>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EAC47418-72C3-481A-92E5-1EB341A838AC}"/>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EA629B8D-8660-4351-BEFD-D531E161D931}"/>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7A23CE69-8424-48E2-BF1C-26EC31A2EAAD}"/>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AD659C07-2909-4B23-B025-A687F8E2EA18}"/>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935341B7-876B-49DE-9BB3-94436CC58B9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52B8EEA8-5991-4CC0-BF35-89023B625773}"/>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AF584122-ADC7-4F67-9605-117EBDEA5729}"/>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4E234D55-304B-40B9-BA89-39B1DC02A957}"/>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B15CA98C-2613-4474-8C3D-BE23195E7FE5}"/>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73A65B67-879F-411F-B25A-1E33339AAF8D}"/>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3D3D2BD8-9DF5-43C2-AD60-51D606A8AF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100F5B39-2194-462C-B323-C743934D5486}"/>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C8B3F24C-BC5F-4AF3-A947-69E5FC483975}"/>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212F1B9B-D354-4FB4-8DB2-A81E37E4ED43}"/>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83A6CC68-E8A9-4723-A004-09A2221F9121}"/>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6828CADF-5251-4833-A50B-4B643A1A2D40}"/>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1EAB75D6-25F0-4E08-8FF3-13539D39C1FA}"/>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83E05710-FFBB-4ED0-B6FF-24274A3D8EC8}"/>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5C2C84BF-5845-4565-9CE6-241787A8D191}"/>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DDC37BF7-3A7D-4697-A4C4-0495504CFD5B}"/>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0F9BC231-FBA0-4967-88BC-B910F363930C}"/>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1297FBAD-759E-4E69-83AA-B65505DC7F71}"/>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586CF4AB-180E-4DC4-AC4C-88D2E976CFD1}"/>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A656866B-4494-411B-8A71-64FB78C5B0EB}"/>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C9C73DC5-946F-4908-913A-5A7E33D9E9CA}"/>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B72F471B-87E4-4AE9-95AC-6600544BC103}"/>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C6629F92-B525-4021-BB86-FAA7F5A88CC5}"/>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7CB22BDE-2D99-4BB2-A894-E90B1B729230}"/>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228BA492-E717-433B-8AE4-6F15745F6609}"/>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34F6367C-D3DC-4F12-B053-F55F2C753663}"/>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BD6E6253-B100-4728-902B-0C92C890D7BB}"/>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95749A60-BAEE-457A-AAE0-611C967EDD0E}"/>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2798822E-19BB-4B82-BF4F-93B1B82770A4}"/>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1EE261AB-F5D1-448E-A177-618640252DB9}"/>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CBEA5EBA-0F76-4DA5-94FB-2232DD7E11F8}"/>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748A4808-D5DB-429A-BE2A-4299BCDC5D60}"/>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9207E9F9-FD19-48CD-866C-C65FFCD07264}"/>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3EC028F5-BE83-4062-80C9-23BF52D46EF6}"/>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B6B0E59B-D374-48F2-A811-93D509EA3210}"/>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95BDF0D7-D7B5-45E3-89D4-13A00F0B251E}"/>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BCBE11C4-4CDA-43E2-BB0D-7DD91D7A8F79}"/>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94E04CD6-B336-424F-B2D0-AF31DF3F19CB}"/>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2267319F-C3B4-4E8C-AE7A-03559A71F99B}"/>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B112EFAE-677A-4B8F-9584-75EAA67C24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8BEEA28D-C3D1-4810-8E81-AA8DF9CE235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9C9B6006-3502-4AB7-9950-CC92F3AD06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F5D63BCB-7119-4314-B23C-7C22FEC26455}"/>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5FB81094-7BB9-49C1-A870-3823A0B5079D}"/>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2C1C8266-4BB3-47F3-8B22-6F16D2385BA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78CF9C13-C728-4B32-97B3-5F557A853B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92F5D66C-D23A-4C92-8A24-7F65F314C8D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C2D5ED19-3EC3-4A3D-AD6E-A22F79012FC2}"/>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070BF245-DF5A-4F3E-90B4-8468ECCE89B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F977136D-3984-48F1-BBEB-81773E8610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A715E4AF-2E69-4407-857D-FDE445536E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DC2642ED-BCCA-4428-8425-D8EFCC4AB9D1}"/>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4DB2F47B-09EB-45F8-8FE0-42DA49FBDFF3}"/>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8AAC7FA7-5961-41FE-8C82-0EB2933F17B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B6CA5959-AC98-402A-B214-ABBA2A5127C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127CC13D-CA5B-4F46-B055-0DF924ACC05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B12A27B1-AA65-4812-B8B1-53404A1854AE}"/>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766C49E1-72EB-4E56-B1FE-DE47A7F79FB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026CD908-3ED4-4465-AA79-AB3FE30F20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3DEB98D6-3F45-4F54-9C6F-1C8C967635F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AF06026A-1AD0-4CFF-A532-555E82E894D3}"/>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8FC01C42-42CC-4C57-9BB1-BDD98870625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17957BA7-6C62-4E95-BE5C-8BFA33EFB5F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90E7B42F-513C-436F-937F-F7EDE6855360}"/>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A13C5661-EDAE-47DC-B1E2-421515C91ED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44890B49-EC21-4130-9C4C-2BA147F09D6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7ABC4A29-DD26-44C9-A453-0AC1BB2C39E5}"/>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4C2816A5-D8F6-470D-AA25-540D9D16D0E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22291A0E-F10B-48DD-9CE0-AA9A7A540C9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A4D0C60D-F3B6-4467-8163-F2A7A00C6A1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90194636-9B79-47E2-88DC-F350DCB0E646}"/>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09A0EF85-9E31-4622-87FD-8575412B161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26894831-8719-46F9-ABAB-EE78C937D2E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E33085EF-A308-43A3-91BB-AB13FBA1F51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688141D9-2A99-4990-858F-12DDFF397B24}"/>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10811048-7CEE-4EC9-B8BA-290EC0DEF14F}"/>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828FBF90-BCC8-4112-AF3B-44668C624D7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28699493-ED75-401C-84B2-B45800BACFAA}"/>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C95EED48-7CAA-46C3-9D41-DDE61D8A905B}"/>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F8A3A368-93E1-417A-8E86-3ED1DA2AD8A7}"/>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76265C0A-8456-4057-AB86-96FB79F10FB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FD073BB1-CC3F-4D41-95A8-1C49C703F34F}"/>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C39B3C29-DC98-43A3-95E5-C6FD022A9621}"/>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9A191B2A-1F35-4211-B0CD-14075C6BE943}"/>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EC58415A-96F8-4612-9B0D-9439FF216BB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6431B475-4F41-4322-9F24-A3F0AF078E1E}"/>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B0B58179-35E7-4493-95FC-ADD6AD6879BC}"/>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80E8582A-22E5-42F8-A592-716B2D466162}"/>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71CFDD26-5652-4AF3-BA81-61E635DF015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4E568C42-A0DD-4E23-891E-EA3EA703FFE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CCABD9AB-0031-48F2-B461-206DB0FA1D1E}"/>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836675EB-958B-4E79-99B8-44886203176D}"/>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E4D8A00F-5AA8-425A-B0CC-BB31952B0068}"/>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56C3AE02-F7D8-40EE-B0AD-21DAA041A62E}"/>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100FBE82-3053-44F8-91D0-B787D186935C}"/>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3C3E84C0-0BED-4E19-AB7D-C7BAD0FAF8AD}"/>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91B3F186-6E14-4935-9984-FC4F8ADE50B5}"/>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B8185488-846A-4E77-81E2-CF0EF23E98B9}"/>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F8752F75-5E76-4BF1-927E-F62E0249C3F6}"/>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BD0D0E14-0103-4609-A3F1-FB739A67D047}"/>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E2330DA5-37AB-4D08-B98A-960D6A8080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25D3A3E8-8947-4F78-9FA9-7F80F5EB82D6}"/>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BC3989F6-7B4A-4698-8CAA-4DDFD313D9A7}"/>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9B46C7A6-67F8-4C7D-AA54-54343F54F89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9B5D2092-0C1F-49E3-B26F-6910D79CACD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8569202A-49A5-4F3C-98D4-9C64D12CEF6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32F39007-E398-43BB-A319-94DD2832DC79}"/>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E66490EB-6BD5-4135-8B22-C73A88953F0A}"/>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A4686C03-B974-44FA-9041-07999BF1834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E9E28DA2-3A04-4F66-AEFD-619E2767D364}"/>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5BF508B3-384D-4914-8B5E-DEA1F42B086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4F3A8396-9437-4F6A-96B7-E9206294F4D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08D962E1-A3ED-4686-A228-01BE898B662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F58FF8B2-8758-4DDE-9EB5-990A5C895839}"/>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88523AAF-7DC5-442A-B971-343AAD9CABE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E59100A7-9062-4B94-AD57-41EF4529FAD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59196D22-9CEE-4F53-91D6-6332CB967C63}"/>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D032F1A0-C4D6-4AD9-96FE-BA743E53ACA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814DA7DB-63A5-4BB9-BB76-BBFE813581B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FD10DFF4-9BC5-44E3-9B36-A4C5951D608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6B6C204F-5900-4D56-889A-A319855EA51C}"/>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3D1E9CF0-257B-4E32-AA94-A289D9DEB5A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78C47084-A2B6-4245-9DD8-6F59ADDA40A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A3243F3E-C11D-43E4-A826-E30261828903}"/>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5FF42BB8-234F-4CA9-9337-952724CF6871}"/>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59C97118-6CD8-422C-A8C4-13D97478C70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A41AB001-BB82-4659-BAEC-480DB9A64C42}"/>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92629FE3-F141-4328-954E-06B2C7A120B1}"/>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424521A4-9257-4633-A22D-0493B22AC3F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EBAF2041-0C6E-41AF-A243-7F6F45B4709C}"/>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9C73B84F-D00D-4AFD-8CF5-58AFD62C7F1B}"/>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FA24D250-D490-4454-85B1-08CE21F201CF}"/>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2EDD3BD5-029D-4552-B2A4-7D28DA3BB9AF}"/>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2C706E72-9868-4450-8A5A-C0980C51AF6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04E65DEB-B5B3-4619-80CB-AB11FEEA9537}"/>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B89E17ED-4F51-429C-9F74-ADA45720FBC1}"/>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F5DDC194-7371-4F98-BF1A-0A218FAB355E}"/>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71D6719F-FF5F-44CE-B180-1DE1BFD1EF92}"/>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685C05A8-9462-40E0-BCE8-49834E06424B}"/>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652BDD92-FDFD-47AB-834D-C401212B0A6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89097F1E-F758-4CDE-9EE1-229137D3292A}"/>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DD845894-38C8-433E-A9C4-3FF4D1959E92}"/>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E27FE609-7E7A-4D4B-AEBC-25FB7E377704}"/>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44AEB07F-AC58-41EC-A9B9-4952B964380A}"/>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46DB3E99-DEAF-4E87-9EF4-BBE5E3FE86A7}"/>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589B2DF1-325F-4497-A38F-9CA7F6849265}"/>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7EA8B71C-2576-4594-AD27-1CB976184617}"/>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B3D9E181-BCCE-43AD-BC33-42E6F5035CBE}"/>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5E051671-3242-4037-B294-6FC2FB552F7E}"/>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68913554-0D43-4BD2-9F24-0C65E8FFF6C2}"/>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7255599C-9D70-468C-B4A9-A9C5B088A3E1}"/>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9600317E-C220-44E4-887D-AAB06B99FF6D}"/>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C453F1F8-40AC-4C7C-9A7A-B44E39DF6E5E}"/>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4119C29D-775A-4107-B233-1584FD86AABC}"/>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A1C57B02-45E3-4499-B8E1-9CC57BE10AC6}"/>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A4CDEC59-07A6-4301-8063-18CCE54DF395}"/>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B23313BC-1033-42E5-A96D-4B1657ACCF08}"/>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8ECD9185-DB81-44A7-BD8C-D43F3A61CA2A}"/>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CB8A742E-A29F-43FE-BAB1-8A6101749151}"/>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2A56EBDC-AA2B-4738-B12D-AA4640351B51}"/>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02522933-F370-4594-B346-23E828AD2F48}"/>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46E6BC2B-9F3C-4630-A03E-3458D7187500}"/>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81AB47C1-9D2F-49D9-8147-D305DD8D6D7B}"/>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344433D2-39F4-4B57-AF57-22C41AB30F89}"/>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0C3DE1A2-A787-45F4-B4D0-2DE6DCF39108}"/>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9A4FAC1F-4D16-4A3B-B0C7-1421AEF7934A}"/>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D4DF3A03-089B-4F0E-B87A-63EF864BAA61}"/>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4DBD5E32-34BC-4D5D-834D-2A856129F465}"/>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A00487FB-FAFE-4C62-8F1F-B094F15BB0A9}"/>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4B223152-DD07-45A8-AD90-C49278047ED6}"/>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80C26410-124E-4235-BD29-33394CD65953}"/>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B32A1535-FF74-4662-BB0B-B067AF64F106}"/>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91EB18BB-88A5-45F7-B3B8-00D2A9D13C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58CB43D7-FC10-4D37-954F-E890E7180082}"/>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FBF84211-E253-455F-A8E2-313BD2BC4BC6}"/>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2DBF801F-7259-46C9-82BA-D788AC1CB811}"/>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DFE0C3DE-E74E-487F-A11A-A3CE59D8BC6A}"/>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E7918C89-3B07-4C46-810B-3824B0F584F7}"/>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AB88A1C4-B0DA-4E94-8203-CDA370C9F201}"/>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01C72D6E-AB0A-4989-A526-C6123BFEECBF}"/>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093A619D-159B-422A-91A2-422E2F5C9C9D}"/>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2EEFFC4F-1615-497B-AABA-0016932B8CE7}"/>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B1585F6F-D092-4087-9174-82B8C4A57838}"/>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B766745E-A144-4623-A99A-4DD0B86773C3}"/>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9B792A90-A29F-40CA-A5B5-FDE1A85FCCEC}"/>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EAC8545C-49AB-4FDD-8F42-471CFEDCD37D}"/>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1EC3C923-3B73-4B46-8BDA-C69D72697DC1}"/>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CE7EB427-0281-473A-8106-A2B001F65EDE}"/>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72D428E3-ABE8-41EA-8363-8B45CC73DCAC}"/>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D3EFCFB0-F414-415F-A24D-9423E56C6B10}"/>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E55FA277-B2FD-4693-83F2-2E776759D7CB}"/>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3F86877D-18C1-42AB-A032-CDF7548EEA1F}"/>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3F225B17-CD46-4EF3-AA5C-7CD9DF1DFD8E}"/>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E4C63F7C-21CF-42A3-8729-380A8EDF3FAB}"/>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E80D763D-DCB3-4D86-9937-985F9FE50AC3}"/>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CBC2B492-6AAF-47DD-A814-ACA628C13503}"/>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8E7294BF-9047-45FB-9046-6F9BF4FC4025}"/>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BA7CDE6C-AE60-493A-9181-72D62AE9AE25}"/>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A50E9D56-79C1-4DED-8CCA-CF66C4ABE9AD}"/>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690EDB7E-A403-4C6C-937A-3F9A977326E6}"/>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73183084-0506-4612-8BB4-2B9955AFE088}"/>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55DDE418-62B7-4F6A-AB7D-D0DEF3B607F6}"/>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B669637D-E925-4AC0-9C89-0D485E6AB3C9}"/>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E7D1B199-9E30-4DFF-B041-9CE15FF64A79}"/>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FF468356-BAD0-4A2E-91B1-D6F4FF29BD05}"/>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A01040AD-5340-425C-9C65-65E0026558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630FAE52-156D-4123-B94A-49F8419426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CF1D6C5B-5D9A-49CA-BE98-FCAED2BCB7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7B049494-E558-4580-BAA3-6A9EF4FC0A39}"/>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DA33CCB7-6076-426B-84A2-D75C08D9DAAC}"/>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22635786-DF5E-41C4-8B27-8C0D5B6AB5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E3F70981-B977-49A5-BE7B-E64BA0DBDE1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65EE66E4-10A7-4BE2-BC13-FAEF998F28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B285BF05-7095-44A5-A747-DA1A63042114}"/>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A3E8173D-05B1-44F2-A5A1-48A6A98863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942C134E-F8AE-4D33-86E3-6C1DBC6BE7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A14586BC-875F-438D-9E52-CF8D0D4BAD7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C25F878E-B448-49F8-A177-89E04C5797C6}"/>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801FCCD0-1CEE-42DD-BBD0-FC4C9A82A547}"/>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77DD44FB-0116-46B8-88EA-4F363675F7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314FD1E1-08A3-4E6B-920B-43B3475CF91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00BF4D80-970A-488A-BAF0-96E87D5FEF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E3B34D08-F30B-40EA-807C-89B2BD03FA97}"/>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7FC3B3F9-BA92-420D-A020-FD405830A40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0D0160CF-7EE6-4551-BF4F-AF7195F7E2D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295B5264-F8B7-4471-9C7B-BEA4AD0283C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124D5E2E-EDD0-4388-A8DD-A141F0F6A389}"/>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065D64F1-1BC1-4F33-8679-60E94D27243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E03D886B-4C91-430A-862D-1A02800F136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B67F5431-82B6-4757-B3C9-B18B026CB661}"/>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00637585-42B8-4F6D-8828-B40F1D5438E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52AC2DDB-A61F-4E4C-BDB1-501F6C797E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ABDF10E4-00F8-4DBD-8BB6-8163694153DE}"/>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3DE0D772-D147-4ABE-A9A0-8897895AC4A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74945A15-E858-496C-BD6D-A654D060129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FCC9B05B-BFEC-400C-9F30-F2F4FE6CD07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93B7674A-B34E-4701-A290-D22C5B2C6A49}"/>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93B5F05F-7464-4026-BD11-EE8790BCE77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D820E52D-774C-4ED1-9872-40373355886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5E75667A-91A1-49F4-9416-173850B45E4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E344C96F-201E-4193-AC71-845F3D486969}"/>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2593D74E-95B9-447C-BA41-9211A5AE43EC}"/>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54F50123-D70C-48B3-8D48-0E65C85BF9B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23419F26-A73D-4F3E-A5D2-EABA40272BF4}"/>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9C32AAF9-BEBD-42F4-8123-9C6459DFB97E}"/>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8E4FD866-112F-49B4-BE07-C12FDD55E2F7}"/>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A8E5F263-A318-4757-8644-914BD48ECEC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C0811FE9-2F13-4703-9F93-7F3E8E80634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07F471CD-0661-4673-B105-600CE1DECFB1}"/>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BDA90C92-14D3-4004-A461-05577108AFE1}"/>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5395134C-5B55-4B23-9037-407F28C1AB7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409612E5-B7E0-4126-94EF-158A63521ED0}"/>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E01639A6-2E7F-41A9-92D4-14796743C416}"/>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BDC1C864-F542-47AF-A808-F94F710733A7}"/>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29ED0C98-EF7C-4637-A534-C0961D066FD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5C933EE8-768D-42AF-83FE-F55E2B8CDCF5}"/>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30A568C9-6E36-4175-A2D6-435538AF4EA5}"/>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B76C8B80-DE80-489D-AA71-E49644E4DFFF}"/>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6E165900-E8E2-4F99-A0EF-FD5B573B08A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9CEC0BBC-3414-4018-BE1E-44CA47FE0F0B}"/>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D7FC1A31-539E-4C3E-BC80-E97F8225C09E}"/>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1D7BAC1E-7ED8-40A3-8A68-A026AC8D35AB}"/>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FBAF0F25-67AF-4792-8335-CE7871F2DED0}"/>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92332343-FD64-497C-8525-F3CB8B90829E}"/>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D16C6024-179C-4AA1-9B39-4F76563BB031}"/>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F0B47EC3-BE86-4F82-BE9A-E3AA5FDDD2D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C7826157-B004-4226-A75F-DE12D76D38F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E7119C10-544F-4AEE-A4DC-A7608ECE30E7}"/>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3E8B1A1E-36CF-4AD6-89E8-EEF999A31D3D}"/>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EC99D507-27D3-41D6-83C6-8ED7F006BD7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78ED2E25-1BA6-4B7D-915E-59CCD756589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565ABBB6-EB95-4100-98AD-C57EE29F28D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324C9F0F-5760-44BB-8746-3060E5175AD6}"/>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1255AC9D-D9EE-4A9F-9AB5-31DAE9C230C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18CE3A9C-944B-4EF1-9AB2-FD9DE4E0F49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7A46C3DD-FF0B-409C-9994-DC33C57308C5}"/>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C9F34EC2-7610-4F7F-A4AB-6FD8146AF85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1ED9F55B-991F-4AB1-944C-20874A037AE3}"/>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49F5390D-AE90-4679-8005-57BE22CB99C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EB409546-7BC1-4A1D-976F-6D319DB81F27}"/>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C7D152E2-9D80-4651-B3C9-4E4CD210337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80239026-1388-4F5A-A274-2BB8CADE67C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D44597A8-BD37-4C48-A74C-11A5D25F4521}"/>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E84D5E8E-0EBE-49DC-AB03-82B5875F3EB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00A97D32-D463-4C74-88E5-528966B09A4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AEACD393-5F03-4B71-981F-E67FCB78A0D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0223FCAA-21F3-48BD-8C50-88EDD508F723}"/>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1267E869-D75D-40E0-A1C0-6B7315C95B8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24289518-E092-4305-B31A-172F133163D7}"/>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2F880AFE-629E-473D-AE0C-48ECA2A7A74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91375A77-1534-4671-B2D6-C26F97C33138}"/>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6E97C359-B5CB-4C97-96AD-3BB33947A09B}"/>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D0A58858-B6D4-47F3-B0F8-28AC2076560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96C4320C-7609-4810-829C-DA926DD13528}"/>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5663CD50-0912-4E23-AE67-12B18CE65FA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A9E32977-D7F6-4912-B599-9E1BE2CA02DC}"/>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DA3E4733-97AD-4C6D-9948-E1B5EB422E46}"/>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BB4D538D-52F6-4C99-A352-6C47CA9BEC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DF1E1539-0FD2-490B-AC63-CFBD0C160A0D}"/>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27271DAB-CCC5-441A-89C9-6A79DBE08573}"/>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2A9405AB-2DA0-4F73-BF51-ABAE50A4B337}"/>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5DC326CF-15BC-4D48-A18B-FB5CDDDB36C8}"/>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C8F996D5-31C9-480F-8A66-273AD5A3CA2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06042A2F-38C6-4DF7-8C44-B286AF3C3BAB}"/>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BE3CAC89-21B3-4EF9-AF5B-15D52C39D867}"/>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06872E12-0943-4BB7-97C2-843D69F87DF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131BD24E-2659-4EFA-8C3C-2967EE6B9211}"/>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ED91A125-33DF-404F-B74F-95A04F02C665}"/>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546B0194-2DAE-405A-BF70-C0FDCBD71D72}"/>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4B2B9121-1D7E-4017-90A3-5B3541FE4FFA}"/>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B9AC85FC-0A48-46AC-9EB8-BB8BB3B30D8A}"/>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830818B1-4AB9-4F41-9709-6F2290DEC4B0}"/>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8710C635-47F3-4D8D-8210-1ECB5B2FC8B8}"/>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48A0E298-3E8C-4356-B387-ACCD4D5559FF}"/>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667B75F1-D2F7-418C-9C66-45DC96760FD7}"/>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177ADCD4-E6E5-4D41-9989-BD6451ECE65A}"/>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D79F5671-FC9A-4517-BA58-5C5A727C2A62}"/>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5E0CA625-4246-4C8A-A561-6FF1E1BA064D}"/>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0788FBE9-58E1-424D-9931-916F080BB733}"/>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7F17968B-CD23-4D7C-AD75-ABB96F815E3D}"/>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8F9B09CB-B564-45E4-B865-3702B6E75EBB}"/>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2FAB399A-D3DA-45F0-AB7C-3B46E3EDB41F}"/>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2372FC8E-B248-4B7C-8EE2-A66CAABBB041}"/>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468EE963-C118-47D6-AAF3-D8FC2A4A6011}"/>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7A458F02-3B2F-4FF6-AB94-7F321C72B7A6}"/>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F6FAA708-4C4A-4B63-A6C7-F91343E72168}"/>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39FBFADB-6183-48E0-B878-1D7B93F33C9C}"/>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34F4EA11-9A54-4D5A-880D-88ACD69CFD9F}"/>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F6B3F77E-3333-400C-B8BC-DE25AACFD87B}"/>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CE420657-1F07-4D56-99DD-72676F7D7D35}"/>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E9FFBD78-C4D4-4705-91F3-A19BD0569078}"/>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47E68728-AD9A-4FB8-A8B1-04D9EE5EFE7D}"/>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ED6B9DAD-73D5-4523-8DBA-F97521A6E4CD}"/>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0DDE4DB7-8EFF-4BB9-A9F0-A62AB5156C2F}"/>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607166E2-42E4-4047-B5F6-9591BF71F9A5}"/>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84FBAD1D-63F3-45BA-B93F-733133679CF6}"/>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6F489675-6D93-4439-894E-C3B3E11990B2}"/>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4E0B05A9-9DEF-4145-A285-4AED458AA697}"/>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50DEC79E-656E-4A86-A419-93611FDBEE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17999B36-81F5-4A98-9FB8-E851E6CD1D2A}"/>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C71A6F7E-22C3-4782-A28A-ABA54C5C4832}"/>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8100DC83-B7A6-4B46-ACBA-6EFB142D2819}"/>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43D2320F-813E-4B7D-9E54-A7DB9452FEBC}"/>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AFD40163-55A7-436E-B479-21B32C4DC3DC}"/>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D847D5CA-952E-4BAF-9B3E-FC257590B41D}"/>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A6F7A1DB-6C43-452A-86FD-E99FFEEB9110}"/>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7FAF630F-AB3F-4DB6-8B32-78E52747E8E3}"/>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B498114F-A790-4B30-A13F-1636E0048587}"/>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5B2F2953-519F-4E4E-BD11-8ED7EDB7870A}"/>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A1ECE386-589B-4D15-879A-6485AF79C43F}"/>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AA45E8D8-4BDC-4479-A603-DCAE788097C4}"/>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C83D0F92-FA0C-4687-A622-3FE4981C7BF0}"/>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B7639EBC-8537-4925-B84D-D3D632173A5A}"/>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8857DD3C-FB97-4D90-BA65-84053DC62190}"/>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EEB368E5-3345-49A5-A904-6F3E8EE50458}"/>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A5212F7D-7F27-4ED3-8166-AC6965CFC7A9}"/>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08E1DADA-2E48-4464-8553-44D6D4139BAF}"/>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11CBE7AE-2331-442A-BCD5-4D5D97BD42C8}"/>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B98DA3B9-E3C1-4EE4-BB24-F0345997CCA0}"/>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5C52CF9F-54E6-42FC-8EA4-2549ACD518F1}"/>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81775B5E-A053-4B86-B93E-832FCD192FCA}"/>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7812B406-94E2-4363-BBB4-FA63814FF285}"/>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09F1F421-B6A4-47D5-A82C-2C53421F885C}"/>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EBA35E5F-824A-4FC7-A495-C06F5D07D1CA}"/>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A475E974-7C2C-4F80-9BDF-37892B631EF1}"/>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A6C896C2-FBD5-431D-A3BF-5797B1BCD74D}"/>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A0A8A5C9-032C-4C70-A5F4-8A10DE3F96BB}"/>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52FAA38B-1855-42AD-A179-80A8D7F77F02}"/>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FA18AB08-11CB-42BF-AD2A-28133017C5AB}"/>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F2A95E07-F70A-4D72-A056-F8B50098176C}"/>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F5BBAE92-CFB6-4CC0-824C-AF5168AB7653}"/>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B155F3BB-62E5-47FB-BEEF-C24D83066A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136E9191-65E6-4AE2-8133-CA7EDA38D4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30EDBD67-AB4D-44F3-9B6D-C6FA315252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F7CFD8AB-8DB9-4D67-B8AB-E717FFDA4CF9}"/>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8CC89866-041E-4E61-AED5-0915A69ACF3B}"/>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9E85AFB0-5DA9-4968-8097-C07C67E01D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899E8EE2-E7AD-4A8F-9341-1469D07C6B0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12D9BE83-96CC-4EDE-978C-8ED5040FF4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56D4E1D0-7731-4E92-AEE4-227B3F85A8E4}"/>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DF1F2DA2-F682-40B7-BC8E-D3A8DC831A8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C9C958F9-E043-479D-8C6F-DF88F13FFA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F4A29EC5-26D6-49D7-9148-21A7FACE83E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5F8856BA-1CC9-425E-B97A-6B2D2952DA0A}"/>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83F58098-EB53-4671-8C47-050549E4194B}"/>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04112178-9E08-42B1-8922-319A214AD7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EECBBB81-C9C2-4E5C-897A-C948BA111E3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E554406B-A471-4EE7-A8ED-5F34BC61350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864B8800-8918-43AD-B811-CCB622210A49}"/>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85BE34C5-4171-4EAE-A5A7-3C8566C8626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7797C60E-BFD7-4297-9D65-E519B5B37C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9B58122E-BB47-4F53-9C3E-D871CFB8E66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FFB17AB0-DECD-4960-B2C6-7F85D558609A}"/>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6C0C9543-D35A-45F2-9993-1818BB6A3EB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8AF62B35-0813-4B37-9FE6-E6D32793038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467E14D8-5EAE-4AAB-A3B0-B23776C3D5BA}"/>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F23E30EC-54C8-47F2-B92E-5E4AF4996E5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8EB6D3D0-367F-4C58-81FE-90D0107EF05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7F4835C6-3448-4B6C-9616-08370AE3D690}"/>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F7CF600C-2771-4715-8004-309FE7D9B6D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CFBA9BFE-0281-4407-88B9-AD833E451EC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0C409380-89D7-4B97-8293-C86BBDFAD19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946E2DD6-C27D-4A7D-B125-4030FC96FC5D}"/>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6E74C242-6732-460D-AAD0-3B8F656D2BD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9BDA7F5C-C5A4-4D73-8A2E-B8F18DB93DE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AE960F7D-827C-4774-A8D2-E9120FF181E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BCFE9632-3CDA-4414-9EA4-7894F00EAFD8}"/>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0697C259-32D1-4420-A9EA-AC96E11FAE2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00418D2B-5FB3-453D-9545-D7F29D84C70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A4061F26-00CA-4829-981F-FAAFDD594458}"/>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AA838392-A631-45A7-85D9-E59857E611C0}"/>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40718E21-63A9-4568-A893-5088968DAA0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D8E64879-FC9F-4F5C-A32E-A8F39D843B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75D2ADD5-F84F-429E-B225-C2ACED3D86B4}"/>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34F3F79E-A758-4F6D-98E6-E2A62966B423}"/>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606F80EC-6B3F-4E9A-A4C7-0B3C3B5A885D}"/>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2C598387-EBF5-4479-A935-E7026AC540D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42849EAE-0985-45F7-9E0C-F79FDD8983C1}"/>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0C51B286-5640-4886-B401-B3AC449AFA70}"/>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3805534D-EF66-4BB4-AB72-44B7B62ABB24}"/>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B94C4322-DB0E-43DC-88E4-8E594485229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BFF1F56F-F4EC-4B97-978F-C5EA8DD106D6}"/>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1D8EA01E-BFE7-4B63-94FA-792DC63B4029}"/>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0ADF29D2-7B02-4C76-9382-2E126C270B5D}"/>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CBD5DB95-861B-4CA5-BF38-43D04F27F3A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AF22EF3D-D201-4AFC-9778-677A76DC9907}"/>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5BF413B6-92BB-4688-860F-BD2AC9001350}"/>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E3302447-29AB-48F8-9495-E8F3F8CED370}"/>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1FBD4ABB-D26E-41C6-8EFF-FB7011B6D1A2}"/>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51D90624-E139-4EE2-B01D-4478D9F21596}"/>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BD391AFF-8EB6-4E16-8E20-9CC43E57A1AE}"/>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69E9159D-C853-4766-B428-70631B6477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87D647F7-7864-46B6-82D0-E009AAE5472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8DB0F393-E57F-407D-B645-A63C88314CDB}"/>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6A0218AD-9F61-45CC-89FA-8AF0FAF8BB8A}"/>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DBA51552-1055-40F6-A0CE-9455805C916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4E271057-AADB-4080-89EF-DB594AA2342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91C0AF7A-5BA5-486F-88AC-61F2ACEFE96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45C6C668-E097-4955-B192-619FF3A63B68}"/>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5A1B4BD0-9B96-4B4A-A167-2379E2A5E7F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6FC520B6-2507-4877-B337-681EB34B96A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F9A49DC9-FFF1-444D-AE57-9B5DF194760A}"/>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88FB061D-32E0-4DF4-805D-224C0780ABB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A7353F89-FCAB-49AF-9C73-E3ADD1CB879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CD0196AE-D61A-4675-935B-5F3D1B8CE18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B8CA31D1-8986-469C-9EB7-6064C48F7837}"/>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7266DB86-70B2-49F5-98DE-A9FC344AC12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72FA032F-7D65-4BC4-8D11-7635229DE5E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47396C0E-CBAA-4862-AFFA-620B4A4AEDB4}"/>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56631C33-159E-40A6-A0DE-84003C4ADDD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4E32663A-A26B-42AA-A639-292E31B3E61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9DFD8F44-2E68-4059-84EA-19B357412A9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F1145DF8-92BE-45A1-9FA3-4C38D0F8D8A8}"/>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AB9DD1A5-9CC9-4844-BB3E-F3DC7204324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083A093C-5853-45A7-A655-292D8BA2BD9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767F5ED3-17CB-4461-84F0-27D4B1D1388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E98F3242-0BC1-4DA1-8652-DB06FB9C133A}"/>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285F2907-5AC4-4A34-AF7F-37F24AB94C1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0B7FB3D9-5893-4C38-94C9-3D5A64B3580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6DAEC091-2045-4F26-91DF-8877A99270FF}"/>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DF1D9D81-848E-4D24-8553-748E737BD925}"/>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0DFEC0B2-1834-4114-A6D4-DBC2F51D2966}"/>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77875573-8C68-498D-9CBE-92B4BE8E613E}"/>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F4B4D112-E41C-4895-9E88-4AC2CDDF0F2A}"/>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D80C9952-48DA-428F-AE5A-1437849DC422}"/>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73FCCB94-10CE-4171-982C-E0DFFFB4319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9D9A7EA8-0967-40A8-9B51-B049B0886DE9}"/>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D45B5BC2-A0B0-4216-87B7-48D1EAC1780D}"/>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5AED4BCF-DDDF-4C1F-901D-80F8375583E2}"/>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C940DA7A-11AE-4818-91C8-8168BA1E8A03}"/>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1EFAAB8D-9023-4E79-82AE-781AD8E92396}"/>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273C971E-2F23-4E49-BDFD-EBDC8F4C789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1532D69C-2392-4031-A0C4-15714D338D9C}"/>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DEB07976-0C89-4436-8B01-711D315936E3}"/>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3EA58D31-752C-4C63-A00E-EDD4CCDA5624}"/>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1317A733-C2BE-4A14-B318-B7250DC79F81}"/>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B98DF497-9ADF-4476-A1E9-E31B019693F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8465E872-5FB6-4224-AF6D-F17761B11E19}"/>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A29E67FE-6746-46C2-952A-CA77E7B25F85}"/>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79492253-CB3E-44F2-A97E-288640270A64}"/>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03B97814-751C-483E-B4DE-80D1013A5EF7}"/>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8003A641-81EF-4562-B001-4AF29F77D3CF}"/>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6CF58774-3CA5-41A8-B487-30E652ED0C3C}"/>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68C68862-0CAC-4C8C-826E-D8A1C90E4837}"/>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777DA4DA-5838-42F3-8E6F-2662C81B131D}"/>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EB6526CE-27CD-41C5-A0B2-6DBA6D81DC8E}"/>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8402606B-A1D9-46EE-939B-F29C120A87B8}"/>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66BB73BA-6076-46C1-A96B-346D5EC1BC6E}"/>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A0515AD8-4A05-4588-99AB-FE237AEB2A01}"/>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826D56A2-BA67-43CA-B839-5063E39BD50C}"/>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820A9201-D04D-48D5-AB7A-3A728382E816}"/>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E3D1F37A-3DF2-4A1C-AB14-CFB7D19126EE}"/>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F0CA4063-D125-4F23-AFCE-9925E8B0F1D2}"/>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2D7B8FCB-3F90-4185-9CCA-2AB149F2C351}"/>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1</xdr:col>
      <xdr:colOff>0</xdr:colOff>
      <xdr:row>13</xdr:row>
      <xdr:rowOff>66675</xdr:rowOff>
    </xdr:to>
    <xdr:pic>
      <xdr:nvPicPr>
        <xdr:cNvPr id="2" name="Picture 13" descr="Girl Scout Silver Award. © GSUSA. All rights reserved.">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680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xdr:col>
      <xdr:colOff>17821</xdr:colOff>
      <xdr:row>9</xdr:row>
      <xdr:rowOff>66675</xdr:rowOff>
    </xdr:to>
    <xdr:pic>
      <xdr:nvPicPr>
        <xdr:cNvPr id="4" name="Picture 3" descr="Bridge to Girl Scout Senior patch">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1575"/>
          <a:ext cx="1322746"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3</xdr:row>
      <xdr:rowOff>0</xdr:rowOff>
    </xdr:from>
    <xdr:to>
      <xdr:col>23</xdr:col>
      <xdr:colOff>0</xdr:colOff>
      <xdr:row>75</xdr:row>
      <xdr:rowOff>0</xdr:rowOff>
    </xdr:to>
    <xdr:sp macro="" textlink="">
      <xdr:nvSpPr>
        <xdr:cNvPr id="2" name="Rectangle 1">
          <a:extLst>
            <a:ext uri="{FF2B5EF4-FFF2-40B4-BE49-F238E27FC236}">
              <a16:creationId xmlns:a16="http://schemas.microsoft.com/office/drawing/2014/main" id="{76138785-BEFB-4941-B5D1-B001FD5ECB5F}"/>
            </a:ext>
          </a:extLst>
        </xdr:cNvPr>
        <xdr:cNvSpPr/>
      </xdr:nvSpPr>
      <xdr:spPr>
        <a:xfrm>
          <a:off x="12887325" y="695325"/>
          <a:ext cx="41719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54</xdr:row>
      <xdr:rowOff>152400</xdr:rowOff>
    </xdr:from>
    <xdr:to>
      <xdr:col>18</xdr:col>
      <xdr:colOff>0</xdr:colOff>
      <xdr:row>75</xdr:row>
      <xdr:rowOff>0</xdr:rowOff>
    </xdr:to>
    <xdr:sp macro="" textlink="">
      <xdr:nvSpPr>
        <xdr:cNvPr id="3" name="Rectangle 2">
          <a:extLst>
            <a:ext uri="{FF2B5EF4-FFF2-40B4-BE49-F238E27FC236}">
              <a16:creationId xmlns:a16="http://schemas.microsoft.com/office/drawing/2014/main" id="{3728E90C-BCBE-4A5B-B962-81FFB744C7C7}"/>
            </a:ext>
          </a:extLst>
        </xdr:cNvPr>
        <xdr:cNvSpPr/>
      </xdr:nvSpPr>
      <xdr:spPr>
        <a:xfrm>
          <a:off x="8601075" y="9105900"/>
          <a:ext cx="4171950" cy="3257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1</xdr:row>
      <xdr:rowOff>133350</xdr:rowOff>
    </xdr:from>
    <xdr:to>
      <xdr:col>18</xdr:col>
      <xdr:colOff>0</xdr:colOff>
      <xdr:row>3</xdr:row>
      <xdr:rowOff>0</xdr:rowOff>
    </xdr:to>
    <xdr:sp macro="" textlink="">
      <xdr:nvSpPr>
        <xdr:cNvPr id="4" name="Rectangle: Top Corners Rounded 3">
          <a:extLst>
            <a:ext uri="{FF2B5EF4-FFF2-40B4-BE49-F238E27FC236}">
              <a16:creationId xmlns:a16="http://schemas.microsoft.com/office/drawing/2014/main" id="{E548AD84-FCAE-4844-9B5A-A0FECAA93AAA}"/>
            </a:ext>
          </a:extLst>
        </xdr:cNvPr>
        <xdr:cNvSpPr/>
      </xdr:nvSpPr>
      <xdr:spPr>
        <a:xfrm>
          <a:off x="86010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0</xdr:colOff>
      <xdr:row>1</xdr:row>
      <xdr:rowOff>133350</xdr:rowOff>
    </xdr:from>
    <xdr:to>
      <xdr:col>23</xdr:col>
      <xdr:colOff>0</xdr:colOff>
      <xdr:row>3</xdr:row>
      <xdr:rowOff>0</xdr:rowOff>
    </xdr:to>
    <xdr:sp macro="" textlink="">
      <xdr:nvSpPr>
        <xdr:cNvPr id="5" name="Rectangle: Top Corners Rounded 4">
          <a:extLst>
            <a:ext uri="{FF2B5EF4-FFF2-40B4-BE49-F238E27FC236}">
              <a16:creationId xmlns:a16="http://schemas.microsoft.com/office/drawing/2014/main" id="{A3CFEB14-E91C-4BC5-8513-7F2A01BF660F}"/>
            </a:ext>
          </a:extLst>
        </xdr:cNvPr>
        <xdr:cNvSpPr/>
      </xdr:nvSpPr>
      <xdr:spPr>
        <a:xfrm>
          <a:off x="128873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0</xdr:colOff>
      <xdr:row>1</xdr:row>
      <xdr:rowOff>133350</xdr:rowOff>
    </xdr:from>
    <xdr:to>
      <xdr:col>21</xdr:col>
      <xdr:colOff>0</xdr:colOff>
      <xdr:row>3</xdr:row>
      <xdr:rowOff>0</xdr:rowOff>
    </xdr:to>
    <xdr:sp macro="" textlink="">
      <xdr:nvSpPr>
        <xdr:cNvPr id="6" name="TextBox 5">
          <a:extLst>
            <a:ext uri="{FF2B5EF4-FFF2-40B4-BE49-F238E27FC236}">
              <a16:creationId xmlns:a16="http://schemas.microsoft.com/office/drawing/2014/main" id="{C8BDF16F-02C1-4EED-AB8E-3265B458AFE0}"/>
            </a:ext>
          </a:extLst>
        </xdr:cNvPr>
        <xdr:cNvSpPr txBox="1"/>
      </xdr:nvSpPr>
      <xdr:spPr>
        <a:xfrm>
          <a:off x="159353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15</xdr:col>
      <xdr:colOff>0</xdr:colOff>
      <xdr:row>1</xdr:row>
      <xdr:rowOff>133350</xdr:rowOff>
    </xdr:from>
    <xdr:to>
      <xdr:col>16</xdr:col>
      <xdr:colOff>0</xdr:colOff>
      <xdr:row>3</xdr:row>
      <xdr:rowOff>0</xdr:rowOff>
    </xdr:to>
    <xdr:sp macro="" textlink="">
      <xdr:nvSpPr>
        <xdr:cNvPr id="7" name="TextBox 6">
          <a:extLst>
            <a:ext uri="{FF2B5EF4-FFF2-40B4-BE49-F238E27FC236}">
              <a16:creationId xmlns:a16="http://schemas.microsoft.com/office/drawing/2014/main" id="{2DB831A3-9836-4733-B759-63E358813C45}"/>
            </a:ext>
          </a:extLst>
        </xdr:cNvPr>
        <xdr:cNvSpPr txBox="1"/>
      </xdr:nvSpPr>
      <xdr:spPr>
        <a:xfrm>
          <a:off x="116490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16</xdr:col>
      <xdr:colOff>428625</xdr:colOff>
      <xdr:row>1</xdr:row>
      <xdr:rowOff>133349</xdr:rowOff>
    </xdr:from>
    <xdr:to>
      <xdr:col>18</xdr:col>
      <xdr:colOff>47625</xdr:colOff>
      <xdr:row>3</xdr:row>
      <xdr:rowOff>9524</xdr:rowOff>
    </xdr:to>
    <xdr:sp macro="" textlink="">
      <xdr:nvSpPr>
        <xdr:cNvPr id="8" name="TextBox 7">
          <a:extLst>
            <a:ext uri="{FF2B5EF4-FFF2-40B4-BE49-F238E27FC236}">
              <a16:creationId xmlns:a16="http://schemas.microsoft.com/office/drawing/2014/main" id="{DAEDDA22-E1DA-4E25-B25F-C6F31AB37E67}"/>
            </a:ext>
          </a:extLst>
        </xdr:cNvPr>
        <xdr:cNvSpPr txBox="1"/>
      </xdr:nvSpPr>
      <xdr:spPr>
        <a:xfrm>
          <a:off x="12773025" y="504824"/>
          <a:ext cx="514350" cy="2000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10" name="TextBox 9">
          <a:extLst>
            <a:ext uri="{FF2B5EF4-FFF2-40B4-BE49-F238E27FC236}">
              <a16:creationId xmlns:a16="http://schemas.microsoft.com/office/drawing/2014/main" id="{9B014D58-5F30-487A-83D4-964FB32483CD}"/>
            </a:ext>
          </a:extLst>
        </xdr:cNvPr>
        <xdr:cNvSpPr txBox="1"/>
      </xdr:nvSpPr>
      <xdr:spPr>
        <a:xfrm>
          <a:off x="12887325" y="504825"/>
          <a:ext cx="30480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14</xdr:col>
      <xdr:colOff>0</xdr:colOff>
      <xdr:row>1</xdr:row>
      <xdr:rowOff>114299</xdr:rowOff>
    </xdr:from>
    <xdr:to>
      <xdr:col>14</xdr:col>
      <xdr:colOff>2695575</xdr:colOff>
      <xdr:row>3</xdr:row>
      <xdr:rowOff>28574</xdr:rowOff>
    </xdr:to>
    <xdr:sp macro="" textlink="">
      <xdr:nvSpPr>
        <xdr:cNvPr id="11" name="TextBox 10">
          <a:extLst>
            <a:ext uri="{FF2B5EF4-FFF2-40B4-BE49-F238E27FC236}">
              <a16:creationId xmlns:a16="http://schemas.microsoft.com/office/drawing/2014/main" id="{4DEF5623-8758-4365-9051-98F1E91EECCF}"/>
            </a:ext>
          </a:extLst>
        </xdr:cNvPr>
        <xdr:cNvSpPr txBox="1"/>
      </xdr:nvSpPr>
      <xdr:spPr>
        <a:xfrm>
          <a:off x="86010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D0489AF6-26F2-4100-B8C6-B979F597F9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61679" cy="472736"/>
        </a:xfrm>
        <a:prstGeom prst="rect">
          <a:avLst/>
        </a:prstGeom>
      </xdr:spPr>
    </xdr:pic>
    <xdr:clientData/>
  </xdr:twoCellAnchor>
  <xdr:twoCellAnchor>
    <xdr:from>
      <xdr:col>1</xdr:col>
      <xdr:colOff>0</xdr:colOff>
      <xdr:row>1</xdr:row>
      <xdr:rowOff>133350</xdr:rowOff>
    </xdr:from>
    <xdr:to>
      <xdr:col>6</xdr:col>
      <xdr:colOff>0</xdr:colOff>
      <xdr:row>3</xdr:row>
      <xdr:rowOff>0</xdr:rowOff>
    </xdr:to>
    <xdr:sp macro="" textlink="">
      <xdr:nvSpPr>
        <xdr:cNvPr id="13" name="Rectangle: Top Corners Rounded 12">
          <a:extLst>
            <a:ext uri="{FF2B5EF4-FFF2-40B4-BE49-F238E27FC236}">
              <a16:creationId xmlns:a16="http://schemas.microsoft.com/office/drawing/2014/main" id="{962C88BE-32EE-4B45-8F91-6A77BE3D35DB}"/>
            </a:ext>
          </a:extLst>
        </xdr:cNvPr>
        <xdr:cNvSpPr/>
      </xdr:nvSpPr>
      <xdr:spPr>
        <a:xfrm>
          <a:off x="57150" y="504825"/>
          <a:ext cx="40957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xdr:row>
      <xdr:rowOff>103823</xdr:rowOff>
    </xdr:from>
    <xdr:to>
      <xdr:col>4</xdr:col>
      <xdr:colOff>28575</xdr:colOff>
      <xdr:row>2</xdr:row>
      <xdr:rowOff>142875</xdr:rowOff>
    </xdr:to>
    <xdr:sp macro="" textlink="">
      <xdr:nvSpPr>
        <xdr:cNvPr id="14" name="TextBox 13">
          <a:extLst>
            <a:ext uri="{FF2B5EF4-FFF2-40B4-BE49-F238E27FC236}">
              <a16:creationId xmlns:a16="http://schemas.microsoft.com/office/drawing/2014/main" id="{AECD30EA-99EB-41FE-B325-C940AC41ED86}"/>
            </a:ext>
          </a:extLst>
        </xdr:cNvPr>
        <xdr:cNvSpPr txBox="1"/>
      </xdr:nvSpPr>
      <xdr:spPr>
        <a:xfrm>
          <a:off x="2933700" y="475298"/>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total</a:t>
          </a:r>
        </a:p>
      </xdr:txBody>
    </xdr:sp>
    <xdr:clientData/>
  </xdr:twoCellAnchor>
  <xdr:twoCellAnchor>
    <xdr:from>
      <xdr:col>4</xdr:col>
      <xdr:colOff>438150</xdr:colOff>
      <xdr:row>1</xdr:row>
      <xdr:rowOff>103823</xdr:rowOff>
    </xdr:from>
    <xdr:to>
      <xdr:col>6</xdr:col>
      <xdr:colOff>47625</xdr:colOff>
      <xdr:row>2</xdr:row>
      <xdr:rowOff>152400</xdr:rowOff>
    </xdr:to>
    <xdr:sp macro="" textlink="">
      <xdr:nvSpPr>
        <xdr:cNvPr id="15" name="TextBox 14">
          <a:extLst>
            <a:ext uri="{FF2B5EF4-FFF2-40B4-BE49-F238E27FC236}">
              <a16:creationId xmlns:a16="http://schemas.microsoft.com/office/drawing/2014/main" id="{E24F1A5B-FDAA-4582-818E-E57C43F19F55}"/>
            </a:ext>
          </a:extLst>
        </xdr:cNvPr>
        <xdr:cNvSpPr txBox="1"/>
      </xdr:nvSpPr>
      <xdr:spPr>
        <a:xfrm>
          <a:off x="3819525" y="475298"/>
          <a:ext cx="5048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need</a:t>
          </a:r>
        </a:p>
      </xdr:txBody>
    </xdr:sp>
    <xdr:clientData/>
  </xdr:twoCellAnchor>
  <xdr:twoCellAnchor>
    <xdr:from>
      <xdr:col>1</xdr:col>
      <xdr:colOff>0</xdr:colOff>
      <xdr:row>32</xdr:row>
      <xdr:rowOff>113348</xdr:rowOff>
    </xdr:from>
    <xdr:to>
      <xdr:col>6</xdr:col>
      <xdr:colOff>0</xdr:colOff>
      <xdr:row>34</xdr:row>
      <xdr:rowOff>0</xdr:rowOff>
    </xdr:to>
    <xdr:sp macro="" textlink="">
      <xdr:nvSpPr>
        <xdr:cNvPr id="16" name="Rectangle: Top Corners Rounded 15">
          <a:extLst>
            <a:ext uri="{FF2B5EF4-FFF2-40B4-BE49-F238E27FC236}">
              <a16:creationId xmlns:a16="http://schemas.microsoft.com/office/drawing/2014/main" id="{16EC8B8C-E5E2-470A-8916-ED693BB2865C}"/>
            </a:ext>
          </a:extLst>
        </xdr:cNvPr>
        <xdr:cNvSpPr/>
      </xdr:nvSpPr>
      <xdr:spPr>
        <a:xfrm>
          <a:off x="57150" y="5828348"/>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32</xdr:row>
      <xdr:rowOff>95250</xdr:rowOff>
    </xdr:from>
    <xdr:to>
      <xdr:col>3</xdr:col>
      <xdr:colOff>0</xdr:colOff>
      <xdr:row>34</xdr:row>
      <xdr:rowOff>0</xdr:rowOff>
    </xdr:to>
    <xdr:sp macro="" textlink="">
      <xdr:nvSpPr>
        <xdr:cNvPr id="17" name="TextBox 16">
          <a:extLst>
            <a:ext uri="{FF2B5EF4-FFF2-40B4-BE49-F238E27FC236}">
              <a16:creationId xmlns:a16="http://schemas.microsoft.com/office/drawing/2014/main" id="{C5BA77E1-890C-4869-A05B-CDF5ADFC46FC}"/>
            </a:ext>
          </a:extLst>
        </xdr:cNvPr>
        <xdr:cNvSpPr txBox="1"/>
      </xdr:nvSpPr>
      <xdr:spPr>
        <a:xfrm>
          <a:off x="57150" y="5810250"/>
          <a:ext cx="31623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1374321</xdr:colOff>
      <xdr:row>3</xdr:row>
      <xdr:rowOff>25400</xdr:rowOff>
    </xdr:to>
    <xdr:sp macro="" textlink="">
      <xdr:nvSpPr>
        <xdr:cNvPr id="18" name="TextBox 17">
          <a:extLst>
            <a:ext uri="{FF2B5EF4-FFF2-40B4-BE49-F238E27FC236}">
              <a16:creationId xmlns:a16="http://schemas.microsoft.com/office/drawing/2014/main" id="{6643356F-4DDA-4611-967C-168A3BC46A2D}"/>
            </a:ext>
          </a:extLst>
        </xdr:cNvPr>
        <xdr:cNvSpPr txBox="1"/>
      </xdr:nvSpPr>
      <xdr:spPr>
        <a:xfrm>
          <a:off x="54429" y="475796"/>
          <a:ext cx="2612571" cy="25037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3</xdr:col>
      <xdr:colOff>0</xdr:colOff>
      <xdr:row>32</xdr:row>
      <xdr:rowOff>113348</xdr:rowOff>
    </xdr:from>
    <xdr:to>
      <xdr:col>4</xdr:col>
      <xdr:colOff>0</xdr:colOff>
      <xdr:row>34</xdr:row>
      <xdr:rowOff>0</xdr:rowOff>
    </xdr:to>
    <xdr:sp macro="" textlink="">
      <xdr:nvSpPr>
        <xdr:cNvPr id="19" name="TextBox 18">
          <a:extLst>
            <a:ext uri="{FF2B5EF4-FFF2-40B4-BE49-F238E27FC236}">
              <a16:creationId xmlns:a16="http://schemas.microsoft.com/office/drawing/2014/main" id="{C5E8870A-9956-49E5-877A-D1D606510784}"/>
            </a:ext>
          </a:extLst>
        </xdr:cNvPr>
        <xdr:cNvSpPr txBox="1"/>
      </xdr:nvSpPr>
      <xdr:spPr>
        <a:xfrm>
          <a:off x="321945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total</a:t>
          </a:r>
        </a:p>
      </xdr:txBody>
    </xdr:sp>
    <xdr:clientData/>
  </xdr:twoCellAnchor>
  <xdr:twoCellAnchor>
    <xdr:from>
      <xdr:col>5</xdr:col>
      <xdr:colOff>0</xdr:colOff>
      <xdr:row>32</xdr:row>
      <xdr:rowOff>113348</xdr:rowOff>
    </xdr:from>
    <xdr:to>
      <xdr:col>6</xdr:col>
      <xdr:colOff>38100</xdr:colOff>
      <xdr:row>33</xdr:row>
      <xdr:rowOff>142875</xdr:rowOff>
    </xdr:to>
    <xdr:sp macro="" textlink="">
      <xdr:nvSpPr>
        <xdr:cNvPr id="20" name="TextBox 19">
          <a:extLst>
            <a:ext uri="{FF2B5EF4-FFF2-40B4-BE49-F238E27FC236}">
              <a16:creationId xmlns:a16="http://schemas.microsoft.com/office/drawing/2014/main" id="{470F4188-464B-4E5B-BDB6-C575A2D23620}"/>
            </a:ext>
          </a:extLst>
        </xdr:cNvPr>
        <xdr:cNvSpPr txBox="1"/>
      </xdr:nvSpPr>
      <xdr:spPr>
        <a:xfrm>
          <a:off x="3829050" y="5504498"/>
          <a:ext cx="485775" cy="1914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need</a:t>
          </a:r>
        </a:p>
      </xdr:txBody>
    </xdr:sp>
    <xdr:clientData/>
  </xdr:twoCellAnchor>
  <xdr:twoCellAnchor>
    <xdr:from>
      <xdr:col>1</xdr:col>
      <xdr:colOff>0</xdr:colOff>
      <xdr:row>40</xdr:row>
      <xdr:rowOff>113348</xdr:rowOff>
    </xdr:from>
    <xdr:to>
      <xdr:col>6</xdr:col>
      <xdr:colOff>0</xdr:colOff>
      <xdr:row>42</xdr:row>
      <xdr:rowOff>0</xdr:rowOff>
    </xdr:to>
    <xdr:sp macro="" textlink="">
      <xdr:nvSpPr>
        <xdr:cNvPr id="21" name="Rectangle: Top Corners Rounded 20">
          <a:extLst>
            <a:ext uri="{FF2B5EF4-FFF2-40B4-BE49-F238E27FC236}">
              <a16:creationId xmlns:a16="http://schemas.microsoft.com/office/drawing/2014/main" id="{AAC9BEEF-8DE1-4B71-A25F-8FA40C294745}"/>
            </a:ext>
          </a:extLst>
        </xdr:cNvPr>
        <xdr:cNvSpPr/>
      </xdr:nvSpPr>
      <xdr:spPr>
        <a:xfrm>
          <a:off x="57150" y="7123748"/>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101600</xdr:rowOff>
    </xdr:from>
    <xdr:to>
      <xdr:col>3</xdr:col>
      <xdr:colOff>0</xdr:colOff>
      <xdr:row>42</xdr:row>
      <xdr:rowOff>0</xdr:rowOff>
    </xdr:to>
    <xdr:sp macro="" textlink="">
      <xdr:nvSpPr>
        <xdr:cNvPr id="22" name="TextBox 21">
          <a:extLst>
            <a:ext uri="{FF2B5EF4-FFF2-40B4-BE49-F238E27FC236}">
              <a16:creationId xmlns:a16="http://schemas.microsoft.com/office/drawing/2014/main" id="{7A4273C7-2165-4C4D-A756-D2F8F93C2DCD}"/>
            </a:ext>
          </a:extLst>
        </xdr:cNvPr>
        <xdr:cNvSpPr txBox="1"/>
      </xdr:nvSpPr>
      <xdr:spPr>
        <a:xfrm>
          <a:off x="57150" y="7112000"/>
          <a:ext cx="31623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3</xdr:col>
      <xdr:colOff>0</xdr:colOff>
      <xdr:row>40</xdr:row>
      <xdr:rowOff>113348</xdr:rowOff>
    </xdr:from>
    <xdr:to>
      <xdr:col>4</xdr:col>
      <xdr:colOff>0</xdr:colOff>
      <xdr:row>42</xdr:row>
      <xdr:rowOff>0</xdr:rowOff>
    </xdr:to>
    <xdr:sp macro="" textlink="">
      <xdr:nvSpPr>
        <xdr:cNvPr id="23" name="TextBox 22">
          <a:extLst>
            <a:ext uri="{FF2B5EF4-FFF2-40B4-BE49-F238E27FC236}">
              <a16:creationId xmlns:a16="http://schemas.microsoft.com/office/drawing/2014/main" id="{FBEF62B6-16C9-4917-9079-83A1A1FCCFBA}"/>
            </a:ext>
          </a:extLst>
        </xdr:cNvPr>
        <xdr:cNvSpPr txBox="1"/>
      </xdr:nvSpPr>
      <xdr:spPr>
        <a:xfrm>
          <a:off x="3219450" y="71237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total</a:t>
          </a:r>
        </a:p>
      </xdr:txBody>
    </xdr:sp>
    <xdr:clientData/>
  </xdr:twoCellAnchor>
  <xdr:twoCellAnchor>
    <xdr:from>
      <xdr:col>5</xdr:col>
      <xdr:colOff>0</xdr:colOff>
      <xdr:row>40</xdr:row>
      <xdr:rowOff>113348</xdr:rowOff>
    </xdr:from>
    <xdr:to>
      <xdr:col>6</xdr:col>
      <xdr:colOff>28575</xdr:colOff>
      <xdr:row>41</xdr:row>
      <xdr:rowOff>152400</xdr:rowOff>
    </xdr:to>
    <xdr:sp macro="" textlink="">
      <xdr:nvSpPr>
        <xdr:cNvPr id="24" name="TextBox 23">
          <a:extLst>
            <a:ext uri="{FF2B5EF4-FFF2-40B4-BE49-F238E27FC236}">
              <a16:creationId xmlns:a16="http://schemas.microsoft.com/office/drawing/2014/main" id="{8D90EE8B-070C-4E0D-A1C4-DD28A64E8648}"/>
            </a:ext>
          </a:extLst>
        </xdr:cNvPr>
        <xdr:cNvSpPr txBox="1"/>
      </xdr:nvSpPr>
      <xdr:spPr>
        <a:xfrm>
          <a:off x="3829050" y="6799898"/>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need</a:t>
          </a:r>
        </a:p>
      </xdr:txBody>
    </xdr:sp>
    <xdr:clientData/>
  </xdr:twoCellAnchor>
  <xdr:twoCellAnchor>
    <xdr:from>
      <xdr:col>1</xdr:col>
      <xdr:colOff>0</xdr:colOff>
      <xdr:row>51</xdr:row>
      <xdr:rowOff>113348</xdr:rowOff>
    </xdr:from>
    <xdr:to>
      <xdr:col>6</xdr:col>
      <xdr:colOff>0</xdr:colOff>
      <xdr:row>53</xdr:row>
      <xdr:rowOff>0</xdr:rowOff>
    </xdr:to>
    <xdr:sp macro="" textlink="">
      <xdr:nvSpPr>
        <xdr:cNvPr id="25" name="Rectangle: Top Corners Rounded 24">
          <a:extLst>
            <a:ext uri="{FF2B5EF4-FFF2-40B4-BE49-F238E27FC236}">
              <a16:creationId xmlns:a16="http://schemas.microsoft.com/office/drawing/2014/main" id="{B20A00CC-6220-4505-987D-6D363DB59CD4}"/>
            </a:ext>
          </a:extLst>
        </xdr:cNvPr>
        <xdr:cNvSpPr/>
      </xdr:nvSpPr>
      <xdr:spPr>
        <a:xfrm>
          <a:off x="57150" y="8904923"/>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113348</xdr:rowOff>
    </xdr:from>
    <xdr:to>
      <xdr:col>3</xdr:col>
      <xdr:colOff>0</xdr:colOff>
      <xdr:row>53</xdr:row>
      <xdr:rowOff>0</xdr:rowOff>
    </xdr:to>
    <xdr:sp macro="" textlink="">
      <xdr:nvSpPr>
        <xdr:cNvPr id="26" name="TextBox 25">
          <a:extLst>
            <a:ext uri="{FF2B5EF4-FFF2-40B4-BE49-F238E27FC236}">
              <a16:creationId xmlns:a16="http://schemas.microsoft.com/office/drawing/2014/main" id="{95888793-05EF-4C22-9450-BABE04F32358}"/>
            </a:ext>
          </a:extLst>
        </xdr:cNvPr>
        <xdr:cNvSpPr txBox="1"/>
      </xdr:nvSpPr>
      <xdr:spPr>
        <a:xfrm>
          <a:off x="57150" y="8904923"/>
          <a:ext cx="3162300"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3</xdr:col>
      <xdr:colOff>0</xdr:colOff>
      <xdr:row>51</xdr:row>
      <xdr:rowOff>113348</xdr:rowOff>
    </xdr:from>
    <xdr:to>
      <xdr:col>4</xdr:col>
      <xdr:colOff>0</xdr:colOff>
      <xdr:row>53</xdr:row>
      <xdr:rowOff>0</xdr:rowOff>
    </xdr:to>
    <xdr:sp macro="" textlink="">
      <xdr:nvSpPr>
        <xdr:cNvPr id="27" name="TextBox 26">
          <a:extLst>
            <a:ext uri="{FF2B5EF4-FFF2-40B4-BE49-F238E27FC236}">
              <a16:creationId xmlns:a16="http://schemas.microsoft.com/office/drawing/2014/main" id="{6735D98B-BA33-49D6-994B-ADAAD0B1ABE5}"/>
            </a:ext>
          </a:extLst>
        </xdr:cNvPr>
        <xdr:cNvSpPr txBox="1"/>
      </xdr:nvSpPr>
      <xdr:spPr>
        <a:xfrm>
          <a:off x="3219450" y="89049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total</a:t>
          </a:r>
        </a:p>
      </xdr:txBody>
    </xdr:sp>
    <xdr:clientData/>
  </xdr:twoCellAnchor>
  <xdr:twoCellAnchor>
    <xdr:from>
      <xdr:col>5</xdr:col>
      <xdr:colOff>0</xdr:colOff>
      <xdr:row>51</xdr:row>
      <xdr:rowOff>113348</xdr:rowOff>
    </xdr:from>
    <xdr:to>
      <xdr:col>6</xdr:col>
      <xdr:colOff>66675</xdr:colOff>
      <xdr:row>52</xdr:row>
      <xdr:rowOff>152400</xdr:rowOff>
    </xdr:to>
    <xdr:sp macro="" textlink="">
      <xdr:nvSpPr>
        <xdr:cNvPr id="28" name="TextBox 27">
          <a:extLst>
            <a:ext uri="{FF2B5EF4-FFF2-40B4-BE49-F238E27FC236}">
              <a16:creationId xmlns:a16="http://schemas.microsoft.com/office/drawing/2014/main" id="{B35BD101-DD8E-48B5-8677-AF1BBD2C02E3}"/>
            </a:ext>
          </a:extLst>
        </xdr:cNvPr>
        <xdr:cNvSpPr txBox="1"/>
      </xdr:nvSpPr>
      <xdr:spPr>
        <a:xfrm>
          <a:off x="3829050" y="8581073"/>
          <a:ext cx="5143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need</a:t>
          </a:r>
        </a:p>
      </xdr:txBody>
    </xdr:sp>
    <xdr:clientData/>
  </xdr:twoCellAnchor>
  <xdr:twoCellAnchor>
    <xdr:from>
      <xdr:col>1</xdr:col>
      <xdr:colOff>0</xdr:colOff>
      <xdr:row>53</xdr:row>
      <xdr:rowOff>0</xdr:rowOff>
    </xdr:from>
    <xdr:to>
      <xdr:col>6</xdr:col>
      <xdr:colOff>0</xdr:colOff>
      <xdr:row>66</xdr:row>
      <xdr:rowOff>0</xdr:rowOff>
    </xdr:to>
    <xdr:sp macro="" textlink="">
      <xdr:nvSpPr>
        <xdr:cNvPr id="29" name="Rectangle 28">
          <a:extLst>
            <a:ext uri="{FF2B5EF4-FFF2-40B4-BE49-F238E27FC236}">
              <a16:creationId xmlns:a16="http://schemas.microsoft.com/office/drawing/2014/main" id="{70D8AA4A-B0A2-407C-B8E9-D2F800D89A15}"/>
            </a:ext>
          </a:extLst>
        </xdr:cNvPr>
        <xdr:cNvSpPr/>
      </xdr:nvSpPr>
      <xdr:spPr>
        <a:xfrm>
          <a:off x="57150" y="8791575"/>
          <a:ext cx="4219575"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42</xdr:row>
      <xdr:rowOff>0</xdr:rowOff>
    </xdr:from>
    <xdr:to>
      <xdr:col>6</xdr:col>
      <xdr:colOff>0</xdr:colOff>
      <xdr:row>51</xdr:row>
      <xdr:rowOff>0</xdr:rowOff>
    </xdr:to>
    <xdr:sp macro="" textlink="">
      <xdr:nvSpPr>
        <xdr:cNvPr id="30" name="Rectangle 29">
          <a:extLst>
            <a:ext uri="{FF2B5EF4-FFF2-40B4-BE49-F238E27FC236}">
              <a16:creationId xmlns:a16="http://schemas.microsoft.com/office/drawing/2014/main" id="{680C9D49-B082-4F84-BE4D-2887CD32C8F0}"/>
            </a:ext>
          </a:extLst>
        </xdr:cNvPr>
        <xdr:cNvSpPr/>
      </xdr:nvSpPr>
      <xdr:spPr>
        <a:xfrm>
          <a:off x="57150" y="7334250"/>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0</xdr:rowOff>
    </xdr:from>
    <xdr:to>
      <xdr:col>6</xdr:col>
      <xdr:colOff>0</xdr:colOff>
      <xdr:row>40</xdr:row>
      <xdr:rowOff>0</xdr:rowOff>
    </xdr:to>
    <xdr:sp macro="" textlink="">
      <xdr:nvSpPr>
        <xdr:cNvPr id="31" name="Rectangle 30">
          <a:extLst>
            <a:ext uri="{FF2B5EF4-FFF2-40B4-BE49-F238E27FC236}">
              <a16:creationId xmlns:a16="http://schemas.microsoft.com/office/drawing/2014/main" id="{047D2CD7-F354-4F2F-81A3-4172123B1D8E}"/>
            </a:ext>
          </a:extLst>
        </xdr:cNvPr>
        <xdr:cNvSpPr/>
      </xdr:nvSpPr>
      <xdr:spPr>
        <a:xfrm>
          <a:off x="57150" y="6038850"/>
          <a:ext cx="40957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6</xdr:col>
      <xdr:colOff>0</xdr:colOff>
      <xdr:row>32</xdr:row>
      <xdr:rowOff>0</xdr:rowOff>
    </xdr:to>
    <xdr:sp macro="" textlink="">
      <xdr:nvSpPr>
        <xdr:cNvPr id="32" name="Rectangle 31">
          <a:extLst>
            <a:ext uri="{FF2B5EF4-FFF2-40B4-BE49-F238E27FC236}">
              <a16:creationId xmlns:a16="http://schemas.microsoft.com/office/drawing/2014/main" id="{127EA3DA-B53A-4D0B-9C16-81D9DE553B3A}"/>
            </a:ext>
          </a:extLst>
        </xdr:cNvPr>
        <xdr:cNvSpPr/>
      </xdr:nvSpPr>
      <xdr:spPr>
        <a:xfrm>
          <a:off x="57150" y="695325"/>
          <a:ext cx="38100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18</xdr:row>
      <xdr:rowOff>113348</xdr:rowOff>
    </xdr:from>
    <xdr:to>
      <xdr:col>12</xdr:col>
      <xdr:colOff>0</xdr:colOff>
      <xdr:row>20</xdr:row>
      <xdr:rowOff>0</xdr:rowOff>
    </xdr:to>
    <xdr:sp macro="" textlink="">
      <xdr:nvSpPr>
        <xdr:cNvPr id="33" name="Rectangle: Top Corners Rounded 32">
          <a:extLst>
            <a:ext uri="{FF2B5EF4-FFF2-40B4-BE49-F238E27FC236}">
              <a16:creationId xmlns:a16="http://schemas.microsoft.com/office/drawing/2014/main" id="{8C2998CC-6100-49AB-81BC-703117431743}"/>
            </a:ext>
          </a:extLst>
        </xdr:cNvPr>
        <xdr:cNvSpPr/>
      </xdr:nvSpPr>
      <xdr:spPr>
        <a:xfrm>
          <a:off x="4267200" y="6476048"/>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18</xdr:row>
      <xdr:rowOff>113347</xdr:rowOff>
    </xdr:from>
    <xdr:to>
      <xdr:col>8</xdr:col>
      <xdr:colOff>1457325</xdr:colOff>
      <xdr:row>20</xdr:row>
      <xdr:rowOff>0</xdr:rowOff>
    </xdr:to>
    <xdr:sp macro="" textlink="">
      <xdr:nvSpPr>
        <xdr:cNvPr id="34" name="TextBox 33">
          <a:extLst>
            <a:ext uri="{FF2B5EF4-FFF2-40B4-BE49-F238E27FC236}">
              <a16:creationId xmlns:a16="http://schemas.microsoft.com/office/drawing/2014/main" id="{FA49C34B-B057-4EFB-85B4-BA595057A798}"/>
            </a:ext>
          </a:extLst>
        </xdr:cNvPr>
        <xdr:cNvSpPr txBox="1"/>
      </xdr:nvSpPr>
      <xdr:spPr>
        <a:xfrm>
          <a:off x="4267200" y="6476047"/>
          <a:ext cx="2695575"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9</xdr:col>
      <xdr:colOff>0</xdr:colOff>
      <xdr:row>18</xdr:row>
      <xdr:rowOff>113348</xdr:rowOff>
    </xdr:from>
    <xdr:to>
      <xdr:col>10</xdr:col>
      <xdr:colOff>0</xdr:colOff>
      <xdr:row>20</xdr:row>
      <xdr:rowOff>0</xdr:rowOff>
    </xdr:to>
    <xdr:sp macro="" textlink="">
      <xdr:nvSpPr>
        <xdr:cNvPr id="35" name="TextBox 34">
          <a:extLst>
            <a:ext uri="{FF2B5EF4-FFF2-40B4-BE49-F238E27FC236}">
              <a16:creationId xmlns:a16="http://schemas.microsoft.com/office/drawing/2014/main" id="{36A23996-95A7-4AC8-89AB-1E26D79EEA7F}"/>
            </a:ext>
          </a:extLst>
        </xdr:cNvPr>
        <xdr:cNvSpPr txBox="1"/>
      </xdr:nvSpPr>
      <xdr:spPr>
        <a:xfrm>
          <a:off x="7429500" y="64760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total</a:t>
          </a:r>
        </a:p>
      </xdr:txBody>
    </xdr:sp>
    <xdr:clientData/>
  </xdr:twoCellAnchor>
  <xdr:twoCellAnchor>
    <xdr:from>
      <xdr:col>11</xdr:col>
      <xdr:colOff>0</xdr:colOff>
      <xdr:row>18</xdr:row>
      <xdr:rowOff>113348</xdr:rowOff>
    </xdr:from>
    <xdr:to>
      <xdr:col>12</xdr:col>
      <xdr:colOff>47625</xdr:colOff>
      <xdr:row>20</xdr:row>
      <xdr:rowOff>0</xdr:rowOff>
    </xdr:to>
    <xdr:sp macro="" textlink="">
      <xdr:nvSpPr>
        <xdr:cNvPr id="36" name="TextBox 35">
          <a:extLst>
            <a:ext uri="{FF2B5EF4-FFF2-40B4-BE49-F238E27FC236}">
              <a16:creationId xmlns:a16="http://schemas.microsoft.com/office/drawing/2014/main" id="{4435E4CB-41D4-4196-83A9-071B11047DF2}"/>
            </a:ext>
          </a:extLst>
        </xdr:cNvPr>
        <xdr:cNvSpPr txBox="1"/>
      </xdr:nvSpPr>
      <xdr:spPr>
        <a:xfrm>
          <a:off x="8162925" y="3237548"/>
          <a:ext cx="495300"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need</a:t>
          </a:r>
        </a:p>
      </xdr:txBody>
    </xdr:sp>
    <xdr:clientData/>
  </xdr:twoCellAnchor>
  <xdr:twoCellAnchor>
    <xdr:from>
      <xdr:col>7</xdr:col>
      <xdr:colOff>0</xdr:colOff>
      <xdr:row>1</xdr:row>
      <xdr:rowOff>116680</xdr:rowOff>
    </xdr:from>
    <xdr:to>
      <xdr:col>12</xdr:col>
      <xdr:colOff>0</xdr:colOff>
      <xdr:row>2</xdr:row>
      <xdr:rowOff>171449</xdr:rowOff>
    </xdr:to>
    <xdr:sp macro="" textlink="">
      <xdr:nvSpPr>
        <xdr:cNvPr id="37" name="Rectangle: Top Corners Rounded 36">
          <a:extLst>
            <a:ext uri="{FF2B5EF4-FFF2-40B4-BE49-F238E27FC236}">
              <a16:creationId xmlns:a16="http://schemas.microsoft.com/office/drawing/2014/main" id="{4232F58D-21FE-4E04-9E3B-E0D99DF021D1}"/>
            </a:ext>
          </a:extLst>
        </xdr:cNvPr>
        <xdr:cNvSpPr/>
      </xdr:nvSpPr>
      <xdr:spPr>
        <a:xfrm>
          <a:off x="4267200" y="488155"/>
          <a:ext cx="409575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xdr:row>
      <xdr:rowOff>107950</xdr:rowOff>
    </xdr:from>
    <xdr:to>
      <xdr:col>9</xdr:col>
      <xdr:colOff>0</xdr:colOff>
      <xdr:row>2</xdr:row>
      <xdr:rowOff>165099</xdr:rowOff>
    </xdr:to>
    <xdr:sp macro="" textlink="">
      <xdr:nvSpPr>
        <xdr:cNvPr id="38" name="TextBox 37">
          <a:extLst>
            <a:ext uri="{FF2B5EF4-FFF2-40B4-BE49-F238E27FC236}">
              <a16:creationId xmlns:a16="http://schemas.microsoft.com/office/drawing/2014/main" id="{F6AFF934-8F80-4060-8674-552CDC573007}"/>
            </a:ext>
          </a:extLst>
        </xdr:cNvPr>
        <xdr:cNvSpPr txBox="1"/>
      </xdr:nvSpPr>
      <xdr:spPr>
        <a:xfrm>
          <a:off x="4267200" y="479425"/>
          <a:ext cx="3162300" cy="21907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9</xdr:col>
      <xdr:colOff>0</xdr:colOff>
      <xdr:row>1</xdr:row>
      <xdr:rowOff>116680</xdr:rowOff>
    </xdr:from>
    <xdr:to>
      <xdr:col>10</xdr:col>
      <xdr:colOff>0</xdr:colOff>
      <xdr:row>2</xdr:row>
      <xdr:rowOff>171449</xdr:rowOff>
    </xdr:to>
    <xdr:sp macro="" textlink="">
      <xdr:nvSpPr>
        <xdr:cNvPr id="39" name="TextBox 38">
          <a:extLst>
            <a:ext uri="{FF2B5EF4-FFF2-40B4-BE49-F238E27FC236}">
              <a16:creationId xmlns:a16="http://schemas.microsoft.com/office/drawing/2014/main" id="{EBA5A36F-4029-4DAE-BDCE-2EC1462AFA63}"/>
            </a:ext>
          </a:extLst>
        </xdr:cNvPr>
        <xdr:cNvSpPr txBox="1"/>
      </xdr:nvSpPr>
      <xdr:spPr>
        <a:xfrm>
          <a:off x="74295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total</a:t>
          </a:r>
        </a:p>
      </xdr:txBody>
    </xdr:sp>
    <xdr:clientData/>
  </xdr:twoCellAnchor>
  <xdr:twoCellAnchor>
    <xdr:from>
      <xdr:col>11</xdr:col>
      <xdr:colOff>0</xdr:colOff>
      <xdr:row>1</xdr:row>
      <xdr:rowOff>116680</xdr:rowOff>
    </xdr:from>
    <xdr:to>
      <xdr:col>12</xdr:col>
      <xdr:colOff>57150</xdr:colOff>
      <xdr:row>3</xdr:row>
      <xdr:rowOff>0</xdr:rowOff>
    </xdr:to>
    <xdr:sp macro="" textlink="">
      <xdr:nvSpPr>
        <xdr:cNvPr id="40" name="TextBox 39">
          <a:extLst>
            <a:ext uri="{FF2B5EF4-FFF2-40B4-BE49-F238E27FC236}">
              <a16:creationId xmlns:a16="http://schemas.microsoft.com/office/drawing/2014/main" id="{B4097545-60AF-4ABE-BFE6-C34B59D040F9}"/>
            </a:ext>
          </a:extLst>
        </xdr:cNvPr>
        <xdr:cNvSpPr txBox="1"/>
      </xdr:nvSpPr>
      <xdr:spPr>
        <a:xfrm>
          <a:off x="8162925" y="488155"/>
          <a:ext cx="504825" cy="20717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need</a:t>
          </a:r>
        </a:p>
      </xdr:txBody>
    </xdr:sp>
    <xdr:clientData/>
  </xdr:twoCellAnchor>
  <xdr:twoCellAnchor>
    <xdr:from>
      <xdr:col>7</xdr:col>
      <xdr:colOff>0</xdr:colOff>
      <xdr:row>3</xdr:row>
      <xdr:rowOff>0</xdr:rowOff>
    </xdr:from>
    <xdr:to>
      <xdr:col>12</xdr:col>
      <xdr:colOff>0</xdr:colOff>
      <xdr:row>18</xdr:row>
      <xdr:rowOff>0</xdr:rowOff>
    </xdr:to>
    <xdr:sp macro="" textlink="">
      <xdr:nvSpPr>
        <xdr:cNvPr id="41" name="Rectangle 40">
          <a:extLst>
            <a:ext uri="{FF2B5EF4-FFF2-40B4-BE49-F238E27FC236}">
              <a16:creationId xmlns:a16="http://schemas.microsoft.com/office/drawing/2014/main" id="{5F124ACD-6A87-4F04-84B5-B3AD8B0D040F}"/>
            </a:ext>
          </a:extLst>
        </xdr:cNvPr>
        <xdr:cNvSpPr/>
      </xdr:nvSpPr>
      <xdr:spPr>
        <a:xfrm>
          <a:off x="4267200" y="695325"/>
          <a:ext cx="409575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19525</xdr:colOff>
      <xdr:row>42</xdr:row>
      <xdr:rowOff>38575</xdr:rowOff>
    </xdr:from>
    <xdr:to>
      <xdr:col>1</xdr:col>
      <xdr:colOff>1215865</xdr:colOff>
      <xdr:row>50</xdr:row>
      <xdr:rowOff>128530</xdr:rowOff>
    </xdr:to>
    <xdr:grpSp>
      <xdr:nvGrpSpPr>
        <xdr:cNvPr id="44" name="Group 43">
          <a:extLst>
            <a:ext uri="{FF2B5EF4-FFF2-40B4-BE49-F238E27FC236}">
              <a16:creationId xmlns:a16="http://schemas.microsoft.com/office/drawing/2014/main" id="{6454A2E0-2A65-4F5D-8605-6CA8F41CAB07}"/>
            </a:ext>
          </a:extLst>
        </xdr:cNvPr>
        <xdr:cNvGrpSpPr/>
      </xdr:nvGrpSpPr>
      <xdr:grpSpPr>
        <a:xfrm>
          <a:off x="76675" y="7048975"/>
          <a:ext cx="1196340" cy="1385355"/>
          <a:chOff x="95725" y="6887050"/>
          <a:chExt cx="1196340" cy="1385355"/>
        </a:xfrm>
      </xdr:grpSpPr>
      <xdr:pic>
        <xdr:nvPicPr>
          <xdr:cNvPr id="45" name="Picture 44">
            <a:extLst>
              <a:ext uri="{FF2B5EF4-FFF2-40B4-BE49-F238E27FC236}">
                <a16:creationId xmlns:a16="http://schemas.microsoft.com/office/drawing/2014/main" id="{D9172CFC-333F-4DCD-8600-8688EAEAD3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5A016CD6-6AD0-4D3D-A4DD-74864E2305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0944EF28-C054-4F24-83F4-DD1FB0D893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xdr:col>
      <xdr:colOff>22225</xdr:colOff>
      <xdr:row>34</xdr:row>
      <xdr:rowOff>24550</xdr:rowOff>
    </xdr:from>
    <xdr:to>
      <xdr:col>1</xdr:col>
      <xdr:colOff>1229675</xdr:colOff>
      <xdr:row>39</xdr:row>
      <xdr:rowOff>138250</xdr:rowOff>
    </xdr:to>
    <xdr:grpSp>
      <xdr:nvGrpSpPr>
        <xdr:cNvPr id="48" name="Group 47">
          <a:extLst>
            <a:ext uri="{FF2B5EF4-FFF2-40B4-BE49-F238E27FC236}">
              <a16:creationId xmlns:a16="http://schemas.microsoft.com/office/drawing/2014/main" id="{0EDFA8A5-6937-414A-9F2D-E7CA3B05F00F}"/>
            </a:ext>
          </a:extLst>
        </xdr:cNvPr>
        <xdr:cNvGrpSpPr/>
      </xdr:nvGrpSpPr>
      <xdr:grpSpPr>
        <a:xfrm>
          <a:off x="79375" y="5739550"/>
          <a:ext cx="1207450" cy="923325"/>
          <a:chOff x="88900" y="5577625"/>
          <a:chExt cx="1207450" cy="923325"/>
        </a:xfrm>
      </xdr:grpSpPr>
      <xdr:grpSp>
        <xdr:nvGrpSpPr>
          <xdr:cNvPr id="49" name="Group 48">
            <a:extLst>
              <a:ext uri="{FF2B5EF4-FFF2-40B4-BE49-F238E27FC236}">
                <a16:creationId xmlns:a16="http://schemas.microsoft.com/office/drawing/2014/main" id="{7E18B069-4497-4D74-AD9A-E4E973F96303}"/>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E17D0A36-4E46-4C53-B61E-F7C44FF92D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1B626745-3C3E-4AFB-A4D1-5738255E6C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2F3EDAF2-39E7-478F-89AA-7BB18CD6AF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F480D4C8-C0B1-41C2-B645-7907A8F228BA}"/>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668F8A3D-64EE-4EE2-A780-11FC8E5AE3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DC41A44A-BB05-4407-8974-463BE71339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A5D3CEA1-5FFE-45A1-B164-8EF62552486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53</xdr:row>
      <xdr:rowOff>65825</xdr:rowOff>
    </xdr:from>
    <xdr:to>
      <xdr:col>1</xdr:col>
      <xdr:colOff>1226890</xdr:colOff>
      <xdr:row>65</xdr:row>
      <xdr:rowOff>89805</xdr:rowOff>
    </xdr:to>
    <xdr:grpSp>
      <xdr:nvGrpSpPr>
        <xdr:cNvPr id="57" name="Group 56">
          <a:extLst>
            <a:ext uri="{FF2B5EF4-FFF2-40B4-BE49-F238E27FC236}">
              <a16:creationId xmlns:a16="http://schemas.microsoft.com/office/drawing/2014/main" id="{BC2EA0FD-5CB8-4FF1-97A9-760859FF274E}"/>
            </a:ext>
          </a:extLst>
        </xdr:cNvPr>
        <xdr:cNvGrpSpPr/>
      </xdr:nvGrpSpPr>
      <xdr:grpSpPr>
        <a:xfrm>
          <a:off x="78175" y="8857400"/>
          <a:ext cx="1205865" cy="1967080"/>
          <a:chOff x="87700" y="8705000"/>
          <a:chExt cx="1205865" cy="1967080"/>
        </a:xfrm>
      </xdr:grpSpPr>
      <xdr:grpSp>
        <xdr:nvGrpSpPr>
          <xdr:cNvPr id="58" name="Group 57">
            <a:extLst>
              <a:ext uri="{FF2B5EF4-FFF2-40B4-BE49-F238E27FC236}">
                <a16:creationId xmlns:a16="http://schemas.microsoft.com/office/drawing/2014/main" id="{409AD0C3-A7EE-4909-A642-F3188239BDBD}"/>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07F3A7CB-B3A9-48F3-972D-DCA278F7D75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7352A844-A841-46DE-A5C4-6A1111CD61E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D5B8CCC1-63C7-426B-9EE5-20F7BB563E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7C2523F7-3964-421B-B1D5-E266A2E530B9}"/>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A2E1E2AA-E392-455D-9473-F05B969E883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BDE80014-4C7E-43F4-A394-4600A46071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D2E4C5E5-6310-4268-90A9-BB0A5540ECE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97C927B7-A579-49BB-A90A-870C0B719A8D}"/>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5A5236DF-D0CD-4263-BCF5-7378B5E2C32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E88BFA25-17E0-4909-A7BB-1C79E122EE3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32E2C26F-377C-4D99-9B6A-06008AAEA1CD}"/>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F2D28152-FEF0-4C5A-8852-E70FC8A7B2C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183A8BA1-6405-431F-9A42-DDFE688C48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59B71501-1E35-436F-A6C8-C944723BB4ED}"/>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F21ED744-937C-4D32-A44A-1CB68C3754F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38EE1199-4746-457B-BCF8-85105444274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2C9D4588-C6D3-4D14-9980-582AD1F1182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3</xdr:col>
      <xdr:colOff>0</xdr:colOff>
      <xdr:row>66</xdr:row>
      <xdr:rowOff>113348</xdr:rowOff>
    </xdr:from>
    <xdr:to>
      <xdr:col>4</xdr:col>
      <xdr:colOff>0</xdr:colOff>
      <xdr:row>67</xdr:row>
      <xdr:rowOff>0</xdr:rowOff>
    </xdr:to>
    <xdr:sp macro="" textlink="">
      <xdr:nvSpPr>
        <xdr:cNvPr id="96" name="TextBox 95">
          <a:extLst>
            <a:ext uri="{FF2B5EF4-FFF2-40B4-BE49-F238E27FC236}">
              <a16:creationId xmlns:a16="http://schemas.microsoft.com/office/drawing/2014/main" id="{59F7EE85-5230-4600-94F4-2DDC83D4AC61}"/>
            </a:ext>
          </a:extLst>
        </xdr:cNvPr>
        <xdr:cNvSpPr txBox="1"/>
      </xdr:nvSpPr>
      <xdr:spPr>
        <a:xfrm>
          <a:off x="7429500" y="50187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5</xdr:col>
      <xdr:colOff>0</xdr:colOff>
      <xdr:row>66</xdr:row>
      <xdr:rowOff>113348</xdr:rowOff>
    </xdr:from>
    <xdr:to>
      <xdr:col>6</xdr:col>
      <xdr:colOff>0</xdr:colOff>
      <xdr:row>67</xdr:row>
      <xdr:rowOff>0</xdr:rowOff>
    </xdr:to>
    <xdr:sp macro="" textlink="">
      <xdr:nvSpPr>
        <xdr:cNvPr id="97" name="TextBox 96">
          <a:extLst>
            <a:ext uri="{FF2B5EF4-FFF2-40B4-BE49-F238E27FC236}">
              <a16:creationId xmlns:a16="http://schemas.microsoft.com/office/drawing/2014/main" id="{46CA1504-4E5E-4B87-A06D-A52155F8AE2C}"/>
            </a:ext>
          </a:extLst>
        </xdr:cNvPr>
        <xdr:cNvSpPr txBox="1"/>
      </xdr:nvSpPr>
      <xdr:spPr>
        <a:xfrm>
          <a:off x="7896225" y="50187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xdr:col>
      <xdr:colOff>37802</xdr:colOff>
      <xdr:row>72</xdr:row>
      <xdr:rowOff>23740</xdr:rowOff>
    </xdr:from>
    <xdr:ext cx="1197689" cy="343152"/>
    <xdr:pic>
      <xdr:nvPicPr>
        <xdr:cNvPr id="98" name="Picture 97">
          <a:extLst>
            <a:ext uri="{FF2B5EF4-FFF2-40B4-BE49-F238E27FC236}">
              <a16:creationId xmlns:a16="http://schemas.microsoft.com/office/drawing/2014/main" id="{5CAC8D2F-C34F-4A4F-8754-A6B8564CB1B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305002" y="5900665"/>
          <a:ext cx="1197689" cy="343152"/>
        </a:xfrm>
        <a:prstGeom prst="rect">
          <a:avLst/>
        </a:prstGeom>
      </xdr:spPr>
    </xdr:pic>
    <xdr:clientData/>
  </xdr:oneCellAnchor>
  <xdr:twoCellAnchor>
    <xdr:from>
      <xdr:col>1</xdr:col>
      <xdr:colOff>0</xdr:colOff>
      <xdr:row>66</xdr:row>
      <xdr:rowOff>117793</xdr:rowOff>
    </xdr:from>
    <xdr:to>
      <xdr:col>6</xdr:col>
      <xdr:colOff>0</xdr:colOff>
      <xdr:row>68</xdr:row>
      <xdr:rowOff>0</xdr:rowOff>
    </xdr:to>
    <xdr:sp macro="" textlink="">
      <xdr:nvSpPr>
        <xdr:cNvPr id="99" name="Rectangle: Top Corners Rounded 98">
          <a:extLst>
            <a:ext uri="{FF2B5EF4-FFF2-40B4-BE49-F238E27FC236}">
              <a16:creationId xmlns:a16="http://schemas.microsoft.com/office/drawing/2014/main" id="{E48637B2-C7B7-4149-B80E-F090917A52E4}"/>
            </a:ext>
          </a:extLst>
        </xdr:cNvPr>
        <xdr:cNvSpPr/>
      </xdr:nvSpPr>
      <xdr:spPr>
        <a:xfrm>
          <a:off x="4267200" y="5023168"/>
          <a:ext cx="409575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66</xdr:row>
      <xdr:rowOff>117793</xdr:rowOff>
    </xdr:from>
    <xdr:to>
      <xdr:col>3</xdr:col>
      <xdr:colOff>0</xdr:colOff>
      <xdr:row>68</xdr:row>
      <xdr:rowOff>0</xdr:rowOff>
    </xdr:to>
    <xdr:sp macro="" textlink="">
      <xdr:nvSpPr>
        <xdr:cNvPr id="100" name="TextBox 99">
          <a:extLst>
            <a:ext uri="{FF2B5EF4-FFF2-40B4-BE49-F238E27FC236}">
              <a16:creationId xmlns:a16="http://schemas.microsoft.com/office/drawing/2014/main" id="{D8653016-D130-4740-B4F1-84EE39AFF38C}"/>
            </a:ext>
          </a:extLst>
        </xdr:cNvPr>
        <xdr:cNvSpPr txBox="1"/>
      </xdr:nvSpPr>
      <xdr:spPr>
        <a:xfrm>
          <a:off x="4267200" y="5023168"/>
          <a:ext cx="3162300"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3</xdr:col>
      <xdr:colOff>0</xdr:colOff>
      <xdr:row>66</xdr:row>
      <xdr:rowOff>117793</xdr:rowOff>
    </xdr:from>
    <xdr:to>
      <xdr:col>4</xdr:col>
      <xdr:colOff>0</xdr:colOff>
      <xdr:row>68</xdr:row>
      <xdr:rowOff>0</xdr:rowOff>
    </xdr:to>
    <xdr:sp macro="" textlink="">
      <xdr:nvSpPr>
        <xdr:cNvPr id="101" name="TextBox 100">
          <a:extLst>
            <a:ext uri="{FF2B5EF4-FFF2-40B4-BE49-F238E27FC236}">
              <a16:creationId xmlns:a16="http://schemas.microsoft.com/office/drawing/2014/main" id="{501FEADD-D592-453A-91BD-69780FA61A88}"/>
            </a:ext>
          </a:extLst>
        </xdr:cNvPr>
        <xdr:cNvSpPr txBox="1"/>
      </xdr:nvSpPr>
      <xdr:spPr>
        <a:xfrm>
          <a:off x="7429500" y="50231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total</a:t>
          </a:r>
        </a:p>
      </xdr:txBody>
    </xdr:sp>
    <xdr:clientData/>
  </xdr:twoCellAnchor>
  <xdr:twoCellAnchor>
    <xdr:from>
      <xdr:col>5</xdr:col>
      <xdr:colOff>0</xdr:colOff>
      <xdr:row>66</xdr:row>
      <xdr:rowOff>117793</xdr:rowOff>
    </xdr:from>
    <xdr:to>
      <xdr:col>6</xdr:col>
      <xdr:colOff>19050</xdr:colOff>
      <xdr:row>68</xdr:row>
      <xdr:rowOff>9525</xdr:rowOff>
    </xdr:to>
    <xdr:sp macro="" textlink="">
      <xdr:nvSpPr>
        <xdr:cNvPr id="102" name="TextBox 101">
          <a:extLst>
            <a:ext uri="{FF2B5EF4-FFF2-40B4-BE49-F238E27FC236}">
              <a16:creationId xmlns:a16="http://schemas.microsoft.com/office/drawing/2014/main" id="{C67A3804-DC1F-4D94-9649-479E4E4C2E19}"/>
            </a:ext>
          </a:extLst>
        </xdr:cNvPr>
        <xdr:cNvSpPr txBox="1"/>
      </xdr:nvSpPr>
      <xdr:spPr>
        <a:xfrm>
          <a:off x="3829050" y="11014393"/>
          <a:ext cx="466725" cy="2155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need</a:t>
          </a:r>
        </a:p>
      </xdr:txBody>
    </xdr:sp>
    <xdr:clientData/>
  </xdr:twoCellAnchor>
  <xdr:twoCellAnchor>
    <xdr:from>
      <xdr:col>1</xdr:col>
      <xdr:colOff>0</xdr:colOff>
      <xdr:row>68</xdr:row>
      <xdr:rowOff>0</xdr:rowOff>
    </xdr:from>
    <xdr:to>
      <xdr:col>6</xdr:col>
      <xdr:colOff>0</xdr:colOff>
      <xdr:row>75</xdr:row>
      <xdr:rowOff>0</xdr:rowOff>
    </xdr:to>
    <xdr:sp macro="" textlink="">
      <xdr:nvSpPr>
        <xdr:cNvPr id="103" name="Rectangle 102">
          <a:extLst>
            <a:ext uri="{FF2B5EF4-FFF2-40B4-BE49-F238E27FC236}">
              <a16:creationId xmlns:a16="http://schemas.microsoft.com/office/drawing/2014/main" id="{B164783E-3CC4-43B7-A2C9-54592E28E9DB}"/>
            </a:ext>
          </a:extLst>
        </xdr:cNvPr>
        <xdr:cNvSpPr/>
      </xdr:nvSpPr>
      <xdr:spPr>
        <a:xfrm>
          <a:off x="4267200" y="5229225"/>
          <a:ext cx="409575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35607</xdr:colOff>
      <xdr:row>68</xdr:row>
      <xdr:rowOff>47477</xdr:rowOff>
    </xdr:from>
    <xdr:to>
      <xdr:col>2</xdr:col>
      <xdr:colOff>3222</xdr:colOff>
      <xdr:row>71</xdr:row>
      <xdr:rowOff>149556</xdr:rowOff>
    </xdr:to>
    <xdr:grpSp>
      <xdr:nvGrpSpPr>
        <xdr:cNvPr id="104" name="Group 103">
          <a:extLst>
            <a:ext uri="{FF2B5EF4-FFF2-40B4-BE49-F238E27FC236}">
              <a16:creationId xmlns:a16="http://schemas.microsoft.com/office/drawing/2014/main" id="{ED0304FF-9BB8-4408-974A-29D5A488091D}"/>
            </a:ext>
          </a:extLst>
        </xdr:cNvPr>
        <xdr:cNvGrpSpPr>
          <a:grpSpLocks noChangeAspect="1"/>
        </xdr:cNvGrpSpPr>
      </xdr:nvGrpSpPr>
      <xdr:grpSpPr>
        <a:xfrm>
          <a:off x="92757" y="11267927"/>
          <a:ext cx="1196340" cy="597379"/>
          <a:chOff x="4468738" y="5430140"/>
          <a:chExt cx="1327564" cy="652273"/>
        </a:xfrm>
      </xdr:grpSpPr>
      <xdr:pic>
        <xdr:nvPicPr>
          <xdr:cNvPr id="105" name="Picture 104">
            <a:extLst>
              <a:ext uri="{FF2B5EF4-FFF2-40B4-BE49-F238E27FC236}">
                <a16:creationId xmlns:a16="http://schemas.microsoft.com/office/drawing/2014/main" id="{59FE7F91-12FD-45E0-889E-428995BC3C1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AB317606-6682-4C68-B491-DAF402C3133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7</xdr:col>
      <xdr:colOff>0</xdr:colOff>
      <xdr:row>20</xdr:row>
      <xdr:rowOff>0</xdr:rowOff>
    </xdr:from>
    <xdr:to>
      <xdr:col>12</xdr:col>
      <xdr:colOff>0</xdr:colOff>
      <xdr:row>29</xdr:row>
      <xdr:rowOff>9525</xdr:rowOff>
    </xdr:to>
    <xdr:sp macro="" textlink="">
      <xdr:nvSpPr>
        <xdr:cNvPr id="151" name="Rectangle 150">
          <a:extLst>
            <a:ext uri="{FF2B5EF4-FFF2-40B4-BE49-F238E27FC236}">
              <a16:creationId xmlns:a16="http://schemas.microsoft.com/office/drawing/2014/main" id="{E3A892A6-88DF-4058-B7F1-4DD21F8DCF83}"/>
            </a:ext>
          </a:extLst>
        </xdr:cNvPr>
        <xdr:cNvSpPr/>
      </xdr:nvSpPr>
      <xdr:spPr>
        <a:xfrm>
          <a:off x="4267200" y="6686550"/>
          <a:ext cx="4095750" cy="2924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20</xdr:row>
      <xdr:rowOff>0</xdr:rowOff>
    </xdr:from>
    <xdr:to>
      <xdr:col>12</xdr:col>
      <xdr:colOff>0</xdr:colOff>
      <xdr:row>29</xdr:row>
      <xdr:rowOff>9525</xdr:rowOff>
    </xdr:to>
    <xdr:sp macro="" textlink="">
      <xdr:nvSpPr>
        <xdr:cNvPr id="152" name="Rectangle 151">
          <a:extLst>
            <a:ext uri="{FF2B5EF4-FFF2-40B4-BE49-F238E27FC236}">
              <a16:creationId xmlns:a16="http://schemas.microsoft.com/office/drawing/2014/main" id="{25106214-608F-478C-AD57-FB49E97430DC}"/>
            </a:ext>
          </a:extLst>
        </xdr:cNvPr>
        <xdr:cNvSpPr/>
      </xdr:nvSpPr>
      <xdr:spPr>
        <a:xfrm>
          <a:off x="4267200" y="6686550"/>
          <a:ext cx="4095750" cy="2924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31</xdr:row>
      <xdr:rowOff>0</xdr:rowOff>
    </xdr:from>
    <xdr:to>
      <xdr:col>12</xdr:col>
      <xdr:colOff>0</xdr:colOff>
      <xdr:row>45</xdr:row>
      <xdr:rowOff>161924</xdr:rowOff>
    </xdr:to>
    <xdr:sp macro="" textlink="">
      <xdr:nvSpPr>
        <xdr:cNvPr id="153" name="Rectangle 152">
          <a:extLst>
            <a:ext uri="{FF2B5EF4-FFF2-40B4-BE49-F238E27FC236}">
              <a16:creationId xmlns:a16="http://schemas.microsoft.com/office/drawing/2014/main" id="{9382646E-4BDC-4B91-AA59-4D4F3F6C3D03}"/>
            </a:ext>
          </a:extLst>
        </xdr:cNvPr>
        <xdr:cNvSpPr/>
      </xdr:nvSpPr>
      <xdr:spPr>
        <a:xfrm>
          <a:off x="3981450" y="9925050"/>
          <a:ext cx="3810000" cy="243839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29</xdr:row>
      <xdr:rowOff>114300</xdr:rowOff>
    </xdr:from>
    <xdr:to>
      <xdr:col>12</xdr:col>
      <xdr:colOff>0</xdr:colOff>
      <xdr:row>31</xdr:row>
      <xdr:rowOff>952</xdr:rowOff>
    </xdr:to>
    <xdr:sp macro="" textlink="">
      <xdr:nvSpPr>
        <xdr:cNvPr id="154" name="Rectangle: Top Corners Rounded 153">
          <a:extLst>
            <a:ext uri="{FF2B5EF4-FFF2-40B4-BE49-F238E27FC236}">
              <a16:creationId xmlns:a16="http://schemas.microsoft.com/office/drawing/2014/main" id="{7FC26D02-770E-4E5E-A991-99F594E08664}"/>
            </a:ext>
          </a:extLst>
        </xdr:cNvPr>
        <xdr:cNvSpPr/>
      </xdr:nvSpPr>
      <xdr:spPr>
        <a:xfrm>
          <a:off x="4267200" y="9715500"/>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3</xdr:row>
      <xdr:rowOff>0</xdr:rowOff>
    </xdr:from>
    <xdr:to>
      <xdr:col>18</xdr:col>
      <xdr:colOff>0</xdr:colOff>
      <xdr:row>53</xdr:row>
      <xdr:rowOff>9525</xdr:rowOff>
    </xdr:to>
    <xdr:sp macro="" textlink="">
      <xdr:nvSpPr>
        <xdr:cNvPr id="155" name="Rectangle 154">
          <a:extLst>
            <a:ext uri="{FF2B5EF4-FFF2-40B4-BE49-F238E27FC236}">
              <a16:creationId xmlns:a16="http://schemas.microsoft.com/office/drawing/2014/main" id="{32B4A9C7-E63D-42E3-B820-9F91DC373777}"/>
            </a:ext>
          </a:extLst>
        </xdr:cNvPr>
        <xdr:cNvSpPr/>
      </xdr:nvSpPr>
      <xdr:spPr>
        <a:xfrm>
          <a:off x="86010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53</xdr:row>
      <xdr:rowOff>133350</xdr:rowOff>
    </xdr:from>
    <xdr:to>
      <xdr:col>18</xdr:col>
      <xdr:colOff>0</xdr:colOff>
      <xdr:row>55</xdr:row>
      <xdr:rowOff>0</xdr:rowOff>
    </xdr:to>
    <xdr:sp macro="" textlink="">
      <xdr:nvSpPr>
        <xdr:cNvPr id="156" name="Rectangle: Top Corners Rounded 155">
          <a:extLst>
            <a:ext uri="{FF2B5EF4-FFF2-40B4-BE49-F238E27FC236}">
              <a16:creationId xmlns:a16="http://schemas.microsoft.com/office/drawing/2014/main" id="{9A1C13D3-5F01-417D-83D3-66FE3685F51A}"/>
            </a:ext>
          </a:extLst>
        </xdr:cNvPr>
        <xdr:cNvSpPr/>
      </xdr:nvSpPr>
      <xdr:spPr>
        <a:xfrm>
          <a:off x="86010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29</xdr:row>
      <xdr:rowOff>95250</xdr:rowOff>
    </xdr:from>
    <xdr:to>
      <xdr:col>8</xdr:col>
      <xdr:colOff>600075</xdr:colOff>
      <xdr:row>31</xdr:row>
      <xdr:rowOff>0</xdr:rowOff>
    </xdr:to>
    <xdr:sp macro="" textlink="">
      <xdr:nvSpPr>
        <xdr:cNvPr id="157" name="TextBox 156">
          <a:extLst>
            <a:ext uri="{FF2B5EF4-FFF2-40B4-BE49-F238E27FC236}">
              <a16:creationId xmlns:a16="http://schemas.microsoft.com/office/drawing/2014/main" id="{9D4D8B4B-4C27-4906-B2AC-7A2AC546B3CB}"/>
            </a:ext>
          </a:extLst>
        </xdr:cNvPr>
        <xdr:cNvSpPr txBox="1"/>
      </xdr:nvSpPr>
      <xdr:spPr>
        <a:xfrm>
          <a:off x="4267200" y="9696450"/>
          <a:ext cx="18383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9</xdr:col>
      <xdr:colOff>0</xdr:colOff>
      <xdr:row>29</xdr:row>
      <xdr:rowOff>114300</xdr:rowOff>
    </xdr:from>
    <xdr:to>
      <xdr:col>10</xdr:col>
      <xdr:colOff>0</xdr:colOff>
      <xdr:row>31</xdr:row>
      <xdr:rowOff>952</xdr:rowOff>
    </xdr:to>
    <xdr:sp macro="" textlink="">
      <xdr:nvSpPr>
        <xdr:cNvPr id="158" name="TextBox 157">
          <a:extLst>
            <a:ext uri="{FF2B5EF4-FFF2-40B4-BE49-F238E27FC236}">
              <a16:creationId xmlns:a16="http://schemas.microsoft.com/office/drawing/2014/main" id="{6BBD4727-BFEE-407B-B240-E9361180D31C}"/>
            </a:ext>
          </a:extLst>
        </xdr:cNvPr>
        <xdr:cNvSpPr txBox="1"/>
      </xdr:nvSpPr>
      <xdr:spPr>
        <a:xfrm>
          <a:off x="7429500" y="97155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total</a:t>
          </a:r>
        </a:p>
      </xdr:txBody>
    </xdr:sp>
    <xdr:clientData/>
  </xdr:twoCellAnchor>
  <xdr:twoCellAnchor>
    <xdr:from>
      <xdr:col>11</xdr:col>
      <xdr:colOff>0</xdr:colOff>
      <xdr:row>29</xdr:row>
      <xdr:rowOff>123824</xdr:rowOff>
    </xdr:from>
    <xdr:to>
      <xdr:col>12</xdr:col>
      <xdr:colOff>38100</xdr:colOff>
      <xdr:row>31</xdr:row>
      <xdr:rowOff>19049</xdr:rowOff>
    </xdr:to>
    <xdr:sp macro="" textlink="">
      <xdr:nvSpPr>
        <xdr:cNvPr id="159" name="TextBox 158">
          <a:extLst>
            <a:ext uri="{FF2B5EF4-FFF2-40B4-BE49-F238E27FC236}">
              <a16:creationId xmlns:a16="http://schemas.microsoft.com/office/drawing/2014/main" id="{AC54BAF3-FD5F-448D-84BE-43AD21AD86C5}"/>
            </a:ext>
          </a:extLst>
        </xdr:cNvPr>
        <xdr:cNvSpPr txBox="1"/>
      </xdr:nvSpPr>
      <xdr:spPr>
        <a:xfrm>
          <a:off x="8162925" y="5029199"/>
          <a:ext cx="48577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need</a:t>
          </a:r>
        </a:p>
      </xdr:txBody>
    </xdr:sp>
    <xdr:clientData/>
  </xdr:twoCellAnchor>
  <xdr:twoCellAnchor>
    <xdr:from>
      <xdr:col>14</xdr:col>
      <xdr:colOff>0</xdr:colOff>
      <xdr:row>53</xdr:row>
      <xdr:rowOff>114300</xdr:rowOff>
    </xdr:from>
    <xdr:to>
      <xdr:col>14</xdr:col>
      <xdr:colOff>2695575</xdr:colOff>
      <xdr:row>55</xdr:row>
      <xdr:rowOff>28575</xdr:rowOff>
    </xdr:to>
    <xdr:sp macro="" textlink="">
      <xdr:nvSpPr>
        <xdr:cNvPr id="160" name="TextBox 159">
          <a:extLst>
            <a:ext uri="{FF2B5EF4-FFF2-40B4-BE49-F238E27FC236}">
              <a16:creationId xmlns:a16="http://schemas.microsoft.com/office/drawing/2014/main" id="{E05E77D3-F801-4E03-A567-10ECAA068258}"/>
            </a:ext>
          </a:extLst>
        </xdr:cNvPr>
        <xdr:cNvSpPr txBox="1"/>
      </xdr:nvSpPr>
      <xdr:spPr>
        <a:xfrm>
          <a:off x="86010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15</xdr:col>
      <xdr:colOff>0</xdr:colOff>
      <xdr:row>53</xdr:row>
      <xdr:rowOff>142875</xdr:rowOff>
    </xdr:from>
    <xdr:to>
      <xdr:col>16</xdr:col>
      <xdr:colOff>0</xdr:colOff>
      <xdr:row>55</xdr:row>
      <xdr:rowOff>9525</xdr:rowOff>
    </xdr:to>
    <xdr:sp macro="" textlink="">
      <xdr:nvSpPr>
        <xdr:cNvPr id="161" name="TextBox 160">
          <a:extLst>
            <a:ext uri="{FF2B5EF4-FFF2-40B4-BE49-F238E27FC236}">
              <a16:creationId xmlns:a16="http://schemas.microsoft.com/office/drawing/2014/main" id="{8930CD98-D3BC-4454-BDA4-43DA2E4C592E}"/>
            </a:ext>
          </a:extLst>
        </xdr:cNvPr>
        <xdr:cNvSpPr txBox="1"/>
      </xdr:nvSpPr>
      <xdr:spPr>
        <a:xfrm>
          <a:off x="116490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17</xdr:col>
      <xdr:colOff>0</xdr:colOff>
      <xdr:row>53</xdr:row>
      <xdr:rowOff>114300</xdr:rowOff>
    </xdr:from>
    <xdr:to>
      <xdr:col>18</xdr:col>
      <xdr:colOff>57150</xdr:colOff>
      <xdr:row>55</xdr:row>
      <xdr:rowOff>19050</xdr:rowOff>
    </xdr:to>
    <xdr:sp macro="" textlink="">
      <xdr:nvSpPr>
        <xdr:cNvPr id="162" name="TextBox 161">
          <a:extLst>
            <a:ext uri="{FF2B5EF4-FFF2-40B4-BE49-F238E27FC236}">
              <a16:creationId xmlns:a16="http://schemas.microsoft.com/office/drawing/2014/main" id="{BFA3BD1A-67DE-4C0F-8E69-F3B68E57245D}"/>
            </a:ext>
          </a:extLst>
        </xdr:cNvPr>
        <xdr:cNvSpPr txBox="1"/>
      </xdr:nvSpPr>
      <xdr:spPr>
        <a:xfrm>
          <a:off x="12792075" y="8905875"/>
          <a:ext cx="5048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editAs="oneCell">
    <xdr:from>
      <xdr:col>1</xdr:col>
      <xdr:colOff>38100</xdr:colOff>
      <xdr:row>3</xdr:row>
      <xdr:rowOff>57150</xdr:rowOff>
    </xdr:from>
    <xdr:to>
      <xdr:col>1</xdr:col>
      <xdr:colOff>1185644</xdr:colOff>
      <xdr:row>31</xdr:row>
      <xdr:rowOff>140970</xdr:rowOff>
    </xdr:to>
    <xdr:pic>
      <xdr:nvPicPr>
        <xdr:cNvPr id="163" name="Picture 162">
          <a:extLst>
            <a:ext uri="{FF2B5EF4-FFF2-40B4-BE49-F238E27FC236}">
              <a16:creationId xmlns:a16="http://schemas.microsoft.com/office/drawing/2014/main" id="{B57711D9-1727-48BB-80AA-16D5778A6524}"/>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5250" y="752475"/>
          <a:ext cx="1147544" cy="461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43369</xdr:colOff>
      <xdr:row>3</xdr:row>
      <xdr:rowOff>19050</xdr:rowOff>
    </xdr:from>
    <xdr:to>
      <xdr:col>7</xdr:col>
      <xdr:colOff>1230615</xdr:colOff>
      <xdr:row>17</xdr:row>
      <xdr:rowOff>155653</xdr:rowOff>
    </xdr:to>
    <xdr:grpSp>
      <xdr:nvGrpSpPr>
        <xdr:cNvPr id="205" name="Group 204">
          <a:extLst>
            <a:ext uri="{FF2B5EF4-FFF2-40B4-BE49-F238E27FC236}">
              <a16:creationId xmlns:a16="http://schemas.microsoft.com/office/drawing/2014/main" id="{0B335A34-6860-4D43-AB60-8D279EC29C2A}"/>
            </a:ext>
          </a:extLst>
        </xdr:cNvPr>
        <xdr:cNvGrpSpPr>
          <a:grpSpLocks/>
        </xdr:cNvGrpSpPr>
      </xdr:nvGrpSpPr>
      <xdr:grpSpPr>
        <a:xfrm>
          <a:off x="4415344" y="714375"/>
          <a:ext cx="1187246" cy="2403553"/>
          <a:chOff x="4132728" y="797359"/>
          <a:chExt cx="1434057" cy="4061824"/>
        </a:xfrm>
      </xdr:grpSpPr>
      <xdr:pic>
        <xdr:nvPicPr>
          <xdr:cNvPr id="206" name="Picture 205">
            <a:extLst>
              <a:ext uri="{FF2B5EF4-FFF2-40B4-BE49-F238E27FC236}">
                <a16:creationId xmlns:a16="http://schemas.microsoft.com/office/drawing/2014/main" id="{448E78AD-7A8A-4D97-946B-E34A9F8E572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209970" y="797359"/>
            <a:ext cx="953081" cy="519153"/>
          </a:xfrm>
          <a:prstGeom prst="rect">
            <a:avLst/>
          </a:prstGeom>
        </xdr:spPr>
      </xdr:pic>
      <xdr:pic>
        <xdr:nvPicPr>
          <xdr:cNvPr id="207" name="Picture 206">
            <a:extLst>
              <a:ext uri="{FF2B5EF4-FFF2-40B4-BE49-F238E27FC236}">
                <a16:creationId xmlns:a16="http://schemas.microsoft.com/office/drawing/2014/main" id="{19EBBCB4-8C23-4126-969B-87A726849F5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277194" y="1941813"/>
            <a:ext cx="1196340" cy="511391"/>
          </a:xfrm>
          <a:prstGeom prst="rect">
            <a:avLst/>
          </a:prstGeom>
        </xdr:spPr>
      </xdr:pic>
      <xdr:pic>
        <xdr:nvPicPr>
          <xdr:cNvPr id="208" name="Picture 207">
            <a:extLst>
              <a:ext uri="{FF2B5EF4-FFF2-40B4-BE49-F238E27FC236}">
                <a16:creationId xmlns:a16="http://schemas.microsoft.com/office/drawing/2014/main" id="{F9521BCD-B1C3-4B1C-BB7E-71389E34CEC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521100" y="1164274"/>
            <a:ext cx="945478" cy="827422"/>
          </a:xfrm>
          <a:prstGeom prst="rect">
            <a:avLst/>
          </a:prstGeom>
        </xdr:spPr>
      </xdr:pic>
      <xdr:grpSp>
        <xdr:nvGrpSpPr>
          <xdr:cNvPr id="209" name="Group 208">
            <a:extLst>
              <a:ext uri="{FF2B5EF4-FFF2-40B4-BE49-F238E27FC236}">
                <a16:creationId xmlns:a16="http://schemas.microsoft.com/office/drawing/2014/main" id="{96BC4229-6E6C-4DB1-ACCB-1C0F69DA48D0}"/>
              </a:ext>
            </a:extLst>
          </xdr:cNvPr>
          <xdr:cNvGrpSpPr>
            <a:grpSpLocks noChangeAspect="1"/>
          </xdr:cNvGrpSpPr>
        </xdr:nvGrpSpPr>
        <xdr:grpSpPr>
          <a:xfrm>
            <a:off x="4182697" y="2645325"/>
            <a:ext cx="1338477" cy="1532809"/>
            <a:chOff x="13140293" y="4413157"/>
            <a:chExt cx="1899570" cy="2198720"/>
          </a:xfrm>
        </xdr:grpSpPr>
        <xdr:pic>
          <xdr:nvPicPr>
            <xdr:cNvPr id="222" name="Picture 221">
              <a:extLst>
                <a:ext uri="{FF2B5EF4-FFF2-40B4-BE49-F238E27FC236}">
                  <a16:creationId xmlns:a16="http://schemas.microsoft.com/office/drawing/2014/main" id="{F4B9D2C3-2BB2-4B67-9469-B2F20A409DE8}"/>
                </a:ext>
              </a:extLst>
            </xdr:cNvPr>
            <xdr:cNvPicPr>
              <a:picLocks/>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25329"/>
            <a:stretch/>
          </xdr:blipFill>
          <xdr:spPr>
            <a:xfrm>
              <a:off x="13140293" y="4413157"/>
              <a:ext cx="1899570" cy="1108295"/>
            </a:xfrm>
            <a:prstGeom prst="rect">
              <a:avLst/>
            </a:prstGeom>
          </xdr:spPr>
        </xdr:pic>
        <xdr:pic>
          <xdr:nvPicPr>
            <xdr:cNvPr id="224" name="Picture 223">
              <a:extLst>
                <a:ext uri="{FF2B5EF4-FFF2-40B4-BE49-F238E27FC236}">
                  <a16:creationId xmlns:a16="http://schemas.microsoft.com/office/drawing/2014/main" id="{119B2C8F-6756-41C1-AF70-BAA50F384428}"/>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74949"/>
            <a:stretch/>
          </xdr:blipFill>
          <xdr:spPr>
            <a:xfrm>
              <a:off x="13444770" y="5503583"/>
              <a:ext cx="674022" cy="1108294"/>
            </a:xfrm>
            <a:prstGeom prst="rect">
              <a:avLst/>
            </a:prstGeom>
          </xdr:spPr>
        </xdr:pic>
      </xdr:grpSp>
      <xdr:pic>
        <xdr:nvPicPr>
          <xdr:cNvPr id="219" name="Picture 218">
            <a:extLst>
              <a:ext uri="{FF2B5EF4-FFF2-40B4-BE49-F238E27FC236}">
                <a16:creationId xmlns:a16="http://schemas.microsoft.com/office/drawing/2014/main" id="{2B1D08E1-644D-479A-BBFB-C8C23071682F}"/>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r="49867"/>
          <a:stretch/>
        </xdr:blipFill>
        <xdr:spPr>
          <a:xfrm>
            <a:off x="4132728" y="4085755"/>
            <a:ext cx="497019" cy="772634"/>
          </a:xfrm>
          <a:prstGeom prst="rect">
            <a:avLst/>
          </a:prstGeom>
        </xdr:spPr>
      </xdr:pic>
      <xdr:grpSp>
        <xdr:nvGrpSpPr>
          <xdr:cNvPr id="211" name="Group 210">
            <a:extLst>
              <a:ext uri="{FF2B5EF4-FFF2-40B4-BE49-F238E27FC236}">
                <a16:creationId xmlns:a16="http://schemas.microsoft.com/office/drawing/2014/main" id="{058D701A-57AD-4FD4-8E61-5017FB5ECFEF}"/>
              </a:ext>
            </a:extLst>
          </xdr:cNvPr>
          <xdr:cNvGrpSpPr>
            <a:grpSpLocks noChangeAspect="1"/>
          </xdr:cNvGrpSpPr>
        </xdr:nvGrpSpPr>
        <xdr:grpSpPr>
          <a:xfrm>
            <a:off x="4863041" y="3410062"/>
            <a:ext cx="703744" cy="1446777"/>
            <a:chOff x="10371791" y="7758693"/>
            <a:chExt cx="1072236" cy="2303091"/>
          </a:xfrm>
        </xdr:grpSpPr>
        <xdr:pic>
          <xdr:nvPicPr>
            <xdr:cNvPr id="216" name="Picture 215">
              <a:extLst>
                <a:ext uri="{FF2B5EF4-FFF2-40B4-BE49-F238E27FC236}">
                  <a16:creationId xmlns:a16="http://schemas.microsoft.com/office/drawing/2014/main" id="{E89E3324-E4A8-4326-AB2C-E95F9042ED49}"/>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r="50423"/>
            <a:stretch/>
          </xdr:blipFill>
          <xdr:spPr>
            <a:xfrm>
              <a:off x="10686766" y="8831849"/>
              <a:ext cx="757261" cy="1229935"/>
            </a:xfrm>
            <a:prstGeom prst="rect">
              <a:avLst/>
            </a:prstGeom>
          </xdr:spPr>
        </xdr:pic>
        <xdr:pic>
          <xdr:nvPicPr>
            <xdr:cNvPr id="217" name="Picture 216">
              <a:extLst>
                <a:ext uri="{FF2B5EF4-FFF2-40B4-BE49-F238E27FC236}">
                  <a16:creationId xmlns:a16="http://schemas.microsoft.com/office/drawing/2014/main" id="{1F06AB3B-5B58-4DBB-A670-71E16C9EFF5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371791" y="7758693"/>
              <a:ext cx="723609" cy="1229939"/>
            </a:xfrm>
            <a:prstGeom prst="rect">
              <a:avLst/>
            </a:prstGeom>
          </xdr:spPr>
        </xdr:pic>
      </xdr:grpSp>
      <xdr:pic>
        <xdr:nvPicPr>
          <xdr:cNvPr id="213" name="Picture 212">
            <a:extLst>
              <a:ext uri="{FF2B5EF4-FFF2-40B4-BE49-F238E27FC236}">
                <a16:creationId xmlns:a16="http://schemas.microsoft.com/office/drawing/2014/main" id="{7C989F8A-0B47-48A7-A01B-586F97680E71}"/>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49867"/>
          <a:stretch/>
        </xdr:blipFill>
        <xdr:spPr>
          <a:xfrm>
            <a:off x="4606096" y="4086549"/>
            <a:ext cx="497020" cy="772634"/>
          </a:xfrm>
          <a:prstGeom prst="rect">
            <a:avLst/>
          </a:prstGeom>
        </xdr:spPr>
      </xdr:pic>
    </xdr:grpSp>
    <xdr:clientData/>
  </xdr:twoCellAnchor>
  <xdr:twoCellAnchor>
    <xdr:from>
      <xdr:col>7</xdr:col>
      <xdr:colOff>0</xdr:colOff>
      <xdr:row>46</xdr:row>
      <xdr:rowOff>114300</xdr:rowOff>
    </xdr:from>
    <xdr:to>
      <xdr:col>12</xdr:col>
      <xdr:colOff>0</xdr:colOff>
      <xdr:row>48</xdr:row>
      <xdr:rowOff>952</xdr:rowOff>
    </xdr:to>
    <xdr:sp macro="" textlink="">
      <xdr:nvSpPr>
        <xdr:cNvPr id="114" name="Rectangle: Top Corners Rounded 113">
          <a:extLst>
            <a:ext uri="{FF2B5EF4-FFF2-40B4-BE49-F238E27FC236}">
              <a16:creationId xmlns:a16="http://schemas.microsoft.com/office/drawing/2014/main" id="{A2313B36-5960-4BF0-9E50-D48A7D28406A}"/>
            </a:ext>
          </a:extLst>
        </xdr:cNvPr>
        <xdr:cNvSpPr/>
      </xdr:nvSpPr>
      <xdr:spPr>
        <a:xfrm>
          <a:off x="4391025" y="7772400"/>
          <a:ext cx="4219575"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47</xdr:row>
      <xdr:rowOff>161924</xdr:rowOff>
    </xdr:from>
    <xdr:to>
      <xdr:col>12</xdr:col>
      <xdr:colOff>0</xdr:colOff>
      <xdr:row>74</xdr:row>
      <xdr:rowOff>161924</xdr:rowOff>
    </xdr:to>
    <xdr:sp macro="" textlink="">
      <xdr:nvSpPr>
        <xdr:cNvPr id="115" name="Rectangle 114">
          <a:extLst>
            <a:ext uri="{FF2B5EF4-FFF2-40B4-BE49-F238E27FC236}">
              <a16:creationId xmlns:a16="http://schemas.microsoft.com/office/drawing/2014/main" id="{5DDBF134-DC62-4A47-B6E6-888B03D130AC}"/>
            </a:ext>
          </a:extLst>
        </xdr:cNvPr>
        <xdr:cNvSpPr/>
      </xdr:nvSpPr>
      <xdr:spPr>
        <a:xfrm>
          <a:off x="4391025" y="7981949"/>
          <a:ext cx="4219575" cy="4391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46</xdr:row>
      <xdr:rowOff>114300</xdr:rowOff>
    </xdr:from>
    <xdr:to>
      <xdr:col>8</xdr:col>
      <xdr:colOff>1457325</xdr:colOff>
      <xdr:row>48</xdr:row>
      <xdr:rowOff>28575</xdr:rowOff>
    </xdr:to>
    <xdr:sp macro="" textlink="">
      <xdr:nvSpPr>
        <xdr:cNvPr id="116" name="TextBox 115">
          <a:extLst>
            <a:ext uri="{FF2B5EF4-FFF2-40B4-BE49-F238E27FC236}">
              <a16:creationId xmlns:a16="http://schemas.microsoft.com/office/drawing/2014/main" id="{72A89811-F6E7-4797-A502-52B92483D5B7}"/>
            </a:ext>
          </a:extLst>
        </xdr:cNvPr>
        <xdr:cNvSpPr txBox="1"/>
      </xdr:nvSpPr>
      <xdr:spPr>
        <a:xfrm>
          <a:off x="4391025" y="7772400"/>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a:t>
          </a:r>
          <a:endParaRPr lang="en-US" sz="1100" b="1">
            <a:latin typeface="Arial Narrow" panose="020B0606020202030204" pitchFamily="34" charset="0"/>
          </a:endParaRPr>
        </a:p>
      </xdr:txBody>
    </xdr:sp>
    <xdr:clientData/>
  </xdr:twoCellAnchor>
  <xdr:twoCellAnchor>
    <xdr:from>
      <xdr:col>4</xdr:col>
      <xdr:colOff>0</xdr:colOff>
      <xdr:row>1</xdr:row>
      <xdr:rowOff>114300</xdr:rowOff>
    </xdr:from>
    <xdr:to>
      <xdr:col>5</xdr:col>
      <xdr:colOff>28575</xdr:colOff>
      <xdr:row>2</xdr:row>
      <xdr:rowOff>153352</xdr:rowOff>
    </xdr:to>
    <xdr:sp macro="" textlink="">
      <xdr:nvSpPr>
        <xdr:cNvPr id="117" name="TextBox 116">
          <a:extLst>
            <a:ext uri="{FF2B5EF4-FFF2-40B4-BE49-F238E27FC236}">
              <a16:creationId xmlns:a16="http://schemas.microsoft.com/office/drawing/2014/main" id="{DE5F5845-D189-4943-BA34-719833EE3ACB}"/>
            </a:ext>
          </a:extLst>
        </xdr:cNvPr>
        <xdr:cNvSpPr txBox="1"/>
      </xdr:nvSpPr>
      <xdr:spPr>
        <a:xfrm>
          <a:off x="3381375" y="485775"/>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4</xdr:col>
      <xdr:colOff>0</xdr:colOff>
      <xdr:row>66</xdr:row>
      <xdr:rowOff>114300</xdr:rowOff>
    </xdr:from>
    <xdr:to>
      <xdr:col>5</xdr:col>
      <xdr:colOff>28575</xdr:colOff>
      <xdr:row>67</xdr:row>
      <xdr:rowOff>153352</xdr:rowOff>
    </xdr:to>
    <xdr:sp macro="" textlink="">
      <xdr:nvSpPr>
        <xdr:cNvPr id="118" name="TextBox 117">
          <a:extLst>
            <a:ext uri="{FF2B5EF4-FFF2-40B4-BE49-F238E27FC236}">
              <a16:creationId xmlns:a16="http://schemas.microsoft.com/office/drawing/2014/main" id="{3E92FB08-D4DA-4C17-8C47-045FB79D70B0}"/>
            </a:ext>
          </a:extLst>
        </xdr:cNvPr>
        <xdr:cNvSpPr txBox="1"/>
      </xdr:nvSpPr>
      <xdr:spPr>
        <a:xfrm>
          <a:off x="3381375" y="11010900"/>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9</xdr:col>
      <xdr:colOff>438150</xdr:colOff>
      <xdr:row>18</xdr:row>
      <xdr:rowOff>104775</xdr:rowOff>
    </xdr:from>
    <xdr:to>
      <xdr:col>11</xdr:col>
      <xdr:colOff>19050</xdr:colOff>
      <xdr:row>19</xdr:row>
      <xdr:rowOff>143827</xdr:rowOff>
    </xdr:to>
    <xdr:sp macro="" textlink="">
      <xdr:nvSpPr>
        <xdr:cNvPr id="119" name="TextBox 118">
          <a:extLst>
            <a:ext uri="{FF2B5EF4-FFF2-40B4-BE49-F238E27FC236}">
              <a16:creationId xmlns:a16="http://schemas.microsoft.com/office/drawing/2014/main" id="{C248D4A3-BA62-4F82-B31F-68633C3827A9}"/>
            </a:ext>
          </a:extLst>
        </xdr:cNvPr>
        <xdr:cNvSpPr txBox="1"/>
      </xdr:nvSpPr>
      <xdr:spPr>
        <a:xfrm>
          <a:off x="7705725" y="3228975"/>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3</xdr:col>
      <xdr:colOff>409575</xdr:colOff>
      <xdr:row>32</xdr:row>
      <xdr:rowOff>114300</xdr:rowOff>
    </xdr:from>
    <xdr:to>
      <xdr:col>4</xdr:col>
      <xdr:colOff>438150</xdr:colOff>
      <xdr:row>33</xdr:row>
      <xdr:rowOff>153352</xdr:rowOff>
    </xdr:to>
    <xdr:sp macro="" textlink="">
      <xdr:nvSpPr>
        <xdr:cNvPr id="120" name="TextBox 119">
          <a:extLst>
            <a:ext uri="{FF2B5EF4-FFF2-40B4-BE49-F238E27FC236}">
              <a16:creationId xmlns:a16="http://schemas.microsoft.com/office/drawing/2014/main" id="{AEF8A2AD-60ED-4202-A2E1-BEE40C64724F}"/>
            </a:ext>
          </a:extLst>
        </xdr:cNvPr>
        <xdr:cNvSpPr txBox="1"/>
      </xdr:nvSpPr>
      <xdr:spPr>
        <a:xfrm>
          <a:off x="3343275" y="5505450"/>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20</xdr:col>
      <xdr:colOff>428625</xdr:colOff>
      <xdr:row>1</xdr:row>
      <xdr:rowOff>104775</xdr:rowOff>
    </xdr:from>
    <xdr:to>
      <xdr:col>22</xdr:col>
      <xdr:colOff>9525</xdr:colOff>
      <xdr:row>3</xdr:row>
      <xdr:rowOff>952</xdr:rowOff>
    </xdr:to>
    <xdr:sp macro="" textlink="">
      <xdr:nvSpPr>
        <xdr:cNvPr id="121" name="TextBox 120">
          <a:extLst>
            <a:ext uri="{FF2B5EF4-FFF2-40B4-BE49-F238E27FC236}">
              <a16:creationId xmlns:a16="http://schemas.microsoft.com/office/drawing/2014/main" id="{65A71A82-1B44-4375-9105-B0E44657941E}"/>
            </a:ext>
          </a:extLst>
        </xdr:cNvPr>
        <xdr:cNvSpPr txBox="1"/>
      </xdr:nvSpPr>
      <xdr:spPr>
        <a:xfrm>
          <a:off x="16830675" y="476250"/>
          <a:ext cx="4762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9</xdr:col>
      <xdr:colOff>438150</xdr:colOff>
      <xdr:row>29</xdr:row>
      <xdr:rowOff>114300</xdr:rowOff>
    </xdr:from>
    <xdr:to>
      <xdr:col>11</xdr:col>
      <xdr:colOff>19050</xdr:colOff>
      <xdr:row>30</xdr:row>
      <xdr:rowOff>153352</xdr:rowOff>
    </xdr:to>
    <xdr:sp macro="" textlink="">
      <xdr:nvSpPr>
        <xdr:cNvPr id="122" name="TextBox 121">
          <a:extLst>
            <a:ext uri="{FF2B5EF4-FFF2-40B4-BE49-F238E27FC236}">
              <a16:creationId xmlns:a16="http://schemas.microsoft.com/office/drawing/2014/main" id="{9596D232-AC56-4BD3-BE8D-979BBCE56579}"/>
            </a:ext>
          </a:extLst>
        </xdr:cNvPr>
        <xdr:cNvSpPr txBox="1"/>
      </xdr:nvSpPr>
      <xdr:spPr>
        <a:xfrm>
          <a:off x="7705725" y="5019675"/>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15</xdr:col>
      <xdr:colOff>419100</xdr:colOff>
      <xdr:row>1</xdr:row>
      <xdr:rowOff>104775</xdr:rowOff>
    </xdr:from>
    <xdr:to>
      <xdr:col>17</xdr:col>
      <xdr:colOff>0</xdr:colOff>
      <xdr:row>2</xdr:row>
      <xdr:rowOff>143827</xdr:rowOff>
    </xdr:to>
    <xdr:sp macro="" textlink="">
      <xdr:nvSpPr>
        <xdr:cNvPr id="123" name="TextBox 122">
          <a:extLst>
            <a:ext uri="{FF2B5EF4-FFF2-40B4-BE49-F238E27FC236}">
              <a16:creationId xmlns:a16="http://schemas.microsoft.com/office/drawing/2014/main" id="{CBBD49B7-0A2B-418E-A7DF-9B0F5FA74C34}"/>
            </a:ext>
          </a:extLst>
        </xdr:cNvPr>
        <xdr:cNvSpPr txBox="1"/>
      </xdr:nvSpPr>
      <xdr:spPr>
        <a:xfrm>
          <a:off x="12315825" y="476250"/>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3</xdr:col>
      <xdr:colOff>419100</xdr:colOff>
      <xdr:row>40</xdr:row>
      <xdr:rowOff>104775</xdr:rowOff>
    </xdr:from>
    <xdr:to>
      <xdr:col>5</xdr:col>
      <xdr:colOff>0</xdr:colOff>
      <xdr:row>41</xdr:row>
      <xdr:rowOff>143827</xdr:rowOff>
    </xdr:to>
    <xdr:sp macro="" textlink="">
      <xdr:nvSpPr>
        <xdr:cNvPr id="124" name="TextBox 123">
          <a:extLst>
            <a:ext uri="{FF2B5EF4-FFF2-40B4-BE49-F238E27FC236}">
              <a16:creationId xmlns:a16="http://schemas.microsoft.com/office/drawing/2014/main" id="{AABF50FE-AE9D-41A5-BC70-B24100CA2916}"/>
            </a:ext>
          </a:extLst>
        </xdr:cNvPr>
        <xdr:cNvSpPr txBox="1"/>
      </xdr:nvSpPr>
      <xdr:spPr>
        <a:xfrm>
          <a:off x="3352800" y="6791325"/>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3</xdr:col>
      <xdr:colOff>419100</xdr:colOff>
      <xdr:row>51</xdr:row>
      <xdr:rowOff>114300</xdr:rowOff>
    </xdr:from>
    <xdr:to>
      <xdr:col>5</xdr:col>
      <xdr:colOff>0</xdr:colOff>
      <xdr:row>52</xdr:row>
      <xdr:rowOff>153352</xdr:rowOff>
    </xdr:to>
    <xdr:sp macro="" textlink="">
      <xdr:nvSpPr>
        <xdr:cNvPr id="125" name="TextBox 124">
          <a:extLst>
            <a:ext uri="{FF2B5EF4-FFF2-40B4-BE49-F238E27FC236}">
              <a16:creationId xmlns:a16="http://schemas.microsoft.com/office/drawing/2014/main" id="{E521F8D0-2E4F-48D1-A8B1-E4F48FABF817}"/>
            </a:ext>
          </a:extLst>
        </xdr:cNvPr>
        <xdr:cNvSpPr txBox="1"/>
      </xdr:nvSpPr>
      <xdr:spPr>
        <a:xfrm>
          <a:off x="3352800" y="8582025"/>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9</xdr:col>
      <xdr:colOff>428625</xdr:colOff>
      <xdr:row>46</xdr:row>
      <xdr:rowOff>114300</xdr:rowOff>
    </xdr:from>
    <xdr:to>
      <xdr:col>11</xdr:col>
      <xdr:colOff>9525</xdr:colOff>
      <xdr:row>47</xdr:row>
      <xdr:rowOff>153352</xdr:rowOff>
    </xdr:to>
    <xdr:sp macro="" textlink="">
      <xdr:nvSpPr>
        <xdr:cNvPr id="126" name="TextBox 125">
          <a:extLst>
            <a:ext uri="{FF2B5EF4-FFF2-40B4-BE49-F238E27FC236}">
              <a16:creationId xmlns:a16="http://schemas.microsoft.com/office/drawing/2014/main" id="{31411457-E9B5-45E3-BA44-AC1E38D4F0CA}"/>
            </a:ext>
          </a:extLst>
        </xdr:cNvPr>
        <xdr:cNvSpPr txBox="1"/>
      </xdr:nvSpPr>
      <xdr:spPr>
        <a:xfrm>
          <a:off x="7696200" y="7772400"/>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15</xdr:col>
      <xdr:colOff>438150</xdr:colOff>
      <xdr:row>53</xdr:row>
      <xdr:rowOff>104775</xdr:rowOff>
    </xdr:from>
    <xdr:to>
      <xdr:col>17</xdr:col>
      <xdr:colOff>19050</xdr:colOff>
      <xdr:row>54</xdr:row>
      <xdr:rowOff>143827</xdr:rowOff>
    </xdr:to>
    <xdr:sp macro="" textlink="">
      <xdr:nvSpPr>
        <xdr:cNvPr id="127" name="TextBox 126">
          <a:extLst>
            <a:ext uri="{FF2B5EF4-FFF2-40B4-BE49-F238E27FC236}">
              <a16:creationId xmlns:a16="http://schemas.microsoft.com/office/drawing/2014/main" id="{9271BAEA-DFC9-4ADC-BC3A-E758C129B6CF}"/>
            </a:ext>
          </a:extLst>
        </xdr:cNvPr>
        <xdr:cNvSpPr txBox="1"/>
      </xdr:nvSpPr>
      <xdr:spPr>
        <a:xfrm>
          <a:off x="12334875" y="8896350"/>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10</xdr:col>
      <xdr:colOff>0</xdr:colOff>
      <xdr:row>1</xdr:row>
      <xdr:rowOff>114300</xdr:rowOff>
    </xdr:from>
    <xdr:to>
      <xdr:col>11</xdr:col>
      <xdr:colOff>28575</xdr:colOff>
      <xdr:row>2</xdr:row>
      <xdr:rowOff>153352</xdr:rowOff>
    </xdr:to>
    <xdr:sp macro="" textlink="">
      <xdr:nvSpPr>
        <xdr:cNvPr id="128" name="TextBox 127">
          <a:extLst>
            <a:ext uri="{FF2B5EF4-FFF2-40B4-BE49-F238E27FC236}">
              <a16:creationId xmlns:a16="http://schemas.microsoft.com/office/drawing/2014/main" id="{968C3554-FAF5-4BC9-B76D-33C38F33966D}"/>
            </a:ext>
          </a:extLst>
        </xdr:cNvPr>
        <xdr:cNvSpPr txBox="1"/>
      </xdr:nvSpPr>
      <xdr:spPr>
        <a:xfrm>
          <a:off x="7715250" y="485775"/>
          <a:ext cx="47625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have</a:t>
          </a:r>
        </a:p>
      </xdr:txBody>
    </xdr:sp>
    <xdr:clientData/>
  </xdr:twoCellAnchor>
  <xdr:twoCellAnchor>
    <xdr:from>
      <xdr:col>22</xdr:col>
      <xdr:colOff>0</xdr:colOff>
      <xdr:row>1</xdr:row>
      <xdr:rowOff>133350</xdr:rowOff>
    </xdr:from>
    <xdr:to>
      <xdr:col>23</xdr:col>
      <xdr:colOff>66675</xdr:colOff>
      <xdr:row>3</xdr:row>
      <xdr:rowOff>9525</xdr:rowOff>
    </xdr:to>
    <xdr:sp macro="" textlink="">
      <xdr:nvSpPr>
        <xdr:cNvPr id="130" name="TextBox 129">
          <a:extLst>
            <a:ext uri="{FF2B5EF4-FFF2-40B4-BE49-F238E27FC236}">
              <a16:creationId xmlns:a16="http://schemas.microsoft.com/office/drawing/2014/main" id="{7E821DB2-39EE-403C-89B0-1E9765E76A97}"/>
            </a:ext>
          </a:extLst>
        </xdr:cNvPr>
        <xdr:cNvSpPr txBox="1"/>
      </xdr:nvSpPr>
      <xdr:spPr>
        <a:xfrm>
          <a:off x="17297400" y="504825"/>
          <a:ext cx="514350" cy="2000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9</xdr:col>
      <xdr:colOff>0</xdr:colOff>
      <xdr:row>46</xdr:row>
      <xdr:rowOff>114300</xdr:rowOff>
    </xdr:from>
    <xdr:to>
      <xdr:col>10</xdr:col>
      <xdr:colOff>0</xdr:colOff>
      <xdr:row>48</xdr:row>
      <xdr:rowOff>952</xdr:rowOff>
    </xdr:to>
    <xdr:sp macro="" textlink="">
      <xdr:nvSpPr>
        <xdr:cNvPr id="129" name="TextBox 128">
          <a:extLst>
            <a:ext uri="{FF2B5EF4-FFF2-40B4-BE49-F238E27FC236}">
              <a16:creationId xmlns:a16="http://schemas.microsoft.com/office/drawing/2014/main" id="{2ED51161-0DF6-4DBA-A672-9987EF3AAD48}"/>
            </a:ext>
          </a:extLst>
        </xdr:cNvPr>
        <xdr:cNvSpPr txBox="1"/>
      </xdr:nvSpPr>
      <xdr:spPr>
        <a:xfrm>
          <a:off x="7229475" y="7772400"/>
          <a:ext cx="44767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total</a:t>
          </a:r>
        </a:p>
      </xdr:txBody>
    </xdr:sp>
    <xdr:clientData/>
  </xdr:twoCellAnchor>
  <xdr:twoCellAnchor>
    <xdr:from>
      <xdr:col>11</xdr:col>
      <xdr:colOff>0</xdr:colOff>
      <xdr:row>46</xdr:row>
      <xdr:rowOff>114300</xdr:rowOff>
    </xdr:from>
    <xdr:to>
      <xdr:col>12</xdr:col>
      <xdr:colOff>38100</xdr:colOff>
      <xdr:row>48</xdr:row>
      <xdr:rowOff>9525</xdr:rowOff>
    </xdr:to>
    <xdr:sp macro="" textlink="">
      <xdr:nvSpPr>
        <xdr:cNvPr id="131" name="TextBox 130">
          <a:extLst>
            <a:ext uri="{FF2B5EF4-FFF2-40B4-BE49-F238E27FC236}">
              <a16:creationId xmlns:a16="http://schemas.microsoft.com/office/drawing/2014/main" id="{638C9A18-FBD5-4382-ADFB-74D022E3A972}"/>
            </a:ext>
          </a:extLst>
        </xdr:cNvPr>
        <xdr:cNvSpPr txBox="1"/>
      </xdr:nvSpPr>
      <xdr:spPr>
        <a:xfrm>
          <a:off x="8124825" y="7772400"/>
          <a:ext cx="48577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need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6EA76135-3E60-47DA-8CC9-13BDA27EF7B8}"/>
            </a:ext>
          </a:extLst>
        </xdr:cNvPr>
        <xdr:cNvSpPr/>
      </xdr:nvSpPr>
      <xdr:spPr>
        <a:xfrm>
          <a:off x="12887325" y="695325"/>
          <a:ext cx="4171950" cy="116681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A2FB4DEA-9EBE-48B1-AA5A-9FA2B7A19FED}"/>
            </a:ext>
          </a:extLst>
        </xdr:cNvPr>
        <xdr:cNvSpPr/>
      </xdr:nvSpPr>
      <xdr:spPr>
        <a:xfrm>
          <a:off x="8601075" y="9105900"/>
          <a:ext cx="4171950" cy="3257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D6AA1738-349F-4D14-908B-865242019BB6}"/>
            </a:ext>
          </a:extLst>
        </xdr:cNvPr>
        <xdr:cNvSpPr/>
      </xdr:nvSpPr>
      <xdr:spPr>
        <a:xfrm>
          <a:off x="86010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BD09FEE5-3621-4610-9B6A-242FFB3EA6EC}"/>
            </a:ext>
          </a:extLst>
        </xdr:cNvPr>
        <xdr:cNvSpPr/>
      </xdr:nvSpPr>
      <xdr:spPr>
        <a:xfrm>
          <a:off x="128873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60D4304E-664C-487A-960F-B3CC797960AD}"/>
            </a:ext>
          </a:extLst>
        </xdr:cNvPr>
        <xdr:cNvSpPr txBox="1"/>
      </xdr:nvSpPr>
      <xdr:spPr>
        <a:xfrm>
          <a:off x="159353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9313C26B-9143-4592-BA4B-213D86D5E275}"/>
            </a:ext>
          </a:extLst>
        </xdr:cNvPr>
        <xdr:cNvSpPr txBox="1"/>
      </xdr:nvSpPr>
      <xdr:spPr>
        <a:xfrm>
          <a:off x="116490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CFFC23C7-25CE-40AA-8CDE-3F228A2D500B}"/>
            </a:ext>
          </a:extLst>
        </xdr:cNvPr>
        <xdr:cNvSpPr txBox="1"/>
      </xdr:nvSpPr>
      <xdr:spPr>
        <a:xfrm>
          <a:off x="122110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796B80E7-8AFC-485A-AC96-EA06DC002DC0}"/>
            </a:ext>
          </a:extLst>
        </xdr:cNvPr>
        <xdr:cNvSpPr txBox="1"/>
      </xdr:nvSpPr>
      <xdr:spPr>
        <a:xfrm>
          <a:off x="164973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17B52FCD-495A-4D21-A3DA-741FBAB4B87F}"/>
            </a:ext>
          </a:extLst>
        </xdr:cNvPr>
        <xdr:cNvSpPr txBox="1"/>
      </xdr:nvSpPr>
      <xdr:spPr>
        <a:xfrm>
          <a:off x="128873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9F95659F-2F47-4DBD-A1A0-12588CDD8366}"/>
            </a:ext>
          </a:extLst>
        </xdr:cNvPr>
        <xdr:cNvSpPr txBox="1"/>
      </xdr:nvSpPr>
      <xdr:spPr>
        <a:xfrm>
          <a:off x="86010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FC7AE2C4-9A3D-4420-80B9-07BCD043F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61679"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A1525D65-EC72-4BF7-AFD9-8C71F9DE5C48}"/>
            </a:ext>
          </a:extLst>
        </xdr:cNvPr>
        <xdr:cNvSpPr/>
      </xdr:nvSpPr>
      <xdr:spPr>
        <a:xfrm>
          <a:off x="57150" y="504825"/>
          <a:ext cx="40957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5FADD5D5-0B23-4318-8966-910BD3B5C0A4}"/>
            </a:ext>
          </a:extLst>
        </xdr:cNvPr>
        <xdr:cNvSpPr txBox="1"/>
      </xdr:nvSpPr>
      <xdr:spPr>
        <a:xfrm>
          <a:off x="321945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C74536CB-36A6-4D7B-B5A1-384EE0F3354B}"/>
            </a:ext>
          </a:extLst>
        </xdr:cNvPr>
        <xdr:cNvSpPr txBox="1"/>
      </xdr:nvSpPr>
      <xdr:spPr>
        <a:xfrm>
          <a:off x="368617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911AE5D4-59FF-419A-8091-E20F0723F630}"/>
            </a:ext>
          </a:extLst>
        </xdr:cNvPr>
        <xdr:cNvSpPr/>
      </xdr:nvSpPr>
      <xdr:spPr>
        <a:xfrm>
          <a:off x="57150" y="5828348"/>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50BAB947-0F2A-4E2A-943A-CDF35D8FBCBE}"/>
            </a:ext>
          </a:extLst>
        </xdr:cNvPr>
        <xdr:cNvSpPr txBox="1"/>
      </xdr:nvSpPr>
      <xdr:spPr>
        <a:xfrm>
          <a:off x="57150" y="5810249"/>
          <a:ext cx="288607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C2156CDC-1BEA-4027-B4D2-9E586124119B}"/>
            </a:ext>
          </a:extLst>
        </xdr:cNvPr>
        <xdr:cNvSpPr txBox="1"/>
      </xdr:nvSpPr>
      <xdr:spPr>
        <a:xfrm>
          <a:off x="57150" y="473075"/>
          <a:ext cx="2867025"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FEC012BD-B31D-4E75-AB85-03CBCD389693}"/>
            </a:ext>
          </a:extLst>
        </xdr:cNvPr>
        <xdr:cNvSpPr txBox="1"/>
      </xdr:nvSpPr>
      <xdr:spPr>
        <a:xfrm>
          <a:off x="321945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912658BB-9BE1-4ECB-9371-BB25A15E1875}"/>
            </a:ext>
          </a:extLst>
        </xdr:cNvPr>
        <xdr:cNvSpPr txBox="1"/>
      </xdr:nvSpPr>
      <xdr:spPr>
        <a:xfrm>
          <a:off x="368617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F626B16F-DB92-492A-BAAC-8941D830E146}"/>
            </a:ext>
          </a:extLst>
        </xdr:cNvPr>
        <xdr:cNvSpPr/>
      </xdr:nvSpPr>
      <xdr:spPr>
        <a:xfrm>
          <a:off x="57150" y="7123748"/>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21CA2B1E-A0B5-4679-8BA7-44E33A9321EA}"/>
            </a:ext>
          </a:extLst>
        </xdr:cNvPr>
        <xdr:cNvSpPr txBox="1"/>
      </xdr:nvSpPr>
      <xdr:spPr>
        <a:xfrm>
          <a:off x="57150" y="7112000"/>
          <a:ext cx="2752725"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1DFB366C-77AB-4774-958D-EAC4F7FC9569}"/>
            </a:ext>
          </a:extLst>
        </xdr:cNvPr>
        <xdr:cNvSpPr txBox="1"/>
      </xdr:nvSpPr>
      <xdr:spPr>
        <a:xfrm>
          <a:off x="3219450" y="71237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23380441-C806-4C4E-9F99-EEED89CD0535}"/>
            </a:ext>
          </a:extLst>
        </xdr:cNvPr>
        <xdr:cNvSpPr txBox="1"/>
      </xdr:nvSpPr>
      <xdr:spPr>
        <a:xfrm>
          <a:off x="3686175" y="71237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7BDB4E0A-3B83-4024-97EB-3A33AA08DC8A}"/>
            </a:ext>
          </a:extLst>
        </xdr:cNvPr>
        <xdr:cNvSpPr/>
      </xdr:nvSpPr>
      <xdr:spPr>
        <a:xfrm>
          <a:off x="57150" y="8904923"/>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0EEF0E9A-99CA-492D-A106-8E0295D0DE10}"/>
            </a:ext>
          </a:extLst>
        </xdr:cNvPr>
        <xdr:cNvSpPr txBox="1"/>
      </xdr:nvSpPr>
      <xdr:spPr>
        <a:xfrm>
          <a:off x="57150" y="8904923"/>
          <a:ext cx="2714625"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47A6A826-56BE-4361-B4B0-A045F579A0D7}"/>
            </a:ext>
          </a:extLst>
        </xdr:cNvPr>
        <xdr:cNvSpPr txBox="1"/>
      </xdr:nvSpPr>
      <xdr:spPr>
        <a:xfrm>
          <a:off x="3219450" y="89049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940AB1E4-3489-46B1-975B-A14352206B40}"/>
            </a:ext>
          </a:extLst>
        </xdr:cNvPr>
        <xdr:cNvSpPr txBox="1"/>
      </xdr:nvSpPr>
      <xdr:spPr>
        <a:xfrm>
          <a:off x="3686175" y="89049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2581B449-5F38-487E-8EFF-7B3F0888C6A9}"/>
            </a:ext>
          </a:extLst>
        </xdr:cNvPr>
        <xdr:cNvSpPr/>
      </xdr:nvSpPr>
      <xdr:spPr>
        <a:xfrm>
          <a:off x="57150" y="9115425"/>
          <a:ext cx="4095750" cy="2114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32539717-47BA-4F09-AE2E-37D8B916B98A}"/>
            </a:ext>
          </a:extLst>
        </xdr:cNvPr>
        <xdr:cNvSpPr/>
      </xdr:nvSpPr>
      <xdr:spPr>
        <a:xfrm>
          <a:off x="57150" y="7334250"/>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E5D8D73B-826C-4861-AF94-099BBFA9ED69}"/>
            </a:ext>
          </a:extLst>
        </xdr:cNvPr>
        <xdr:cNvSpPr/>
      </xdr:nvSpPr>
      <xdr:spPr>
        <a:xfrm>
          <a:off x="57150" y="6038850"/>
          <a:ext cx="40957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4548D517-1F0D-47AF-944C-AB2A99BB4FF4}"/>
            </a:ext>
          </a:extLst>
        </xdr:cNvPr>
        <xdr:cNvSpPr/>
      </xdr:nvSpPr>
      <xdr:spPr>
        <a:xfrm>
          <a:off x="57150" y="695325"/>
          <a:ext cx="40957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003D24C1-A49B-43C6-91CC-41CB41432D98}"/>
            </a:ext>
          </a:extLst>
        </xdr:cNvPr>
        <xdr:cNvSpPr/>
      </xdr:nvSpPr>
      <xdr:spPr>
        <a:xfrm>
          <a:off x="4267200" y="6476048"/>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4FD8DB29-2242-42BB-9F63-A1B6DE2B18F6}"/>
            </a:ext>
          </a:extLst>
        </xdr:cNvPr>
        <xdr:cNvSpPr txBox="1"/>
      </xdr:nvSpPr>
      <xdr:spPr>
        <a:xfrm>
          <a:off x="4267200" y="6456997"/>
          <a:ext cx="2695575"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C7854F17-EFB4-4757-8239-DE5FE87BC580}"/>
            </a:ext>
          </a:extLst>
        </xdr:cNvPr>
        <xdr:cNvSpPr txBox="1"/>
      </xdr:nvSpPr>
      <xdr:spPr>
        <a:xfrm>
          <a:off x="7429500" y="64760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F4ABDE23-49C9-4EB8-8DA0-874F9506CA55}"/>
            </a:ext>
          </a:extLst>
        </xdr:cNvPr>
        <xdr:cNvSpPr txBox="1"/>
      </xdr:nvSpPr>
      <xdr:spPr>
        <a:xfrm>
          <a:off x="7896225" y="64760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1978177F-6406-44A7-B8D3-8B4D5846452A}"/>
            </a:ext>
          </a:extLst>
        </xdr:cNvPr>
        <xdr:cNvSpPr/>
      </xdr:nvSpPr>
      <xdr:spPr>
        <a:xfrm>
          <a:off x="4267200" y="488155"/>
          <a:ext cx="409575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493F01D2-3A88-490B-B316-D062A6B9BD1C}"/>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B1E6C0E0-4339-4B9E-ABA1-0BC03B72D06A}"/>
            </a:ext>
          </a:extLst>
        </xdr:cNvPr>
        <xdr:cNvSpPr txBox="1"/>
      </xdr:nvSpPr>
      <xdr:spPr>
        <a:xfrm>
          <a:off x="74295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1501BA12-6524-49C3-B3DD-1F608D77A072}"/>
            </a:ext>
          </a:extLst>
        </xdr:cNvPr>
        <xdr:cNvSpPr txBox="1"/>
      </xdr:nvSpPr>
      <xdr:spPr>
        <a:xfrm>
          <a:off x="78962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4F710967-28EF-4B03-874F-0052F8EE3731}"/>
            </a:ext>
          </a:extLst>
        </xdr:cNvPr>
        <xdr:cNvSpPr/>
      </xdr:nvSpPr>
      <xdr:spPr>
        <a:xfrm>
          <a:off x="4267200" y="695325"/>
          <a:ext cx="409575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B5DC84AF-4FB7-4A39-ACDF-C6698309DDCD}"/>
            </a:ext>
          </a:extLst>
        </xdr:cNvPr>
        <xdr:cNvSpPr txBox="1"/>
      </xdr:nvSpPr>
      <xdr:spPr>
        <a:xfrm>
          <a:off x="3219450" y="113433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A98B8720-F8A9-4587-B99A-CC03A0825B18}"/>
            </a:ext>
          </a:extLst>
        </xdr:cNvPr>
        <xdr:cNvSpPr txBox="1"/>
      </xdr:nvSpPr>
      <xdr:spPr>
        <a:xfrm>
          <a:off x="3686175" y="113433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9E761E80-A910-40AC-AB36-9313108928D3}"/>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0F98EF3B-954A-4116-8308-15250C9D12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E3928BED-D0D6-45B6-B212-E8CFA4D8C6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3DF3CD84-87CA-4AA7-A97D-403B052CA2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11</xdr:col>
      <xdr:colOff>1229675</xdr:colOff>
      <xdr:row>36</xdr:row>
      <xdr:rowOff>138250</xdr:rowOff>
    </xdr:to>
    <xdr:grpSp>
      <xdr:nvGrpSpPr>
        <xdr:cNvPr id="48" name="Group 47">
          <a:extLst>
            <a:ext uri="{FF2B5EF4-FFF2-40B4-BE49-F238E27FC236}">
              <a16:creationId xmlns:a16="http://schemas.microsoft.com/office/drawing/2014/main" id="{E5AE6FCB-E770-448D-A269-F4B43A17E242}"/>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E757DA3F-DCE7-4523-9088-35C497562559}"/>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119BF083-F24B-4680-9254-601A09C3E7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4D2A45D3-F149-42EE-9E62-EBFFD24B8E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6FDD8D8E-518D-4C23-B943-2D816BBDA6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D9E22760-8FDB-4C82-82F6-FD13E1F3323F}"/>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C5F7E3DE-903E-4B3B-82D7-17AE58B75C3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E3259408-B4B5-40A9-93A6-BBAA57BBD3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D8F76D64-FE93-4581-BDAD-174EACC9E21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A39EF2C3-7316-4197-95BC-71E276CD7D4D}"/>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B05EED56-65DD-421A-8750-02BC0C809533}"/>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73EEF18A-FB3D-4FAD-9FBA-069FB06E0A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A51A8C0E-2EFD-496B-B972-77C0E127B2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5D78FF5D-C2FB-4755-B92F-F6789FDE3A7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3DAE2D8B-788E-4A12-A394-3A33A557B891}"/>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A00F88D4-6C43-48B0-A121-3B753305AFE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17F857F3-1DA5-491E-B741-A06F49774E0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14393941-3657-44F9-ACB7-9F5BDFB120B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B9183159-20BC-46C2-B986-FD183206B898}"/>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93CF8DFB-5121-4DBF-92B5-455A46D2766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92011A0B-F532-4D4B-AB47-D31AD164F3D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73D4C6CD-9C2F-45D9-AA44-76F99C92F87A}"/>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41FF44FB-A3DB-4908-8D2A-BD38017A01F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75051E7B-4F9F-4B5C-BF3C-40B8E761FB5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3DA52059-355E-479E-B913-C26FDAC8EA0A}"/>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1C835AAE-5E83-4CC2-97D3-E876E7A151A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4ECAAF3B-95A3-41CF-A4B7-954B1D53C71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F9D9F3BA-EE08-4B0B-A129-3938F8B27AB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9A662BB2-656F-49DB-8883-A92C3E2F4363}"/>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12FAD1B2-173F-482E-B7F3-A016A40E652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5BAE4241-E0D9-498F-B643-D1CF6E8F8FA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B101F321-7703-497C-B564-66BDC3E1979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6E0EB1F0-C374-47C7-B829-6225A81570BC}"/>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49DFB991-C071-4D22-99FA-61CA53765E9F}"/>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287EFB35-77A6-49E3-8601-6F26000326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ACE4B91E-7F06-4208-BEA8-1F4690D57219}"/>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DE30CA70-1E30-4946-B42A-266614D01453}"/>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758BC3B4-3A86-4A41-B6B3-1D5D343845BE}"/>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724A88B6-0AA9-4F76-9CBB-C3E1CC56E36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2B4E751E-5C25-4999-9833-F617E9F222CC}"/>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F27071D2-9668-405A-A199-E77899538D21}"/>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A84FFBF0-498D-457D-8EBE-916C389C8D1B}"/>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D9863950-6683-47D4-858D-1EE3A85A283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73CC35A3-1491-408E-9034-3E5BD4FC3CEC}"/>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476A6A07-4DE3-4D60-8706-181CD291750C}"/>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217AE80C-D998-4C1D-BC68-FDF44097CB97}"/>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5643826C-1585-4108-9152-7DD90E40125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4C206783-EDB0-4B54-8DBB-5B8C1DAFE8B8}"/>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7" name="TextBox 96">
          <a:extLst>
            <a:ext uri="{FF2B5EF4-FFF2-40B4-BE49-F238E27FC236}">
              <a16:creationId xmlns:a16="http://schemas.microsoft.com/office/drawing/2014/main" id="{6B3657B4-6E48-4075-ACFD-691A704C62B9}"/>
            </a:ext>
          </a:extLst>
        </xdr:cNvPr>
        <xdr:cNvSpPr txBox="1"/>
      </xdr:nvSpPr>
      <xdr:spPr>
        <a:xfrm>
          <a:off x="7429500" y="50187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8" name="TextBox 97">
          <a:extLst>
            <a:ext uri="{FF2B5EF4-FFF2-40B4-BE49-F238E27FC236}">
              <a16:creationId xmlns:a16="http://schemas.microsoft.com/office/drawing/2014/main" id="{36602525-4318-4F1E-A393-31FFB3AE3852}"/>
            </a:ext>
          </a:extLst>
        </xdr:cNvPr>
        <xdr:cNvSpPr txBox="1"/>
      </xdr:nvSpPr>
      <xdr:spPr>
        <a:xfrm>
          <a:off x="7896225" y="50187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9" name="Picture 98">
          <a:extLst>
            <a:ext uri="{FF2B5EF4-FFF2-40B4-BE49-F238E27FC236}">
              <a16:creationId xmlns:a16="http://schemas.microsoft.com/office/drawing/2014/main" id="{7FC9EB1C-DC3A-449B-95B9-03291FF0FB8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305002" y="59006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100" name="Rectangle: Top Corners Rounded 99">
          <a:extLst>
            <a:ext uri="{FF2B5EF4-FFF2-40B4-BE49-F238E27FC236}">
              <a16:creationId xmlns:a16="http://schemas.microsoft.com/office/drawing/2014/main" id="{E309C2A6-925D-4138-BDE6-ECBC2C6F1650}"/>
            </a:ext>
          </a:extLst>
        </xdr:cNvPr>
        <xdr:cNvSpPr/>
      </xdr:nvSpPr>
      <xdr:spPr>
        <a:xfrm>
          <a:off x="4267200" y="5023168"/>
          <a:ext cx="409575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1" name="TextBox 100">
          <a:extLst>
            <a:ext uri="{FF2B5EF4-FFF2-40B4-BE49-F238E27FC236}">
              <a16:creationId xmlns:a16="http://schemas.microsoft.com/office/drawing/2014/main" id="{E5783511-D20D-4A38-8625-24B41A12E7E8}"/>
            </a:ext>
          </a:extLst>
        </xdr:cNvPr>
        <xdr:cNvSpPr txBox="1"/>
      </xdr:nvSpPr>
      <xdr:spPr>
        <a:xfrm>
          <a:off x="4267200" y="5023168"/>
          <a:ext cx="296227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2" name="TextBox 101">
          <a:extLst>
            <a:ext uri="{FF2B5EF4-FFF2-40B4-BE49-F238E27FC236}">
              <a16:creationId xmlns:a16="http://schemas.microsoft.com/office/drawing/2014/main" id="{336D716A-2F0F-4E9F-8640-1F89CC84D070}"/>
            </a:ext>
          </a:extLst>
        </xdr:cNvPr>
        <xdr:cNvSpPr txBox="1"/>
      </xdr:nvSpPr>
      <xdr:spPr>
        <a:xfrm>
          <a:off x="7429500" y="50231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3" name="TextBox 102">
          <a:extLst>
            <a:ext uri="{FF2B5EF4-FFF2-40B4-BE49-F238E27FC236}">
              <a16:creationId xmlns:a16="http://schemas.microsoft.com/office/drawing/2014/main" id="{175DBACF-0CF5-4BFE-A162-8CCDE23B7CC8}"/>
            </a:ext>
          </a:extLst>
        </xdr:cNvPr>
        <xdr:cNvSpPr txBox="1"/>
      </xdr:nvSpPr>
      <xdr:spPr>
        <a:xfrm>
          <a:off x="7896225" y="50231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4" name="Rectangle 103">
          <a:extLst>
            <a:ext uri="{FF2B5EF4-FFF2-40B4-BE49-F238E27FC236}">
              <a16:creationId xmlns:a16="http://schemas.microsoft.com/office/drawing/2014/main" id="{0EDFA048-B9D2-4598-8A39-C1D7B7616AB3}"/>
            </a:ext>
          </a:extLst>
        </xdr:cNvPr>
        <xdr:cNvSpPr/>
      </xdr:nvSpPr>
      <xdr:spPr>
        <a:xfrm>
          <a:off x="4267200" y="5229225"/>
          <a:ext cx="409575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5" name="Group 104">
          <a:extLst>
            <a:ext uri="{FF2B5EF4-FFF2-40B4-BE49-F238E27FC236}">
              <a16:creationId xmlns:a16="http://schemas.microsoft.com/office/drawing/2014/main" id="{DCF31119-2F45-4971-8891-C8295EF8F5AD}"/>
            </a:ext>
          </a:extLst>
        </xdr:cNvPr>
        <xdr:cNvGrpSpPr>
          <a:grpSpLocks noChangeAspect="1"/>
        </xdr:cNvGrpSpPr>
      </xdr:nvGrpSpPr>
      <xdr:grpSpPr>
        <a:xfrm>
          <a:off x="4283757" y="6572102"/>
          <a:ext cx="1196340" cy="587854"/>
          <a:chOff x="4468738" y="5430140"/>
          <a:chExt cx="1327564" cy="652273"/>
        </a:xfrm>
      </xdr:grpSpPr>
      <xdr:pic>
        <xdr:nvPicPr>
          <xdr:cNvPr id="106" name="Picture 105">
            <a:extLst>
              <a:ext uri="{FF2B5EF4-FFF2-40B4-BE49-F238E27FC236}">
                <a16:creationId xmlns:a16="http://schemas.microsoft.com/office/drawing/2014/main" id="{7B3192C5-D3A0-4333-B527-4FC16F9EF8A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7" name="Picture 106">
            <a:extLst>
              <a:ext uri="{FF2B5EF4-FFF2-40B4-BE49-F238E27FC236}">
                <a16:creationId xmlns:a16="http://schemas.microsoft.com/office/drawing/2014/main" id="{6B88ADD1-7301-47A2-B88B-3E47969EF41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8" name="Group 107">
          <a:extLst>
            <a:ext uri="{FF2B5EF4-FFF2-40B4-BE49-F238E27FC236}">
              <a16:creationId xmlns:a16="http://schemas.microsoft.com/office/drawing/2014/main" id="{96975C9D-20E8-40DE-9FC9-A9514B456510}"/>
            </a:ext>
          </a:extLst>
        </xdr:cNvPr>
        <xdr:cNvGrpSpPr/>
      </xdr:nvGrpSpPr>
      <xdr:grpSpPr>
        <a:xfrm>
          <a:off x="102814" y="731800"/>
          <a:ext cx="1183674" cy="4959622"/>
          <a:chOff x="102814" y="734975"/>
          <a:chExt cx="1212249" cy="5054872"/>
        </a:xfrm>
      </xdr:grpSpPr>
      <xdr:grpSp>
        <xdr:nvGrpSpPr>
          <xdr:cNvPr id="109" name="Group 108">
            <a:extLst>
              <a:ext uri="{FF2B5EF4-FFF2-40B4-BE49-F238E27FC236}">
                <a16:creationId xmlns:a16="http://schemas.microsoft.com/office/drawing/2014/main" id="{F9EB166D-7CDE-479C-9BDA-41939CF6F07C}"/>
              </a:ext>
            </a:extLst>
          </xdr:cNvPr>
          <xdr:cNvGrpSpPr/>
        </xdr:nvGrpSpPr>
        <xdr:grpSpPr>
          <a:xfrm>
            <a:off x="106006" y="734975"/>
            <a:ext cx="1205865" cy="554162"/>
            <a:chOff x="18517814" y="2004975"/>
            <a:chExt cx="1205865" cy="554162"/>
          </a:xfrm>
        </xdr:grpSpPr>
        <xdr:pic>
          <xdr:nvPicPr>
            <xdr:cNvPr id="149" name="Picture 148">
              <a:extLst>
                <a:ext uri="{FF2B5EF4-FFF2-40B4-BE49-F238E27FC236}">
                  <a16:creationId xmlns:a16="http://schemas.microsoft.com/office/drawing/2014/main" id="{C201293C-69D7-47E3-8585-8E47C7D33D7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50" name="Picture 149">
              <a:extLst>
                <a:ext uri="{FF2B5EF4-FFF2-40B4-BE49-F238E27FC236}">
                  <a16:creationId xmlns:a16="http://schemas.microsoft.com/office/drawing/2014/main" id="{8BA61D7C-6107-4D8B-AA6F-47E62CA8BDE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1" name="Picture 150">
              <a:extLst>
                <a:ext uri="{FF2B5EF4-FFF2-40B4-BE49-F238E27FC236}">
                  <a16:creationId xmlns:a16="http://schemas.microsoft.com/office/drawing/2014/main" id="{CE599376-0EF6-487E-947E-778C7D56BDA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10" name="Group 109">
            <a:extLst>
              <a:ext uri="{FF2B5EF4-FFF2-40B4-BE49-F238E27FC236}">
                <a16:creationId xmlns:a16="http://schemas.microsoft.com/office/drawing/2014/main" id="{B363371F-D390-4B54-8934-4D42DD1EBDDE}"/>
              </a:ext>
            </a:extLst>
          </xdr:cNvPr>
          <xdr:cNvGrpSpPr/>
        </xdr:nvGrpSpPr>
        <xdr:grpSpPr>
          <a:xfrm>
            <a:off x="309053" y="1860637"/>
            <a:ext cx="799770" cy="556302"/>
            <a:chOff x="18714957" y="3607825"/>
            <a:chExt cx="799770" cy="556302"/>
          </a:xfrm>
        </xdr:grpSpPr>
        <xdr:pic>
          <xdr:nvPicPr>
            <xdr:cNvPr id="147" name="Picture 146">
              <a:extLst>
                <a:ext uri="{FF2B5EF4-FFF2-40B4-BE49-F238E27FC236}">
                  <a16:creationId xmlns:a16="http://schemas.microsoft.com/office/drawing/2014/main" id="{7863ECE2-397A-47B2-AA6C-F5FC222DC33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8" name="Picture 147">
              <a:extLst>
                <a:ext uri="{FF2B5EF4-FFF2-40B4-BE49-F238E27FC236}">
                  <a16:creationId xmlns:a16="http://schemas.microsoft.com/office/drawing/2014/main" id="{000C4C9C-F12D-418A-942B-A8483601400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1" name="Group 110">
            <a:extLst>
              <a:ext uri="{FF2B5EF4-FFF2-40B4-BE49-F238E27FC236}">
                <a16:creationId xmlns:a16="http://schemas.microsoft.com/office/drawing/2014/main" id="{016F215D-25C7-4CE2-9061-15ADBC52F72C}"/>
              </a:ext>
            </a:extLst>
          </xdr:cNvPr>
          <xdr:cNvGrpSpPr/>
        </xdr:nvGrpSpPr>
        <xdr:grpSpPr>
          <a:xfrm>
            <a:off x="107070" y="2235583"/>
            <a:ext cx="1203737" cy="561771"/>
            <a:chOff x="18517814" y="4008165"/>
            <a:chExt cx="1203737" cy="561771"/>
          </a:xfrm>
        </xdr:grpSpPr>
        <xdr:pic>
          <xdr:nvPicPr>
            <xdr:cNvPr id="144" name="Picture 143">
              <a:extLst>
                <a:ext uri="{FF2B5EF4-FFF2-40B4-BE49-F238E27FC236}">
                  <a16:creationId xmlns:a16="http://schemas.microsoft.com/office/drawing/2014/main" id="{43A5BE81-4BC6-4798-910D-27E4EE56ADF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5" name="Picture 144">
              <a:extLst>
                <a:ext uri="{FF2B5EF4-FFF2-40B4-BE49-F238E27FC236}">
                  <a16:creationId xmlns:a16="http://schemas.microsoft.com/office/drawing/2014/main" id="{53E31B97-063A-4557-A067-41DFAA44CC5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6" name="Picture 145">
              <a:extLst>
                <a:ext uri="{FF2B5EF4-FFF2-40B4-BE49-F238E27FC236}">
                  <a16:creationId xmlns:a16="http://schemas.microsoft.com/office/drawing/2014/main" id="{13D0E3CD-D8E1-44E7-9E69-75D1D4AB7C0C}"/>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2" name="Group 111">
            <a:extLst>
              <a:ext uri="{FF2B5EF4-FFF2-40B4-BE49-F238E27FC236}">
                <a16:creationId xmlns:a16="http://schemas.microsoft.com/office/drawing/2014/main" id="{2914A2D2-7906-4BFA-937B-2C51BAD36464}"/>
              </a:ext>
            </a:extLst>
          </xdr:cNvPr>
          <xdr:cNvGrpSpPr/>
        </xdr:nvGrpSpPr>
        <xdr:grpSpPr>
          <a:xfrm>
            <a:off x="307989" y="2615998"/>
            <a:ext cx="801898" cy="554162"/>
            <a:chOff x="18714957" y="4413974"/>
            <a:chExt cx="801898" cy="554162"/>
          </a:xfrm>
        </xdr:grpSpPr>
        <xdr:pic>
          <xdr:nvPicPr>
            <xdr:cNvPr id="142" name="Picture 141">
              <a:extLst>
                <a:ext uri="{FF2B5EF4-FFF2-40B4-BE49-F238E27FC236}">
                  <a16:creationId xmlns:a16="http://schemas.microsoft.com/office/drawing/2014/main" id="{D6B2CD2D-43A3-427F-986E-A1955A26A66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3" name="Picture 142">
              <a:extLst>
                <a:ext uri="{FF2B5EF4-FFF2-40B4-BE49-F238E27FC236}">
                  <a16:creationId xmlns:a16="http://schemas.microsoft.com/office/drawing/2014/main" id="{59E7D512-7197-4C21-9D64-B79DF9B788B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3" name="Group 112">
            <a:extLst>
              <a:ext uri="{FF2B5EF4-FFF2-40B4-BE49-F238E27FC236}">
                <a16:creationId xmlns:a16="http://schemas.microsoft.com/office/drawing/2014/main" id="{459AA3D8-2D02-40DA-941B-F7811B849B3E}"/>
              </a:ext>
            </a:extLst>
          </xdr:cNvPr>
          <xdr:cNvGrpSpPr/>
        </xdr:nvGrpSpPr>
        <xdr:grpSpPr>
          <a:xfrm>
            <a:off x="107070" y="2988804"/>
            <a:ext cx="1203737" cy="554162"/>
            <a:chOff x="18517814" y="4812174"/>
            <a:chExt cx="1203737" cy="554162"/>
          </a:xfrm>
        </xdr:grpSpPr>
        <xdr:pic>
          <xdr:nvPicPr>
            <xdr:cNvPr id="139" name="Picture 138">
              <a:extLst>
                <a:ext uri="{FF2B5EF4-FFF2-40B4-BE49-F238E27FC236}">
                  <a16:creationId xmlns:a16="http://schemas.microsoft.com/office/drawing/2014/main" id="{69CFAE24-F41F-4F8A-9D1D-166B41A450A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40" name="Picture 139">
              <a:extLst>
                <a:ext uri="{FF2B5EF4-FFF2-40B4-BE49-F238E27FC236}">
                  <a16:creationId xmlns:a16="http://schemas.microsoft.com/office/drawing/2014/main" id="{AA5CA9D7-7EAE-4FDF-803D-8A5452D1F2B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1" name="Picture 140">
              <a:extLst>
                <a:ext uri="{FF2B5EF4-FFF2-40B4-BE49-F238E27FC236}">
                  <a16:creationId xmlns:a16="http://schemas.microsoft.com/office/drawing/2014/main" id="{5F40DE5E-614B-4F2F-9B68-0732645C1A5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4" name="Group 113">
            <a:extLst>
              <a:ext uri="{FF2B5EF4-FFF2-40B4-BE49-F238E27FC236}">
                <a16:creationId xmlns:a16="http://schemas.microsoft.com/office/drawing/2014/main" id="{8AECAB37-963D-4AE2-80B3-C382AF5442FB}"/>
              </a:ext>
            </a:extLst>
          </xdr:cNvPr>
          <xdr:cNvGrpSpPr/>
        </xdr:nvGrpSpPr>
        <xdr:grpSpPr>
          <a:xfrm>
            <a:off x="307989" y="3361610"/>
            <a:ext cx="801898" cy="554162"/>
            <a:chOff x="18714957" y="5213109"/>
            <a:chExt cx="801898" cy="554162"/>
          </a:xfrm>
        </xdr:grpSpPr>
        <xdr:pic>
          <xdr:nvPicPr>
            <xdr:cNvPr id="137" name="Picture 136">
              <a:extLst>
                <a:ext uri="{FF2B5EF4-FFF2-40B4-BE49-F238E27FC236}">
                  <a16:creationId xmlns:a16="http://schemas.microsoft.com/office/drawing/2014/main" id="{C76B0F56-A1CD-4CF6-84D9-159BD2BAD1C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8" name="Picture 137">
              <a:extLst>
                <a:ext uri="{FF2B5EF4-FFF2-40B4-BE49-F238E27FC236}">
                  <a16:creationId xmlns:a16="http://schemas.microsoft.com/office/drawing/2014/main" id="{36148925-7EB2-478E-9129-84A8699B382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5" name="Picture 114">
            <a:extLst>
              <a:ext uri="{FF2B5EF4-FFF2-40B4-BE49-F238E27FC236}">
                <a16:creationId xmlns:a16="http://schemas.microsoft.com/office/drawing/2014/main" id="{5CF65138-D464-442F-8FF6-7D6E7D2A54D3}"/>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6" name="Group 115">
            <a:extLst>
              <a:ext uri="{FF2B5EF4-FFF2-40B4-BE49-F238E27FC236}">
                <a16:creationId xmlns:a16="http://schemas.microsoft.com/office/drawing/2014/main" id="{208ABF75-0AF9-4811-8114-991B83F9C8FF}"/>
              </a:ext>
            </a:extLst>
          </xdr:cNvPr>
          <xdr:cNvGrpSpPr/>
        </xdr:nvGrpSpPr>
        <xdr:grpSpPr>
          <a:xfrm>
            <a:off x="309053" y="4860737"/>
            <a:ext cx="799770" cy="556302"/>
            <a:chOff x="18714957" y="6759685"/>
            <a:chExt cx="799770" cy="556302"/>
          </a:xfrm>
        </xdr:grpSpPr>
        <xdr:pic>
          <xdr:nvPicPr>
            <xdr:cNvPr id="135" name="Picture 134">
              <a:extLst>
                <a:ext uri="{FF2B5EF4-FFF2-40B4-BE49-F238E27FC236}">
                  <a16:creationId xmlns:a16="http://schemas.microsoft.com/office/drawing/2014/main" id="{88A190F6-40C4-405B-8505-4A9C033A459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6" name="Picture 135">
              <a:extLst>
                <a:ext uri="{FF2B5EF4-FFF2-40B4-BE49-F238E27FC236}">
                  <a16:creationId xmlns:a16="http://schemas.microsoft.com/office/drawing/2014/main" id="{6701F5A3-0839-424F-9E79-1C03EFF8B45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7" name="Group 116">
            <a:extLst>
              <a:ext uri="{FF2B5EF4-FFF2-40B4-BE49-F238E27FC236}">
                <a16:creationId xmlns:a16="http://schemas.microsoft.com/office/drawing/2014/main" id="{1DF92050-FEA4-4379-A0F2-46A4216A0A2E}"/>
              </a:ext>
            </a:extLst>
          </xdr:cNvPr>
          <xdr:cNvGrpSpPr/>
        </xdr:nvGrpSpPr>
        <xdr:grpSpPr>
          <a:xfrm>
            <a:off x="305861" y="4109363"/>
            <a:ext cx="806154" cy="556302"/>
            <a:chOff x="18714957" y="6009807"/>
            <a:chExt cx="806154" cy="556302"/>
          </a:xfrm>
        </xdr:grpSpPr>
        <xdr:pic>
          <xdr:nvPicPr>
            <xdr:cNvPr id="133" name="Picture 132">
              <a:extLst>
                <a:ext uri="{FF2B5EF4-FFF2-40B4-BE49-F238E27FC236}">
                  <a16:creationId xmlns:a16="http://schemas.microsoft.com/office/drawing/2014/main" id="{222C2CCB-4192-4B0A-9E81-C50D178AF17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4" name="Picture 133">
              <a:extLst>
                <a:ext uri="{FF2B5EF4-FFF2-40B4-BE49-F238E27FC236}">
                  <a16:creationId xmlns:a16="http://schemas.microsoft.com/office/drawing/2014/main" id="{66E83211-5F32-4C80-B8A2-44DB1F51865A}"/>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8" name="Group 117">
            <a:extLst>
              <a:ext uri="{FF2B5EF4-FFF2-40B4-BE49-F238E27FC236}">
                <a16:creationId xmlns:a16="http://schemas.microsoft.com/office/drawing/2014/main" id="{113D905F-B8F3-4702-B1AB-9B093D2C5DC2}"/>
              </a:ext>
            </a:extLst>
          </xdr:cNvPr>
          <xdr:cNvGrpSpPr/>
        </xdr:nvGrpSpPr>
        <xdr:grpSpPr>
          <a:xfrm>
            <a:off x="102814" y="3734416"/>
            <a:ext cx="1212249" cy="556303"/>
            <a:chOff x="18517814" y="5609756"/>
            <a:chExt cx="1212249" cy="556303"/>
          </a:xfrm>
        </xdr:grpSpPr>
        <xdr:pic>
          <xdr:nvPicPr>
            <xdr:cNvPr id="130" name="Picture 129">
              <a:extLst>
                <a:ext uri="{FF2B5EF4-FFF2-40B4-BE49-F238E27FC236}">
                  <a16:creationId xmlns:a16="http://schemas.microsoft.com/office/drawing/2014/main" id="{FD1B0605-2AC4-4ACC-8221-6FE693CD7FC8}"/>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1" name="Picture 130">
              <a:extLst>
                <a:ext uri="{FF2B5EF4-FFF2-40B4-BE49-F238E27FC236}">
                  <a16:creationId xmlns:a16="http://schemas.microsoft.com/office/drawing/2014/main" id="{E525A2B9-A070-4156-AC4B-0D7A0E39AF84}"/>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2" name="Picture 131">
              <a:extLst>
                <a:ext uri="{FF2B5EF4-FFF2-40B4-BE49-F238E27FC236}">
                  <a16:creationId xmlns:a16="http://schemas.microsoft.com/office/drawing/2014/main" id="{C0099F00-6193-4C71-903B-1C2C8AFFF03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9" name="Group 118">
            <a:extLst>
              <a:ext uri="{FF2B5EF4-FFF2-40B4-BE49-F238E27FC236}">
                <a16:creationId xmlns:a16="http://schemas.microsoft.com/office/drawing/2014/main" id="{F7275F38-15C0-4060-83DC-F1C813AD5B3D}"/>
              </a:ext>
            </a:extLst>
          </xdr:cNvPr>
          <xdr:cNvGrpSpPr/>
        </xdr:nvGrpSpPr>
        <xdr:grpSpPr>
          <a:xfrm>
            <a:off x="303149" y="1107781"/>
            <a:ext cx="811579" cy="557784"/>
            <a:chOff x="18714957" y="2432050"/>
            <a:chExt cx="811579" cy="557784"/>
          </a:xfrm>
        </xdr:grpSpPr>
        <xdr:pic>
          <xdr:nvPicPr>
            <xdr:cNvPr id="128" name="Picture 127">
              <a:extLst>
                <a:ext uri="{FF2B5EF4-FFF2-40B4-BE49-F238E27FC236}">
                  <a16:creationId xmlns:a16="http://schemas.microsoft.com/office/drawing/2014/main" id="{227B330F-9114-415F-90AD-9C273310255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9" name="Picture 128">
              <a:extLst>
                <a:ext uri="{FF2B5EF4-FFF2-40B4-BE49-F238E27FC236}">
                  <a16:creationId xmlns:a16="http://schemas.microsoft.com/office/drawing/2014/main" id="{9990399D-40E3-4D3B-99D9-BF4308696302}"/>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20" name="Group 119">
            <a:extLst>
              <a:ext uri="{FF2B5EF4-FFF2-40B4-BE49-F238E27FC236}">
                <a16:creationId xmlns:a16="http://schemas.microsoft.com/office/drawing/2014/main" id="{7EE0ADCC-DDF7-43CF-9127-9F82A5366BD6}"/>
              </a:ext>
            </a:extLst>
          </xdr:cNvPr>
          <xdr:cNvGrpSpPr/>
        </xdr:nvGrpSpPr>
        <xdr:grpSpPr>
          <a:xfrm>
            <a:off x="102814" y="4484309"/>
            <a:ext cx="1212248" cy="557784"/>
            <a:chOff x="18517814" y="6355137"/>
            <a:chExt cx="1212248" cy="557784"/>
          </a:xfrm>
        </xdr:grpSpPr>
        <xdr:pic>
          <xdr:nvPicPr>
            <xdr:cNvPr id="125" name="Picture 124">
              <a:extLst>
                <a:ext uri="{FF2B5EF4-FFF2-40B4-BE49-F238E27FC236}">
                  <a16:creationId xmlns:a16="http://schemas.microsoft.com/office/drawing/2014/main" id="{CDB11614-8F68-4871-805D-F374CE6783D2}"/>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6" name="Picture 125">
              <a:extLst>
                <a:ext uri="{FF2B5EF4-FFF2-40B4-BE49-F238E27FC236}">
                  <a16:creationId xmlns:a16="http://schemas.microsoft.com/office/drawing/2014/main" id="{3672CF9D-B75D-40F6-A73B-D60CFDA7080E}"/>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7" name="Picture 126">
              <a:extLst>
                <a:ext uri="{FF2B5EF4-FFF2-40B4-BE49-F238E27FC236}">
                  <a16:creationId xmlns:a16="http://schemas.microsoft.com/office/drawing/2014/main" id="{1CA33F12-BB4C-4202-BC21-AEA61E96ED6D}"/>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1" name="Group 120">
            <a:extLst>
              <a:ext uri="{FF2B5EF4-FFF2-40B4-BE49-F238E27FC236}">
                <a16:creationId xmlns:a16="http://schemas.microsoft.com/office/drawing/2014/main" id="{CD492DF9-3253-410D-B8A8-60AD29C4E12B}"/>
              </a:ext>
            </a:extLst>
          </xdr:cNvPr>
          <xdr:cNvGrpSpPr/>
        </xdr:nvGrpSpPr>
        <xdr:grpSpPr>
          <a:xfrm>
            <a:off x="106006" y="1484209"/>
            <a:ext cx="1205865" cy="557784"/>
            <a:chOff x="18517814" y="3208300"/>
            <a:chExt cx="1205865" cy="557784"/>
          </a:xfrm>
        </xdr:grpSpPr>
        <xdr:pic>
          <xdr:nvPicPr>
            <xdr:cNvPr id="122" name="Picture 121">
              <a:extLst>
                <a:ext uri="{FF2B5EF4-FFF2-40B4-BE49-F238E27FC236}">
                  <a16:creationId xmlns:a16="http://schemas.microsoft.com/office/drawing/2014/main" id="{9EFB6E0F-7BC3-4B83-957A-8D227FC0B7C7}"/>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3" name="Picture 122">
              <a:extLst>
                <a:ext uri="{FF2B5EF4-FFF2-40B4-BE49-F238E27FC236}">
                  <a16:creationId xmlns:a16="http://schemas.microsoft.com/office/drawing/2014/main" id="{F596E711-4368-4E05-BA42-7EBA2DD378F5}"/>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4" name="Picture 123">
              <a:extLst>
                <a:ext uri="{FF2B5EF4-FFF2-40B4-BE49-F238E27FC236}">
                  <a16:creationId xmlns:a16="http://schemas.microsoft.com/office/drawing/2014/main" id="{F5F5D13D-5669-4289-BCBE-546DE0F4DF2F}"/>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85018183-8F4F-4738-B5B8-470909D85815}"/>
            </a:ext>
          </a:extLst>
        </xdr:cNvPr>
        <xdr:cNvSpPr/>
      </xdr:nvSpPr>
      <xdr:spPr>
        <a:xfrm>
          <a:off x="4267200" y="5229225"/>
          <a:ext cx="4095750" cy="2924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4" name="Rectangle 153">
          <a:extLst>
            <a:ext uri="{FF2B5EF4-FFF2-40B4-BE49-F238E27FC236}">
              <a16:creationId xmlns:a16="http://schemas.microsoft.com/office/drawing/2014/main" id="{1613A088-9943-47FE-A101-79CCC50CB9EA}"/>
            </a:ext>
          </a:extLst>
        </xdr:cNvPr>
        <xdr:cNvSpPr/>
      </xdr:nvSpPr>
      <xdr:spPr>
        <a:xfrm>
          <a:off x="4267200" y="5229225"/>
          <a:ext cx="4095750" cy="29241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5" name="Rectangle 154">
          <a:extLst>
            <a:ext uri="{FF2B5EF4-FFF2-40B4-BE49-F238E27FC236}">
              <a16:creationId xmlns:a16="http://schemas.microsoft.com/office/drawing/2014/main" id="{6A59CB8E-DB94-48EC-A8C7-FDFA5AE2B49B}"/>
            </a:ext>
          </a:extLst>
        </xdr:cNvPr>
        <xdr:cNvSpPr/>
      </xdr:nvSpPr>
      <xdr:spPr>
        <a:xfrm>
          <a:off x="4267200" y="9925050"/>
          <a:ext cx="4095750" cy="243839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6" name="Rectangle: Top Corners Rounded 155">
          <a:extLst>
            <a:ext uri="{FF2B5EF4-FFF2-40B4-BE49-F238E27FC236}">
              <a16:creationId xmlns:a16="http://schemas.microsoft.com/office/drawing/2014/main" id="{26E343DB-8040-4F74-B707-18E5DFD1E69E}"/>
            </a:ext>
          </a:extLst>
        </xdr:cNvPr>
        <xdr:cNvSpPr/>
      </xdr:nvSpPr>
      <xdr:spPr>
        <a:xfrm>
          <a:off x="4267200" y="9715500"/>
          <a:ext cx="409575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8" name="Rectangle 157">
          <a:extLst>
            <a:ext uri="{FF2B5EF4-FFF2-40B4-BE49-F238E27FC236}">
              <a16:creationId xmlns:a16="http://schemas.microsoft.com/office/drawing/2014/main" id="{A4A73D64-32D3-464B-8882-2D83CE02EF99}"/>
            </a:ext>
          </a:extLst>
        </xdr:cNvPr>
        <xdr:cNvSpPr/>
      </xdr:nvSpPr>
      <xdr:spPr>
        <a:xfrm>
          <a:off x="86010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9" name="Rectangle: Top Corners Rounded 158">
          <a:extLst>
            <a:ext uri="{FF2B5EF4-FFF2-40B4-BE49-F238E27FC236}">
              <a16:creationId xmlns:a16="http://schemas.microsoft.com/office/drawing/2014/main" id="{A430178A-EA28-4C02-A778-FDEF8C503905}"/>
            </a:ext>
          </a:extLst>
        </xdr:cNvPr>
        <xdr:cNvSpPr/>
      </xdr:nvSpPr>
      <xdr:spPr>
        <a:xfrm>
          <a:off x="86010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60" name="TextBox 159">
          <a:extLst>
            <a:ext uri="{FF2B5EF4-FFF2-40B4-BE49-F238E27FC236}">
              <a16:creationId xmlns:a16="http://schemas.microsoft.com/office/drawing/2014/main" id="{6C2153C2-E623-4EAD-8C8F-152B6D65BD9E}"/>
            </a:ext>
          </a:extLst>
        </xdr:cNvPr>
        <xdr:cNvSpPr txBox="1"/>
      </xdr:nvSpPr>
      <xdr:spPr>
        <a:xfrm>
          <a:off x="4267200" y="9696450"/>
          <a:ext cx="18383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61" name="TextBox 160">
          <a:extLst>
            <a:ext uri="{FF2B5EF4-FFF2-40B4-BE49-F238E27FC236}">
              <a16:creationId xmlns:a16="http://schemas.microsoft.com/office/drawing/2014/main" id="{C84683DF-87BB-4835-A9EA-3DAF633CA8DF}"/>
            </a:ext>
          </a:extLst>
        </xdr:cNvPr>
        <xdr:cNvSpPr txBox="1"/>
      </xdr:nvSpPr>
      <xdr:spPr>
        <a:xfrm>
          <a:off x="7429500" y="97155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62" name="TextBox 161">
          <a:extLst>
            <a:ext uri="{FF2B5EF4-FFF2-40B4-BE49-F238E27FC236}">
              <a16:creationId xmlns:a16="http://schemas.microsoft.com/office/drawing/2014/main" id="{B26D9422-7721-4449-BA34-7558566B6B61}"/>
            </a:ext>
          </a:extLst>
        </xdr:cNvPr>
        <xdr:cNvSpPr txBox="1"/>
      </xdr:nvSpPr>
      <xdr:spPr>
        <a:xfrm>
          <a:off x="7896225" y="97250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3" name="TextBox 162">
          <a:extLst>
            <a:ext uri="{FF2B5EF4-FFF2-40B4-BE49-F238E27FC236}">
              <a16:creationId xmlns:a16="http://schemas.microsoft.com/office/drawing/2014/main" id="{ACF26B99-80F0-4640-AC8E-81D1EEE15CCF}"/>
            </a:ext>
          </a:extLst>
        </xdr:cNvPr>
        <xdr:cNvSpPr txBox="1"/>
      </xdr:nvSpPr>
      <xdr:spPr>
        <a:xfrm>
          <a:off x="86010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4" name="TextBox 163">
          <a:extLst>
            <a:ext uri="{FF2B5EF4-FFF2-40B4-BE49-F238E27FC236}">
              <a16:creationId xmlns:a16="http://schemas.microsoft.com/office/drawing/2014/main" id="{B91DD6D1-9C12-4830-9BD2-D7035051A7A7}"/>
            </a:ext>
          </a:extLst>
        </xdr:cNvPr>
        <xdr:cNvSpPr txBox="1"/>
      </xdr:nvSpPr>
      <xdr:spPr>
        <a:xfrm>
          <a:off x="116490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5" name="TextBox 164">
          <a:extLst>
            <a:ext uri="{FF2B5EF4-FFF2-40B4-BE49-F238E27FC236}">
              <a16:creationId xmlns:a16="http://schemas.microsoft.com/office/drawing/2014/main" id="{B8284D61-5E09-4911-B94A-5BB6C680FD56}"/>
            </a:ext>
          </a:extLst>
        </xdr:cNvPr>
        <xdr:cNvSpPr txBox="1"/>
      </xdr:nvSpPr>
      <xdr:spPr>
        <a:xfrm>
          <a:off x="122110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70" name="Rectangle: Top Corners Rounded 169">
          <a:extLst>
            <a:ext uri="{FF2B5EF4-FFF2-40B4-BE49-F238E27FC236}">
              <a16:creationId xmlns:a16="http://schemas.microsoft.com/office/drawing/2014/main" id="{E19AA5E5-567A-4E3F-9E8D-AA44DF19113F}"/>
            </a:ext>
          </a:extLst>
        </xdr:cNvPr>
        <xdr:cNvSpPr/>
      </xdr:nvSpPr>
      <xdr:spPr>
        <a:xfrm>
          <a:off x="4264269" y="7741627"/>
          <a:ext cx="4088423" cy="20903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71" name="TextBox 170">
          <a:extLst>
            <a:ext uri="{FF2B5EF4-FFF2-40B4-BE49-F238E27FC236}">
              <a16:creationId xmlns:a16="http://schemas.microsoft.com/office/drawing/2014/main" id="{392D6719-A04F-4CF4-B4AF-45EDE6CDDC31}"/>
            </a:ext>
          </a:extLst>
        </xdr:cNvPr>
        <xdr:cNvSpPr txBox="1"/>
      </xdr:nvSpPr>
      <xdr:spPr>
        <a:xfrm>
          <a:off x="4264269" y="7722577"/>
          <a:ext cx="1830998" cy="22713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72" name="TextBox 171">
          <a:extLst>
            <a:ext uri="{FF2B5EF4-FFF2-40B4-BE49-F238E27FC236}">
              <a16:creationId xmlns:a16="http://schemas.microsoft.com/office/drawing/2014/main" id="{F33334F2-22C3-4D0C-9CB2-7CF20B319F63}"/>
            </a:ext>
          </a:extLst>
        </xdr:cNvPr>
        <xdr:cNvSpPr txBox="1"/>
      </xdr:nvSpPr>
      <xdr:spPr>
        <a:xfrm>
          <a:off x="7414846" y="7741627"/>
          <a:ext cx="468923" cy="20903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73" name="TextBox 172">
          <a:extLst>
            <a:ext uri="{FF2B5EF4-FFF2-40B4-BE49-F238E27FC236}">
              <a16:creationId xmlns:a16="http://schemas.microsoft.com/office/drawing/2014/main" id="{C880AA0E-FDAD-4339-A4FF-EF542E7B86FF}"/>
            </a:ext>
          </a:extLst>
        </xdr:cNvPr>
        <xdr:cNvSpPr txBox="1"/>
      </xdr:nvSpPr>
      <xdr:spPr>
        <a:xfrm>
          <a:off x="7883769" y="7751152"/>
          <a:ext cx="468923" cy="20903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74" name="Rectangle 173">
          <a:extLst>
            <a:ext uri="{FF2B5EF4-FFF2-40B4-BE49-F238E27FC236}">
              <a16:creationId xmlns:a16="http://schemas.microsoft.com/office/drawing/2014/main" id="{9DC0596F-396E-405C-83BA-E325E9483652}"/>
            </a:ext>
          </a:extLst>
        </xdr:cNvPr>
        <xdr:cNvSpPr/>
      </xdr:nvSpPr>
      <xdr:spPr>
        <a:xfrm>
          <a:off x="4264269" y="10689981"/>
          <a:ext cx="4088423" cy="1621448"/>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35B587EB-D0D7-4327-9CC3-50076F48AEB7}"/>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CE595B1F-D098-48DE-8FFB-0FA0B42B9F08}"/>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8CD74990-5A66-4C72-8DAF-1F448F53B69D}"/>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6A7AC7A5-8641-47F0-85E8-F740DC5D9EE5}"/>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67A9B5AF-0374-4E9F-B359-72F39AE4190E}"/>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F102878A-5B15-4932-9401-DDDA327CD7CE}"/>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65E33A87-B753-4E5A-82B2-7D74F3CBE3EC}"/>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09F03696-3607-4A64-B88C-E161BC3F6906}"/>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CAA9DAF6-3088-4C6F-9F2D-E088D490DA44}"/>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20FAD4F1-F77C-46B9-B965-5C9357E1D40D}"/>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EF052E65-2E47-407C-A30E-566296F9E0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35605563-4DB6-4067-AC2B-22ABD805ACF1}"/>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3D0BCF8F-4003-4AE9-9C02-FDC5B3D78525}"/>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FE4BFB23-A52A-4B33-A402-EEE09BD991AC}"/>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61EC7A3D-2AAE-4C03-BE02-9198407FACF4}"/>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C16134B8-93AB-479F-A2EB-F171F83941C1}"/>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939FCBD6-E14C-4E87-BF2F-E05189334329}"/>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B82BAF62-4F01-41F1-97A8-C9EF1DD3DB32}"/>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E6922B86-571B-4436-ADB0-455B02E62A51}"/>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3B14987C-8987-4213-8616-B0239837BFE0}"/>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7233E604-04E6-4FD4-87F4-E6519D5D2896}"/>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3E68C028-39C9-4FA9-8BA9-EC13CA033D8F}"/>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709238A0-8F31-4DA0-BEBD-5AA06BEAD98A}"/>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C071E852-3301-4319-8810-52E33F004C20}"/>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B1AAC68F-EF43-47CA-80C3-B4286F0EA2B5}"/>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6E110A85-EA7C-4D82-AD60-EF1E5FE5AA1F}"/>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CA335F7B-A4A6-4113-AE18-84CBB4B92E51}"/>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1EA540B1-0AFC-4C6A-A8B4-B0E1EF59B8D5}"/>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FC6C92E6-E35D-4920-BA9D-746717C8EFC7}"/>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31D218C4-2E13-46C7-83C1-9DB4558B7668}"/>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EF264FCB-BC32-4095-A50A-5AC14EF399D8}"/>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D4A8B33A-20ED-4FDE-A310-9D95F65520E8}"/>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68E88A46-8865-48E8-BE55-CFB01727E239}"/>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B55CE270-3E6F-499F-AB09-E5FC3CF72087}"/>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DE40AE92-0F1A-4A4E-B1FD-33F4937928BE}"/>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C856BF54-BB2A-40D3-899B-01AD0D878FC4}"/>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20E47099-90AD-45EC-8532-70CB75328336}"/>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02DDAA60-399F-482D-90D0-3B1C1E57B350}"/>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33DE4332-8ABE-40FB-B4CF-6565D6CE62F0}"/>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387D7243-7BE0-4B42-BAF5-974BA5C8149F}"/>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22EFCEE4-C71F-4559-8D13-03875499B7A4}"/>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F5F3AEC2-E794-42F5-8829-1ECCB118713E}"/>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FB5ABF7E-D717-42B4-9826-F718C032D76E}"/>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7104C50B-D186-41E5-8B21-BFF72512FC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9123D9D6-B285-475D-84D2-0AF96E8797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8E4B017B-B86A-48BF-A049-369AACF26C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7359C7DB-5EE2-4BD5-9561-C0FC35D58C7D}"/>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9872285C-C854-4E4B-B160-4DCC2445BF55}"/>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63E4628A-4EB1-4E81-B483-F9E8248CEC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29DC3276-9093-401C-891F-C20E9AE7B7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01700F72-6F0B-4E57-9B82-D51FE3B3880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295795B7-E256-40A1-B33D-D5AC04475233}"/>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BA3592D8-A668-4426-85B3-78358A3447B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F6E6A003-224A-45C7-BE2C-DC8FF29A2E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7872F0F4-2711-4A88-9D5A-99AAC4381E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F74FC195-7D7F-431D-BC53-E32ACCD5BB52}"/>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3A338EA2-2E3F-4612-85A1-9FA64B6F1F96}"/>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03B81D0A-F1F6-403E-BF0D-4488FA451E8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77B85C83-C51C-4E1B-98D6-AEF43540A52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9DB38504-F78C-4890-97D1-EF6BF5A3420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08BC69FE-15B9-46C5-81CA-8EFED0E42BEA}"/>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FE78EB81-47EA-4E16-A9F8-654F184701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790B3EC5-35E2-46DF-B53B-4ECD2E3619A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3704125F-93A6-4739-928D-7B85E9CC9F1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3E13662C-CB07-4A73-AD3F-38E8A03A370D}"/>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609714B8-6752-44D7-A45F-EEAB7620F38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0FDE8113-891B-42DB-8350-4CF195547F8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B5FBCACB-42C9-4545-9AC4-600EE05779CF}"/>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CB0A543D-8F42-46D8-8D68-CDDEE665879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0573A3B6-A489-429D-A6F0-CE699D55F6F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F63D7E78-734C-4B75-8F5C-45A6D80E3E87}"/>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C11AFC9A-F59A-445F-9B0F-F8ADAE8B9AB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6FE7FE5D-8981-4BFF-8695-AFD3F6B5C9C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9FF59F53-2378-4CC4-8192-B4F475BE158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0B1E9AF5-8871-4A00-BE05-AA776580D349}"/>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C2D63852-22E1-4516-B4A2-FF9C1BC17DD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8CF44A66-B71D-4DAF-8045-DEB87624DDD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7F7B2A07-A45F-4311-BDE3-8EFC13D479A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C89CC94D-EA42-4C82-B0E5-877C20542E3D}"/>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F96DEAC1-C202-4609-8C72-6823839D0D3C}"/>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8A1F14A8-57B8-4889-94F8-46DF1119A85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45EAFA0C-D120-41A3-82BD-D22FC9A2B836}"/>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422668A2-2326-4365-B2D2-5A85CF8F7698}"/>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A18C6666-B7A7-421B-BC90-7C9CF10F43B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BBDA31E7-DA3B-4E07-9E07-28B3EA98284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D80BED03-D068-4E23-9636-55327CE56395}"/>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9E9A40B8-B4D5-49BF-BF1E-DD2F739A8D5A}"/>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397EF579-56A6-4EC8-B8EC-D41269D2453F}"/>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954258A0-D3A7-483A-AAB5-D6236E65094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790601BE-7F37-49C5-BD08-84AF401B83AD}"/>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49804FA5-1C17-4A22-B1FA-EA677A9E17CE}"/>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9187366D-6607-4A50-B4FB-AD2F8EDE7327}"/>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361A764C-B433-4EA7-87F1-5F39E38EC18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A729CC84-78D4-4FC4-9746-B05E203D3AC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D79A4209-35A3-4A99-8402-1360276F24C1}"/>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D7F9CFF6-2DE1-44E5-8FE3-D056CA36522B}"/>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0CA90030-9B09-439E-92AA-6189EC0A1193}"/>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1958333F-F100-40FB-99D9-060FC6B0664C}"/>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23301C9A-8450-4B5C-8D72-01A3780B9DBD}"/>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5E7C72CB-8AF9-4280-88F5-F7C2E211F5B7}"/>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E6CA7F60-8060-4A5A-AB6A-E68B711EC70C}"/>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345EE823-88D9-4321-A0F9-86EEEA977F9C}"/>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EB967641-200C-4F57-9CB6-7E1683AA5592}"/>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60F63710-08D6-43D5-9346-C9B9B1484B5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175E4782-7868-449B-9CEF-17949787ADA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010C5529-AA05-4BB6-8A54-1A70A64D3A0B}"/>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8EBB61FF-EC8A-4364-AE7D-1D1359E28C9F}"/>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17C2C0F2-75FC-406E-AD93-A36195D14F3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419D6E5E-BD38-4511-8062-0A3D7860243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6119D529-FB8E-45E6-9D6E-345C3AD2AE7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E8A5189D-4580-4B33-8885-146259A96D51}"/>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AADBED9F-A8F0-40F0-BEC9-81ED8AF402B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C4E19676-1D36-486D-ACEB-83F47C9AC76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D51A16A3-B69C-4F1A-B633-363DD1ABCEF4}"/>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74AB9E68-371B-42F6-899F-1FB290E5581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0B5F9F0E-CD91-4384-A372-C03E3A62313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8D7E3F33-FC6D-4AE1-AA04-EC67ED410E87}"/>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20880F2C-BB4F-48EB-AE90-FD5F09C3DB77}"/>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F1B6E4D5-B649-441E-9178-EB0E05D4AC9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A06D0724-D97E-42F6-B271-07971D9AB89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52502C65-79DE-477D-9FD1-3B69BDCE6289}"/>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91E79CAD-DDC0-4A13-B3AD-8FDF4B763FA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3FEEFE85-A76E-4A57-B80E-18770613AAA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55E94A5C-ADF7-4432-AFD3-8F344270F49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4C6B8862-4886-4733-A273-66D7524A80FC}"/>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C3020531-D1F8-44DA-8A2E-8ECE4D54E29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1FCC33C9-5ABE-42AE-AAE9-E4E40634AA7D}"/>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3E762CF0-D7D7-4B89-80D7-715DCF25A1D9}"/>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E54AFEF9-7023-4FF3-BE2A-21599FB32C7F}"/>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9B3F1C83-300D-4584-9A8A-AA4E8CF980F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B6256E66-DACD-40DB-9999-321F571FA394}"/>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1855AC7D-046F-4428-8387-2DD5B270188B}"/>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A22F9B25-D703-480E-B1CD-507F66223E77}"/>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53335DD7-8B3C-4504-99A1-086678F8539D}"/>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AC418014-0BFA-4E5A-B88E-4D58B3449B7D}"/>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6BC777B5-C728-4874-81EF-4EFC2AABFE68}"/>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C7781B3C-8CC1-4126-BF2D-6F8A5CA520C7}"/>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3790994A-2034-4C45-BC3B-9BF03DC8429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DD8DD61D-4565-4D4D-BD67-A26FFFE5DAD5}"/>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4A2E4878-1C31-46C1-A7C9-C8ACA9E9C045}"/>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D1710FD2-B5FC-4CB9-B8BF-58AC9E245B51}"/>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1FE09C6E-3254-4286-BB58-5C574BC04267}"/>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BE2BB47B-B8B7-4959-A103-0081259ACEB8}"/>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3E58653A-D6B1-4D9E-BC05-28477FEBABDD}"/>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3B5F2783-E211-44D9-83F9-C0992257329F}"/>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0C583B9B-38D7-42C5-AB8A-4A53594F8139}"/>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66D53602-61F4-4AA9-BBF8-A7894053B956}"/>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2507DD3E-9E67-47FA-829C-4399F9AF669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7E1CEE90-A692-4FBF-8D11-19D9705055BF}"/>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EBE12C57-3833-445D-8D24-51469620B541}"/>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354C15E1-0161-4C97-B1B9-1BFCD3509C64}"/>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EB1D655A-75BA-4B54-AC23-A0E6B3B3D5E4}"/>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7AAB5974-F5BF-438C-8DDE-C6D1B8BC3350}"/>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038A97D0-B479-4316-A25D-2D46586A5C37}"/>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A7A200CB-0422-428D-8E1E-224EDF753B5B}"/>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F4BAED58-78F0-4A16-8D8A-826491A55A91}"/>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0ECA5D75-3ECD-44A9-9811-38718ED0B0E8}"/>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68294621-BC14-4C59-9B27-E48C863A2293}"/>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B67434CA-127D-4993-B717-1A7A1DB14370}"/>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51385A62-79C0-4ABB-98CB-2E834E9A5D53}"/>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E38DBF57-1670-4D12-84CC-4A6B92C5976E}"/>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324CCF2C-D142-4941-BBAA-E4734CDA9864}"/>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D7B66947-1140-43AD-BF26-3930A870037D}"/>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B7BFF6BE-4206-44D4-8634-123ACF10381D}"/>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578D017E-3B20-4980-8472-B40D967F019F}"/>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B39E7522-97A7-428D-AB04-01401B423C77}"/>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0</xdr:colOff>
      <xdr:row>3</xdr:row>
      <xdr:rowOff>0</xdr:rowOff>
    </xdr:from>
    <xdr:to>
      <xdr:col>29</xdr:col>
      <xdr:colOff>0</xdr:colOff>
      <xdr:row>75</xdr:row>
      <xdr:rowOff>0</xdr:rowOff>
    </xdr:to>
    <xdr:sp macro="" textlink="">
      <xdr:nvSpPr>
        <xdr:cNvPr id="2" name="Rectangle 1">
          <a:extLst>
            <a:ext uri="{FF2B5EF4-FFF2-40B4-BE49-F238E27FC236}">
              <a16:creationId xmlns:a16="http://schemas.microsoft.com/office/drawing/2014/main" id="{A6F5FEC5-8DA6-496C-AA04-99BA84CAF110}"/>
            </a:ext>
          </a:extLst>
        </xdr:cNvPr>
        <xdr:cNvSpPr/>
      </xdr:nvSpPr>
      <xdr:spPr>
        <a:xfrm>
          <a:off x="128492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152400</xdr:rowOff>
    </xdr:from>
    <xdr:to>
      <xdr:col>25</xdr:col>
      <xdr:colOff>0</xdr:colOff>
      <xdr:row>75</xdr:row>
      <xdr:rowOff>0</xdr:rowOff>
    </xdr:to>
    <xdr:sp macro="" textlink="">
      <xdr:nvSpPr>
        <xdr:cNvPr id="3" name="Rectangle 2">
          <a:extLst>
            <a:ext uri="{FF2B5EF4-FFF2-40B4-BE49-F238E27FC236}">
              <a16:creationId xmlns:a16="http://schemas.microsoft.com/office/drawing/2014/main" id="{CD2E501C-6F62-4720-94D8-1ED554623848}"/>
            </a:ext>
          </a:extLst>
        </xdr:cNvPr>
        <xdr:cNvSpPr/>
      </xdr:nvSpPr>
      <xdr:spPr>
        <a:xfrm>
          <a:off x="8562975" y="9105900"/>
          <a:ext cx="4171950" cy="3248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4" name="Rectangle: Top Corners Rounded 3">
          <a:extLst>
            <a:ext uri="{FF2B5EF4-FFF2-40B4-BE49-F238E27FC236}">
              <a16:creationId xmlns:a16="http://schemas.microsoft.com/office/drawing/2014/main" id="{660E9BA0-B70D-4A21-9205-499E07AFC71A}"/>
            </a:ext>
          </a:extLst>
        </xdr:cNvPr>
        <xdr:cNvSpPr/>
      </xdr:nvSpPr>
      <xdr:spPr>
        <a:xfrm>
          <a:off x="856297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5" name="Rectangle: Top Corners Rounded 4">
          <a:extLst>
            <a:ext uri="{FF2B5EF4-FFF2-40B4-BE49-F238E27FC236}">
              <a16:creationId xmlns:a16="http://schemas.microsoft.com/office/drawing/2014/main" id="{ACE72997-B951-4F7D-8251-624745CEAC9F}"/>
            </a:ext>
          </a:extLst>
        </xdr:cNvPr>
        <xdr:cNvSpPr/>
      </xdr:nvSpPr>
      <xdr:spPr>
        <a:xfrm>
          <a:off x="12849225" y="5048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6" name="TextBox 5">
          <a:extLst>
            <a:ext uri="{FF2B5EF4-FFF2-40B4-BE49-F238E27FC236}">
              <a16:creationId xmlns:a16="http://schemas.microsoft.com/office/drawing/2014/main" id="{696CA4CB-D15E-4D3C-B501-4E6648A519CD}"/>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7" name="TextBox 6">
          <a:extLst>
            <a:ext uri="{FF2B5EF4-FFF2-40B4-BE49-F238E27FC236}">
              <a16:creationId xmlns:a16="http://schemas.microsoft.com/office/drawing/2014/main" id="{BF77FE8D-BFD0-4CC6-BE08-AB2661F33D52}"/>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8" name="TextBox 7">
          <a:extLst>
            <a:ext uri="{FF2B5EF4-FFF2-40B4-BE49-F238E27FC236}">
              <a16:creationId xmlns:a16="http://schemas.microsoft.com/office/drawing/2014/main" id="{E9D440E5-F960-40EC-BAD9-9C4049ABCA8E}"/>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9" name="TextBox 8">
          <a:extLst>
            <a:ext uri="{FF2B5EF4-FFF2-40B4-BE49-F238E27FC236}">
              <a16:creationId xmlns:a16="http://schemas.microsoft.com/office/drawing/2014/main" id="{5AD3F7B8-B534-4556-8459-F312BA027B6C}"/>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2809875</xdr:colOff>
      <xdr:row>2</xdr:row>
      <xdr:rowOff>123825</xdr:rowOff>
    </xdr:to>
    <xdr:sp macro="" textlink="">
      <xdr:nvSpPr>
        <xdr:cNvPr id="10" name="TextBox 9">
          <a:extLst>
            <a:ext uri="{FF2B5EF4-FFF2-40B4-BE49-F238E27FC236}">
              <a16:creationId xmlns:a16="http://schemas.microsoft.com/office/drawing/2014/main" id="{2E11D431-7DF7-40D2-80D0-B6739F12DD76}"/>
            </a:ext>
          </a:extLst>
        </xdr:cNvPr>
        <xdr:cNvSpPr txBox="1"/>
      </xdr:nvSpPr>
      <xdr:spPr>
        <a:xfrm>
          <a:off x="12849225" y="504825"/>
          <a:ext cx="28098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 cont'd</a:t>
          </a:r>
        </a:p>
      </xdr:txBody>
    </xdr:sp>
    <xdr:clientData/>
  </xdr:twoCellAnchor>
  <xdr:twoCellAnchor>
    <xdr:from>
      <xdr:col>22</xdr:col>
      <xdr:colOff>0</xdr:colOff>
      <xdr:row>1</xdr:row>
      <xdr:rowOff>114299</xdr:rowOff>
    </xdr:from>
    <xdr:to>
      <xdr:col>22</xdr:col>
      <xdr:colOff>2695575</xdr:colOff>
      <xdr:row>3</xdr:row>
      <xdr:rowOff>28574</xdr:rowOff>
    </xdr:to>
    <xdr:sp macro="" textlink="">
      <xdr:nvSpPr>
        <xdr:cNvPr id="11" name="TextBox 10">
          <a:extLst>
            <a:ext uri="{FF2B5EF4-FFF2-40B4-BE49-F238E27FC236}">
              <a16:creationId xmlns:a16="http://schemas.microsoft.com/office/drawing/2014/main" id="{752381D3-1F32-454E-A747-86DF0F780D9C}"/>
            </a:ext>
          </a:extLst>
        </xdr:cNvPr>
        <xdr:cNvSpPr txBox="1"/>
      </xdr:nvSpPr>
      <xdr:spPr>
        <a:xfrm>
          <a:off x="8562975" y="485774"/>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a:t>
          </a:r>
          <a:r>
            <a:rPr lang="en-US" sz="1100" b="1">
              <a:latin typeface="Arial Narrow" panose="020B0606020202030204" pitchFamily="34" charset="0"/>
            </a:rPr>
            <a:t>s</a:t>
          </a:r>
        </a:p>
      </xdr:txBody>
    </xdr:sp>
    <xdr:clientData/>
  </xdr:twoCellAnchor>
  <xdr:twoCellAnchor editAs="oneCell">
    <xdr:from>
      <xdr:col>1</xdr:col>
      <xdr:colOff>0</xdr:colOff>
      <xdr:row>0</xdr:row>
      <xdr:rowOff>0</xdr:rowOff>
    </xdr:from>
    <xdr:to>
      <xdr:col>2</xdr:col>
      <xdr:colOff>523429</xdr:colOff>
      <xdr:row>1</xdr:row>
      <xdr:rowOff>101261</xdr:rowOff>
    </xdr:to>
    <xdr:pic>
      <xdr:nvPicPr>
        <xdr:cNvPr id="12" name="Picture 11">
          <a:extLst>
            <a:ext uri="{FF2B5EF4-FFF2-40B4-BE49-F238E27FC236}">
              <a16:creationId xmlns:a16="http://schemas.microsoft.com/office/drawing/2014/main" id="{0CD8EA3C-1F41-450E-AD31-86F7F42A7C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1752154" cy="472736"/>
        </a:xfrm>
        <a:prstGeom prst="rect">
          <a:avLst/>
        </a:prstGeom>
      </xdr:spPr>
    </xdr:pic>
    <xdr:clientData/>
  </xdr:twoCellAnchor>
  <xdr:twoCellAnchor>
    <xdr:from>
      <xdr:col>1</xdr:col>
      <xdr:colOff>0</xdr:colOff>
      <xdr:row>1</xdr:row>
      <xdr:rowOff>133350</xdr:rowOff>
    </xdr:from>
    <xdr:to>
      <xdr:col>10</xdr:col>
      <xdr:colOff>0</xdr:colOff>
      <xdr:row>3</xdr:row>
      <xdr:rowOff>0</xdr:rowOff>
    </xdr:to>
    <xdr:sp macro="" textlink="">
      <xdr:nvSpPr>
        <xdr:cNvPr id="13" name="Rectangle: Top Corners Rounded 12">
          <a:extLst>
            <a:ext uri="{FF2B5EF4-FFF2-40B4-BE49-F238E27FC236}">
              <a16:creationId xmlns:a16="http://schemas.microsoft.com/office/drawing/2014/main" id="{4E18CDC6-2941-4221-8BD2-1B1DE84A33A1}"/>
            </a:ext>
          </a:extLst>
        </xdr:cNvPr>
        <xdr:cNvSpPr/>
      </xdr:nvSpPr>
      <xdr:spPr>
        <a:xfrm>
          <a:off x="57150" y="504825"/>
          <a:ext cx="407670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113348</xdr:rowOff>
    </xdr:from>
    <xdr:to>
      <xdr:col>9</xdr:col>
      <xdr:colOff>0</xdr:colOff>
      <xdr:row>3</xdr:row>
      <xdr:rowOff>0</xdr:rowOff>
    </xdr:to>
    <xdr:sp macro="" textlink="">
      <xdr:nvSpPr>
        <xdr:cNvPr id="14" name="TextBox 13">
          <a:extLst>
            <a:ext uri="{FF2B5EF4-FFF2-40B4-BE49-F238E27FC236}">
              <a16:creationId xmlns:a16="http://schemas.microsoft.com/office/drawing/2014/main" id="{62F6C941-3B40-4B9A-AEEF-12B949D5184A}"/>
            </a:ext>
          </a:extLst>
        </xdr:cNvPr>
        <xdr:cNvSpPr txBox="1"/>
      </xdr:nvSpPr>
      <xdr:spPr>
        <a:xfrm>
          <a:off x="3200400"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1</xdr:row>
      <xdr:rowOff>113348</xdr:rowOff>
    </xdr:from>
    <xdr:to>
      <xdr:col>10</xdr:col>
      <xdr:colOff>0</xdr:colOff>
      <xdr:row>3</xdr:row>
      <xdr:rowOff>0</xdr:rowOff>
    </xdr:to>
    <xdr:sp macro="" textlink="">
      <xdr:nvSpPr>
        <xdr:cNvPr id="15" name="TextBox 14">
          <a:extLst>
            <a:ext uri="{FF2B5EF4-FFF2-40B4-BE49-F238E27FC236}">
              <a16:creationId xmlns:a16="http://schemas.microsoft.com/office/drawing/2014/main" id="{154A4183-641D-4B1A-BCFC-8223EA67D04F}"/>
            </a:ext>
          </a:extLst>
        </xdr:cNvPr>
        <xdr:cNvSpPr txBox="1"/>
      </xdr:nvSpPr>
      <xdr:spPr>
        <a:xfrm>
          <a:off x="3667125" y="4848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29</xdr:row>
      <xdr:rowOff>113348</xdr:rowOff>
    </xdr:from>
    <xdr:to>
      <xdr:col>20</xdr:col>
      <xdr:colOff>0</xdr:colOff>
      <xdr:row>31</xdr:row>
      <xdr:rowOff>0</xdr:rowOff>
    </xdr:to>
    <xdr:sp macro="" textlink="">
      <xdr:nvSpPr>
        <xdr:cNvPr id="16" name="Rectangle: Top Corners Rounded 15">
          <a:extLst>
            <a:ext uri="{FF2B5EF4-FFF2-40B4-BE49-F238E27FC236}">
              <a16:creationId xmlns:a16="http://schemas.microsoft.com/office/drawing/2014/main" id="{DC5C5355-F71D-4679-8590-72333DD0E2F4}"/>
            </a:ext>
          </a:extLst>
        </xdr:cNvPr>
        <xdr:cNvSpPr/>
      </xdr:nvSpPr>
      <xdr:spPr>
        <a:xfrm>
          <a:off x="4248150" y="50187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29</xdr:row>
      <xdr:rowOff>95249</xdr:rowOff>
    </xdr:from>
    <xdr:to>
      <xdr:col>13</xdr:col>
      <xdr:colOff>9525</xdr:colOff>
      <xdr:row>31</xdr:row>
      <xdr:rowOff>28574</xdr:rowOff>
    </xdr:to>
    <xdr:sp macro="" textlink="">
      <xdr:nvSpPr>
        <xdr:cNvPr id="17" name="TextBox 16">
          <a:extLst>
            <a:ext uri="{FF2B5EF4-FFF2-40B4-BE49-F238E27FC236}">
              <a16:creationId xmlns:a16="http://schemas.microsoft.com/office/drawing/2014/main" id="{5FDA5437-B8CE-42CF-B3FD-C3D89FD2F829}"/>
            </a:ext>
          </a:extLst>
        </xdr:cNvPr>
        <xdr:cNvSpPr txBox="1"/>
      </xdr:nvSpPr>
      <xdr:spPr>
        <a:xfrm>
          <a:off x="4248150" y="5000624"/>
          <a:ext cx="2867025" cy="2571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Financial Literacy &amp; Cookie Business</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xdr:col>
      <xdr:colOff>0</xdr:colOff>
      <xdr:row>1</xdr:row>
      <xdr:rowOff>101600</xdr:rowOff>
    </xdr:from>
    <xdr:to>
      <xdr:col>2</xdr:col>
      <xdr:colOff>1628775</xdr:colOff>
      <xdr:row>3</xdr:row>
      <xdr:rowOff>25400</xdr:rowOff>
    </xdr:to>
    <xdr:sp macro="" textlink="">
      <xdr:nvSpPr>
        <xdr:cNvPr id="18" name="TextBox 17">
          <a:extLst>
            <a:ext uri="{FF2B5EF4-FFF2-40B4-BE49-F238E27FC236}">
              <a16:creationId xmlns:a16="http://schemas.microsoft.com/office/drawing/2014/main" id="{4478C211-46E2-43A3-9E8C-B9404F3670EA}"/>
            </a:ext>
          </a:extLst>
        </xdr:cNvPr>
        <xdr:cNvSpPr txBox="1"/>
      </xdr:nvSpPr>
      <xdr:spPr>
        <a:xfrm>
          <a:off x="57150" y="473075"/>
          <a:ext cx="285750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Individual</a:t>
          </a:r>
          <a:r>
            <a:rPr lang="en-US" sz="1100" b="1" baseline="0">
              <a:solidFill>
                <a:schemeClr val="dk1">
                  <a:lumMod val="100000"/>
                </a:schemeClr>
              </a:solidFill>
              <a:latin typeface="Arial Narrow" panose="020B0606020202030204" pitchFamily="34" charset="0"/>
            </a:rPr>
            <a:t> Badges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29</xdr:row>
      <xdr:rowOff>113348</xdr:rowOff>
    </xdr:from>
    <xdr:to>
      <xdr:col>19</xdr:col>
      <xdr:colOff>0</xdr:colOff>
      <xdr:row>31</xdr:row>
      <xdr:rowOff>0</xdr:rowOff>
    </xdr:to>
    <xdr:sp macro="" textlink="">
      <xdr:nvSpPr>
        <xdr:cNvPr id="19" name="TextBox 18">
          <a:extLst>
            <a:ext uri="{FF2B5EF4-FFF2-40B4-BE49-F238E27FC236}">
              <a16:creationId xmlns:a16="http://schemas.microsoft.com/office/drawing/2014/main" id="{25F7E83B-D62F-4AFB-A7A4-7716B998FC42}"/>
            </a:ext>
          </a:extLst>
        </xdr:cNvPr>
        <xdr:cNvSpPr txBox="1"/>
      </xdr:nvSpPr>
      <xdr:spPr>
        <a:xfrm>
          <a:off x="7391400"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29</xdr:row>
      <xdr:rowOff>113348</xdr:rowOff>
    </xdr:from>
    <xdr:to>
      <xdr:col>20</xdr:col>
      <xdr:colOff>0</xdr:colOff>
      <xdr:row>31</xdr:row>
      <xdr:rowOff>0</xdr:rowOff>
    </xdr:to>
    <xdr:sp macro="" textlink="">
      <xdr:nvSpPr>
        <xdr:cNvPr id="20" name="TextBox 19">
          <a:extLst>
            <a:ext uri="{FF2B5EF4-FFF2-40B4-BE49-F238E27FC236}">
              <a16:creationId xmlns:a16="http://schemas.microsoft.com/office/drawing/2014/main" id="{2F297630-25AF-4D0B-8AF6-64E7AB844E7E}"/>
            </a:ext>
          </a:extLst>
        </xdr:cNvPr>
        <xdr:cNvSpPr txBox="1"/>
      </xdr:nvSpPr>
      <xdr:spPr>
        <a:xfrm>
          <a:off x="7858125" y="50187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34</xdr:row>
      <xdr:rowOff>113348</xdr:rowOff>
    </xdr:from>
    <xdr:to>
      <xdr:col>10</xdr:col>
      <xdr:colOff>0</xdr:colOff>
      <xdr:row>36</xdr:row>
      <xdr:rowOff>0</xdr:rowOff>
    </xdr:to>
    <xdr:sp macro="" textlink="">
      <xdr:nvSpPr>
        <xdr:cNvPr id="21" name="Rectangle: Top Corners Rounded 20">
          <a:extLst>
            <a:ext uri="{FF2B5EF4-FFF2-40B4-BE49-F238E27FC236}">
              <a16:creationId xmlns:a16="http://schemas.microsoft.com/office/drawing/2014/main" id="{1B0B5A6E-9B16-48D2-97F5-9F83F92FD0EF}"/>
            </a:ext>
          </a:extLst>
        </xdr:cNvPr>
        <xdr:cNvSpPr/>
      </xdr:nvSpPr>
      <xdr:spPr>
        <a:xfrm>
          <a:off x="57150" y="582834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101600</xdr:rowOff>
    </xdr:from>
    <xdr:to>
      <xdr:col>2</xdr:col>
      <xdr:colOff>1514475</xdr:colOff>
      <xdr:row>36</xdr:row>
      <xdr:rowOff>0</xdr:rowOff>
    </xdr:to>
    <xdr:sp macro="" textlink="">
      <xdr:nvSpPr>
        <xdr:cNvPr id="22" name="TextBox 21">
          <a:extLst>
            <a:ext uri="{FF2B5EF4-FFF2-40B4-BE49-F238E27FC236}">
              <a16:creationId xmlns:a16="http://schemas.microsoft.com/office/drawing/2014/main" id="{6B10632A-FA7A-4368-8F46-D7F8FE326C3B}"/>
            </a:ext>
          </a:extLst>
        </xdr:cNvPr>
        <xdr:cNvSpPr txBox="1"/>
      </xdr:nvSpPr>
      <xdr:spPr>
        <a:xfrm>
          <a:off x="57150" y="5816600"/>
          <a:ext cx="2743200" cy="2222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Progressive Badge Sets</a:t>
          </a:r>
        </a:p>
      </xdr:txBody>
    </xdr:sp>
    <xdr:clientData/>
  </xdr:twoCellAnchor>
  <xdr:twoCellAnchor>
    <xdr:from>
      <xdr:col>8</xdr:col>
      <xdr:colOff>0</xdr:colOff>
      <xdr:row>34</xdr:row>
      <xdr:rowOff>113348</xdr:rowOff>
    </xdr:from>
    <xdr:to>
      <xdr:col>9</xdr:col>
      <xdr:colOff>0</xdr:colOff>
      <xdr:row>36</xdr:row>
      <xdr:rowOff>0</xdr:rowOff>
    </xdr:to>
    <xdr:sp macro="" textlink="">
      <xdr:nvSpPr>
        <xdr:cNvPr id="23" name="TextBox 22">
          <a:extLst>
            <a:ext uri="{FF2B5EF4-FFF2-40B4-BE49-F238E27FC236}">
              <a16:creationId xmlns:a16="http://schemas.microsoft.com/office/drawing/2014/main" id="{B4026B44-0BFA-4620-891C-EF371A9B2143}"/>
            </a:ext>
          </a:extLst>
        </xdr:cNvPr>
        <xdr:cNvSpPr txBox="1"/>
      </xdr:nvSpPr>
      <xdr:spPr>
        <a:xfrm>
          <a:off x="3200400"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34</xdr:row>
      <xdr:rowOff>113348</xdr:rowOff>
    </xdr:from>
    <xdr:to>
      <xdr:col>10</xdr:col>
      <xdr:colOff>0</xdr:colOff>
      <xdr:row>36</xdr:row>
      <xdr:rowOff>0</xdr:rowOff>
    </xdr:to>
    <xdr:sp macro="" textlink="">
      <xdr:nvSpPr>
        <xdr:cNvPr id="24" name="TextBox 23">
          <a:extLst>
            <a:ext uri="{FF2B5EF4-FFF2-40B4-BE49-F238E27FC236}">
              <a16:creationId xmlns:a16="http://schemas.microsoft.com/office/drawing/2014/main" id="{65712D26-C720-4AD3-844D-8A1E7A895944}"/>
            </a:ext>
          </a:extLst>
        </xdr:cNvPr>
        <xdr:cNvSpPr txBox="1"/>
      </xdr:nvSpPr>
      <xdr:spPr>
        <a:xfrm>
          <a:off x="3667125" y="582834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45</xdr:row>
      <xdr:rowOff>113348</xdr:rowOff>
    </xdr:from>
    <xdr:to>
      <xdr:col>10</xdr:col>
      <xdr:colOff>0</xdr:colOff>
      <xdr:row>47</xdr:row>
      <xdr:rowOff>0</xdr:rowOff>
    </xdr:to>
    <xdr:sp macro="" textlink="">
      <xdr:nvSpPr>
        <xdr:cNvPr id="25" name="Rectangle: Top Corners Rounded 24">
          <a:extLst>
            <a:ext uri="{FF2B5EF4-FFF2-40B4-BE49-F238E27FC236}">
              <a16:creationId xmlns:a16="http://schemas.microsoft.com/office/drawing/2014/main" id="{5D6F69B4-C265-4CA9-BB9A-06C8C6E32E83}"/>
            </a:ext>
          </a:extLst>
        </xdr:cNvPr>
        <xdr:cNvSpPr/>
      </xdr:nvSpPr>
      <xdr:spPr>
        <a:xfrm>
          <a:off x="57150" y="7609523"/>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45</xdr:row>
      <xdr:rowOff>113348</xdr:rowOff>
    </xdr:from>
    <xdr:to>
      <xdr:col>2</xdr:col>
      <xdr:colOff>1476375</xdr:colOff>
      <xdr:row>46</xdr:row>
      <xdr:rowOff>152400</xdr:rowOff>
    </xdr:to>
    <xdr:sp macro="" textlink="">
      <xdr:nvSpPr>
        <xdr:cNvPr id="26" name="TextBox 25">
          <a:extLst>
            <a:ext uri="{FF2B5EF4-FFF2-40B4-BE49-F238E27FC236}">
              <a16:creationId xmlns:a16="http://schemas.microsoft.com/office/drawing/2014/main" id="{6E32CB22-78AF-449C-9B2E-21528665CA4E}"/>
            </a:ext>
          </a:extLst>
        </xdr:cNvPr>
        <xdr:cNvSpPr txBox="1"/>
      </xdr:nvSpPr>
      <xdr:spPr>
        <a:xfrm>
          <a:off x="57150" y="7609523"/>
          <a:ext cx="2705100" cy="2009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Pins</a:t>
          </a:r>
        </a:p>
      </xdr:txBody>
    </xdr:sp>
    <xdr:clientData/>
  </xdr:twoCellAnchor>
  <xdr:twoCellAnchor>
    <xdr:from>
      <xdr:col>8</xdr:col>
      <xdr:colOff>0</xdr:colOff>
      <xdr:row>45</xdr:row>
      <xdr:rowOff>113348</xdr:rowOff>
    </xdr:from>
    <xdr:to>
      <xdr:col>9</xdr:col>
      <xdr:colOff>0</xdr:colOff>
      <xdr:row>47</xdr:row>
      <xdr:rowOff>0</xdr:rowOff>
    </xdr:to>
    <xdr:sp macro="" textlink="">
      <xdr:nvSpPr>
        <xdr:cNvPr id="27" name="TextBox 26">
          <a:extLst>
            <a:ext uri="{FF2B5EF4-FFF2-40B4-BE49-F238E27FC236}">
              <a16:creationId xmlns:a16="http://schemas.microsoft.com/office/drawing/2014/main" id="{258C3862-1867-4E5C-9D5F-04097AA04EEF}"/>
            </a:ext>
          </a:extLst>
        </xdr:cNvPr>
        <xdr:cNvSpPr txBox="1"/>
      </xdr:nvSpPr>
      <xdr:spPr>
        <a:xfrm>
          <a:off x="3200400"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45</xdr:row>
      <xdr:rowOff>113348</xdr:rowOff>
    </xdr:from>
    <xdr:to>
      <xdr:col>10</xdr:col>
      <xdr:colOff>0</xdr:colOff>
      <xdr:row>47</xdr:row>
      <xdr:rowOff>0</xdr:rowOff>
    </xdr:to>
    <xdr:sp macro="" textlink="">
      <xdr:nvSpPr>
        <xdr:cNvPr id="28" name="TextBox 27">
          <a:extLst>
            <a:ext uri="{FF2B5EF4-FFF2-40B4-BE49-F238E27FC236}">
              <a16:creationId xmlns:a16="http://schemas.microsoft.com/office/drawing/2014/main" id="{8AD69929-65F6-437D-81CB-50E6606EBD52}"/>
            </a:ext>
          </a:extLst>
        </xdr:cNvPr>
        <xdr:cNvSpPr txBox="1"/>
      </xdr:nvSpPr>
      <xdr:spPr>
        <a:xfrm>
          <a:off x="3667125" y="7609523"/>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xdr:col>
      <xdr:colOff>0</xdr:colOff>
      <xdr:row>47</xdr:row>
      <xdr:rowOff>0</xdr:rowOff>
    </xdr:from>
    <xdr:to>
      <xdr:col>10</xdr:col>
      <xdr:colOff>0</xdr:colOff>
      <xdr:row>60</xdr:row>
      <xdr:rowOff>0</xdr:rowOff>
    </xdr:to>
    <xdr:sp macro="" textlink="">
      <xdr:nvSpPr>
        <xdr:cNvPr id="29" name="Rectangle 28">
          <a:extLst>
            <a:ext uri="{FF2B5EF4-FFF2-40B4-BE49-F238E27FC236}">
              <a16:creationId xmlns:a16="http://schemas.microsoft.com/office/drawing/2014/main" id="{CA1657C9-8D91-452A-BAB6-693D47FA3A13}"/>
            </a:ext>
          </a:extLst>
        </xdr:cNvPr>
        <xdr:cNvSpPr/>
      </xdr:nvSpPr>
      <xdr:spPr>
        <a:xfrm>
          <a:off x="57150" y="7820025"/>
          <a:ext cx="407670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0</xdr:rowOff>
    </xdr:from>
    <xdr:to>
      <xdr:col>10</xdr:col>
      <xdr:colOff>0</xdr:colOff>
      <xdr:row>45</xdr:row>
      <xdr:rowOff>0</xdr:rowOff>
    </xdr:to>
    <xdr:sp macro="" textlink="">
      <xdr:nvSpPr>
        <xdr:cNvPr id="30" name="Rectangle 29">
          <a:extLst>
            <a:ext uri="{FF2B5EF4-FFF2-40B4-BE49-F238E27FC236}">
              <a16:creationId xmlns:a16="http://schemas.microsoft.com/office/drawing/2014/main" id="{118CAF46-EE07-4290-AA70-49DDE61FE84D}"/>
            </a:ext>
          </a:extLst>
        </xdr:cNvPr>
        <xdr:cNvSpPr/>
      </xdr:nvSpPr>
      <xdr:spPr>
        <a:xfrm>
          <a:off x="57150" y="6038850"/>
          <a:ext cx="407670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0</xdr:rowOff>
    </xdr:from>
    <xdr:to>
      <xdr:col>20</xdr:col>
      <xdr:colOff>0</xdr:colOff>
      <xdr:row>37</xdr:row>
      <xdr:rowOff>0</xdr:rowOff>
    </xdr:to>
    <xdr:sp macro="" textlink="">
      <xdr:nvSpPr>
        <xdr:cNvPr id="31" name="Rectangle 30">
          <a:extLst>
            <a:ext uri="{FF2B5EF4-FFF2-40B4-BE49-F238E27FC236}">
              <a16:creationId xmlns:a16="http://schemas.microsoft.com/office/drawing/2014/main" id="{D8989D37-0299-4489-BE58-D6FD86FF10CC}"/>
            </a:ext>
          </a:extLst>
        </xdr:cNvPr>
        <xdr:cNvSpPr/>
      </xdr:nvSpPr>
      <xdr:spPr>
        <a:xfrm>
          <a:off x="4248150" y="5229225"/>
          <a:ext cx="40767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2" name="Rectangle 31">
          <a:extLst>
            <a:ext uri="{FF2B5EF4-FFF2-40B4-BE49-F238E27FC236}">
              <a16:creationId xmlns:a16="http://schemas.microsoft.com/office/drawing/2014/main" id="{038705D3-E42F-4ADD-8FE8-F7F5683B3648}"/>
            </a:ext>
          </a:extLst>
        </xdr:cNvPr>
        <xdr:cNvSpPr/>
      </xdr:nvSpPr>
      <xdr:spPr>
        <a:xfrm>
          <a:off x="57150" y="695325"/>
          <a:ext cx="40767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113348</xdr:rowOff>
    </xdr:from>
    <xdr:to>
      <xdr:col>10</xdr:col>
      <xdr:colOff>0</xdr:colOff>
      <xdr:row>62</xdr:row>
      <xdr:rowOff>0</xdr:rowOff>
    </xdr:to>
    <xdr:sp macro="" textlink="">
      <xdr:nvSpPr>
        <xdr:cNvPr id="33" name="Rectangle: Top Corners Rounded 32">
          <a:extLst>
            <a:ext uri="{FF2B5EF4-FFF2-40B4-BE49-F238E27FC236}">
              <a16:creationId xmlns:a16="http://schemas.microsoft.com/office/drawing/2014/main" id="{522146EB-D1C9-4595-B6AC-B7B34D8B67E1}"/>
            </a:ext>
          </a:extLst>
        </xdr:cNvPr>
        <xdr:cNvSpPr/>
      </xdr:nvSpPr>
      <xdr:spPr>
        <a:xfrm>
          <a:off x="57150" y="10038398"/>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60</xdr:row>
      <xdr:rowOff>94297</xdr:rowOff>
    </xdr:from>
    <xdr:to>
      <xdr:col>2</xdr:col>
      <xdr:colOff>1457325</xdr:colOff>
      <xdr:row>61</xdr:row>
      <xdr:rowOff>152399</xdr:rowOff>
    </xdr:to>
    <xdr:sp macro="" textlink="">
      <xdr:nvSpPr>
        <xdr:cNvPr id="34" name="TextBox 33">
          <a:extLst>
            <a:ext uri="{FF2B5EF4-FFF2-40B4-BE49-F238E27FC236}">
              <a16:creationId xmlns:a16="http://schemas.microsoft.com/office/drawing/2014/main" id="{B06F3F0F-22DE-454E-8978-C82369C3E059}"/>
            </a:ext>
          </a:extLst>
        </xdr:cNvPr>
        <xdr:cNvSpPr txBox="1"/>
      </xdr:nvSpPr>
      <xdr:spPr>
        <a:xfrm>
          <a:off x="57150" y="10019347"/>
          <a:ext cx="2686050" cy="2200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Age-Level</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8</xdr:col>
      <xdr:colOff>0</xdr:colOff>
      <xdr:row>60</xdr:row>
      <xdr:rowOff>113348</xdr:rowOff>
    </xdr:from>
    <xdr:to>
      <xdr:col>9</xdr:col>
      <xdr:colOff>0</xdr:colOff>
      <xdr:row>62</xdr:row>
      <xdr:rowOff>0</xdr:rowOff>
    </xdr:to>
    <xdr:sp macro="" textlink="">
      <xdr:nvSpPr>
        <xdr:cNvPr id="35" name="TextBox 34">
          <a:extLst>
            <a:ext uri="{FF2B5EF4-FFF2-40B4-BE49-F238E27FC236}">
              <a16:creationId xmlns:a16="http://schemas.microsoft.com/office/drawing/2014/main" id="{BD551231-3252-43EB-98F4-D83C0FDB6043}"/>
            </a:ext>
          </a:extLst>
        </xdr:cNvPr>
        <xdr:cNvSpPr txBox="1"/>
      </xdr:nvSpPr>
      <xdr:spPr>
        <a:xfrm>
          <a:off x="3200400"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62</xdr:row>
      <xdr:rowOff>0</xdr:rowOff>
    </xdr:to>
    <xdr:sp macro="" textlink="">
      <xdr:nvSpPr>
        <xdr:cNvPr id="36" name="TextBox 35">
          <a:extLst>
            <a:ext uri="{FF2B5EF4-FFF2-40B4-BE49-F238E27FC236}">
              <a16:creationId xmlns:a16="http://schemas.microsoft.com/office/drawing/2014/main" id="{06F4C60D-CA09-448F-83EE-772D65E1DA22}"/>
            </a:ext>
          </a:extLst>
        </xdr:cNvPr>
        <xdr:cNvSpPr txBox="1"/>
      </xdr:nvSpPr>
      <xdr:spPr>
        <a:xfrm>
          <a:off x="3667125" y="10038398"/>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1</xdr:row>
      <xdr:rowOff>116680</xdr:rowOff>
    </xdr:from>
    <xdr:to>
      <xdr:col>20</xdr:col>
      <xdr:colOff>0</xdr:colOff>
      <xdr:row>2</xdr:row>
      <xdr:rowOff>171449</xdr:rowOff>
    </xdr:to>
    <xdr:sp macro="" textlink="">
      <xdr:nvSpPr>
        <xdr:cNvPr id="37" name="Rectangle: Top Corners Rounded 36">
          <a:extLst>
            <a:ext uri="{FF2B5EF4-FFF2-40B4-BE49-F238E27FC236}">
              <a16:creationId xmlns:a16="http://schemas.microsoft.com/office/drawing/2014/main" id="{1D22B4DC-615D-47C2-A256-6FC07AFA5932}"/>
            </a:ext>
          </a:extLst>
        </xdr:cNvPr>
        <xdr:cNvSpPr/>
      </xdr:nvSpPr>
      <xdr:spPr>
        <a:xfrm>
          <a:off x="4248150" y="488155"/>
          <a:ext cx="4076700" cy="207169"/>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107950</xdr:rowOff>
    </xdr:from>
    <xdr:to>
      <xdr:col>14</xdr:col>
      <xdr:colOff>38100</xdr:colOff>
      <xdr:row>3</xdr:row>
      <xdr:rowOff>19050</xdr:rowOff>
    </xdr:to>
    <xdr:sp macro="" textlink="">
      <xdr:nvSpPr>
        <xdr:cNvPr id="38" name="TextBox 37">
          <a:extLst>
            <a:ext uri="{FF2B5EF4-FFF2-40B4-BE49-F238E27FC236}">
              <a16:creationId xmlns:a16="http://schemas.microsoft.com/office/drawing/2014/main" id="{B1C1B5DF-6792-4A7B-BCB4-E7688EEB6EF8}"/>
            </a:ext>
          </a:extLst>
        </xdr:cNvPr>
        <xdr:cNvSpPr txBox="1"/>
      </xdr:nvSpPr>
      <xdr:spPr>
        <a:xfrm>
          <a:off x="4248150" y="479425"/>
          <a:ext cx="2952750" cy="2349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Leadership Journey Awards</a:t>
          </a:r>
        </a:p>
      </xdr:txBody>
    </xdr:sp>
    <xdr:clientData/>
  </xdr:twoCellAnchor>
  <xdr:twoCellAnchor>
    <xdr:from>
      <xdr:col>18</xdr:col>
      <xdr:colOff>0</xdr:colOff>
      <xdr:row>1</xdr:row>
      <xdr:rowOff>116680</xdr:rowOff>
    </xdr:from>
    <xdr:to>
      <xdr:col>19</xdr:col>
      <xdr:colOff>0</xdr:colOff>
      <xdr:row>2</xdr:row>
      <xdr:rowOff>171449</xdr:rowOff>
    </xdr:to>
    <xdr:sp macro="" textlink="">
      <xdr:nvSpPr>
        <xdr:cNvPr id="39" name="TextBox 38">
          <a:extLst>
            <a:ext uri="{FF2B5EF4-FFF2-40B4-BE49-F238E27FC236}">
              <a16:creationId xmlns:a16="http://schemas.microsoft.com/office/drawing/2014/main" id="{3EE961ED-B9AA-4E6E-A007-D0BFCC9DC76B}"/>
            </a:ext>
          </a:extLst>
        </xdr:cNvPr>
        <xdr:cNvSpPr txBox="1"/>
      </xdr:nvSpPr>
      <xdr:spPr>
        <a:xfrm>
          <a:off x="7391400"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1</xdr:row>
      <xdr:rowOff>116680</xdr:rowOff>
    </xdr:from>
    <xdr:to>
      <xdr:col>20</xdr:col>
      <xdr:colOff>0</xdr:colOff>
      <xdr:row>2</xdr:row>
      <xdr:rowOff>171449</xdr:rowOff>
    </xdr:to>
    <xdr:sp macro="" textlink="">
      <xdr:nvSpPr>
        <xdr:cNvPr id="40" name="TextBox 39">
          <a:extLst>
            <a:ext uri="{FF2B5EF4-FFF2-40B4-BE49-F238E27FC236}">
              <a16:creationId xmlns:a16="http://schemas.microsoft.com/office/drawing/2014/main" id="{02CDB037-FBD7-4D72-887E-4A67156D790E}"/>
            </a:ext>
          </a:extLst>
        </xdr:cNvPr>
        <xdr:cNvSpPr txBox="1"/>
      </xdr:nvSpPr>
      <xdr:spPr>
        <a:xfrm>
          <a:off x="7858125" y="488155"/>
          <a:ext cx="466725" cy="20716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xdr:row>
      <xdr:rowOff>0</xdr:rowOff>
    </xdr:from>
    <xdr:to>
      <xdr:col>20</xdr:col>
      <xdr:colOff>0</xdr:colOff>
      <xdr:row>29</xdr:row>
      <xdr:rowOff>0</xdr:rowOff>
    </xdr:to>
    <xdr:sp macro="" textlink="">
      <xdr:nvSpPr>
        <xdr:cNvPr id="41" name="Rectangle 40">
          <a:extLst>
            <a:ext uri="{FF2B5EF4-FFF2-40B4-BE49-F238E27FC236}">
              <a16:creationId xmlns:a16="http://schemas.microsoft.com/office/drawing/2014/main" id="{548A3478-E28D-4995-94EA-0055A4721871}"/>
            </a:ext>
          </a:extLst>
        </xdr:cNvPr>
        <xdr:cNvSpPr/>
      </xdr:nvSpPr>
      <xdr:spPr>
        <a:xfrm>
          <a:off x="4248150" y="695325"/>
          <a:ext cx="4076700" cy="42100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60</xdr:row>
      <xdr:rowOff>113348</xdr:rowOff>
    </xdr:from>
    <xdr:to>
      <xdr:col>9</xdr:col>
      <xdr:colOff>0</xdr:colOff>
      <xdr:row>61</xdr:row>
      <xdr:rowOff>0</xdr:rowOff>
    </xdr:to>
    <xdr:sp macro="" textlink="">
      <xdr:nvSpPr>
        <xdr:cNvPr id="42" name="TextBox 41">
          <a:extLst>
            <a:ext uri="{FF2B5EF4-FFF2-40B4-BE49-F238E27FC236}">
              <a16:creationId xmlns:a16="http://schemas.microsoft.com/office/drawing/2014/main" id="{D5834445-AD80-4EFC-8B5F-A80528346E7F}"/>
            </a:ext>
          </a:extLst>
        </xdr:cNvPr>
        <xdr:cNvSpPr txBox="1"/>
      </xdr:nvSpPr>
      <xdr:spPr>
        <a:xfrm>
          <a:off x="3200400"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9</xdr:col>
      <xdr:colOff>0</xdr:colOff>
      <xdr:row>60</xdr:row>
      <xdr:rowOff>113348</xdr:rowOff>
    </xdr:from>
    <xdr:to>
      <xdr:col>10</xdr:col>
      <xdr:colOff>0</xdr:colOff>
      <xdr:row>61</xdr:row>
      <xdr:rowOff>0</xdr:rowOff>
    </xdr:to>
    <xdr:sp macro="" textlink="">
      <xdr:nvSpPr>
        <xdr:cNvPr id="43" name="TextBox 42">
          <a:extLst>
            <a:ext uri="{FF2B5EF4-FFF2-40B4-BE49-F238E27FC236}">
              <a16:creationId xmlns:a16="http://schemas.microsoft.com/office/drawing/2014/main" id="{68C46FFC-9FBD-4F3B-B1CD-19FB2131B23C}"/>
            </a:ext>
          </a:extLst>
        </xdr:cNvPr>
        <xdr:cNvSpPr txBox="1"/>
      </xdr:nvSpPr>
      <xdr:spPr>
        <a:xfrm>
          <a:off x="3667125" y="10038398"/>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twoCellAnchor>
    <xdr:from>
      <xdr:col>1</xdr:col>
      <xdr:colOff>19525</xdr:colOff>
      <xdr:row>36</xdr:row>
      <xdr:rowOff>38575</xdr:rowOff>
    </xdr:from>
    <xdr:to>
      <xdr:col>1</xdr:col>
      <xdr:colOff>1215865</xdr:colOff>
      <xdr:row>44</xdr:row>
      <xdr:rowOff>128530</xdr:rowOff>
    </xdr:to>
    <xdr:grpSp>
      <xdr:nvGrpSpPr>
        <xdr:cNvPr id="44" name="Group 43">
          <a:extLst>
            <a:ext uri="{FF2B5EF4-FFF2-40B4-BE49-F238E27FC236}">
              <a16:creationId xmlns:a16="http://schemas.microsoft.com/office/drawing/2014/main" id="{66911292-4A94-47F7-90A0-EBD5C7CBA4A0}"/>
            </a:ext>
          </a:extLst>
        </xdr:cNvPr>
        <xdr:cNvGrpSpPr/>
      </xdr:nvGrpSpPr>
      <xdr:grpSpPr>
        <a:xfrm>
          <a:off x="76675" y="6077425"/>
          <a:ext cx="1196340" cy="1385355"/>
          <a:chOff x="95725" y="6887050"/>
          <a:chExt cx="1196340" cy="1385355"/>
        </a:xfrm>
      </xdr:grpSpPr>
      <xdr:pic>
        <xdr:nvPicPr>
          <xdr:cNvPr id="45" name="Picture 44">
            <a:extLst>
              <a:ext uri="{FF2B5EF4-FFF2-40B4-BE49-F238E27FC236}">
                <a16:creationId xmlns:a16="http://schemas.microsoft.com/office/drawing/2014/main" id="{B0CE1413-0D0B-4D67-BA85-F78B3FAFAC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 y="6887050"/>
            <a:ext cx="1088565" cy="524613"/>
          </a:xfrm>
          <a:prstGeom prst="rect">
            <a:avLst/>
          </a:prstGeom>
        </xdr:spPr>
      </xdr:pic>
      <xdr:pic>
        <xdr:nvPicPr>
          <xdr:cNvPr id="46" name="Picture 45">
            <a:extLst>
              <a:ext uri="{FF2B5EF4-FFF2-40B4-BE49-F238E27FC236}">
                <a16:creationId xmlns:a16="http://schemas.microsoft.com/office/drawing/2014/main" id="{17A8A25A-2BA9-488E-984B-7B5A01D0CF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621" y="7334380"/>
            <a:ext cx="1010444" cy="511637"/>
          </a:xfrm>
          <a:prstGeom prst="rect">
            <a:avLst/>
          </a:prstGeom>
        </xdr:spPr>
      </xdr:pic>
      <xdr:pic>
        <xdr:nvPicPr>
          <xdr:cNvPr id="47" name="Picture 46">
            <a:extLst>
              <a:ext uri="{FF2B5EF4-FFF2-40B4-BE49-F238E27FC236}">
                <a16:creationId xmlns:a16="http://schemas.microsoft.com/office/drawing/2014/main" id="{2322719C-D974-4AD4-802A-AAB5906C145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435" y="7747792"/>
            <a:ext cx="1069467" cy="524613"/>
          </a:xfrm>
          <a:prstGeom prst="rect">
            <a:avLst/>
          </a:prstGeom>
        </xdr:spPr>
      </xdr:pic>
    </xdr:grpSp>
    <xdr:clientData/>
  </xdr:twoCellAnchor>
  <xdr:twoCellAnchor>
    <xdr:from>
      <xdr:col>11</xdr:col>
      <xdr:colOff>22225</xdr:colOff>
      <xdr:row>31</xdr:row>
      <xdr:rowOff>24550</xdr:rowOff>
    </xdr:from>
    <xdr:to>
      <xdr:col>12</xdr:col>
      <xdr:colOff>950</xdr:colOff>
      <xdr:row>36</xdr:row>
      <xdr:rowOff>138250</xdr:rowOff>
    </xdr:to>
    <xdr:grpSp>
      <xdr:nvGrpSpPr>
        <xdr:cNvPr id="48" name="Group 47">
          <a:extLst>
            <a:ext uri="{FF2B5EF4-FFF2-40B4-BE49-F238E27FC236}">
              <a16:creationId xmlns:a16="http://schemas.microsoft.com/office/drawing/2014/main" id="{9BE45AE4-9282-44F5-8765-01598911D91F}"/>
            </a:ext>
          </a:extLst>
        </xdr:cNvPr>
        <xdr:cNvGrpSpPr/>
      </xdr:nvGrpSpPr>
      <xdr:grpSpPr>
        <a:xfrm>
          <a:off x="4270375" y="5253775"/>
          <a:ext cx="1207450" cy="923325"/>
          <a:chOff x="88900" y="5577625"/>
          <a:chExt cx="1207450" cy="923325"/>
        </a:xfrm>
      </xdr:grpSpPr>
      <xdr:grpSp>
        <xdr:nvGrpSpPr>
          <xdr:cNvPr id="49" name="Group 48">
            <a:extLst>
              <a:ext uri="{FF2B5EF4-FFF2-40B4-BE49-F238E27FC236}">
                <a16:creationId xmlns:a16="http://schemas.microsoft.com/office/drawing/2014/main" id="{905295D5-B58A-4C2B-B4A4-F08CE113AF22}"/>
              </a:ext>
            </a:extLst>
          </xdr:cNvPr>
          <xdr:cNvGrpSpPr>
            <a:grpSpLocks noChangeAspect="1"/>
          </xdr:cNvGrpSpPr>
        </xdr:nvGrpSpPr>
        <xdr:grpSpPr>
          <a:xfrm>
            <a:off x="88900" y="5577625"/>
            <a:ext cx="1143000" cy="498919"/>
            <a:chOff x="13760450" y="4983900"/>
            <a:chExt cx="1731431" cy="789434"/>
          </a:xfrm>
        </xdr:grpSpPr>
        <xdr:pic>
          <xdr:nvPicPr>
            <xdr:cNvPr id="54" name="Picture 53">
              <a:extLst>
                <a:ext uri="{FF2B5EF4-FFF2-40B4-BE49-F238E27FC236}">
                  <a16:creationId xmlns:a16="http://schemas.microsoft.com/office/drawing/2014/main" id="{A0CA9B41-D735-485A-AF3F-49778872C6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450" y="4983900"/>
              <a:ext cx="569977" cy="789434"/>
            </a:xfrm>
            <a:prstGeom prst="rect">
              <a:avLst/>
            </a:prstGeom>
          </xdr:spPr>
        </xdr:pic>
        <xdr:pic>
          <xdr:nvPicPr>
            <xdr:cNvPr id="55" name="Picture 54">
              <a:extLst>
                <a:ext uri="{FF2B5EF4-FFF2-40B4-BE49-F238E27FC236}">
                  <a16:creationId xmlns:a16="http://schemas.microsoft.com/office/drawing/2014/main" id="{E4501E66-7861-44EE-B0FD-CCE5F490BF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7273" y="4983900"/>
              <a:ext cx="563881" cy="786386"/>
            </a:xfrm>
            <a:prstGeom prst="rect">
              <a:avLst/>
            </a:prstGeom>
          </xdr:spPr>
        </xdr:pic>
        <xdr:pic>
          <xdr:nvPicPr>
            <xdr:cNvPr id="56" name="Picture 55">
              <a:extLst>
                <a:ext uri="{FF2B5EF4-FFF2-40B4-BE49-F238E27FC236}">
                  <a16:creationId xmlns:a16="http://schemas.microsoft.com/office/drawing/2014/main" id="{D4DC9BE9-0396-4F6B-8557-CA8F21DF3D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28000" y="4983900"/>
              <a:ext cx="563881" cy="783338"/>
            </a:xfrm>
            <a:prstGeom prst="rect">
              <a:avLst/>
            </a:prstGeom>
          </xdr:spPr>
        </xdr:pic>
      </xdr:grpSp>
      <xdr:grpSp>
        <xdr:nvGrpSpPr>
          <xdr:cNvPr id="50" name="Group 49">
            <a:extLst>
              <a:ext uri="{FF2B5EF4-FFF2-40B4-BE49-F238E27FC236}">
                <a16:creationId xmlns:a16="http://schemas.microsoft.com/office/drawing/2014/main" id="{34177B3A-1F87-4959-9BC3-86975037D225}"/>
              </a:ext>
            </a:extLst>
          </xdr:cNvPr>
          <xdr:cNvGrpSpPr>
            <a:grpSpLocks noChangeAspect="1"/>
          </xdr:cNvGrpSpPr>
        </xdr:nvGrpSpPr>
        <xdr:grpSpPr>
          <a:xfrm>
            <a:off x="191450" y="6002031"/>
            <a:ext cx="1104900" cy="498919"/>
            <a:chOff x="13760450" y="5820550"/>
            <a:chExt cx="1731431" cy="789434"/>
          </a:xfrm>
        </xdr:grpSpPr>
        <xdr:pic>
          <xdr:nvPicPr>
            <xdr:cNvPr id="51" name="Picture 50">
              <a:extLst>
                <a:ext uri="{FF2B5EF4-FFF2-40B4-BE49-F238E27FC236}">
                  <a16:creationId xmlns:a16="http://schemas.microsoft.com/office/drawing/2014/main" id="{AF29E30C-D227-462D-B775-F3A1DCAC34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60450" y="5820550"/>
              <a:ext cx="569977" cy="789434"/>
            </a:xfrm>
            <a:prstGeom prst="rect">
              <a:avLst/>
            </a:prstGeom>
          </xdr:spPr>
        </xdr:pic>
        <xdr:pic>
          <xdr:nvPicPr>
            <xdr:cNvPr id="52" name="Picture 51">
              <a:extLst>
                <a:ext uri="{FF2B5EF4-FFF2-40B4-BE49-F238E27FC236}">
                  <a16:creationId xmlns:a16="http://schemas.microsoft.com/office/drawing/2014/main" id="{013BC9C4-B0CB-4369-A3E5-C106A3478D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41177" y="5820550"/>
              <a:ext cx="569977" cy="789434"/>
            </a:xfrm>
            <a:prstGeom prst="rect">
              <a:avLst/>
            </a:prstGeom>
          </xdr:spPr>
        </xdr:pic>
        <xdr:pic>
          <xdr:nvPicPr>
            <xdr:cNvPr id="53" name="Picture 52">
              <a:extLst>
                <a:ext uri="{FF2B5EF4-FFF2-40B4-BE49-F238E27FC236}">
                  <a16:creationId xmlns:a16="http://schemas.microsoft.com/office/drawing/2014/main" id="{903F0DF7-EB8E-4A61-A219-DAD3AFA9B4F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21904" y="5820550"/>
              <a:ext cx="569977" cy="789434"/>
            </a:xfrm>
            <a:prstGeom prst="rect">
              <a:avLst/>
            </a:prstGeom>
          </xdr:spPr>
        </xdr:pic>
      </xdr:grpSp>
    </xdr:grpSp>
    <xdr:clientData/>
  </xdr:twoCellAnchor>
  <xdr:twoCellAnchor>
    <xdr:from>
      <xdr:col>1</xdr:col>
      <xdr:colOff>21025</xdr:colOff>
      <xdr:row>47</xdr:row>
      <xdr:rowOff>65825</xdr:rowOff>
    </xdr:from>
    <xdr:to>
      <xdr:col>1</xdr:col>
      <xdr:colOff>1226890</xdr:colOff>
      <xdr:row>59</xdr:row>
      <xdr:rowOff>89805</xdr:rowOff>
    </xdr:to>
    <xdr:grpSp>
      <xdr:nvGrpSpPr>
        <xdr:cNvPr id="57" name="Group 56">
          <a:extLst>
            <a:ext uri="{FF2B5EF4-FFF2-40B4-BE49-F238E27FC236}">
              <a16:creationId xmlns:a16="http://schemas.microsoft.com/office/drawing/2014/main" id="{45791799-0742-4D88-9D61-100EE1B83152}"/>
            </a:ext>
          </a:extLst>
        </xdr:cNvPr>
        <xdr:cNvGrpSpPr/>
      </xdr:nvGrpSpPr>
      <xdr:grpSpPr>
        <a:xfrm>
          <a:off x="78175" y="7885850"/>
          <a:ext cx="1205865" cy="1967080"/>
          <a:chOff x="87700" y="8705000"/>
          <a:chExt cx="1205865" cy="1967080"/>
        </a:xfrm>
      </xdr:grpSpPr>
      <xdr:grpSp>
        <xdr:nvGrpSpPr>
          <xdr:cNvPr id="58" name="Group 57">
            <a:extLst>
              <a:ext uri="{FF2B5EF4-FFF2-40B4-BE49-F238E27FC236}">
                <a16:creationId xmlns:a16="http://schemas.microsoft.com/office/drawing/2014/main" id="{5198D83E-4822-4374-BCD5-95CEDA3B81E2}"/>
              </a:ext>
            </a:extLst>
          </xdr:cNvPr>
          <xdr:cNvGrpSpPr>
            <a:grpSpLocks noChangeAspect="1"/>
          </xdr:cNvGrpSpPr>
        </xdr:nvGrpSpPr>
        <xdr:grpSpPr>
          <a:xfrm>
            <a:off x="87700" y="8705000"/>
            <a:ext cx="1205865" cy="397507"/>
            <a:chOff x="13065900" y="3263050"/>
            <a:chExt cx="2003071" cy="655321"/>
          </a:xfrm>
        </xdr:grpSpPr>
        <xdr:pic>
          <xdr:nvPicPr>
            <xdr:cNvPr id="73" name="Picture 72">
              <a:extLst>
                <a:ext uri="{FF2B5EF4-FFF2-40B4-BE49-F238E27FC236}">
                  <a16:creationId xmlns:a16="http://schemas.microsoft.com/office/drawing/2014/main" id="{70B515EB-175C-43E3-BB48-B5E9533FB7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65900" y="3263050"/>
              <a:ext cx="655321" cy="655321"/>
            </a:xfrm>
            <a:prstGeom prst="rect">
              <a:avLst/>
            </a:prstGeom>
          </xdr:spPr>
        </xdr:pic>
        <xdr:pic>
          <xdr:nvPicPr>
            <xdr:cNvPr id="74" name="Picture 73">
              <a:extLst>
                <a:ext uri="{FF2B5EF4-FFF2-40B4-BE49-F238E27FC236}">
                  <a16:creationId xmlns:a16="http://schemas.microsoft.com/office/drawing/2014/main" id="{3BD201EE-1C17-45F3-9B05-A61993DAD5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9775" y="3263050"/>
              <a:ext cx="655321" cy="655321"/>
            </a:xfrm>
            <a:prstGeom prst="rect">
              <a:avLst/>
            </a:prstGeom>
          </xdr:spPr>
        </xdr:pic>
        <xdr:pic>
          <xdr:nvPicPr>
            <xdr:cNvPr id="75" name="Picture 74">
              <a:extLst>
                <a:ext uri="{FF2B5EF4-FFF2-40B4-BE49-F238E27FC236}">
                  <a16:creationId xmlns:a16="http://schemas.microsoft.com/office/drawing/2014/main" id="{11947C55-FD9C-4F8E-BF33-1298F8E294A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413650" y="3263050"/>
              <a:ext cx="655321" cy="655321"/>
            </a:xfrm>
            <a:prstGeom prst="rect">
              <a:avLst/>
            </a:prstGeom>
          </xdr:spPr>
        </xdr:pic>
      </xdr:grpSp>
      <xdr:grpSp>
        <xdr:nvGrpSpPr>
          <xdr:cNvPr id="59" name="Group 58">
            <a:extLst>
              <a:ext uri="{FF2B5EF4-FFF2-40B4-BE49-F238E27FC236}">
                <a16:creationId xmlns:a16="http://schemas.microsoft.com/office/drawing/2014/main" id="{D7ACA09F-12DE-4AF6-8C43-5C6272286074}"/>
              </a:ext>
            </a:extLst>
          </xdr:cNvPr>
          <xdr:cNvGrpSpPr>
            <a:grpSpLocks noChangeAspect="1"/>
          </xdr:cNvGrpSpPr>
        </xdr:nvGrpSpPr>
        <xdr:grpSpPr>
          <a:xfrm>
            <a:off x="87700" y="9202625"/>
            <a:ext cx="1205865" cy="400972"/>
            <a:chOff x="13815900" y="4030550"/>
            <a:chExt cx="1736625" cy="573025"/>
          </a:xfrm>
        </xdr:grpSpPr>
        <xdr:pic>
          <xdr:nvPicPr>
            <xdr:cNvPr id="70" name="Picture 69">
              <a:extLst>
                <a:ext uri="{FF2B5EF4-FFF2-40B4-BE49-F238E27FC236}">
                  <a16:creationId xmlns:a16="http://schemas.microsoft.com/office/drawing/2014/main" id="{4379E41D-ABDD-4E17-A9F7-5ABD5E49347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15900" y="4030550"/>
              <a:ext cx="573025" cy="573025"/>
            </a:xfrm>
            <a:prstGeom prst="rect">
              <a:avLst/>
            </a:prstGeom>
          </xdr:spPr>
        </xdr:pic>
        <xdr:pic>
          <xdr:nvPicPr>
            <xdr:cNvPr id="71" name="Picture 70">
              <a:extLst>
                <a:ext uri="{FF2B5EF4-FFF2-40B4-BE49-F238E27FC236}">
                  <a16:creationId xmlns:a16="http://schemas.microsoft.com/office/drawing/2014/main" id="{D44F0E8A-D008-41C1-9A47-325E2B70FD5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396176" y="4030550"/>
              <a:ext cx="576073" cy="573025"/>
            </a:xfrm>
            <a:prstGeom prst="rect">
              <a:avLst/>
            </a:prstGeom>
          </xdr:spPr>
        </xdr:pic>
        <xdr:pic>
          <xdr:nvPicPr>
            <xdr:cNvPr id="72" name="Picture 71">
              <a:extLst>
                <a:ext uri="{FF2B5EF4-FFF2-40B4-BE49-F238E27FC236}">
                  <a16:creationId xmlns:a16="http://schemas.microsoft.com/office/drawing/2014/main" id="{FC73671A-565E-43E5-9576-0B383C7D4FD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79500" y="4030550"/>
              <a:ext cx="573025" cy="573025"/>
            </a:xfrm>
            <a:prstGeom prst="rect">
              <a:avLst/>
            </a:prstGeom>
          </xdr:spPr>
        </xdr:pic>
      </xdr:grpSp>
      <xdr:grpSp>
        <xdr:nvGrpSpPr>
          <xdr:cNvPr id="60" name="Group 59">
            <a:extLst>
              <a:ext uri="{FF2B5EF4-FFF2-40B4-BE49-F238E27FC236}">
                <a16:creationId xmlns:a16="http://schemas.microsoft.com/office/drawing/2014/main" id="{EB41D993-FD9B-43D7-81AC-9091723AD9D2}"/>
              </a:ext>
            </a:extLst>
          </xdr:cNvPr>
          <xdr:cNvGrpSpPr/>
        </xdr:nvGrpSpPr>
        <xdr:grpSpPr>
          <a:xfrm>
            <a:off x="288345" y="9623350"/>
            <a:ext cx="833150" cy="389636"/>
            <a:chOff x="283200" y="9883700"/>
            <a:chExt cx="833150" cy="402336"/>
          </a:xfrm>
        </xdr:grpSpPr>
        <xdr:pic>
          <xdr:nvPicPr>
            <xdr:cNvPr id="68" name="Picture 67">
              <a:extLst>
                <a:ext uri="{FF2B5EF4-FFF2-40B4-BE49-F238E27FC236}">
                  <a16:creationId xmlns:a16="http://schemas.microsoft.com/office/drawing/2014/main" id="{E69550B8-3C4B-4886-9897-2812C11C6C0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4014" y="9883700"/>
              <a:ext cx="402336" cy="402336"/>
            </a:xfrm>
            <a:prstGeom prst="rect">
              <a:avLst/>
            </a:prstGeom>
          </xdr:spPr>
        </xdr:pic>
        <xdr:pic>
          <xdr:nvPicPr>
            <xdr:cNvPr id="69" name="Picture 68">
              <a:extLst>
                <a:ext uri="{FF2B5EF4-FFF2-40B4-BE49-F238E27FC236}">
                  <a16:creationId xmlns:a16="http://schemas.microsoft.com/office/drawing/2014/main" id="{62D6F8E6-2CCC-46C0-A87F-D637D0937BB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3200" y="9883700"/>
              <a:ext cx="399984" cy="399984"/>
            </a:xfrm>
            <a:prstGeom prst="rect">
              <a:avLst/>
            </a:prstGeom>
          </xdr:spPr>
        </xdr:pic>
      </xdr:grpSp>
      <xdr:grpSp>
        <xdr:nvGrpSpPr>
          <xdr:cNvPr id="61" name="Group 60">
            <a:extLst>
              <a:ext uri="{FF2B5EF4-FFF2-40B4-BE49-F238E27FC236}">
                <a16:creationId xmlns:a16="http://schemas.microsoft.com/office/drawing/2014/main" id="{F2B7C61A-9968-4220-B7C7-C5BACBD5880A}"/>
              </a:ext>
            </a:extLst>
          </xdr:cNvPr>
          <xdr:cNvGrpSpPr>
            <a:grpSpLocks noChangeAspect="1"/>
          </xdr:cNvGrpSpPr>
        </xdr:nvGrpSpPr>
        <xdr:grpSpPr>
          <a:xfrm>
            <a:off x="343315" y="10273300"/>
            <a:ext cx="723211" cy="398780"/>
            <a:chOff x="14466000" y="7041150"/>
            <a:chExt cx="4017850" cy="2286005"/>
          </a:xfrm>
        </xdr:grpSpPr>
        <xdr:pic>
          <xdr:nvPicPr>
            <xdr:cNvPr id="66" name="Picture 65">
              <a:extLst>
                <a:ext uri="{FF2B5EF4-FFF2-40B4-BE49-F238E27FC236}">
                  <a16:creationId xmlns:a16="http://schemas.microsoft.com/office/drawing/2014/main" id="{F743F3CB-6009-479D-B723-57C608EE6C3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6000" y="7041150"/>
              <a:ext cx="2286005" cy="2286005"/>
            </a:xfrm>
            <a:prstGeom prst="rect">
              <a:avLst/>
            </a:prstGeom>
          </xdr:spPr>
        </xdr:pic>
        <xdr:pic>
          <xdr:nvPicPr>
            <xdr:cNvPr id="67" name="Picture 66">
              <a:extLst>
                <a:ext uri="{FF2B5EF4-FFF2-40B4-BE49-F238E27FC236}">
                  <a16:creationId xmlns:a16="http://schemas.microsoft.com/office/drawing/2014/main" id="{826B5344-D7FE-4978-B4F6-8A8593FFAB0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7850" y="7041150"/>
              <a:ext cx="2286000" cy="2286000"/>
            </a:xfrm>
            <a:prstGeom prst="rect">
              <a:avLst/>
            </a:prstGeom>
          </xdr:spPr>
        </xdr:pic>
      </xdr:grpSp>
      <xdr:grpSp>
        <xdr:nvGrpSpPr>
          <xdr:cNvPr id="62" name="Group 61">
            <a:extLst>
              <a:ext uri="{FF2B5EF4-FFF2-40B4-BE49-F238E27FC236}">
                <a16:creationId xmlns:a16="http://schemas.microsoft.com/office/drawing/2014/main" id="{C9104510-A483-4270-B851-5DFE3E0EF8E6}"/>
              </a:ext>
            </a:extLst>
          </xdr:cNvPr>
          <xdr:cNvGrpSpPr/>
        </xdr:nvGrpSpPr>
        <xdr:grpSpPr>
          <a:xfrm>
            <a:off x="87700" y="10099675"/>
            <a:ext cx="1205865" cy="138990"/>
            <a:chOff x="82550" y="10420350"/>
            <a:chExt cx="1234440" cy="138990"/>
          </a:xfrm>
        </xdr:grpSpPr>
        <xdr:pic>
          <xdr:nvPicPr>
            <xdr:cNvPr id="63" name="Picture 62">
              <a:extLst>
                <a:ext uri="{FF2B5EF4-FFF2-40B4-BE49-F238E27FC236}">
                  <a16:creationId xmlns:a16="http://schemas.microsoft.com/office/drawing/2014/main" id="{C653CB87-B0A6-4BCA-8125-DE77A569C17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550" y="10425780"/>
              <a:ext cx="380051" cy="128131"/>
            </a:xfrm>
            <a:prstGeom prst="rect">
              <a:avLst/>
            </a:prstGeom>
          </xdr:spPr>
        </xdr:pic>
        <xdr:pic>
          <xdr:nvPicPr>
            <xdr:cNvPr id="64" name="Picture 63">
              <a:extLst>
                <a:ext uri="{FF2B5EF4-FFF2-40B4-BE49-F238E27FC236}">
                  <a16:creationId xmlns:a16="http://schemas.microsoft.com/office/drawing/2014/main" id="{F13068C1-468E-4A40-AB98-4B6B1EFCE96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3911" y="10426865"/>
              <a:ext cx="380051" cy="125960"/>
            </a:xfrm>
            <a:prstGeom prst="rect">
              <a:avLst/>
            </a:prstGeom>
          </xdr:spPr>
        </xdr:pic>
        <xdr:pic>
          <xdr:nvPicPr>
            <xdr:cNvPr id="65" name="Picture 64">
              <a:extLst>
                <a:ext uri="{FF2B5EF4-FFF2-40B4-BE49-F238E27FC236}">
                  <a16:creationId xmlns:a16="http://schemas.microsoft.com/office/drawing/2014/main" id="{D550D217-7FC3-4E51-B8BF-1AA7CC0C841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65272" y="10420350"/>
              <a:ext cx="451718" cy="138990"/>
            </a:xfrm>
            <a:prstGeom prst="rect">
              <a:avLst/>
            </a:prstGeom>
          </xdr:spPr>
        </xdr:pic>
      </xdr:grpSp>
    </xdr:grpSp>
    <xdr:clientData/>
  </xdr:twoCellAnchor>
  <xdr:twoCellAnchor>
    <xdr:from>
      <xdr:col>11</xdr:col>
      <xdr:colOff>12700</xdr:colOff>
      <xdr:row>3</xdr:row>
      <xdr:rowOff>66887</xdr:rowOff>
    </xdr:from>
    <xdr:to>
      <xdr:col>11</xdr:col>
      <xdr:colOff>1221799</xdr:colOff>
      <xdr:row>28</xdr:row>
      <xdr:rowOff>105384</xdr:rowOff>
    </xdr:to>
    <xdr:grpSp>
      <xdr:nvGrpSpPr>
        <xdr:cNvPr id="76" name="Group 75">
          <a:extLst>
            <a:ext uri="{FF2B5EF4-FFF2-40B4-BE49-F238E27FC236}">
              <a16:creationId xmlns:a16="http://schemas.microsoft.com/office/drawing/2014/main" id="{C391A652-D8E7-4F8E-A8F2-75D5BC06B561}"/>
            </a:ext>
          </a:extLst>
        </xdr:cNvPr>
        <xdr:cNvGrpSpPr/>
      </xdr:nvGrpSpPr>
      <xdr:grpSpPr>
        <a:xfrm>
          <a:off x="4260850" y="762212"/>
          <a:ext cx="1209099" cy="4086622"/>
          <a:chOff x="4298950" y="781262"/>
          <a:chExt cx="1209099" cy="4086622"/>
        </a:xfrm>
      </xdr:grpSpPr>
      <xdr:pic>
        <xdr:nvPicPr>
          <xdr:cNvPr id="77" name="Picture 76">
            <a:extLst>
              <a:ext uri="{FF2B5EF4-FFF2-40B4-BE49-F238E27FC236}">
                <a16:creationId xmlns:a16="http://schemas.microsoft.com/office/drawing/2014/main" id="{5CB1F78C-6C22-4561-986C-B4B6BF95D2F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40073" y="781262"/>
            <a:ext cx="953081" cy="519153"/>
          </a:xfrm>
          <a:prstGeom prst="rect">
            <a:avLst/>
          </a:prstGeom>
        </xdr:spPr>
      </xdr:pic>
      <xdr:pic>
        <xdr:nvPicPr>
          <xdr:cNvPr id="78" name="Picture 77">
            <a:extLst>
              <a:ext uri="{FF2B5EF4-FFF2-40B4-BE49-F238E27FC236}">
                <a16:creationId xmlns:a16="http://schemas.microsoft.com/office/drawing/2014/main" id="{276C26F1-30C5-48B6-A9E2-D63076A0B34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11709" y="2102778"/>
            <a:ext cx="1196340" cy="511392"/>
          </a:xfrm>
          <a:prstGeom prst="rect">
            <a:avLst/>
          </a:prstGeom>
        </xdr:spPr>
      </xdr:pic>
      <xdr:pic>
        <xdr:nvPicPr>
          <xdr:cNvPr id="79" name="Picture 78">
            <a:extLst>
              <a:ext uri="{FF2B5EF4-FFF2-40B4-BE49-F238E27FC236}">
                <a16:creationId xmlns:a16="http://schemas.microsoft.com/office/drawing/2014/main" id="{A901B625-CF36-45E7-B549-D060FC937EE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8090" y="1309143"/>
            <a:ext cx="945478" cy="827423"/>
          </a:xfrm>
          <a:prstGeom prst="rect">
            <a:avLst/>
          </a:prstGeom>
        </xdr:spPr>
      </xdr:pic>
      <xdr:grpSp>
        <xdr:nvGrpSpPr>
          <xdr:cNvPr id="80" name="Group 79">
            <a:extLst>
              <a:ext uri="{FF2B5EF4-FFF2-40B4-BE49-F238E27FC236}">
                <a16:creationId xmlns:a16="http://schemas.microsoft.com/office/drawing/2014/main" id="{6CC5DC64-B576-470D-9BBF-42DC876F8059}"/>
              </a:ext>
            </a:extLst>
          </xdr:cNvPr>
          <xdr:cNvGrpSpPr>
            <a:grpSpLocks noChangeAspect="1"/>
          </xdr:cNvGrpSpPr>
        </xdr:nvGrpSpPr>
        <xdr:grpSpPr>
          <a:xfrm>
            <a:off x="4309251" y="2661425"/>
            <a:ext cx="1196340" cy="813651"/>
            <a:chOff x="13319901" y="4436250"/>
            <a:chExt cx="1697849" cy="1167132"/>
          </a:xfrm>
        </xdr:grpSpPr>
        <xdr:pic>
          <xdr:nvPicPr>
            <xdr:cNvPr id="93" name="Picture 92">
              <a:extLst>
                <a:ext uri="{FF2B5EF4-FFF2-40B4-BE49-F238E27FC236}">
                  <a16:creationId xmlns:a16="http://schemas.microsoft.com/office/drawing/2014/main" id="{04E1F397-1172-4EC5-8D78-DEC6D3866FA7}"/>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r="25329"/>
            <a:stretch/>
          </xdr:blipFill>
          <xdr:spPr>
            <a:xfrm>
              <a:off x="13319901" y="4436250"/>
              <a:ext cx="1697849" cy="792482"/>
            </a:xfrm>
            <a:prstGeom prst="rect">
              <a:avLst/>
            </a:prstGeom>
          </xdr:spPr>
        </xdr:pic>
        <xdr:pic>
          <xdr:nvPicPr>
            <xdr:cNvPr id="94" name="Picture 93">
              <a:extLst>
                <a:ext uri="{FF2B5EF4-FFF2-40B4-BE49-F238E27FC236}">
                  <a16:creationId xmlns:a16="http://schemas.microsoft.com/office/drawing/2014/main" id="{701A1E1F-9302-4AFF-A83C-6A703B0051D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4169950" y="4810900"/>
              <a:ext cx="566929" cy="789434"/>
            </a:xfrm>
            <a:prstGeom prst="rect">
              <a:avLst/>
            </a:prstGeom>
          </xdr:spPr>
        </xdr:pic>
        <xdr:pic>
          <xdr:nvPicPr>
            <xdr:cNvPr id="95" name="Picture 94">
              <a:extLst>
                <a:ext uri="{FF2B5EF4-FFF2-40B4-BE49-F238E27FC236}">
                  <a16:creationId xmlns:a16="http://schemas.microsoft.com/office/drawing/2014/main" id="{F229988D-B7BC-4E97-AE21-6BB55E669A63}"/>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74949"/>
            <a:stretch/>
          </xdr:blipFill>
          <xdr:spPr>
            <a:xfrm>
              <a:off x="13608050" y="4810900"/>
              <a:ext cx="569613" cy="792482"/>
            </a:xfrm>
            <a:prstGeom prst="rect">
              <a:avLst/>
            </a:prstGeom>
          </xdr:spPr>
        </xdr:pic>
      </xdr:grpSp>
      <xdr:grpSp>
        <xdr:nvGrpSpPr>
          <xdr:cNvPr id="81" name="Group 80">
            <a:extLst>
              <a:ext uri="{FF2B5EF4-FFF2-40B4-BE49-F238E27FC236}">
                <a16:creationId xmlns:a16="http://schemas.microsoft.com/office/drawing/2014/main" id="{1D009779-CE52-40EC-8B7D-B8C410B970A3}"/>
              </a:ext>
            </a:extLst>
          </xdr:cNvPr>
          <xdr:cNvGrpSpPr>
            <a:grpSpLocks noChangeAspect="1"/>
          </xdr:cNvGrpSpPr>
        </xdr:nvGrpSpPr>
        <xdr:grpSpPr>
          <a:xfrm>
            <a:off x="4305300" y="3454401"/>
            <a:ext cx="1097280" cy="495908"/>
            <a:chOff x="9512300" y="7575550"/>
            <a:chExt cx="1671829" cy="789434"/>
          </a:xfrm>
        </xdr:grpSpPr>
        <xdr:pic>
          <xdr:nvPicPr>
            <xdr:cNvPr id="90" name="Picture 89">
              <a:extLst>
                <a:ext uri="{FF2B5EF4-FFF2-40B4-BE49-F238E27FC236}">
                  <a16:creationId xmlns:a16="http://schemas.microsoft.com/office/drawing/2014/main" id="{D106A0C3-8A7A-46F4-9477-CF5EE7DEAD06}"/>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49867"/>
            <a:stretch/>
          </xdr:blipFill>
          <xdr:spPr>
            <a:xfrm>
              <a:off x="9512300" y="7575550"/>
              <a:ext cx="571500" cy="789434"/>
            </a:xfrm>
            <a:prstGeom prst="rect">
              <a:avLst/>
            </a:prstGeom>
          </xdr:spPr>
        </xdr:pic>
        <xdr:pic>
          <xdr:nvPicPr>
            <xdr:cNvPr id="91" name="Picture 90">
              <a:extLst>
                <a:ext uri="{FF2B5EF4-FFF2-40B4-BE49-F238E27FC236}">
                  <a16:creationId xmlns:a16="http://schemas.microsoft.com/office/drawing/2014/main" id="{7B6CD484-A04C-4D32-BB67-CD15D0F6B1E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7575550"/>
              <a:ext cx="566929" cy="789434"/>
            </a:xfrm>
            <a:prstGeom prst="rect">
              <a:avLst/>
            </a:prstGeom>
          </xdr:spPr>
        </xdr:pic>
        <xdr:pic>
          <xdr:nvPicPr>
            <xdr:cNvPr id="92" name="Picture 91">
              <a:extLst>
                <a:ext uri="{FF2B5EF4-FFF2-40B4-BE49-F238E27FC236}">
                  <a16:creationId xmlns:a16="http://schemas.microsoft.com/office/drawing/2014/main" id="{3FE3A621-C2A1-472A-911A-09F1D790F50D}"/>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7575550"/>
              <a:ext cx="568454" cy="789434"/>
            </a:xfrm>
            <a:prstGeom prst="rect">
              <a:avLst/>
            </a:prstGeom>
          </xdr:spPr>
        </xdr:pic>
      </xdr:grpSp>
      <xdr:grpSp>
        <xdr:nvGrpSpPr>
          <xdr:cNvPr id="82" name="Group 81">
            <a:extLst>
              <a:ext uri="{FF2B5EF4-FFF2-40B4-BE49-F238E27FC236}">
                <a16:creationId xmlns:a16="http://schemas.microsoft.com/office/drawing/2014/main" id="{3667C483-8025-4D7F-BCF6-E182611D7530}"/>
              </a:ext>
            </a:extLst>
          </xdr:cNvPr>
          <xdr:cNvGrpSpPr>
            <a:grpSpLocks noChangeAspect="1"/>
          </xdr:cNvGrpSpPr>
        </xdr:nvGrpSpPr>
        <xdr:grpSpPr>
          <a:xfrm>
            <a:off x="4298950" y="4371976"/>
            <a:ext cx="1097280" cy="495908"/>
            <a:chOff x="9512300" y="9290050"/>
            <a:chExt cx="1671829" cy="789434"/>
          </a:xfrm>
        </xdr:grpSpPr>
        <xdr:pic>
          <xdr:nvPicPr>
            <xdr:cNvPr id="87" name="Picture 86">
              <a:extLst>
                <a:ext uri="{FF2B5EF4-FFF2-40B4-BE49-F238E27FC236}">
                  <a16:creationId xmlns:a16="http://schemas.microsoft.com/office/drawing/2014/main" id="{E06789EF-F95A-4391-A05D-971311DA08A5}"/>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0423"/>
            <a:stretch/>
          </xdr:blipFill>
          <xdr:spPr>
            <a:xfrm>
              <a:off x="9512300" y="9290050"/>
              <a:ext cx="565150" cy="789434"/>
            </a:xfrm>
            <a:prstGeom prst="rect">
              <a:avLst/>
            </a:prstGeom>
          </xdr:spPr>
        </xdr:pic>
        <xdr:pic>
          <xdr:nvPicPr>
            <xdr:cNvPr id="88" name="Picture 87">
              <a:extLst>
                <a:ext uri="{FF2B5EF4-FFF2-40B4-BE49-F238E27FC236}">
                  <a16:creationId xmlns:a16="http://schemas.microsoft.com/office/drawing/2014/main" id="{10B09DC8-3FC1-44CB-BA67-33DA65CC7FD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9290050"/>
              <a:ext cx="566929" cy="789434"/>
            </a:xfrm>
            <a:prstGeom prst="rect">
              <a:avLst/>
            </a:prstGeom>
          </xdr:spPr>
        </xdr:pic>
        <xdr:pic>
          <xdr:nvPicPr>
            <xdr:cNvPr id="89" name="Picture 88">
              <a:extLst>
                <a:ext uri="{FF2B5EF4-FFF2-40B4-BE49-F238E27FC236}">
                  <a16:creationId xmlns:a16="http://schemas.microsoft.com/office/drawing/2014/main" id="{23A82284-92F4-47D5-A5F5-BFDD5B921315}"/>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3098" y="9290050"/>
              <a:ext cx="568454" cy="789434"/>
            </a:xfrm>
            <a:prstGeom prst="rect">
              <a:avLst/>
            </a:prstGeom>
          </xdr:spPr>
        </xdr:pic>
      </xdr:grpSp>
      <xdr:grpSp>
        <xdr:nvGrpSpPr>
          <xdr:cNvPr id="83" name="Group 82">
            <a:extLst>
              <a:ext uri="{FF2B5EF4-FFF2-40B4-BE49-F238E27FC236}">
                <a16:creationId xmlns:a16="http://schemas.microsoft.com/office/drawing/2014/main" id="{12EFD26B-FBD2-41D8-9044-71D5F39ABDBF}"/>
              </a:ext>
            </a:extLst>
          </xdr:cNvPr>
          <xdr:cNvGrpSpPr>
            <a:grpSpLocks noChangeAspect="1"/>
          </xdr:cNvGrpSpPr>
        </xdr:nvGrpSpPr>
        <xdr:grpSpPr>
          <a:xfrm>
            <a:off x="4445000" y="3917101"/>
            <a:ext cx="1059180" cy="502258"/>
            <a:chOff x="9512300" y="8419250"/>
            <a:chExt cx="1671829" cy="789434"/>
          </a:xfrm>
        </xdr:grpSpPr>
        <xdr:pic>
          <xdr:nvPicPr>
            <xdr:cNvPr id="84" name="Picture 83">
              <a:extLst>
                <a:ext uri="{FF2B5EF4-FFF2-40B4-BE49-F238E27FC236}">
                  <a16:creationId xmlns:a16="http://schemas.microsoft.com/office/drawing/2014/main" id="{6528E036-C7CE-4482-801B-1E48B84D4781}"/>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49867"/>
            <a:stretch/>
          </xdr:blipFill>
          <xdr:spPr>
            <a:xfrm>
              <a:off x="9512300" y="8419250"/>
              <a:ext cx="571500" cy="789434"/>
            </a:xfrm>
            <a:prstGeom prst="rect">
              <a:avLst/>
            </a:prstGeom>
          </xdr:spPr>
        </xdr:pic>
        <xdr:pic>
          <xdr:nvPicPr>
            <xdr:cNvPr id="85" name="Picture 84">
              <a:extLst>
                <a:ext uri="{FF2B5EF4-FFF2-40B4-BE49-F238E27FC236}">
                  <a16:creationId xmlns:a16="http://schemas.microsoft.com/office/drawing/2014/main" id="{6B619BD1-CC9E-4306-9E4A-823DF3E8BF1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617200" y="8419250"/>
              <a:ext cx="566929" cy="789434"/>
            </a:xfrm>
            <a:prstGeom prst="rect">
              <a:avLst/>
            </a:prstGeom>
          </xdr:spPr>
        </xdr:pic>
        <xdr:pic>
          <xdr:nvPicPr>
            <xdr:cNvPr id="86" name="Picture 85">
              <a:extLst>
                <a:ext uri="{FF2B5EF4-FFF2-40B4-BE49-F238E27FC236}">
                  <a16:creationId xmlns:a16="http://schemas.microsoft.com/office/drawing/2014/main" id="{56392716-D1FC-46CA-A761-30D0C01E1AB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0134"/>
            <a:stretch/>
          </xdr:blipFill>
          <xdr:spPr>
            <a:xfrm>
              <a:off x="10066273" y="8419250"/>
              <a:ext cx="568454" cy="789434"/>
            </a:xfrm>
            <a:prstGeom prst="rect">
              <a:avLst/>
            </a:prstGeom>
          </xdr:spPr>
        </xdr:pic>
      </xdr:grpSp>
    </xdr:grpSp>
    <xdr:clientData/>
  </xdr:twoCellAnchor>
  <xdr:twoCellAnchor>
    <xdr:from>
      <xdr:col>18</xdr:col>
      <xdr:colOff>0</xdr:colOff>
      <xdr:row>37</xdr:row>
      <xdr:rowOff>113348</xdr:rowOff>
    </xdr:from>
    <xdr:to>
      <xdr:col>19</xdr:col>
      <xdr:colOff>0</xdr:colOff>
      <xdr:row>38</xdr:row>
      <xdr:rowOff>0</xdr:rowOff>
    </xdr:to>
    <xdr:sp macro="" textlink="">
      <xdr:nvSpPr>
        <xdr:cNvPr id="96" name="TextBox 95">
          <a:extLst>
            <a:ext uri="{FF2B5EF4-FFF2-40B4-BE49-F238E27FC236}">
              <a16:creationId xmlns:a16="http://schemas.microsoft.com/office/drawing/2014/main" id="{3EB8C19B-6718-448B-9237-A8A01C781A68}"/>
            </a:ext>
          </a:extLst>
        </xdr:cNvPr>
        <xdr:cNvSpPr txBox="1"/>
      </xdr:nvSpPr>
      <xdr:spPr>
        <a:xfrm>
          <a:off x="7391400"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113348</xdr:rowOff>
    </xdr:from>
    <xdr:to>
      <xdr:col>20</xdr:col>
      <xdr:colOff>0</xdr:colOff>
      <xdr:row>38</xdr:row>
      <xdr:rowOff>0</xdr:rowOff>
    </xdr:to>
    <xdr:sp macro="" textlink="">
      <xdr:nvSpPr>
        <xdr:cNvPr id="97" name="TextBox 96">
          <a:extLst>
            <a:ext uri="{FF2B5EF4-FFF2-40B4-BE49-F238E27FC236}">
              <a16:creationId xmlns:a16="http://schemas.microsoft.com/office/drawing/2014/main" id="{6B30A0A7-E485-4FEB-BB46-712D26EB9D15}"/>
            </a:ext>
          </a:extLst>
        </xdr:cNvPr>
        <xdr:cNvSpPr txBox="1"/>
      </xdr:nvSpPr>
      <xdr:spPr>
        <a:xfrm>
          <a:off x="7858125" y="6314123"/>
          <a:ext cx="466725" cy="4857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000" b="1">
              <a:solidFill>
                <a:schemeClr val="dk1">
                  <a:lumMod val="100000"/>
                </a:schemeClr>
              </a:solidFill>
              <a:latin typeface="Arial Narrow" panose="020B0606020202030204" pitchFamily="34" charset="0"/>
            </a:rPr>
            <a:t>Recv</a:t>
          </a:r>
        </a:p>
      </xdr:txBody>
    </xdr:sp>
    <xdr:clientData/>
  </xdr:twoCellAnchor>
  <xdr:oneCellAnchor>
    <xdr:from>
      <xdr:col>11</xdr:col>
      <xdr:colOff>37802</xdr:colOff>
      <xdr:row>43</xdr:row>
      <xdr:rowOff>23740</xdr:rowOff>
    </xdr:from>
    <xdr:ext cx="1197689" cy="343152"/>
    <xdr:pic>
      <xdr:nvPicPr>
        <xdr:cNvPr id="98" name="Picture 97">
          <a:extLst>
            <a:ext uri="{FF2B5EF4-FFF2-40B4-BE49-F238E27FC236}">
              <a16:creationId xmlns:a16="http://schemas.microsoft.com/office/drawing/2014/main" id="{E1135743-427F-428C-AF7D-E00B634892D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285952" y="7196065"/>
          <a:ext cx="1197689" cy="343152"/>
        </a:xfrm>
        <a:prstGeom prst="rect">
          <a:avLst/>
        </a:prstGeom>
      </xdr:spPr>
    </xdr:pic>
    <xdr:clientData/>
  </xdr:oneCellAnchor>
  <xdr:twoCellAnchor>
    <xdr:from>
      <xdr:col>11</xdr:col>
      <xdr:colOff>0</xdr:colOff>
      <xdr:row>37</xdr:row>
      <xdr:rowOff>117793</xdr:rowOff>
    </xdr:from>
    <xdr:to>
      <xdr:col>20</xdr:col>
      <xdr:colOff>0</xdr:colOff>
      <xdr:row>39</xdr:row>
      <xdr:rowOff>0</xdr:rowOff>
    </xdr:to>
    <xdr:sp macro="" textlink="">
      <xdr:nvSpPr>
        <xdr:cNvPr id="99" name="Rectangle: Top Corners Rounded 98">
          <a:extLst>
            <a:ext uri="{FF2B5EF4-FFF2-40B4-BE49-F238E27FC236}">
              <a16:creationId xmlns:a16="http://schemas.microsoft.com/office/drawing/2014/main" id="{7C02EC1F-8E2D-419D-B65B-DC3D2CF05C07}"/>
            </a:ext>
          </a:extLst>
        </xdr:cNvPr>
        <xdr:cNvSpPr/>
      </xdr:nvSpPr>
      <xdr:spPr>
        <a:xfrm>
          <a:off x="4248150" y="6318568"/>
          <a:ext cx="4076700" cy="206057"/>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37</xdr:row>
      <xdr:rowOff>117793</xdr:rowOff>
    </xdr:from>
    <xdr:to>
      <xdr:col>14</xdr:col>
      <xdr:colOff>28575</xdr:colOff>
      <xdr:row>39</xdr:row>
      <xdr:rowOff>0</xdr:rowOff>
    </xdr:to>
    <xdr:sp macro="" textlink="">
      <xdr:nvSpPr>
        <xdr:cNvPr id="100" name="TextBox 99">
          <a:extLst>
            <a:ext uri="{FF2B5EF4-FFF2-40B4-BE49-F238E27FC236}">
              <a16:creationId xmlns:a16="http://schemas.microsoft.com/office/drawing/2014/main" id="{DEF60C05-7079-4524-8C4C-A4829A2E61FB}"/>
            </a:ext>
          </a:extLst>
        </xdr:cNvPr>
        <xdr:cNvSpPr txBox="1"/>
      </xdr:nvSpPr>
      <xdr:spPr>
        <a:xfrm>
          <a:off x="4248150" y="6318568"/>
          <a:ext cx="29432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Additional Patch Awards</a:t>
          </a:r>
        </a:p>
      </xdr:txBody>
    </xdr:sp>
    <xdr:clientData/>
  </xdr:twoCellAnchor>
  <xdr:twoCellAnchor>
    <xdr:from>
      <xdr:col>18</xdr:col>
      <xdr:colOff>0</xdr:colOff>
      <xdr:row>37</xdr:row>
      <xdr:rowOff>117793</xdr:rowOff>
    </xdr:from>
    <xdr:to>
      <xdr:col>19</xdr:col>
      <xdr:colOff>0</xdr:colOff>
      <xdr:row>39</xdr:row>
      <xdr:rowOff>0</xdr:rowOff>
    </xdr:to>
    <xdr:sp macro="" textlink="">
      <xdr:nvSpPr>
        <xdr:cNvPr id="101" name="TextBox 100">
          <a:extLst>
            <a:ext uri="{FF2B5EF4-FFF2-40B4-BE49-F238E27FC236}">
              <a16:creationId xmlns:a16="http://schemas.microsoft.com/office/drawing/2014/main" id="{908C31C2-3A34-49DC-BA18-2D0A8F037E84}"/>
            </a:ext>
          </a:extLst>
        </xdr:cNvPr>
        <xdr:cNvSpPr txBox="1"/>
      </xdr:nvSpPr>
      <xdr:spPr>
        <a:xfrm>
          <a:off x="7391400"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37</xdr:row>
      <xdr:rowOff>117793</xdr:rowOff>
    </xdr:from>
    <xdr:to>
      <xdr:col>20</xdr:col>
      <xdr:colOff>0</xdr:colOff>
      <xdr:row>39</xdr:row>
      <xdr:rowOff>0</xdr:rowOff>
    </xdr:to>
    <xdr:sp macro="" textlink="">
      <xdr:nvSpPr>
        <xdr:cNvPr id="102" name="TextBox 101">
          <a:extLst>
            <a:ext uri="{FF2B5EF4-FFF2-40B4-BE49-F238E27FC236}">
              <a16:creationId xmlns:a16="http://schemas.microsoft.com/office/drawing/2014/main" id="{2DF7B25B-9AC4-4AD8-B52D-2319DEAC31C6}"/>
            </a:ext>
          </a:extLst>
        </xdr:cNvPr>
        <xdr:cNvSpPr txBox="1"/>
      </xdr:nvSpPr>
      <xdr:spPr>
        <a:xfrm>
          <a:off x="7858125" y="6318568"/>
          <a:ext cx="466725" cy="20605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39</xdr:row>
      <xdr:rowOff>0</xdr:rowOff>
    </xdr:from>
    <xdr:to>
      <xdr:col>20</xdr:col>
      <xdr:colOff>0</xdr:colOff>
      <xdr:row>46</xdr:row>
      <xdr:rowOff>0</xdr:rowOff>
    </xdr:to>
    <xdr:sp macro="" textlink="">
      <xdr:nvSpPr>
        <xdr:cNvPr id="103" name="Rectangle 102">
          <a:extLst>
            <a:ext uri="{FF2B5EF4-FFF2-40B4-BE49-F238E27FC236}">
              <a16:creationId xmlns:a16="http://schemas.microsoft.com/office/drawing/2014/main" id="{9CF49EBB-BD9A-46AD-9B16-BDAA6420809D}"/>
            </a:ext>
          </a:extLst>
        </xdr:cNvPr>
        <xdr:cNvSpPr/>
      </xdr:nvSpPr>
      <xdr:spPr>
        <a:xfrm>
          <a:off x="4248150" y="6524625"/>
          <a:ext cx="4076700" cy="11334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35607</xdr:colOff>
      <xdr:row>39</xdr:row>
      <xdr:rowOff>47477</xdr:rowOff>
    </xdr:from>
    <xdr:to>
      <xdr:col>12</xdr:col>
      <xdr:colOff>3222</xdr:colOff>
      <xdr:row>42</xdr:row>
      <xdr:rowOff>149556</xdr:rowOff>
    </xdr:to>
    <xdr:grpSp>
      <xdr:nvGrpSpPr>
        <xdr:cNvPr id="104" name="Group 103">
          <a:extLst>
            <a:ext uri="{FF2B5EF4-FFF2-40B4-BE49-F238E27FC236}">
              <a16:creationId xmlns:a16="http://schemas.microsoft.com/office/drawing/2014/main" id="{983DE5F0-B305-444C-9BD6-86FD042A7C37}"/>
            </a:ext>
          </a:extLst>
        </xdr:cNvPr>
        <xdr:cNvGrpSpPr>
          <a:grpSpLocks noChangeAspect="1"/>
        </xdr:cNvGrpSpPr>
      </xdr:nvGrpSpPr>
      <xdr:grpSpPr>
        <a:xfrm>
          <a:off x="4283757" y="6572102"/>
          <a:ext cx="1196340" cy="587854"/>
          <a:chOff x="4468738" y="5430140"/>
          <a:chExt cx="1327564" cy="652273"/>
        </a:xfrm>
      </xdr:grpSpPr>
      <xdr:pic>
        <xdr:nvPicPr>
          <xdr:cNvPr id="105" name="Picture 104">
            <a:extLst>
              <a:ext uri="{FF2B5EF4-FFF2-40B4-BE49-F238E27FC236}">
                <a16:creationId xmlns:a16="http://schemas.microsoft.com/office/drawing/2014/main" id="{8BA11C9B-3F41-4914-920D-9BF189C734F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106" name="Picture 105">
            <a:extLst>
              <a:ext uri="{FF2B5EF4-FFF2-40B4-BE49-F238E27FC236}">
                <a16:creationId xmlns:a16="http://schemas.microsoft.com/office/drawing/2014/main" id="{CBBD84D7-30E0-44F2-95F2-7EB290146EC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xdr:col>
      <xdr:colOff>45664</xdr:colOff>
      <xdr:row>3</xdr:row>
      <xdr:rowOff>36475</xdr:rowOff>
    </xdr:from>
    <xdr:to>
      <xdr:col>2</xdr:col>
      <xdr:colOff>613</xdr:colOff>
      <xdr:row>33</xdr:row>
      <xdr:rowOff>138347</xdr:rowOff>
    </xdr:to>
    <xdr:grpSp>
      <xdr:nvGrpSpPr>
        <xdr:cNvPr id="107" name="Group 106">
          <a:extLst>
            <a:ext uri="{FF2B5EF4-FFF2-40B4-BE49-F238E27FC236}">
              <a16:creationId xmlns:a16="http://schemas.microsoft.com/office/drawing/2014/main" id="{D1DC114C-E19C-4943-87E5-F1BA0751316A}"/>
            </a:ext>
          </a:extLst>
        </xdr:cNvPr>
        <xdr:cNvGrpSpPr/>
      </xdr:nvGrpSpPr>
      <xdr:grpSpPr>
        <a:xfrm>
          <a:off x="102814" y="731800"/>
          <a:ext cx="1183674" cy="4959622"/>
          <a:chOff x="102814" y="734975"/>
          <a:chExt cx="1212249" cy="5054872"/>
        </a:xfrm>
      </xdr:grpSpPr>
      <xdr:grpSp>
        <xdr:nvGrpSpPr>
          <xdr:cNvPr id="108" name="Group 107">
            <a:extLst>
              <a:ext uri="{FF2B5EF4-FFF2-40B4-BE49-F238E27FC236}">
                <a16:creationId xmlns:a16="http://schemas.microsoft.com/office/drawing/2014/main" id="{0E2FE4C5-A879-415C-A974-4CE79859C182}"/>
              </a:ext>
            </a:extLst>
          </xdr:cNvPr>
          <xdr:cNvGrpSpPr/>
        </xdr:nvGrpSpPr>
        <xdr:grpSpPr>
          <a:xfrm>
            <a:off x="106006" y="734975"/>
            <a:ext cx="1205865" cy="554162"/>
            <a:chOff x="18517814" y="2004975"/>
            <a:chExt cx="1205865" cy="554162"/>
          </a:xfrm>
        </xdr:grpSpPr>
        <xdr:pic>
          <xdr:nvPicPr>
            <xdr:cNvPr id="148" name="Picture 147">
              <a:extLst>
                <a:ext uri="{FF2B5EF4-FFF2-40B4-BE49-F238E27FC236}">
                  <a16:creationId xmlns:a16="http://schemas.microsoft.com/office/drawing/2014/main" id="{DCB48445-A076-47F4-9F76-49752594905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517814" y="2004975"/>
              <a:ext cx="397930" cy="554162"/>
            </a:xfrm>
            <a:prstGeom prst="rect">
              <a:avLst/>
            </a:prstGeom>
          </xdr:spPr>
        </xdr:pic>
        <xdr:pic>
          <xdr:nvPicPr>
            <xdr:cNvPr id="149" name="Picture 148">
              <a:extLst>
                <a:ext uri="{FF2B5EF4-FFF2-40B4-BE49-F238E27FC236}">
                  <a16:creationId xmlns:a16="http://schemas.microsoft.com/office/drawing/2014/main" id="{4D9D01C9-B3BA-412E-BAF7-2A471F11BBA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921782" y="2004975"/>
              <a:ext cx="397930" cy="549883"/>
            </a:xfrm>
            <a:prstGeom prst="rect">
              <a:avLst/>
            </a:prstGeom>
          </xdr:spPr>
        </xdr:pic>
        <xdr:pic>
          <xdr:nvPicPr>
            <xdr:cNvPr id="150" name="Picture 149">
              <a:extLst>
                <a:ext uri="{FF2B5EF4-FFF2-40B4-BE49-F238E27FC236}">
                  <a16:creationId xmlns:a16="http://schemas.microsoft.com/office/drawing/2014/main" id="{E1606961-90CB-4A50-BBE9-8F6D92C81B9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325749" y="2004975"/>
              <a:ext cx="397930" cy="554162"/>
            </a:xfrm>
            <a:prstGeom prst="rect">
              <a:avLst/>
            </a:prstGeom>
          </xdr:spPr>
        </xdr:pic>
      </xdr:grpSp>
      <xdr:grpSp>
        <xdr:nvGrpSpPr>
          <xdr:cNvPr id="109" name="Group 108">
            <a:extLst>
              <a:ext uri="{FF2B5EF4-FFF2-40B4-BE49-F238E27FC236}">
                <a16:creationId xmlns:a16="http://schemas.microsoft.com/office/drawing/2014/main" id="{C8804B80-F205-4447-A547-8B7BB774D45E}"/>
              </a:ext>
            </a:extLst>
          </xdr:cNvPr>
          <xdr:cNvGrpSpPr/>
        </xdr:nvGrpSpPr>
        <xdr:grpSpPr>
          <a:xfrm>
            <a:off x="309053" y="1860637"/>
            <a:ext cx="799770" cy="556302"/>
            <a:chOff x="18714957" y="3607825"/>
            <a:chExt cx="799770" cy="556302"/>
          </a:xfrm>
        </xdr:grpSpPr>
        <xdr:pic>
          <xdr:nvPicPr>
            <xdr:cNvPr id="146" name="Picture 145">
              <a:extLst>
                <a:ext uri="{FF2B5EF4-FFF2-40B4-BE49-F238E27FC236}">
                  <a16:creationId xmlns:a16="http://schemas.microsoft.com/office/drawing/2014/main" id="{B47E90A9-6374-4E8B-A220-BA0154C0F0D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714957" y="3607825"/>
              <a:ext cx="397930" cy="554162"/>
            </a:xfrm>
            <a:prstGeom prst="rect">
              <a:avLst/>
            </a:prstGeom>
          </xdr:spPr>
        </xdr:pic>
        <xdr:pic>
          <xdr:nvPicPr>
            <xdr:cNvPr id="147" name="Picture 146">
              <a:extLst>
                <a:ext uri="{FF2B5EF4-FFF2-40B4-BE49-F238E27FC236}">
                  <a16:creationId xmlns:a16="http://schemas.microsoft.com/office/drawing/2014/main" id="{94BCD35F-F739-4755-8F61-1FB49097383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118925" y="3607825"/>
              <a:ext cx="395802" cy="556302"/>
            </a:xfrm>
            <a:prstGeom prst="rect">
              <a:avLst/>
            </a:prstGeom>
          </xdr:spPr>
        </xdr:pic>
      </xdr:grpSp>
      <xdr:grpSp>
        <xdr:nvGrpSpPr>
          <xdr:cNvPr id="110" name="Group 109">
            <a:extLst>
              <a:ext uri="{FF2B5EF4-FFF2-40B4-BE49-F238E27FC236}">
                <a16:creationId xmlns:a16="http://schemas.microsoft.com/office/drawing/2014/main" id="{EBFF3B49-A2CE-4D53-A36D-C9E7A41DA7F8}"/>
              </a:ext>
            </a:extLst>
          </xdr:cNvPr>
          <xdr:cNvGrpSpPr/>
        </xdr:nvGrpSpPr>
        <xdr:grpSpPr>
          <a:xfrm>
            <a:off x="107070" y="2235583"/>
            <a:ext cx="1203737" cy="561771"/>
            <a:chOff x="18517814" y="4008165"/>
            <a:chExt cx="1203737" cy="561771"/>
          </a:xfrm>
        </xdr:grpSpPr>
        <xdr:pic>
          <xdr:nvPicPr>
            <xdr:cNvPr id="143" name="Picture 142">
              <a:extLst>
                <a:ext uri="{FF2B5EF4-FFF2-40B4-BE49-F238E27FC236}">
                  <a16:creationId xmlns:a16="http://schemas.microsoft.com/office/drawing/2014/main" id="{629AE989-A202-4F07-94F5-39A1506E85F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517814" y="4008165"/>
              <a:ext cx="397929" cy="554162"/>
            </a:xfrm>
            <a:prstGeom prst="rect">
              <a:avLst/>
            </a:prstGeom>
          </xdr:spPr>
        </xdr:pic>
        <xdr:pic>
          <xdr:nvPicPr>
            <xdr:cNvPr id="144" name="Picture 143">
              <a:extLst>
                <a:ext uri="{FF2B5EF4-FFF2-40B4-BE49-F238E27FC236}">
                  <a16:creationId xmlns:a16="http://schemas.microsoft.com/office/drawing/2014/main" id="{7C5DB9BB-0F31-41B4-9E20-485539C3181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921782" y="4008165"/>
              <a:ext cx="402185" cy="561771"/>
            </a:xfrm>
            <a:prstGeom prst="rect">
              <a:avLst/>
            </a:prstGeom>
          </xdr:spPr>
        </xdr:pic>
        <xdr:pic>
          <xdr:nvPicPr>
            <xdr:cNvPr id="145" name="Picture 144">
              <a:extLst>
                <a:ext uri="{FF2B5EF4-FFF2-40B4-BE49-F238E27FC236}">
                  <a16:creationId xmlns:a16="http://schemas.microsoft.com/office/drawing/2014/main" id="{351AE5B9-AF14-4C9A-9B1A-0C109DB0EEE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325749" y="4008165"/>
              <a:ext cx="395802" cy="554162"/>
            </a:xfrm>
            <a:prstGeom prst="rect">
              <a:avLst/>
            </a:prstGeom>
          </xdr:spPr>
        </xdr:pic>
      </xdr:grpSp>
      <xdr:grpSp>
        <xdr:nvGrpSpPr>
          <xdr:cNvPr id="111" name="Group 110">
            <a:extLst>
              <a:ext uri="{FF2B5EF4-FFF2-40B4-BE49-F238E27FC236}">
                <a16:creationId xmlns:a16="http://schemas.microsoft.com/office/drawing/2014/main" id="{60D10F8B-92D5-4578-AE82-97646153766E}"/>
              </a:ext>
            </a:extLst>
          </xdr:cNvPr>
          <xdr:cNvGrpSpPr/>
        </xdr:nvGrpSpPr>
        <xdr:grpSpPr>
          <a:xfrm>
            <a:off x="307989" y="2615998"/>
            <a:ext cx="801898" cy="554162"/>
            <a:chOff x="18714957" y="4413974"/>
            <a:chExt cx="801898" cy="554162"/>
          </a:xfrm>
        </xdr:grpSpPr>
        <xdr:pic>
          <xdr:nvPicPr>
            <xdr:cNvPr id="141" name="Picture 140">
              <a:extLst>
                <a:ext uri="{FF2B5EF4-FFF2-40B4-BE49-F238E27FC236}">
                  <a16:creationId xmlns:a16="http://schemas.microsoft.com/office/drawing/2014/main" id="{75D234B7-9B61-4CE0-87F3-838D09BAC16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714957" y="4413974"/>
              <a:ext cx="397930" cy="554162"/>
            </a:xfrm>
            <a:prstGeom prst="rect">
              <a:avLst/>
            </a:prstGeom>
          </xdr:spPr>
        </xdr:pic>
        <xdr:pic>
          <xdr:nvPicPr>
            <xdr:cNvPr id="142" name="Picture 141">
              <a:extLst>
                <a:ext uri="{FF2B5EF4-FFF2-40B4-BE49-F238E27FC236}">
                  <a16:creationId xmlns:a16="http://schemas.microsoft.com/office/drawing/2014/main" id="{F75E8852-B615-49EF-BB6E-6D9A67687BA6}"/>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118925" y="4413974"/>
              <a:ext cx="397930" cy="554162"/>
            </a:xfrm>
            <a:prstGeom prst="rect">
              <a:avLst/>
            </a:prstGeom>
          </xdr:spPr>
        </xdr:pic>
      </xdr:grpSp>
      <xdr:grpSp>
        <xdr:nvGrpSpPr>
          <xdr:cNvPr id="112" name="Group 111">
            <a:extLst>
              <a:ext uri="{FF2B5EF4-FFF2-40B4-BE49-F238E27FC236}">
                <a16:creationId xmlns:a16="http://schemas.microsoft.com/office/drawing/2014/main" id="{AF5D7529-1A33-49CF-9C4E-36260E85D560}"/>
              </a:ext>
            </a:extLst>
          </xdr:cNvPr>
          <xdr:cNvGrpSpPr/>
        </xdr:nvGrpSpPr>
        <xdr:grpSpPr>
          <a:xfrm>
            <a:off x="107070" y="2988804"/>
            <a:ext cx="1203737" cy="554162"/>
            <a:chOff x="18517814" y="4812174"/>
            <a:chExt cx="1203737" cy="554162"/>
          </a:xfrm>
        </xdr:grpSpPr>
        <xdr:pic>
          <xdr:nvPicPr>
            <xdr:cNvPr id="138" name="Picture 137">
              <a:extLst>
                <a:ext uri="{FF2B5EF4-FFF2-40B4-BE49-F238E27FC236}">
                  <a16:creationId xmlns:a16="http://schemas.microsoft.com/office/drawing/2014/main" id="{58EF84CF-4324-4964-AE56-4AC6C2F51EE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8517814" y="4812174"/>
              <a:ext cx="395801" cy="554162"/>
            </a:xfrm>
            <a:prstGeom prst="rect">
              <a:avLst/>
            </a:prstGeom>
          </xdr:spPr>
        </xdr:pic>
        <xdr:pic>
          <xdr:nvPicPr>
            <xdr:cNvPr id="139" name="Picture 138">
              <a:extLst>
                <a:ext uri="{FF2B5EF4-FFF2-40B4-BE49-F238E27FC236}">
                  <a16:creationId xmlns:a16="http://schemas.microsoft.com/office/drawing/2014/main" id="{3997D6AD-4F7A-4DF4-B2CD-E30C604BC07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21782" y="4812174"/>
              <a:ext cx="397929" cy="554162"/>
            </a:xfrm>
            <a:prstGeom prst="rect">
              <a:avLst/>
            </a:prstGeom>
          </xdr:spPr>
        </xdr:pic>
        <xdr:pic>
          <xdr:nvPicPr>
            <xdr:cNvPr id="140" name="Picture 139">
              <a:extLst>
                <a:ext uri="{FF2B5EF4-FFF2-40B4-BE49-F238E27FC236}">
                  <a16:creationId xmlns:a16="http://schemas.microsoft.com/office/drawing/2014/main" id="{68F158F7-2310-46B7-82D3-9D9236E1417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25749" y="4812174"/>
              <a:ext cx="395802" cy="554162"/>
            </a:xfrm>
            <a:prstGeom prst="rect">
              <a:avLst/>
            </a:prstGeom>
          </xdr:spPr>
        </xdr:pic>
      </xdr:grpSp>
      <xdr:grpSp>
        <xdr:nvGrpSpPr>
          <xdr:cNvPr id="113" name="Group 112">
            <a:extLst>
              <a:ext uri="{FF2B5EF4-FFF2-40B4-BE49-F238E27FC236}">
                <a16:creationId xmlns:a16="http://schemas.microsoft.com/office/drawing/2014/main" id="{A0BFBD83-8CD6-4195-87C3-249E43B390DA}"/>
              </a:ext>
            </a:extLst>
          </xdr:cNvPr>
          <xdr:cNvGrpSpPr/>
        </xdr:nvGrpSpPr>
        <xdr:grpSpPr>
          <a:xfrm>
            <a:off x="307989" y="3361610"/>
            <a:ext cx="801898" cy="554162"/>
            <a:chOff x="18714957" y="5213109"/>
            <a:chExt cx="801898" cy="554162"/>
          </a:xfrm>
        </xdr:grpSpPr>
        <xdr:pic>
          <xdr:nvPicPr>
            <xdr:cNvPr id="136" name="Picture 135">
              <a:extLst>
                <a:ext uri="{FF2B5EF4-FFF2-40B4-BE49-F238E27FC236}">
                  <a16:creationId xmlns:a16="http://schemas.microsoft.com/office/drawing/2014/main" id="{90B26BF0-417B-486B-9E09-DBE49E546EB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714957" y="5213109"/>
              <a:ext cx="397930" cy="549883"/>
            </a:xfrm>
            <a:prstGeom prst="rect">
              <a:avLst/>
            </a:prstGeom>
          </xdr:spPr>
        </xdr:pic>
        <xdr:pic>
          <xdr:nvPicPr>
            <xdr:cNvPr id="137" name="Picture 136">
              <a:extLst>
                <a:ext uri="{FF2B5EF4-FFF2-40B4-BE49-F238E27FC236}">
                  <a16:creationId xmlns:a16="http://schemas.microsoft.com/office/drawing/2014/main" id="{16ED1770-9DF4-415D-BAA7-6EC19417612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118925" y="5213109"/>
              <a:ext cx="397930" cy="554162"/>
            </a:xfrm>
            <a:prstGeom prst="rect">
              <a:avLst/>
            </a:prstGeom>
          </xdr:spPr>
        </xdr:pic>
      </xdr:grpSp>
      <xdr:pic>
        <xdr:nvPicPr>
          <xdr:cNvPr id="114" name="Picture 113">
            <a:extLst>
              <a:ext uri="{FF2B5EF4-FFF2-40B4-BE49-F238E27FC236}">
                <a16:creationId xmlns:a16="http://schemas.microsoft.com/office/drawing/2014/main" id="{ABC482AF-F51A-4439-B3D9-5D662706FB6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11037" y="5235685"/>
            <a:ext cx="395802" cy="554162"/>
          </a:xfrm>
          <a:prstGeom prst="rect">
            <a:avLst/>
          </a:prstGeom>
        </xdr:spPr>
      </xdr:pic>
      <xdr:grpSp>
        <xdr:nvGrpSpPr>
          <xdr:cNvPr id="115" name="Group 114">
            <a:extLst>
              <a:ext uri="{FF2B5EF4-FFF2-40B4-BE49-F238E27FC236}">
                <a16:creationId xmlns:a16="http://schemas.microsoft.com/office/drawing/2014/main" id="{B2F893B7-03B2-490C-A339-CCC5758509B4}"/>
              </a:ext>
            </a:extLst>
          </xdr:cNvPr>
          <xdr:cNvGrpSpPr/>
        </xdr:nvGrpSpPr>
        <xdr:grpSpPr>
          <a:xfrm>
            <a:off x="309053" y="4860737"/>
            <a:ext cx="799770" cy="556302"/>
            <a:chOff x="18714957" y="6759685"/>
            <a:chExt cx="799770" cy="556302"/>
          </a:xfrm>
        </xdr:grpSpPr>
        <xdr:pic>
          <xdr:nvPicPr>
            <xdr:cNvPr id="134" name="Picture 133">
              <a:extLst>
                <a:ext uri="{FF2B5EF4-FFF2-40B4-BE49-F238E27FC236}">
                  <a16:creationId xmlns:a16="http://schemas.microsoft.com/office/drawing/2014/main" id="{8314CB7D-B223-4888-8175-52FD26E9BD7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118925" y="6759685"/>
              <a:ext cx="395802" cy="554162"/>
            </a:xfrm>
            <a:prstGeom prst="rect">
              <a:avLst/>
            </a:prstGeom>
          </xdr:spPr>
        </xdr:pic>
        <xdr:pic>
          <xdr:nvPicPr>
            <xdr:cNvPr id="135" name="Picture 134">
              <a:extLst>
                <a:ext uri="{FF2B5EF4-FFF2-40B4-BE49-F238E27FC236}">
                  <a16:creationId xmlns:a16="http://schemas.microsoft.com/office/drawing/2014/main" id="{55100731-FF2E-4636-8BD6-4CEFF3A0B3DD}"/>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rot="10800000">
              <a:off x="18714957" y="6759685"/>
              <a:ext cx="404314" cy="556302"/>
            </a:xfrm>
            <a:prstGeom prst="rect">
              <a:avLst/>
            </a:prstGeom>
          </xdr:spPr>
        </xdr:pic>
      </xdr:grpSp>
      <xdr:grpSp>
        <xdr:nvGrpSpPr>
          <xdr:cNvPr id="116" name="Group 115">
            <a:extLst>
              <a:ext uri="{FF2B5EF4-FFF2-40B4-BE49-F238E27FC236}">
                <a16:creationId xmlns:a16="http://schemas.microsoft.com/office/drawing/2014/main" id="{3AF76CF8-CE8E-4C86-9D3C-3B1A86CBB589}"/>
              </a:ext>
            </a:extLst>
          </xdr:cNvPr>
          <xdr:cNvGrpSpPr/>
        </xdr:nvGrpSpPr>
        <xdr:grpSpPr>
          <a:xfrm>
            <a:off x="305861" y="4109363"/>
            <a:ext cx="806154" cy="556302"/>
            <a:chOff x="18714957" y="6009807"/>
            <a:chExt cx="806154" cy="556302"/>
          </a:xfrm>
        </xdr:grpSpPr>
        <xdr:pic>
          <xdr:nvPicPr>
            <xdr:cNvPr id="132" name="Picture 131">
              <a:extLst>
                <a:ext uri="{FF2B5EF4-FFF2-40B4-BE49-F238E27FC236}">
                  <a16:creationId xmlns:a16="http://schemas.microsoft.com/office/drawing/2014/main" id="{54B5FE13-F2DE-4A85-ADFA-14BE92F9D74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714957" y="6009807"/>
              <a:ext cx="404314" cy="556302"/>
            </a:xfrm>
            <a:prstGeom prst="rect">
              <a:avLst/>
            </a:prstGeom>
          </xdr:spPr>
        </xdr:pic>
        <xdr:pic>
          <xdr:nvPicPr>
            <xdr:cNvPr id="133" name="Picture 132">
              <a:extLst>
                <a:ext uri="{FF2B5EF4-FFF2-40B4-BE49-F238E27FC236}">
                  <a16:creationId xmlns:a16="http://schemas.microsoft.com/office/drawing/2014/main" id="{AF9C760A-E1CB-46AE-937D-D70D5768F529}"/>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18925" y="6009807"/>
              <a:ext cx="402186" cy="556302"/>
            </a:xfrm>
            <a:prstGeom prst="rect">
              <a:avLst/>
            </a:prstGeom>
          </xdr:spPr>
        </xdr:pic>
      </xdr:grpSp>
      <xdr:grpSp>
        <xdr:nvGrpSpPr>
          <xdr:cNvPr id="117" name="Group 116">
            <a:extLst>
              <a:ext uri="{FF2B5EF4-FFF2-40B4-BE49-F238E27FC236}">
                <a16:creationId xmlns:a16="http://schemas.microsoft.com/office/drawing/2014/main" id="{2FD2C636-0253-4315-8D73-EBF21F5EF68C}"/>
              </a:ext>
            </a:extLst>
          </xdr:cNvPr>
          <xdr:cNvGrpSpPr/>
        </xdr:nvGrpSpPr>
        <xdr:grpSpPr>
          <a:xfrm>
            <a:off x="102814" y="3734416"/>
            <a:ext cx="1212249" cy="556303"/>
            <a:chOff x="18517814" y="5609756"/>
            <a:chExt cx="1212249" cy="556303"/>
          </a:xfrm>
        </xdr:grpSpPr>
        <xdr:pic>
          <xdr:nvPicPr>
            <xdr:cNvPr id="129" name="Picture 128">
              <a:extLst>
                <a:ext uri="{FF2B5EF4-FFF2-40B4-BE49-F238E27FC236}">
                  <a16:creationId xmlns:a16="http://schemas.microsoft.com/office/drawing/2014/main" id="{F3D4786A-1903-43A2-97B9-EBAD7998EA52}"/>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517814" y="5609756"/>
              <a:ext cx="397929" cy="554162"/>
            </a:xfrm>
            <a:prstGeom prst="rect">
              <a:avLst/>
            </a:prstGeom>
          </xdr:spPr>
        </xdr:pic>
        <xdr:pic>
          <xdr:nvPicPr>
            <xdr:cNvPr id="130" name="Picture 129">
              <a:extLst>
                <a:ext uri="{FF2B5EF4-FFF2-40B4-BE49-F238E27FC236}">
                  <a16:creationId xmlns:a16="http://schemas.microsoft.com/office/drawing/2014/main" id="{BF2C122E-8751-47A4-A007-B0676ECDB0E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8921782" y="5609756"/>
              <a:ext cx="397929" cy="554162"/>
            </a:xfrm>
            <a:prstGeom prst="rect">
              <a:avLst/>
            </a:prstGeom>
          </xdr:spPr>
        </xdr:pic>
        <xdr:pic>
          <xdr:nvPicPr>
            <xdr:cNvPr id="131" name="Picture 130">
              <a:extLst>
                <a:ext uri="{FF2B5EF4-FFF2-40B4-BE49-F238E27FC236}">
                  <a16:creationId xmlns:a16="http://schemas.microsoft.com/office/drawing/2014/main" id="{1B54EBEA-DD5F-4745-95E9-03EA9C1850B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rot="10800000">
              <a:off x="19325749" y="5609757"/>
              <a:ext cx="404314" cy="556302"/>
            </a:xfrm>
            <a:prstGeom prst="rect">
              <a:avLst/>
            </a:prstGeom>
          </xdr:spPr>
        </xdr:pic>
      </xdr:grpSp>
      <xdr:grpSp>
        <xdr:nvGrpSpPr>
          <xdr:cNvPr id="118" name="Group 117">
            <a:extLst>
              <a:ext uri="{FF2B5EF4-FFF2-40B4-BE49-F238E27FC236}">
                <a16:creationId xmlns:a16="http://schemas.microsoft.com/office/drawing/2014/main" id="{B280CB24-E7E7-4923-98DD-FAD6124D9D5E}"/>
              </a:ext>
            </a:extLst>
          </xdr:cNvPr>
          <xdr:cNvGrpSpPr/>
        </xdr:nvGrpSpPr>
        <xdr:grpSpPr>
          <a:xfrm>
            <a:off x="303149" y="1107781"/>
            <a:ext cx="811579" cy="557784"/>
            <a:chOff x="18714957" y="2432050"/>
            <a:chExt cx="811579" cy="557784"/>
          </a:xfrm>
        </xdr:grpSpPr>
        <xdr:pic>
          <xdr:nvPicPr>
            <xdr:cNvPr id="127" name="Picture 126">
              <a:extLst>
                <a:ext uri="{FF2B5EF4-FFF2-40B4-BE49-F238E27FC236}">
                  <a16:creationId xmlns:a16="http://schemas.microsoft.com/office/drawing/2014/main" id="{9DAB65BF-2101-4F1D-A186-594C9AAF2336}"/>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714957" y="2432050"/>
              <a:ext cx="397929" cy="554162"/>
            </a:xfrm>
            <a:prstGeom prst="rect">
              <a:avLst/>
            </a:prstGeom>
          </xdr:spPr>
        </xdr:pic>
        <xdr:pic>
          <xdr:nvPicPr>
            <xdr:cNvPr id="128" name="Picture 127">
              <a:extLst>
                <a:ext uri="{FF2B5EF4-FFF2-40B4-BE49-F238E27FC236}">
                  <a16:creationId xmlns:a16="http://schemas.microsoft.com/office/drawing/2014/main" id="{8B27B663-300B-4D1B-9DCC-54AFF4CFF936}"/>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9118925" y="2432050"/>
              <a:ext cx="407611" cy="557784"/>
            </a:xfrm>
            <a:prstGeom prst="rect">
              <a:avLst/>
            </a:prstGeom>
          </xdr:spPr>
        </xdr:pic>
      </xdr:grpSp>
      <xdr:grpSp>
        <xdr:nvGrpSpPr>
          <xdr:cNvPr id="119" name="Group 118">
            <a:extLst>
              <a:ext uri="{FF2B5EF4-FFF2-40B4-BE49-F238E27FC236}">
                <a16:creationId xmlns:a16="http://schemas.microsoft.com/office/drawing/2014/main" id="{73359A0F-CD5D-4290-B216-01D21AF51B33}"/>
              </a:ext>
            </a:extLst>
          </xdr:cNvPr>
          <xdr:cNvGrpSpPr/>
        </xdr:nvGrpSpPr>
        <xdr:grpSpPr>
          <a:xfrm>
            <a:off x="102814" y="4484309"/>
            <a:ext cx="1212248" cy="557784"/>
            <a:chOff x="18517814" y="6355137"/>
            <a:chExt cx="1212248" cy="557784"/>
          </a:xfrm>
        </xdr:grpSpPr>
        <xdr:pic>
          <xdr:nvPicPr>
            <xdr:cNvPr id="124" name="Picture 123">
              <a:extLst>
                <a:ext uri="{FF2B5EF4-FFF2-40B4-BE49-F238E27FC236}">
                  <a16:creationId xmlns:a16="http://schemas.microsoft.com/office/drawing/2014/main" id="{A058A0E8-062E-4B43-A1F3-DB1E23B31A68}"/>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8517814" y="6355137"/>
              <a:ext cx="397929" cy="554162"/>
            </a:xfrm>
            <a:prstGeom prst="rect">
              <a:avLst/>
            </a:prstGeom>
          </xdr:spPr>
        </xdr:pic>
        <xdr:pic>
          <xdr:nvPicPr>
            <xdr:cNvPr id="125" name="Picture 124">
              <a:extLst>
                <a:ext uri="{FF2B5EF4-FFF2-40B4-BE49-F238E27FC236}">
                  <a16:creationId xmlns:a16="http://schemas.microsoft.com/office/drawing/2014/main" id="{E5959692-4D2F-432A-BB98-E8316831CAE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325749" y="6355137"/>
              <a:ext cx="404313" cy="556302"/>
            </a:xfrm>
            <a:prstGeom prst="rect">
              <a:avLst/>
            </a:prstGeom>
          </xdr:spPr>
        </xdr:pic>
        <xdr:pic>
          <xdr:nvPicPr>
            <xdr:cNvPr id="126" name="Picture 125">
              <a:extLst>
                <a:ext uri="{FF2B5EF4-FFF2-40B4-BE49-F238E27FC236}">
                  <a16:creationId xmlns:a16="http://schemas.microsoft.com/office/drawing/2014/main" id="{EE52ABAB-8326-4FA7-A87D-E9BA1D4E6D83}"/>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8921782" y="6355137"/>
              <a:ext cx="407611" cy="557784"/>
            </a:xfrm>
            <a:prstGeom prst="rect">
              <a:avLst/>
            </a:prstGeom>
          </xdr:spPr>
        </xdr:pic>
      </xdr:grpSp>
      <xdr:grpSp>
        <xdr:nvGrpSpPr>
          <xdr:cNvPr id="120" name="Group 119">
            <a:extLst>
              <a:ext uri="{FF2B5EF4-FFF2-40B4-BE49-F238E27FC236}">
                <a16:creationId xmlns:a16="http://schemas.microsoft.com/office/drawing/2014/main" id="{0F4CCDED-2054-47C5-A6E0-A570F9C181A5}"/>
              </a:ext>
            </a:extLst>
          </xdr:cNvPr>
          <xdr:cNvGrpSpPr/>
        </xdr:nvGrpSpPr>
        <xdr:grpSpPr>
          <a:xfrm>
            <a:off x="106006" y="1484209"/>
            <a:ext cx="1205865" cy="557784"/>
            <a:chOff x="18517814" y="3208300"/>
            <a:chExt cx="1205865" cy="557784"/>
          </a:xfrm>
        </xdr:grpSpPr>
        <xdr:pic>
          <xdr:nvPicPr>
            <xdr:cNvPr id="121" name="Picture 120">
              <a:extLst>
                <a:ext uri="{FF2B5EF4-FFF2-40B4-BE49-F238E27FC236}">
                  <a16:creationId xmlns:a16="http://schemas.microsoft.com/office/drawing/2014/main" id="{993BDA1F-62E6-46F0-84A9-7CE095DD28E5}"/>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8517814" y="3208300"/>
              <a:ext cx="395801" cy="554162"/>
            </a:xfrm>
            <a:prstGeom prst="rect">
              <a:avLst/>
            </a:prstGeom>
          </xdr:spPr>
        </xdr:pic>
        <xdr:pic>
          <xdr:nvPicPr>
            <xdr:cNvPr id="122" name="Picture 121">
              <a:extLst>
                <a:ext uri="{FF2B5EF4-FFF2-40B4-BE49-F238E27FC236}">
                  <a16:creationId xmlns:a16="http://schemas.microsoft.com/office/drawing/2014/main" id="{0066F2AB-8280-46A9-B790-A7EF93731BC4}"/>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9325749" y="3208300"/>
              <a:ext cx="397930" cy="554162"/>
            </a:xfrm>
            <a:prstGeom prst="rect">
              <a:avLst/>
            </a:prstGeom>
          </xdr:spPr>
        </xdr:pic>
        <xdr:pic>
          <xdr:nvPicPr>
            <xdr:cNvPr id="123" name="Picture 122">
              <a:extLst>
                <a:ext uri="{FF2B5EF4-FFF2-40B4-BE49-F238E27FC236}">
                  <a16:creationId xmlns:a16="http://schemas.microsoft.com/office/drawing/2014/main" id="{4545FFEA-72E8-453E-A80A-B4122B09EDF7}"/>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921782" y="3208300"/>
              <a:ext cx="407611" cy="557784"/>
            </a:xfrm>
            <a:prstGeom prst="rect">
              <a:avLst/>
            </a:prstGeom>
          </xdr:spPr>
        </xdr:pic>
      </xdr:grpSp>
    </xdr:grpSp>
    <xdr:clientData/>
  </xdr:twoCellAnchor>
  <xdr:twoCellAnchor>
    <xdr:from>
      <xdr:col>1</xdr:col>
      <xdr:colOff>0</xdr:colOff>
      <xdr:row>62</xdr:row>
      <xdr:rowOff>0</xdr:rowOff>
    </xdr:from>
    <xdr:to>
      <xdr:col>10</xdr:col>
      <xdr:colOff>0</xdr:colOff>
      <xdr:row>72</xdr:row>
      <xdr:rowOff>9525</xdr:rowOff>
    </xdr:to>
    <xdr:sp macro="" textlink="">
      <xdr:nvSpPr>
        <xdr:cNvPr id="151" name="Rectangle 150">
          <a:extLst>
            <a:ext uri="{FF2B5EF4-FFF2-40B4-BE49-F238E27FC236}">
              <a16:creationId xmlns:a16="http://schemas.microsoft.com/office/drawing/2014/main" id="{8FBEAF23-386C-4681-B75F-CB03CECEEC7D}"/>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0</xdr:rowOff>
    </xdr:from>
    <xdr:to>
      <xdr:col>10</xdr:col>
      <xdr:colOff>0</xdr:colOff>
      <xdr:row>72</xdr:row>
      <xdr:rowOff>9525</xdr:rowOff>
    </xdr:to>
    <xdr:sp macro="" textlink="">
      <xdr:nvSpPr>
        <xdr:cNvPr id="152" name="Rectangle 151">
          <a:extLst>
            <a:ext uri="{FF2B5EF4-FFF2-40B4-BE49-F238E27FC236}">
              <a16:creationId xmlns:a16="http://schemas.microsoft.com/office/drawing/2014/main" id="{E31678ED-DEF8-4AEB-98A4-42F29AA0BED1}"/>
            </a:ext>
          </a:extLst>
        </xdr:cNvPr>
        <xdr:cNvSpPr/>
      </xdr:nvSpPr>
      <xdr:spPr>
        <a:xfrm>
          <a:off x="57150" y="10248900"/>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48</xdr:row>
      <xdr:rowOff>0</xdr:rowOff>
    </xdr:from>
    <xdr:to>
      <xdr:col>20</xdr:col>
      <xdr:colOff>0</xdr:colOff>
      <xdr:row>62</xdr:row>
      <xdr:rowOff>161924</xdr:rowOff>
    </xdr:to>
    <xdr:sp macro="" textlink="">
      <xdr:nvSpPr>
        <xdr:cNvPr id="153" name="Rectangle 152">
          <a:extLst>
            <a:ext uri="{FF2B5EF4-FFF2-40B4-BE49-F238E27FC236}">
              <a16:creationId xmlns:a16="http://schemas.microsoft.com/office/drawing/2014/main" id="{0EB54B64-1F38-48F9-B261-C6010C965206}"/>
            </a:ext>
          </a:extLst>
        </xdr:cNvPr>
        <xdr:cNvSpPr/>
      </xdr:nvSpPr>
      <xdr:spPr>
        <a:xfrm>
          <a:off x="4248150" y="7981950"/>
          <a:ext cx="4076700" cy="24288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114300</xdr:rowOff>
    </xdr:from>
    <xdr:to>
      <xdr:col>20</xdr:col>
      <xdr:colOff>0</xdr:colOff>
      <xdr:row>48</xdr:row>
      <xdr:rowOff>952</xdr:rowOff>
    </xdr:to>
    <xdr:sp macro="" textlink="">
      <xdr:nvSpPr>
        <xdr:cNvPr id="154" name="Rectangle: Top Corners Rounded 153">
          <a:extLst>
            <a:ext uri="{FF2B5EF4-FFF2-40B4-BE49-F238E27FC236}">
              <a16:creationId xmlns:a16="http://schemas.microsoft.com/office/drawing/2014/main" id="{F60354CC-66B3-4199-B13E-89C860B7C470}"/>
            </a:ext>
          </a:extLst>
        </xdr:cNvPr>
        <xdr:cNvSpPr/>
      </xdr:nvSpPr>
      <xdr:spPr>
        <a:xfrm>
          <a:off x="4248150" y="7772400"/>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53</xdr:row>
      <xdr:rowOff>9525</xdr:rowOff>
    </xdr:to>
    <xdr:sp macro="" textlink="">
      <xdr:nvSpPr>
        <xdr:cNvPr id="155" name="Rectangle 154">
          <a:extLst>
            <a:ext uri="{FF2B5EF4-FFF2-40B4-BE49-F238E27FC236}">
              <a16:creationId xmlns:a16="http://schemas.microsoft.com/office/drawing/2014/main" id="{5E50EF6E-CF4B-471F-8EFE-8FBD1D37C590}"/>
            </a:ext>
          </a:extLst>
        </xdr:cNvPr>
        <xdr:cNvSpPr/>
      </xdr:nvSpPr>
      <xdr:spPr>
        <a:xfrm>
          <a:off x="8562975" y="695325"/>
          <a:ext cx="417195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133350</xdr:rowOff>
    </xdr:from>
    <xdr:to>
      <xdr:col>25</xdr:col>
      <xdr:colOff>0</xdr:colOff>
      <xdr:row>55</xdr:row>
      <xdr:rowOff>0</xdr:rowOff>
    </xdr:to>
    <xdr:sp macro="" textlink="">
      <xdr:nvSpPr>
        <xdr:cNvPr id="156" name="Rectangle: Top Corners Rounded 155">
          <a:extLst>
            <a:ext uri="{FF2B5EF4-FFF2-40B4-BE49-F238E27FC236}">
              <a16:creationId xmlns:a16="http://schemas.microsoft.com/office/drawing/2014/main" id="{FBE6DB98-9262-4907-AEBA-834F04773C9B}"/>
            </a:ext>
          </a:extLst>
        </xdr:cNvPr>
        <xdr:cNvSpPr/>
      </xdr:nvSpPr>
      <xdr:spPr>
        <a:xfrm>
          <a:off x="8562975" y="8924925"/>
          <a:ext cx="4171950" cy="190500"/>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46</xdr:row>
      <xdr:rowOff>95250</xdr:rowOff>
    </xdr:from>
    <xdr:to>
      <xdr:col>12</xdr:col>
      <xdr:colOff>600075</xdr:colOff>
      <xdr:row>48</xdr:row>
      <xdr:rowOff>0</xdr:rowOff>
    </xdr:to>
    <xdr:sp macro="" textlink="">
      <xdr:nvSpPr>
        <xdr:cNvPr id="157" name="TextBox 156">
          <a:extLst>
            <a:ext uri="{FF2B5EF4-FFF2-40B4-BE49-F238E27FC236}">
              <a16:creationId xmlns:a16="http://schemas.microsoft.com/office/drawing/2014/main" id="{82442612-F245-42F6-9272-012C6F4DAB63}"/>
            </a:ext>
          </a:extLst>
        </xdr:cNvPr>
        <xdr:cNvSpPr txBox="1"/>
      </xdr:nvSpPr>
      <xdr:spPr>
        <a:xfrm>
          <a:off x="4248150" y="7753350"/>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Council's Own</a:t>
          </a:r>
        </a:p>
      </xdr:txBody>
    </xdr:sp>
    <xdr:clientData/>
  </xdr:twoCellAnchor>
  <xdr:twoCellAnchor>
    <xdr:from>
      <xdr:col>18</xdr:col>
      <xdr:colOff>0</xdr:colOff>
      <xdr:row>46</xdr:row>
      <xdr:rowOff>114300</xdr:rowOff>
    </xdr:from>
    <xdr:to>
      <xdr:col>19</xdr:col>
      <xdr:colOff>0</xdr:colOff>
      <xdr:row>48</xdr:row>
      <xdr:rowOff>952</xdr:rowOff>
    </xdr:to>
    <xdr:sp macro="" textlink="">
      <xdr:nvSpPr>
        <xdr:cNvPr id="158" name="TextBox 157">
          <a:extLst>
            <a:ext uri="{FF2B5EF4-FFF2-40B4-BE49-F238E27FC236}">
              <a16:creationId xmlns:a16="http://schemas.microsoft.com/office/drawing/2014/main" id="{0BDCEC91-9BED-4EE4-9E79-EC248A269DB3}"/>
            </a:ext>
          </a:extLst>
        </xdr:cNvPr>
        <xdr:cNvSpPr txBox="1"/>
      </xdr:nvSpPr>
      <xdr:spPr>
        <a:xfrm>
          <a:off x="7391400" y="777240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46</xdr:row>
      <xdr:rowOff>123825</xdr:rowOff>
    </xdr:from>
    <xdr:to>
      <xdr:col>20</xdr:col>
      <xdr:colOff>0</xdr:colOff>
      <xdr:row>48</xdr:row>
      <xdr:rowOff>10477</xdr:rowOff>
    </xdr:to>
    <xdr:sp macro="" textlink="">
      <xdr:nvSpPr>
        <xdr:cNvPr id="159" name="TextBox 158">
          <a:extLst>
            <a:ext uri="{FF2B5EF4-FFF2-40B4-BE49-F238E27FC236}">
              <a16:creationId xmlns:a16="http://schemas.microsoft.com/office/drawing/2014/main" id="{E5142223-25E4-4387-B268-E704A8EF8ED0}"/>
            </a:ext>
          </a:extLst>
        </xdr:cNvPr>
        <xdr:cNvSpPr txBox="1"/>
      </xdr:nvSpPr>
      <xdr:spPr>
        <a:xfrm>
          <a:off x="7858125" y="77819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22</xdr:col>
      <xdr:colOff>0</xdr:colOff>
      <xdr:row>53</xdr:row>
      <xdr:rowOff>114300</xdr:rowOff>
    </xdr:from>
    <xdr:to>
      <xdr:col>22</xdr:col>
      <xdr:colOff>2695575</xdr:colOff>
      <xdr:row>55</xdr:row>
      <xdr:rowOff>28575</xdr:rowOff>
    </xdr:to>
    <xdr:sp macro="" textlink="">
      <xdr:nvSpPr>
        <xdr:cNvPr id="160" name="TextBox 159">
          <a:extLst>
            <a:ext uri="{FF2B5EF4-FFF2-40B4-BE49-F238E27FC236}">
              <a16:creationId xmlns:a16="http://schemas.microsoft.com/office/drawing/2014/main" id="{DAB3BE8F-6A5F-4F6C-9894-933302BD457E}"/>
            </a:ext>
          </a:extLst>
        </xdr:cNvPr>
        <xdr:cNvSpPr txBox="1"/>
      </xdr:nvSpPr>
      <xdr:spPr>
        <a:xfrm>
          <a:off x="8562975" y="8905875"/>
          <a:ext cx="2695575" cy="2381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Other Awards cont'd</a:t>
          </a:r>
        </a:p>
      </xdr:txBody>
    </xdr:sp>
    <xdr:clientData/>
  </xdr:twoCellAnchor>
  <xdr:twoCellAnchor>
    <xdr:from>
      <xdr:col>23</xdr:col>
      <xdr:colOff>0</xdr:colOff>
      <xdr:row>53</xdr:row>
      <xdr:rowOff>142875</xdr:rowOff>
    </xdr:from>
    <xdr:to>
      <xdr:col>24</xdr:col>
      <xdr:colOff>0</xdr:colOff>
      <xdr:row>55</xdr:row>
      <xdr:rowOff>9525</xdr:rowOff>
    </xdr:to>
    <xdr:sp macro="" textlink="">
      <xdr:nvSpPr>
        <xdr:cNvPr id="161" name="TextBox 160">
          <a:extLst>
            <a:ext uri="{FF2B5EF4-FFF2-40B4-BE49-F238E27FC236}">
              <a16:creationId xmlns:a16="http://schemas.microsoft.com/office/drawing/2014/main" id="{A467DF8E-2007-4505-B9B9-E1DECFF51114}"/>
            </a:ext>
          </a:extLst>
        </xdr:cNvPr>
        <xdr:cNvSpPr txBox="1"/>
      </xdr:nvSpPr>
      <xdr:spPr>
        <a:xfrm>
          <a:off x="11610975" y="893445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24</xdr:col>
      <xdr:colOff>0</xdr:colOff>
      <xdr:row>53</xdr:row>
      <xdr:rowOff>123825</xdr:rowOff>
    </xdr:from>
    <xdr:to>
      <xdr:col>25</xdr:col>
      <xdr:colOff>0</xdr:colOff>
      <xdr:row>54</xdr:row>
      <xdr:rowOff>152400</xdr:rowOff>
    </xdr:to>
    <xdr:sp macro="" textlink="">
      <xdr:nvSpPr>
        <xdr:cNvPr id="162" name="TextBox 161">
          <a:extLst>
            <a:ext uri="{FF2B5EF4-FFF2-40B4-BE49-F238E27FC236}">
              <a16:creationId xmlns:a16="http://schemas.microsoft.com/office/drawing/2014/main" id="{718A786C-B12F-4A4A-A2DD-17DE3107071B}"/>
            </a:ext>
          </a:extLst>
        </xdr:cNvPr>
        <xdr:cNvSpPr txBox="1"/>
      </xdr:nvSpPr>
      <xdr:spPr>
        <a:xfrm>
          <a:off x="12172950" y="89154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63</xdr:row>
      <xdr:rowOff>114300</xdr:rowOff>
    </xdr:from>
    <xdr:to>
      <xdr:col>20</xdr:col>
      <xdr:colOff>0</xdr:colOff>
      <xdr:row>65</xdr:row>
      <xdr:rowOff>952</xdr:rowOff>
    </xdr:to>
    <xdr:sp macro="" textlink="">
      <xdr:nvSpPr>
        <xdr:cNvPr id="163" name="Rectangle: Top Corners Rounded 162">
          <a:extLst>
            <a:ext uri="{FF2B5EF4-FFF2-40B4-BE49-F238E27FC236}">
              <a16:creationId xmlns:a16="http://schemas.microsoft.com/office/drawing/2014/main" id="{C211EE41-B614-45EB-9F06-21F4B2F6CF84}"/>
            </a:ext>
          </a:extLst>
        </xdr:cNvPr>
        <xdr:cNvSpPr/>
      </xdr:nvSpPr>
      <xdr:spPr>
        <a:xfrm>
          <a:off x="4248150" y="10525125"/>
          <a:ext cx="4076700" cy="210502"/>
        </a:xfrm>
        <a:prstGeom prst="round2SameRect">
          <a:avLst>
            <a:gd name="adj1" fmla="val 50000"/>
            <a:gd name="adj2" fmla="val 0"/>
          </a:avLst>
        </a:prstGeom>
        <a:solidFill>
          <a:srgbClr val="E600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63</xdr:row>
      <xdr:rowOff>95250</xdr:rowOff>
    </xdr:from>
    <xdr:to>
      <xdr:col>12</xdr:col>
      <xdr:colOff>600075</xdr:colOff>
      <xdr:row>65</xdr:row>
      <xdr:rowOff>0</xdr:rowOff>
    </xdr:to>
    <xdr:sp macro="" textlink="">
      <xdr:nvSpPr>
        <xdr:cNvPr id="164" name="TextBox 163">
          <a:extLst>
            <a:ext uri="{FF2B5EF4-FFF2-40B4-BE49-F238E27FC236}">
              <a16:creationId xmlns:a16="http://schemas.microsoft.com/office/drawing/2014/main" id="{5CCCB6D3-A1D0-4EE2-9DF5-0B08EB4AFB3E}"/>
            </a:ext>
          </a:extLst>
        </xdr:cNvPr>
        <xdr:cNvSpPr txBox="1"/>
      </xdr:nvSpPr>
      <xdr:spPr>
        <a:xfrm>
          <a:off x="4248150" y="10506075"/>
          <a:ext cx="1828800"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l"/>
          <a:r>
            <a:rPr lang="en-US" sz="1100" b="1">
              <a:solidFill>
                <a:schemeClr val="dk1">
                  <a:lumMod val="100000"/>
                </a:schemeClr>
              </a:solidFill>
              <a:latin typeface="Arial Narrow" panose="020B0606020202030204" pitchFamily="34" charset="0"/>
            </a:rPr>
            <a:t>Other</a:t>
          </a:r>
          <a:r>
            <a:rPr lang="en-US" sz="1100" b="1" baseline="0">
              <a:solidFill>
                <a:schemeClr val="dk1">
                  <a:lumMod val="100000"/>
                </a:schemeClr>
              </a:solidFill>
              <a:latin typeface="Arial Narrow" panose="020B0606020202030204" pitchFamily="34" charset="0"/>
            </a:rPr>
            <a:t> Awards</a:t>
          </a:r>
          <a:endParaRPr lang="en-US" sz="1100" b="1">
            <a:solidFill>
              <a:schemeClr val="dk1">
                <a:lumMod val="100000"/>
              </a:schemeClr>
            </a:solidFill>
            <a:latin typeface="Arial Narrow" panose="020B0606020202030204" pitchFamily="34" charset="0"/>
          </a:endParaRPr>
        </a:p>
      </xdr:txBody>
    </xdr:sp>
    <xdr:clientData/>
  </xdr:twoCellAnchor>
  <xdr:twoCellAnchor>
    <xdr:from>
      <xdr:col>18</xdr:col>
      <xdr:colOff>0</xdr:colOff>
      <xdr:row>63</xdr:row>
      <xdr:rowOff>114300</xdr:rowOff>
    </xdr:from>
    <xdr:to>
      <xdr:col>19</xdr:col>
      <xdr:colOff>0</xdr:colOff>
      <xdr:row>65</xdr:row>
      <xdr:rowOff>952</xdr:rowOff>
    </xdr:to>
    <xdr:sp macro="" textlink="">
      <xdr:nvSpPr>
        <xdr:cNvPr id="165" name="TextBox 164">
          <a:extLst>
            <a:ext uri="{FF2B5EF4-FFF2-40B4-BE49-F238E27FC236}">
              <a16:creationId xmlns:a16="http://schemas.microsoft.com/office/drawing/2014/main" id="{AE779244-64EF-4F4A-85F0-9722D9132BD0}"/>
            </a:ext>
          </a:extLst>
        </xdr:cNvPr>
        <xdr:cNvSpPr txBox="1"/>
      </xdr:nvSpPr>
      <xdr:spPr>
        <a:xfrm>
          <a:off x="7391400" y="10525125"/>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Earn</a:t>
          </a:r>
        </a:p>
      </xdr:txBody>
    </xdr:sp>
    <xdr:clientData/>
  </xdr:twoCellAnchor>
  <xdr:twoCellAnchor>
    <xdr:from>
      <xdr:col>19</xdr:col>
      <xdr:colOff>0</xdr:colOff>
      <xdr:row>63</xdr:row>
      <xdr:rowOff>123825</xdr:rowOff>
    </xdr:from>
    <xdr:to>
      <xdr:col>20</xdr:col>
      <xdr:colOff>0</xdr:colOff>
      <xdr:row>65</xdr:row>
      <xdr:rowOff>10477</xdr:rowOff>
    </xdr:to>
    <xdr:sp macro="" textlink="">
      <xdr:nvSpPr>
        <xdr:cNvPr id="166" name="TextBox 165">
          <a:extLst>
            <a:ext uri="{FF2B5EF4-FFF2-40B4-BE49-F238E27FC236}">
              <a16:creationId xmlns:a16="http://schemas.microsoft.com/office/drawing/2014/main" id="{3C3CE41F-AC56-418D-BC35-EEFAC553F3AC}"/>
            </a:ext>
          </a:extLst>
        </xdr:cNvPr>
        <xdr:cNvSpPr txBox="1"/>
      </xdr:nvSpPr>
      <xdr:spPr>
        <a:xfrm>
          <a:off x="7858125" y="10534650"/>
          <a:ext cx="466725" cy="21050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indent="0" algn="ctr"/>
          <a:r>
            <a:rPr lang="en-US" sz="1100" b="1">
              <a:solidFill>
                <a:schemeClr val="dk1">
                  <a:lumMod val="100000"/>
                </a:schemeClr>
              </a:solidFill>
              <a:latin typeface="Arial Narrow" panose="020B0606020202030204" pitchFamily="34" charset="0"/>
            </a:rPr>
            <a:t>Recv</a:t>
          </a:r>
        </a:p>
      </xdr:txBody>
    </xdr:sp>
    <xdr:clientData/>
  </xdr:twoCellAnchor>
  <xdr:twoCellAnchor>
    <xdr:from>
      <xdr:col>11</xdr:col>
      <xdr:colOff>0</xdr:colOff>
      <xdr:row>65</xdr:row>
      <xdr:rowOff>0</xdr:rowOff>
    </xdr:from>
    <xdr:to>
      <xdr:col>20</xdr:col>
      <xdr:colOff>0</xdr:colOff>
      <xdr:row>75</xdr:row>
      <xdr:rowOff>9525</xdr:rowOff>
    </xdr:to>
    <xdr:sp macro="" textlink="">
      <xdr:nvSpPr>
        <xdr:cNvPr id="167" name="Rectangle 166">
          <a:extLst>
            <a:ext uri="{FF2B5EF4-FFF2-40B4-BE49-F238E27FC236}">
              <a16:creationId xmlns:a16="http://schemas.microsoft.com/office/drawing/2014/main" id="{7613DE3D-35A9-4259-B42F-A99CF0C6078D}"/>
            </a:ext>
          </a:extLst>
        </xdr:cNvPr>
        <xdr:cNvSpPr/>
      </xdr:nvSpPr>
      <xdr:spPr>
        <a:xfrm>
          <a:off x="4248150" y="10734675"/>
          <a:ext cx="407670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ax.boy-scouts.net/faq.htm" TargetMode="External"/><Relationship Id="rId7" Type="http://schemas.openxmlformats.org/officeDocument/2006/relationships/printerSettings" Target="../printerSettings/printerSettings1.bin"/><Relationship Id="rId2" Type="http://schemas.openxmlformats.org/officeDocument/2006/relationships/hyperlink" Target="mailto:aedmunds@bellsouth.net" TargetMode="External"/><Relationship Id="rId1" Type="http://schemas.openxmlformats.org/officeDocument/2006/relationships/hyperlink" Target="mailto:aedmunds@bellsouth.net." TargetMode="External"/><Relationship Id="rId6" Type="http://schemas.openxmlformats.org/officeDocument/2006/relationships/hyperlink" Target="https://www.facebook.com/groups/GirlScoutTrax/" TargetMode="External"/><Relationship Id="rId5" Type="http://schemas.openxmlformats.org/officeDocument/2006/relationships/hyperlink" Target="https://gs-emilee.blogspot.com/" TargetMode="External"/><Relationship Id="rId4" Type="http://schemas.openxmlformats.org/officeDocument/2006/relationships/hyperlink" Target="http://trax.boy-scouts.net/gstrax.ht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girlscouts.org/cookies" TargetMode="External"/><Relationship Id="rId7" Type="http://schemas.openxmlformats.org/officeDocument/2006/relationships/comments" Target="../comments4.xml"/><Relationship Id="rId2" Type="http://schemas.openxmlformats.org/officeDocument/2006/relationships/hyperlink" Target="http://www.girlscouts.org/global_action_award" TargetMode="External"/><Relationship Id="rId1" Type="http://schemas.openxmlformats.org/officeDocument/2006/relationships/hyperlink" Target="http://www.girlscouts.org/world_thinking_day" TargetMode="External"/><Relationship Id="rId6" Type="http://schemas.openxmlformats.org/officeDocument/2006/relationships/vmlDrawing" Target="../drawings/vmlDrawing4.vml"/><Relationship Id="rId5" Type="http://schemas.openxmlformats.org/officeDocument/2006/relationships/drawing" Target="../drawings/drawing3.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irlscouts.org/content/dam/girlscouts-shared/template/documents/about/silver-girls_01.pdf" TargetMode="External"/><Relationship Id="rId1" Type="http://schemas.openxmlformats.org/officeDocument/2006/relationships/hyperlink" Target="http://www.girlscouts.org/program/gs_central/insignia/highest_awards/pdf/silver-girls_01.pdf" TargetMode="External"/><Relationship Id="rId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39997558519241921"/>
  </sheetPr>
  <dimension ref="A1:F78"/>
  <sheetViews>
    <sheetView showGridLines="0" tabSelected="1" zoomScaleNormal="100" workbookViewId="0">
      <selection activeCell="E4" sqref="E4"/>
    </sheetView>
  </sheetViews>
  <sheetFormatPr defaultColWidth="8.85546875" defaultRowHeight="12.75"/>
  <cols>
    <col min="1" max="1" width="4.7109375" customWidth="1"/>
    <col min="2" max="2" width="15.7109375" customWidth="1"/>
    <col min="3" max="3" width="10.7109375" customWidth="1"/>
    <col min="4" max="4" width="15.7109375" customWidth="1"/>
    <col min="5" max="5" width="18.85546875" customWidth="1"/>
    <col min="6" max="6" width="22.42578125" customWidth="1"/>
  </cols>
  <sheetData>
    <row r="1" spans="1:6" ht="45.75" customHeight="1">
      <c r="A1" s="598" t="s">
        <v>0</v>
      </c>
      <c r="B1" s="598"/>
      <c r="C1" s="598"/>
      <c r="D1" s="598"/>
      <c r="E1" s="598"/>
      <c r="F1" s="598"/>
    </row>
    <row r="2" spans="1:6" ht="22.5" customHeight="1">
      <c r="A2" s="599" t="s">
        <v>1</v>
      </c>
      <c r="B2" s="599"/>
      <c r="C2" s="599"/>
      <c r="D2" s="599"/>
      <c r="E2" s="599"/>
      <c r="F2" s="599"/>
    </row>
    <row r="3" spans="1:6" ht="9" customHeight="1" thickBot="1"/>
    <row r="4" spans="1:6" ht="13.5" thickBot="1">
      <c r="A4" s="49" t="s">
        <v>2</v>
      </c>
      <c r="B4" s="49"/>
      <c r="C4" s="49"/>
      <c r="D4" s="49"/>
      <c r="E4" s="497"/>
    </row>
    <row r="5" spans="1:6" ht="9" customHeight="1" thickBot="1"/>
    <row r="6" spans="1:6" ht="13.5" thickBot="1">
      <c r="A6" s="377" t="s">
        <v>3</v>
      </c>
      <c r="B6" s="377"/>
      <c r="C6" s="377"/>
      <c r="D6" s="377"/>
      <c r="E6" s="156"/>
    </row>
    <row r="7" spans="1:6" ht="9" customHeight="1"/>
    <row r="8" spans="1:6">
      <c r="A8" s="66" t="s">
        <v>4</v>
      </c>
      <c r="B8" s="6"/>
      <c r="C8" s="6"/>
      <c r="D8" s="6"/>
      <c r="E8" s="6"/>
      <c r="F8" s="6"/>
    </row>
    <row r="9" spans="1:6" ht="25.5" customHeight="1">
      <c r="A9" s="6"/>
      <c r="B9" s="601" t="s">
        <v>5</v>
      </c>
      <c r="C9" s="601"/>
      <c r="D9" s="601"/>
      <c r="E9" s="601"/>
      <c r="F9" s="601"/>
    </row>
    <row r="10" spans="1:6" ht="20.25" customHeight="1">
      <c r="A10" s="49" t="s">
        <v>6</v>
      </c>
      <c r="B10" s="49"/>
      <c r="C10" s="49"/>
      <c r="D10" s="49"/>
      <c r="E10" s="494"/>
      <c r="F10" s="49"/>
    </row>
    <row r="11" spans="1:6" ht="41.25" customHeight="1">
      <c r="B11" s="587" t="s">
        <v>7</v>
      </c>
      <c r="C11" s="586"/>
      <c r="D11" s="586"/>
      <c r="E11" s="586"/>
      <c r="F11" s="586"/>
    </row>
    <row r="12" spans="1:6" ht="20.25" customHeight="1">
      <c r="A12" s="49" t="s">
        <v>8</v>
      </c>
      <c r="B12" s="49"/>
      <c r="C12" s="49"/>
      <c r="D12" s="49"/>
      <c r="E12" s="494"/>
      <c r="F12" s="49"/>
    </row>
    <row r="13" spans="1:6" ht="25.5" customHeight="1">
      <c r="B13" s="586" t="s">
        <v>9</v>
      </c>
      <c r="C13" s="586"/>
      <c r="D13" s="586"/>
      <c r="E13" s="586"/>
      <c r="F13" s="586"/>
    </row>
    <row r="14" spans="1:6" ht="20.25" customHeight="1">
      <c r="A14" s="49" t="s">
        <v>10</v>
      </c>
      <c r="B14" s="49"/>
      <c r="C14" s="49"/>
      <c r="D14" s="49"/>
      <c r="E14" s="494"/>
      <c r="F14" s="49"/>
    </row>
    <row r="15" spans="1:6" ht="75.75" customHeight="1">
      <c r="B15" s="587" t="s">
        <v>1224</v>
      </c>
      <c r="C15" s="587"/>
      <c r="D15" s="587"/>
      <c r="E15" s="587"/>
      <c r="F15" s="587"/>
    </row>
    <row r="16" spans="1:6" s="6" customFormat="1" ht="18" customHeight="1">
      <c r="A16" s="66" t="s">
        <v>14</v>
      </c>
      <c r="B16" s="73"/>
      <c r="C16" s="73"/>
      <c r="D16" s="73"/>
      <c r="E16" s="73"/>
      <c r="F16" s="73"/>
    </row>
    <row r="17" spans="1:6" s="6" customFormat="1" ht="27.75" customHeight="1">
      <c r="B17" s="587" t="s">
        <v>15</v>
      </c>
      <c r="C17" s="587"/>
      <c r="D17" s="587"/>
      <c r="E17" s="587"/>
      <c r="F17" s="587"/>
    </row>
    <row r="18" spans="1:6" ht="20.25" customHeight="1">
      <c r="A18" s="49" t="s">
        <v>11</v>
      </c>
      <c r="B18" s="49"/>
      <c r="C18" s="49"/>
      <c r="D18" s="49"/>
      <c r="E18" s="494"/>
      <c r="F18" s="49"/>
    </row>
    <row r="19" spans="1:6" ht="26.25" customHeight="1">
      <c r="B19" s="587" t="s">
        <v>12</v>
      </c>
      <c r="C19" s="587"/>
      <c r="D19" s="587"/>
      <c r="E19" s="587"/>
      <c r="F19" s="587"/>
    </row>
    <row r="20" spans="1:6" s="191" customFormat="1" ht="15" customHeight="1">
      <c r="A20" s="602" t="s">
        <v>13</v>
      </c>
      <c r="B20" s="603"/>
      <c r="C20" s="603"/>
      <c r="D20" s="454"/>
      <c r="E20" s="491"/>
      <c r="F20" s="454"/>
    </row>
    <row r="21" spans="1:6" s="191" customFormat="1" ht="38.25" customHeight="1">
      <c r="A21" s="453"/>
      <c r="B21" s="604" t="s">
        <v>1212</v>
      </c>
      <c r="C21" s="604"/>
      <c r="D21" s="604"/>
      <c r="E21" s="604"/>
      <c r="F21" s="604"/>
    </row>
    <row r="22" spans="1:6" ht="32.25" customHeight="1">
      <c r="A22" s="594" t="s">
        <v>1198</v>
      </c>
      <c r="B22" s="594"/>
      <c r="C22" s="594"/>
      <c r="D22" s="594"/>
      <c r="E22" s="594"/>
      <c r="F22" s="594"/>
    </row>
    <row r="23" spans="1:6" s="7" customFormat="1" ht="39" customHeight="1">
      <c r="A23"/>
      <c r="B23" s="587" t="s">
        <v>16</v>
      </c>
      <c r="C23" s="587"/>
      <c r="D23" s="587"/>
      <c r="E23" s="587"/>
      <c r="F23" s="587"/>
    </row>
    <row r="24" spans="1:6" ht="20.25" customHeight="1">
      <c r="A24" s="377" t="s">
        <v>17</v>
      </c>
      <c r="B24" s="377"/>
      <c r="C24" s="377"/>
      <c r="D24" s="377"/>
      <c r="E24" s="377"/>
      <c r="F24" s="377"/>
    </row>
    <row r="25" spans="1:6" ht="70.5" customHeight="1">
      <c r="B25" s="587" t="s">
        <v>18</v>
      </c>
      <c r="C25" s="587"/>
      <c r="D25" s="587"/>
      <c r="E25" s="587"/>
      <c r="F25" s="587"/>
    </row>
    <row r="26" spans="1:6" ht="21" customHeight="1">
      <c r="A26" s="452" t="s">
        <v>19</v>
      </c>
      <c r="B26" s="458"/>
      <c r="C26" s="458"/>
      <c r="D26" s="458"/>
      <c r="E26" s="490"/>
      <c r="F26" s="458"/>
    </row>
    <row r="27" spans="1:6" ht="106.5" customHeight="1">
      <c r="B27" s="596" t="s">
        <v>1199</v>
      </c>
      <c r="C27" s="596"/>
      <c r="D27" s="596"/>
      <c r="E27" s="596"/>
      <c r="F27" s="596"/>
    </row>
    <row r="28" spans="1:6" ht="20.25" customHeight="1">
      <c r="A28" s="49" t="s">
        <v>20</v>
      </c>
      <c r="B28" s="49"/>
      <c r="C28" s="49"/>
      <c r="D28" s="49"/>
      <c r="E28" s="494"/>
      <c r="F28" s="49"/>
    </row>
    <row r="29" spans="1:6" ht="105.75" customHeight="1">
      <c r="B29" s="596" t="s">
        <v>21</v>
      </c>
      <c r="C29" s="596"/>
      <c r="D29" s="596"/>
      <c r="E29" s="596"/>
      <c r="F29" s="596"/>
    </row>
    <row r="30" spans="1:6" ht="36" customHeight="1">
      <c r="B30" s="596" t="s">
        <v>22</v>
      </c>
      <c r="C30" s="596"/>
      <c r="D30" s="596"/>
      <c r="E30" s="596"/>
      <c r="F30" s="596"/>
    </row>
    <row r="31" spans="1:6">
      <c r="B31" s="456"/>
      <c r="C31" s="600" t="s">
        <v>23</v>
      </c>
      <c r="D31" s="600"/>
      <c r="E31" s="493"/>
    </row>
    <row r="32" spans="1:6" ht="12.75" customHeight="1">
      <c r="A32" s="452" t="s">
        <v>24</v>
      </c>
      <c r="B32" s="457"/>
      <c r="C32" s="457"/>
      <c r="D32" s="457"/>
      <c r="E32" s="492"/>
      <c r="F32" s="457"/>
    </row>
    <row r="33" spans="1:6" ht="40.5" customHeight="1">
      <c r="B33" s="587" t="s">
        <v>25</v>
      </c>
      <c r="C33" s="587"/>
      <c r="D33" s="587"/>
      <c r="E33" s="587"/>
      <c r="F33" s="587"/>
    </row>
    <row r="34" spans="1:6">
      <c r="B34" s="457"/>
      <c r="C34" s="600" t="s">
        <v>26</v>
      </c>
      <c r="D34" s="600"/>
      <c r="E34" s="600"/>
      <c r="F34" s="600"/>
    </row>
    <row r="35" spans="1:6" ht="51" customHeight="1">
      <c r="B35" s="597" t="s">
        <v>27</v>
      </c>
      <c r="C35" s="597"/>
      <c r="D35" s="597"/>
      <c r="E35" s="597"/>
      <c r="F35" s="597"/>
    </row>
    <row r="36" spans="1:6" ht="20.25" customHeight="1">
      <c r="A36" s="49" t="s">
        <v>28</v>
      </c>
      <c r="B36" s="49"/>
      <c r="C36" s="49"/>
      <c r="D36" s="49"/>
      <c r="E36" s="494"/>
      <c r="F36" s="49"/>
    </row>
    <row r="37" spans="1:6" ht="54.75" customHeight="1">
      <c r="B37" s="596" t="s">
        <v>1214</v>
      </c>
      <c r="C37" s="597"/>
      <c r="D37" s="597"/>
      <c r="E37" s="597"/>
      <c r="F37" s="597"/>
    </row>
    <row r="38" spans="1:6" ht="18" customHeight="1">
      <c r="A38" s="377" t="s">
        <v>29</v>
      </c>
      <c r="B38" s="377"/>
      <c r="C38" s="377"/>
      <c r="D38" s="377"/>
      <c r="E38" s="377"/>
      <c r="F38" s="377"/>
    </row>
    <row r="39" spans="1:6" ht="28.5" customHeight="1">
      <c r="B39" s="586" t="s">
        <v>30</v>
      </c>
      <c r="C39" s="586"/>
      <c r="D39" s="586"/>
      <c r="E39" s="586"/>
      <c r="F39" s="586"/>
    </row>
    <row r="40" spans="1:6" ht="66" customHeight="1">
      <c r="B40" s="587" t="s">
        <v>31</v>
      </c>
      <c r="C40" s="587"/>
      <c r="D40" s="587"/>
      <c r="E40" s="587"/>
      <c r="F40" s="587"/>
    </row>
    <row r="41" spans="1:6" ht="12.75" customHeight="1">
      <c r="B41" s="318" t="s">
        <v>32</v>
      </c>
      <c r="C41" s="56"/>
      <c r="D41" s="376" t="s">
        <v>33</v>
      </c>
      <c r="E41" s="376"/>
    </row>
    <row r="42" spans="1:6">
      <c r="B42" s="452"/>
      <c r="C42" s="325" t="s">
        <v>34</v>
      </c>
      <c r="D42" s="326" t="s">
        <v>35</v>
      </c>
      <c r="E42" s="326"/>
      <c r="F42" s="131"/>
    </row>
    <row r="43" spans="1:6" ht="27.75" customHeight="1">
      <c r="B43" s="586" t="s">
        <v>36</v>
      </c>
      <c r="C43" s="586"/>
      <c r="D43" s="586"/>
      <c r="E43" s="586"/>
      <c r="F43" s="586"/>
    </row>
    <row r="44" spans="1:6" s="7" customFormat="1" ht="25.5" customHeight="1">
      <c r="A44"/>
      <c r="B44" s="586" t="s">
        <v>37</v>
      </c>
      <c r="C44" s="586"/>
      <c r="D44" s="586"/>
      <c r="E44" s="586"/>
      <c r="F44" s="586"/>
    </row>
    <row r="45" spans="1:6" ht="19.5" customHeight="1">
      <c r="A45" s="452" t="s">
        <v>38</v>
      </c>
      <c r="B45" s="458"/>
      <c r="C45" s="458"/>
      <c r="D45" s="458"/>
      <c r="E45" s="490"/>
      <c r="F45" s="458"/>
    </row>
    <row r="46" spans="1:6">
      <c r="A46" s="455"/>
      <c r="B46" s="589" t="s">
        <v>39</v>
      </c>
      <c r="C46" s="589"/>
      <c r="D46" s="56"/>
      <c r="E46" s="56"/>
      <c r="F46" s="56"/>
    </row>
    <row r="47" spans="1:6">
      <c r="A47" s="588" t="s">
        <v>40</v>
      </c>
      <c r="B47" s="588"/>
      <c r="C47" s="588"/>
      <c r="D47" s="588"/>
      <c r="E47" s="588"/>
      <c r="F47" s="588"/>
    </row>
    <row r="48" spans="1:6">
      <c r="B48" s="196" t="s">
        <v>41</v>
      </c>
      <c r="C48" s="13">
        <v>39797</v>
      </c>
      <c r="D48" s="590" t="s">
        <v>42</v>
      </c>
      <c r="E48" s="590"/>
      <c r="F48" s="590"/>
    </row>
    <row r="49" spans="2:6" ht="28.5" customHeight="1">
      <c r="B49" s="498" t="s">
        <v>43</v>
      </c>
      <c r="C49" s="499">
        <v>39799</v>
      </c>
      <c r="D49" s="595" t="s">
        <v>44</v>
      </c>
      <c r="E49" s="595"/>
      <c r="F49" s="595"/>
    </row>
    <row r="50" spans="2:6" ht="12.75" customHeight="1">
      <c r="B50" s="196" t="s">
        <v>45</v>
      </c>
      <c r="C50" s="79">
        <v>39921</v>
      </c>
      <c r="D50" s="591" t="s">
        <v>46</v>
      </c>
      <c r="E50" s="591"/>
      <c r="F50" s="592"/>
    </row>
    <row r="51" spans="2:6">
      <c r="B51" s="196" t="s">
        <v>47</v>
      </c>
      <c r="C51" s="11">
        <v>40035</v>
      </c>
      <c r="D51" s="197" t="s">
        <v>48</v>
      </c>
      <c r="E51" s="197"/>
      <c r="F51" s="455"/>
    </row>
    <row r="52" spans="2:6">
      <c r="B52" s="196" t="s">
        <v>49</v>
      </c>
      <c r="C52" s="11">
        <v>40074</v>
      </c>
      <c r="D52" s="197" t="s">
        <v>50</v>
      </c>
      <c r="E52" s="197"/>
      <c r="F52" s="455"/>
    </row>
    <row r="53" spans="2:6">
      <c r="B53" s="196" t="s">
        <v>51</v>
      </c>
      <c r="C53" s="11">
        <v>40108</v>
      </c>
      <c r="D53" s="197" t="s">
        <v>52</v>
      </c>
      <c r="E53" s="197"/>
      <c r="F53" s="455"/>
    </row>
    <row r="54" spans="2:6">
      <c r="B54" s="196" t="s">
        <v>53</v>
      </c>
      <c r="C54" s="11">
        <v>40400</v>
      </c>
      <c r="D54" s="197" t="s">
        <v>54</v>
      </c>
      <c r="E54" s="197"/>
    </row>
    <row r="55" spans="2:6" ht="36.75" customHeight="1">
      <c r="B55" s="498" t="s">
        <v>55</v>
      </c>
      <c r="C55" s="500">
        <v>40562</v>
      </c>
      <c r="D55" s="585" t="s">
        <v>56</v>
      </c>
      <c r="E55" s="585"/>
      <c r="F55" s="585"/>
    </row>
    <row r="56" spans="2:6" ht="25.5" customHeight="1">
      <c r="B56" s="498" t="s">
        <v>57</v>
      </c>
      <c r="C56" s="500">
        <v>40867</v>
      </c>
      <c r="D56" s="585" t="s">
        <v>58</v>
      </c>
      <c r="E56" s="585"/>
      <c r="F56" s="585"/>
    </row>
    <row r="57" spans="2:6">
      <c r="B57" s="377" t="s">
        <v>59</v>
      </c>
      <c r="C57" s="11">
        <v>40924</v>
      </c>
      <c r="D57" s="283" t="s">
        <v>60</v>
      </c>
      <c r="E57" s="283"/>
      <c r="F57" s="278"/>
    </row>
    <row r="58" spans="2:6">
      <c r="B58" s="377" t="s">
        <v>61</v>
      </c>
      <c r="C58" s="11">
        <v>41022</v>
      </c>
      <c r="D58" s="283" t="s">
        <v>62</v>
      </c>
      <c r="E58" s="283"/>
      <c r="F58" s="278"/>
    </row>
    <row r="59" spans="2:6">
      <c r="B59" s="377" t="s">
        <v>63</v>
      </c>
      <c r="C59" s="11">
        <v>42128</v>
      </c>
      <c r="D59" s="283" t="s">
        <v>64</v>
      </c>
      <c r="E59" s="283"/>
    </row>
    <row r="60" spans="2:6" ht="40.5" customHeight="1">
      <c r="B60" s="377" t="s">
        <v>65</v>
      </c>
      <c r="C60" s="11">
        <v>42213</v>
      </c>
      <c r="D60" s="585" t="s">
        <v>66</v>
      </c>
      <c r="E60" s="585"/>
      <c r="F60" s="585"/>
    </row>
    <row r="61" spans="2:6" ht="12.75" customHeight="1">
      <c r="B61" s="377" t="s">
        <v>67</v>
      </c>
      <c r="C61" s="11">
        <v>42222</v>
      </c>
      <c r="D61" s="593" t="s">
        <v>68</v>
      </c>
      <c r="E61" s="593"/>
      <c r="F61" s="592"/>
    </row>
    <row r="62" spans="2:6">
      <c r="B62" s="377" t="s">
        <v>69</v>
      </c>
      <c r="C62" s="11">
        <v>42282</v>
      </c>
      <c r="D62" s="593" t="s">
        <v>70</v>
      </c>
      <c r="E62" s="593"/>
      <c r="F62" s="592"/>
    </row>
    <row r="63" spans="2:6" ht="24.75" customHeight="1">
      <c r="B63" s="498" t="s">
        <v>71</v>
      </c>
      <c r="C63" s="500">
        <v>42878</v>
      </c>
      <c r="D63" s="585" t="s">
        <v>72</v>
      </c>
      <c r="E63" s="585"/>
      <c r="F63" s="585"/>
    </row>
    <row r="64" spans="2:6">
      <c r="B64" s="377" t="s">
        <v>73</v>
      </c>
      <c r="C64" s="11">
        <v>42959</v>
      </c>
      <c r="D64" s="585" t="s">
        <v>74</v>
      </c>
      <c r="E64" s="585"/>
      <c r="F64" s="585"/>
    </row>
    <row r="65" spans="2:6">
      <c r="D65" s="585"/>
      <c r="E65" s="585"/>
      <c r="F65" s="585"/>
    </row>
    <row r="66" spans="2:6" ht="12.75" customHeight="1">
      <c r="B66" s="377" t="s">
        <v>75</v>
      </c>
      <c r="C66" s="11">
        <v>42983</v>
      </c>
      <c r="D66" s="585" t="s">
        <v>76</v>
      </c>
      <c r="E66" s="585"/>
      <c r="F66" s="585"/>
    </row>
    <row r="67" spans="2:6">
      <c r="B67" s="377" t="s">
        <v>77</v>
      </c>
      <c r="C67" s="11">
        <v>43006</v>
      </c>
      <c r="D67" s="585" t="s">
        <v>76</v>
      </c>
      <c r="E67" s="585"/>
      <c r="F67" s="585"/>
    </row>
    <row r="68" spans="2:6">
      <c r="B68" s="377" t="s">
        <v>78</v>
      </c>
      <c r="C68" s="11">
        <v>43051</v>
      </c>
      <c r="D68" s="585" t="s">
        <v>76</v>
      </c>
      <c r="E68" s="585"/>
      <c r="F68" s="585"/>
    </row>
    <row r="69" spans="2:6">
      <c r="B69" s="377" t="s">
        <v>79</v>
      </c>
      <c r="C69" s="11">
        <v>43314</v>
      </c>
      <c r="D69" s="585" t="s">
        <v>80</v>
      </c>
      <c r="E69" s="585"/>
      <c r="F69" s="585"/>
    </row>
    <row r="70" spans="2:6" ht="28.5" customHeight="1">
      <c r="B70" s="498" t="s">
        <v>81</v>
      </c>
      <c r="C70" s="500">
        <v>43693</v>
      </c>
      <c r="D70" s="584" t="s">
        <v>82</v>
      </c>
      <c r="E70" s="584"/>
      <c r="F70" s="584"/>
    </row>
    <row r="71" spans="2:6" ht="12.75" customHeight="1">
      <c r="B71" s="377" t="s">
        <v>83</v>
      </c>
      <c r="C71" s="11">
        <v>43700</v>
      </c>
      <c r="D71" s="584" t="s">
        <v>84</v>
      </c>
      <c r="E71" s="584"/>
      <c r="F71" s="584"/>
    </row>
    <row r="72" spans="2:6">
      <c r="B72" s="377" t="s">
        <v>85</v>
      </c>
      <c r="C72" s="11">
        <v>43703</v>
      </c>
      <c r="D72" s="584" t="s">
        <v>84</v>
      </c>
      <c r="E72" s="584"/>
      <c r="F72" s="584"/>
    </row>
    <row r="73" spans="2:6" ht="26.25" customHeight="1">
      <c r="B73" s="377" t="s">
        <v>86</v>
      </c>
      <c r="C73" s="11">
        <v>44058</v>
      </c>
      <c r="D73" s="584" t="s">
        <v>1213</v>
      </c>
      <c r="E73" s="584"/>
      <c r="F73" s="584"/>
    </row>
    <row r="74" spans="2:6">
      <c r="B74" s="377" t="s">
        <v>1218</v>
      </c>
      <c r="C74" s="11">
        <v>44060</v>
      </c>
      <c r="D74" s="584" t="s">
        <v>1219</v>
      </c>
      <c r="E74" s="584"/>
      <c r="F74" s="584"/>
    </row>
    <row r="75" spans="2:6">
      <c r="B75" s="377" t="s">
        <v>1220</v>
      </c>
      <c r="C75" s="11">
        <v>44060</v>
      </c>
      <c r="D75" s="584" t="s">
        <v>1221</v>
      </c>
      <c r="E75" s="584"/>
      <c r="F75" s="584"/>
    </row>
    <row r="76" spans="2:6">
      <c r="B76" s="377" t="s">
        <v>1222</v>
      </c>
      <c r="C76" s="11">
        <v>44060</v>
      </c>
      <c r="D76" s="584" t="s">
        <v>1219</v>
      </c>
      <c r="E76" s="584"/>
      <c r="F76" s="584"/>
    </row>
    <row r="77" spans="2:6">
      <c r="B77" s="377" t="s">
        <v>1223</v>
      </c>
      <c r="C77" s="11">
        <v>44063</v>
      </c>
      <c r="D77" s="584" t="s">
        <v>1219</v>
      </c>
      <c r="E77" s="584"/>
      <c r="F77" s="584"/>
    </row>
    <row r="78" spans="2:6">
      <c r="B78" s="377" t="s">
        <v>1225</v>
      </c>
      <c r="C78" s="11">
        <v>44075</v>
      </c>
      <c r="D78" s="584" t="s">
        <v>1226</v>
      </c>
      <c r="E78" s="584"/>
      <c r="F78" s="584"/>
    </row>
  </sheetData>
  <sheetProtection algorithmName="SHA-512" hashValue="FMrxdOYcIr9kMDjKJ7EkPqcAfUSZuxdmUMv7WWzRcztvgBistxye+7sgQccd6OX3TT+UA2w/l6j9x8HldPlMEQ==" saltValue="/28HSAiWiEsVTzVRP3DPUw==" spinCount="100000" sheet="1" objects="1" scenarios="1" selectLockedCells="1"/>
  <mergeCells count="50">
    <mergeCell ref="D66:F66"/>
    <mergeCell ref="D61:F61"/>
    <mergeCell ref="D67:F67"/>
    <mergeCell ref="D63:F63"/>
    <mergeCell ref="D72:F72"/>
    <mergeCell ref="D70:F70"/>
    <mergeCell ref="D68:F68"/>
    <mergeCell ref="D69:F69"/>
    <mergeCell ref="A1:F1"/>
    <mergeCell ref="A2:F2"/>
    <mergeCell ref="B29:F29"/>
    <mergeCell ref="B35:F35"/>
    <mergeCell ref="C34:F34"/>
    <mergeCell ref="B27:F27"/>
    <mergeCell ref="B9:F9"/>
    <mergeCell ref="B15:F15"/>
    <mergeCell ref="B11:F11"/>
    <mergeCell ref="B13:F13"/>
    <mergeCell ref="B19:F19"/>
    <mergeCell ref="A20:C20"/>
    <mergeCell ref="B21:F21"/>
    <mergeCell ref="B30:F30"/>
    <mergeCell ref="C31:D31"/>
    <mergeCell ref="B25:F25"/>
    <mergeCell ref="D62:F62"/>
    <mergeCell ref="B17:F17"/>
    <mergeCell ref="A22:F22"/>
    <mergeCell ref="D49:F49"/>
    <mergeCell ref="D56:F56"/>
    <mergeCell ref="D55:F55"/>
    <mergeCell ref="B37:F37"/>
    <mergeCell ref="B39:F39"/>
    <mergeCell ref="B23:F23"/>
    <mergeCell ref="B33:F33"/>
    <mergeCell ref="D78:F78"/>
    <mergeCell ref="D77:F77"/>
    <mergeCell ref="D60:F60"/>
    <mergeCell ref="B44:F44"/>
    <mergeCell ref="B40:F40"/>
    <mergeCell ref="A47:F47"/>
    <mergeCell ref="B46:C46"/>
    <mergeCell ref="D48:F48"/>
    <mergeCell ref="D50:F50"/>
    <mergeCell ref="B43:F43"/>
    <mergeCell ref="D74:F74"/>
    <mergeCell ref="D76:F76"/>
    <mergeCell ref="D75:F75"/>
    <mergeCell ref="D71:F71"/>
    <mergeCell ref="D73:F73"/>
    <mergeCell ref="D64:F65"/>
  </mergeCells>
  <phoneticPr fontId="2" type="noConversion"/>
  <hyperlinks>
    <hyperlink ref="B46" r:id="rId1" display="aedmunds@bellsouth.net." xr:uid="{00000000-0004-0000-0000-000000000000}"/>
    <hyperlink ref="B46:C46" r:id="rId2" display="aedmunds@bellsouth.net" xr:uid="{00000000-0004-0000-0000-000001000000}"/>
    <hyperlink ref="C34" r:id="rId3" xr:uid="{00000000-0004-0000-0000-000002000000}"/>
    <hyperlink ref="D41" r:id="rId4" xr:uid="{00000000-0004-0000-0000-000003000000}"/>
    <hyperlink ref="C31" r:id="rId5" xr:uid="{54FC8E2C-A497-4F85-AAAF-33FE35F15F23}"/>
    <hyperlink ref="D42" r:id="rId6" xr:uid="{AD431278-8B0C-4C22-A552-9A64D706CF7F}"/>
  </hyperlinks>
  <pageMargins left="0.75" right="0.75" top="1" bottom="1" header="0.5" footer="0.5"/>
  <pageSetup orientation="portrait" horizontalDpi="4294967293" r:id="rId7"/>
  <headerFooter alignWithMargins="0">
    <oddHeader>&amp;C&amp;"Arial,Bold"&amp;14CadetteTrax&amp;12
Instructions Page - &amp;D</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51"/>
  </sheetPr>
  <dimension ref="A1:AG195"/>
  <sheetViews>
    <sheetView showGridLines="0" zoomScaleNormal="100" workbookViewId="0">
      <pane ySplit="4" topLeftCell="A5" activePane="bottomLeft" state="frozen"/>
      <selection pane="bottomLeft" activeCell="D6" sqref="D6"/>
    </sheetView>
  </sheetViews>
  <sheetFormatPr defaultColWidth="8.85546875" defaultRowHeight="12.75"/>
  <cols>
    <col min="1" max="1" width="14.7109375" customWidth="1"/>
    <col min="2" max="2" width="2.7109375" customWidth="1"/>
    <col min="3" max="3" width="32.7109375" customWidth="1"/>
    <col min="4" max="33" width="3.28515625" customWidth="1"/>
  </cols>
  <sheetData>
    <row r="1" spans="1:33" ht="17.25" customHeight="1">
      <c r="A1" s="60"/>
      <c r="B1" s="105" t="s">
        <v>1015</v>
      </c>
      <c r="C1" s="481">
        <f>Instructions!E4</f>
        <v>0</v>
      </c>
      <c r="D1" s="614" t="str">
        <f ca="1">Cadette_1!$U$1</f>
        <v>Cadette_1</v>
      </c>
      <c r="E1" s="614" t="str">
        <f ca="1">Cadette_2!$U$1</f>
        <v>Cadette_2</v>
      </c>
      <c r="F1" s="614" t="str">
        <f ca="1">Cadette_3!$U$1</f>
        <v>Cadette_3</v>
      </c>
      <c r="G1" s="614" t="str">
        <f ca="1">Cadette_4!$U$1</f>
        <v>Cadette_4</v>
      </c>
      <c r="H1" s="614" t="str">
        <f ca="1">Cadette_5!$U$1</f>
        <v>Cadette_5</v>
      </c>
      <c r="I1" s="614" t="str">
        <f ca="1">Cadette_6!$U$1</f>
        <v>Cadette_6</v>
      </c>
      <c r="J1" s="614" t="str">
        <f ca="1">Cadette_7!$U$1</f>
        <v>Cadette_7</v>
      </c>
      <c r="K1" s="614" t="str">
        <f ca="1">Cadette_8!$U$1</f>
        <v>Cadette_8</v>
      </c>
      <c r="L1" s="614" t="str">
        <f ca="1">Cadette_9!$U$1</f>
        <v>Cadette_9</v>
      </c>
      <c r="M1" s="614" t="str">
        <f ca="1">Cadette_10!$U$1</f>
        <v>Cadette_10</v>
      </c>
      <c r="N1" s="614" t="str">
        <f ca="1">Cadette_11!$U$1</f>
        <v>Cadette_11</v>
      </c>
      <c r="O1" s="614" t="str">
        <f ca="1">Cadette_12!$U$1</f>
        <v>Cadette_12</v>
      </c>
      <c r="P1" s="614" t="str">
        <f ca="1">Cadette_13!$U$1</f>
        <v>Cadette_13</v>
      </c>
      <c r="Q1" s="614" t="str">
        <f ca="1">Cadette_14!$U$1</f>
        <v>Cadette_14</v>
      </c>
      <c r="R1" s="614" t="str">
        <f ca="1">Cadette_15!$U$1</f>
        <v>Cadette_15</v>
      </c>
      <c r="S1" s="614" t="str">
        <f ca="1">Cadette_16!$U$1</f>
        <v>Cadette_16</v>
      </c>
      <c r="T1" s="614" t="str">
        <f ca="1">Cadette_17!$U$1</f>
        <v>Cadette_17</v>
      </c>
      <c r="U1" s="614" t="str">
        <f ca="1">Cadette_18!$U$1</f>
        <v>Cadette_18</v>
      </c>
      <c r="V1" s="614" t="str">
        <f ca="1">Cadette_19!$U$1</f>
        <v>Cadette_19</v>
      </c>
      <c r="W1" s="614" t="str">
        <f ca="1">Cadette_20!$U$1</f>
        <v>Cadette_20</v>
      </c>
      <c r="X1" s="614" t="str">
        <f ca="1">Cadette_21!$U$1</f>
        <v>Cadette_21</v>
      </c>
      <c r="Y1" s="614" t="str">
        <f ca="1">Cadette_22!$U$1</f>
        <v>Cadette_22</v>
      </c>
      <c r="Z1" s="614" t="str">
        <f ca="1">Cadette_23!$U$1</f>
        <v>Cadette_23</v>
      </c>
      <c r="AA1" s="614" t="str">
        <f ca="1">Cadette_24!$U$1</f>
        <v>Cadette_24</v>
      </c>
      <c r="AB1" s="614" t="str">
        <f ca="1">Cadette_25!$U$1</f>
        <v>Cadette_25</v>
      </c>
      <c r="AC1" s="614" t="str">
        <f ca="1">Cadette_26!$U$1</f>
        <v>Cadette_26</v>
      </c>
      <c r="AD1" s="614" t="str">
        <f ca="1">Cadette_27!$U$1</f>
        <v>Cadette_27</v>
      </c>
      <c r="AE1" s="614" t="str">
        <f ca="1">Cadette_28!$U$1</f>
        <v>Cadette_28</v>
      </c>
      <c r="AF1" s="614" t="str">
        <f ca="1">Cadette_29!$U$1</f>
        <v>Cadette_29</v>
      </c>
      <c r="AG1" s="614" t="str">
        <f ca="1">Cadette_30!$U$1</f>
        <v>Cadette_30</v>
      </c>
    </row>
    <row r="2" spans="1:33" ht="12.75" customHeight="1">
      <c r="A2" s="61"/>
      <c r="B2" s="77" t="s">
        <v>1016</v>
      </c>
      <c r="C2" s="72">
        <f>Instructions!E6</f>
        <v>0</v>
      </c>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row>
    <row r="3" spans="1:33" ht="10.5" customHeight="1">
      <c r="A3" s="60"/>
      <c r="B3" s="678"/>
      <c r="C3" s="679"/>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row>
    <row r="4" spans="1:33">
      <c r="A4" s="676" t="s">
        <v>1017</v>
      </c>
      <c r="B4" s="676"/>
      <c r="C4" s="677"/>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row>
    <row r="5" spans="1:33">
      <c r="B5" s="123" t="s">
        <v>1036</v>
      </c>
      <c r="C5" s="124"/>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row>
    <row r="6" spans="1:33">
      <c r="A6" s="284"/>
      <c r="B6" s="125">
        <v>1</v>
      </c>
      <c r="C6" s="126" t="s">
        <v>1037</v>
      </c>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row>
    <row r="7" spans="1:33">
      <c r="B7" s="125">
        <v>2</v>
      </c>
      <c r="C7" s="126" t="s">
        <v>1038</v>
      </c>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row>
    <row r="8" spans="1:33" ht="13.5" customHeight="1">
      <c r="B8" s="125">
        <v>3</v>
      </c>
      <c r="C8" s="126" t="s">
        <v>1039</v>
      </c>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row>
    <row r="9" spans="1:33">
      <c r="B9" s="128">
        <v>4</v>
      </c>
      <c r="C9" s="126" t="s">
        <v>1040</v>
      </c>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row>
    <row r="10" spans="1:33" ht="13.5" thickBot="1">
      <c r="B10" s="128">
        <v>5</v>
      </c>
      <c r="C10" s="126" t="s">
        <v>1041</v>
      </c>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row>
    <row r="11" spans="1:33" ht="12.75" customHeight="1" thickBot="1">
      <c r="B11" s="125"/>
      <c r="C11" s="129" t="s">
        <v>118</v>
      </c>
      <c r="D11" s="130" t="str">
        <f t="shared" ref="D11:R11" si="0">IF(COUNTIF(D6:D10,"C")&gt;4,"C",IF(COUNTIF(D6:D10,"C")&gt;0,"P"," "))</f>
        <v xml:space="preserve"> </v>
      </c>
      <c r="E11" s="130" t="str">
        <f t="shared" si="0"/>
        <v xml:space="preserve"> </v>
      </c>
      <c r="F11" s="130" t="str">
        <f t="shared" si="0"/>
        <v xml:space="preserve"> </v>
      </c>
      <c r="G11" s="130" t="str">
        <f t="shared" si="0"/>
        <v xml:space="preserve"> </v>
      </c>
      <c r="H11" s="130" t="str">
        <f t="shared" si="0"/>
        <v xml:space="preserve"> </v>
      </c>
      <c r="I11" s="130" t="str">
        <f t="shared" si="0"/>
        <v xml:space="preserve"> </v>
      </c>
      <c r="J11" s="130" t="str">
        <f t="shared" si="0"/>
        <v xml:space="preserve"> </v>
      </c>
      <c r="K11" s="130" t="str">
        <f t="shared" si="0"/>
        <v xml:space="preserve"> </v>
      </c>
      <c r="L11" s="130" t="str">
        <f t="shared" si="0"/>
        <v xml:space="preserve"> </v>
      </c>
      <c r="M11" s="130" t="str">
        <f t="shared" si="0"/>
        <v xml:space="preserve"> </v>
      </c>
      <c r="N11" s="130" t="str">
        <f t="shared" si="0"/>
        <v xml:space="preserve"> </v>
      </c>
      <c r="O11" s="130" t="str">
        <f t="shared" si="0"/>
        <v xml:space="preserve"> </v>
      </c>
      <c r="P11" s="130" t="str">
        <f t="shared" si="0"/>
        <v xml:space="preserve"> </v>
      </c>
      <c r="Q11" s="130" t="str">
        <f t="shared" si="0"/>
        <v xml:space="preserve"> </v>
      </c>
      <c r="R11" s="130" t="str">
        <f t="shared" si="0"/>
        <v xml:space="preserve"> </v>
      </c>
      <c r="S11" s="130" t="str">
        <f t="shared" ref="S11:AG11" si="1">IF(COUNTIF(S6:S10,"C")&gt;4,"C",IF(COUNTIF(S6:S10,"C")&gt;0,"P"," "))</f>
        <v xml:space="preserve"> </v>
      </c>
      <c r="T11" s="130" t="str">
        <f t="shared" si="1"/>
        <v xml:space="preserve"> </v>
      </c>
      <c r="U11" s="130" t="str">
        <f t="shared" si="1"/>
        <v xml:space="preserve"> </v>
      </c>
      <c r="V11" s="130" t="str">
        <f t="shared" si="1"/>
        <v xml:space="preserve"> </v>
      </c>
      <c r="W11" s="130" t="str">
        <f t="shared" si="1"/>
        <v xml:space="preserve"> </v>
      </c>
      <c r="X11" s="130" t="str">
        <f t="shared" si="1"/>
        <v xml:space="preserve"> </v>
      </c>
      <c r="Y11" s="130" t="str">
        <f t="shared" si="1"/>
        <v xml:space="preserve"> </v>
      </c>
      <c r="Z11" s="130" t="str">
        <f t="shared" si="1"/>
        <v xml:space="preserve"> </v>
      </c>
      <c r="AA11" s="130" t="str">
        <f t="shared" si="1"/>
        <v xml:space="preserve"> </v>
      </c>
      <c r="AB11" s="130" t="str">
        <f t="shared" si="1"/>
        <v xml:space="preserve"> </v>
      </c>
      <c r="AC11" s="130" t="str">
        <f t="shared" si="1"/>
        <v xml:space="preserve"> </v>
      </c>
      <c r="AD11" s="130" t="str">
        <f t="shared" si="1"/>
        <v xml:space="preserve"> </v>
      </c>
      <c r="AE11" s="130" t="str">
        <f t="shared" si="1"/>
        <v xml:space="preserve"> </v>
      </c>
      <c r="AF11" s="130" t="str">
        <f t="shared" si="1"/>
        <v xml:space="preserve"> </v>
      </c>
      <c r="AG11" s="130" t="str">
        <f t="shared" si="1"/>
        <v xml:space="preserve"> </v>
      </c>
    </row>
    <row r="12" spans="1:33">
      <c r="B12" s="123" t="s">
        <v>1042</v>
      </c>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row>
    <row r="13" spans="1:33">
      <c r="B13" s="125">
        <v>1</v>
      </c>
      <c r="C13" s="126" t="s">
        <v>1037</v>
      </c>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3" ht="12" customHeight="1">
      <c r="B14" s="125">
        <v>2</v>
      </c>
      <c r="C14" s="126" t="s">
        <v>1038</v>
      </c>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row>
    <row r="15" spans="1:33">
      <c r="B15" s="125">
        <v>3</v>
      </c>
      <c r="C15" s="126" t="s">
        <v>1039</v>
      </c>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row>
    <row r="16" spans="1:33" ht="12.75" customHeight="1">
      <c r="B16" s="128">
        <v>4</v>
      </c>
      <c r="C16" s="126" t="s">
        <v>1040</v>
      </c>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row>
    <row r="17" spans="1:33" ht="13.5" thickBot="1">
      <c r="B17" s="128">
        <v>5</v>
      </c>
      <c r="C17" s="126" t="s">
        <v>1041</v>
      </c>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row>
    <row r="18" spans="1:33" ht="13.5" thickBot="1">
      <c r="B18" s="125"/>
      <c r="C18" s="129" t="s">
        <v>118</v>
      </c>
      <c r="D18" s="130" t="str">
        <f t="shared" ref="D18:R18" si="2">IF(COUNTIF(D13:D17,"C")&gt;4,"C",IF(COUNTIF(D13:D17,"C")&gt;0,"P"," "))</f>
        <v xml:space="preserve"> </v>
      </c>
      <c r="E18" s="130" t="str">
        <f t="shared" si="2"/>
        <v xml:space="preserve"> </v>
      </c>
      <c r="F18" s="130" t="str">
        <f t="shared" si="2"/>
        <v xml:space="preserve"> </v>
      </c>
      <c r="G18" s="130" t="str">
        <f t="shared" si="2"/>
        <v xml:space="preserve"> </v>
      </c>
      <c r="H18" s="130" t="str">
        <f t="shared" si="2"/>
        <v xml:space="preserve"> </v>
      </c>
      <c r="I18" s="130" t="str">
        <f t="shared" si="2"/>
        <v xml:space="preserve"> </v>
      </c>
      <c r="J18" s="130" t="str">
        <f t="shared" si="2"/>
        <v xml:space="preserve"> </v>
      </c>
      <c r="K18" s="130" t="str">
        <f t="shared" si="2"/>
        <v xml:space="preserve"> </v>
      </c>
      <c r="L18" s="130" t="str">
        <f t="shared" si="2"/>
        <v xml:space="preserve"> </v>
      </c>
      <c r="M18" s="130" t="str">
        <f t="shared" si="2"/>
        <v xml:space="preserve"> </v>
      </c>
      <c r="N18" s="130" t="str">
        <f t="shared" si="2"/>
        <v xml:space="preserve"> </v>
      </c>
      <c r="O18" s="130" t="str">
        <f t="shared" si="2"/>
        <v xml:space="preserve"> </v>
      </c>
      <c r="P18" s="130" t="str">
        <f t="shared" si="2"/>
        <v xml:space="preserve"> </v>
      </c>
      <c r="Q18" s="130" t="str">
        <f t="shared" si="2"/>
        <v xml:space="preserve"> </v>
      </c>
      <c r="R18" s="130" t="str">
        <f t="shared" si="2"/>
        <v xml:space="preserve"> </v>
      </c>
      <c r="S18" s="130" t="str">
        <f t="shared" ref="S18:AG18" si="3">IF(COUNTIF(S13:S17,"C")&gt;4,"C",IF(COUNTIF(S13:S17,"C")&gt;0,"P"," "))</f>
        <v xml:space="preserve"> </v>
      </c>
      <c r="T18" s="130" t="str">
        <f t="shared" si="3"/>
        <v xml:space="preserve"> </v>
      </c>
      <c r="U18" s="130" t="str">
        <f t="shared" si="3"/>
        <v xml:space="preserve"> </v>
      </c>
      <c r="V18" s="130" t="str">
        <f t="shared" si="3"/>
        <v xml:space="preserve"> </v>
      </c>
      <c r="W18" s="130" t="str">
        <f t="shared" si="3"/>
        <v xml:space="preserve"> </v>
      </c>
      <c r="X18" s="130" t="str">
        <f t="shared" si="3"/>
        <v xml:space="preserve"> </v>
      </c>
      <c r="Y18" s="130" t="str">
        <f t="shared" si="3"/>
        <v xml:space="preserve"> </v>
      </c>
      <c r="Z18" s="130" t="str">
        <f t="shared" si="3"/>
        <v xml:space="preserve"> </v>
      </c>
      <c r="AA18" s="130" t="str">
        <f t="shared" si="3"/>
        <v xml:space="preserve"> </v>
      </c>
      <c r="AB18" s="130" t="str">
        <f t="shared" si="3"/>
        <v xml:space="preserve"> </v>
      </c>
      <c r="AC18" s="130" t="str">
        <f t="shared" si="3"/>
        <v xml:space="preserve"> </v>
      </c>
      <c r="AD18" s="130" t="str">
        <f t="shared" si="3"/>
        <v xml:space="preserve"> </v>
      </c>
      <c r="AE18" s="130" t="str">
        <f t="shared" si="3"/>
        <v xml:space="preserve"> </v>
      </c>
      <c r="AF18" s="130" t="str">
        <f t="shared" si="3"/>
        <v xml:space="preserve"> </v>
      </c>
      <c r="AG18" s="130" t="str">
        <f t="shared" si="3"/>
        <v xml:space="preserve"> </v>
      </c>
    </row>
    <row r="19" spans="1:33">
      <c r="B19" s="123" t="s">
        <v>1043</v>
      </c>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row>
    <row r="20" spans="1:33">
      <c r="A20" s="284"/>
      <c r="B20" s="125">
        <v>1</v>
      </c>
      <c r="C20" s="126" t="s">
        <v>1037</v>
      </c>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row>
    <row r="21" spans="1:33">
      <c r="B21" s="125">
        <v>2</v>
      </c>
      <c r="C21" s="126" t="s">
        <v>1038</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row>
    <row r="22" spans="1:33">
      <c r="B22" s="125">
        <v>3</v>
      </c>
      <c r="C22" s="126" t="s">
        <v>1039</v>
      </c>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row>
    <row r="23" spans="1:33">
      <c r="B23" s="128">
        <v>4</v>
      </c>
      <c r="C23" s="126" t="s">
        <v>1040</v>
      </c>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row>
    <row r="24" spans="1:33" ht="13.5" thickBot="1">
      <c r="B24" s="128">
        <v>5</v>
      </c>
      <c r="C24" s="126" t="s">
        <v>1041</v>
      </c>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row>
    <row r="25" spans="1:33" ht="13.5" thickBot="1">
      <c r="B25" s="125"/>
      <c r="C25" s="129" t="s">
        <v>118</v>
      </c>
      <c r="D25" s="130" t="str">
        <f t="shared" ref="D25:R25" si="4">IF(COUNTIF(D20:D24,"C")&gt;4,"C",IF(COUNTIF(D20:D24,"C")&gt;0,"P"," "))</f>
        <v xml:space="preserve"> </v>
      </c>
      <c r="E25" s="130" t="str">
        <f t="shared" si="4"/>
        <v xml:space="preserve"> </v>
      </c>
      <c r="F25" s="130" t="str">
        <f t="shared" si="4"/>
        <v xml:space="preserve"> </v>
      </c>
      <c r="G25" s="130" t="str">
        <f t="shared" si="4"/>
        <v xml:space="preserve"> </v>
      </c>
      <c r="H25" s="130" t="str">
        <f t="shared" si="4"/>
        <v xml:space="preserve"> </v>
      </c>
      <c r="I25" s="130" t="str">
        <f t="shared" si="4"/>
        <v xml:space="preserve"> </v>
      </c>
      <c r="J25" s="130" t="str">
        <f t="shared" si="4"/>
        <v xml:space="preserve"> </v>
      </c>
      <c r="K25" s="130" t="str">
        <f t="shared" si="4"/>
        <v xml:space="preserve"> </v>
      </c>
      <c r="L25" s="130" t="str">
        <f t="shared" si="4"/>
        <v xml:space="preserve"> </v>
      </c>
      <c r="M25" s="130" t="str">
        <f t="shared" si="4"/>
        <v xml:space="preserve"> </v>
      </c>
      <c r="N25" s="130" t="str">
        <f t="shared" si="4"/>
        <v xml:space="preserve"> </v>
      </c>
      <c r="O25" s="130" t="str">
        <f t="shared" si="4"/>
        <v xml:space="preserve"> </v>
      </c>
      <c r="P25" s="130" t="str">
        <f t="shared" si="4"/>
        <v xml:space="preserve"> </v>
      </c>
      <c r="Q25" s="130" t="str">
        <f t="shared" si="4"/>
        <v xml:space="preserve"> </v>
      </c>
      <c r="R25" s="130" t="str">
        <f t="shared" si="4"/>
        <v xml:space="preserve"> </v>
      </c>
      <c r="S25" s="130" t="str">
        <f t="shared" ref="S25:AG25" si="5">IF(COUNTIF(S20:S24,"C")&gt;4,"C",IF(COUNTIF(S20:S24,"C")&gt;0,"P"," "))</f>
        <v xml:space="preserve"> </v>
      </c>
      <c r="T25" s="130" t="str">
        <f t="shared" si="5"/>
        <v xml:space="preserve"> </v>
      </c>
      <c r="U25" s="130" t="str">
        <f t="shared" si="5"/>
        <v xml:space="preserve"> </v>
      </c>
      <c r="V25" s="130" t="str">
        <f t="shared" si="5"/>
        <v xml:space="preserve"> </v>
      </c>
      <c r="W25" s="130" t="str">
        <f t="shared" si="5"/>
        <v xml:space="preserve"> </v>
      </c>
      <c r="X25" s="130" t="str">
        <f t="shared" si="5"/>
        <v xml:space="preserve"> </v>
      </c>
      <c r="Y25" s="130" t="str">
        <f t="shared" si="5"/>
        <v xml:space="preserve"> </v>
      </c>
      <c r="Z25" s="130" t="str">
        <f t="shared" si="5"/>
        <v xml:space="preserve"> </v>
      </c>
      <c r="AA25" s="130" t="str">
        <f t="shared" si="5"/>
        <v xml:space="preserve"> </v>
      </c>
      <c r="AB25" s="130" t="str">
        <f t="shared" si="5"/>
        <v xml:space="preserve"> </v>
      </c>
      <c r="AC25" s="130" t="str">
        <f t="shared" si="5"/>
        <v xml:space="preserve"> </v>
      </c>
      <c r="AD25" s="130" t="str">
        <f t="shared" si="5"/>
        <v xml:space="preserve"> </v>
      </c>
      <c r="AE25" s="130" t="str">
        <f t="shared" si="5"/>
        <v xml:space="preserve"> </v>
      </c>
      <c r="AF25" s="130" t="str">
        <f t="shared" si="5"/>
        <v xml:space="preserve"> </v>
      </c>
      <c r="AG25" s="130" t="str">
        <f t="shared" si="5"/>
        <v xml:space="preserve"> </v>
      </c>
    </row>
    <row r="26" spans="1:33">
      <c r="B26" s="123" t="s">
        <v>1044</v>
      </c>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row>
    <row r="27" spans="1:33">
      <c r="A27" s="284"/>
      <c r="B27" s="125">
        <v>1</v>
      </c>
      <c r="C27" s="126" t="s">
        <v>1045</v>
      </c>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row>
    <row r="28" spans="1:33">
      <c r="B28" s="125">
        <v>2</v>
      </c>
      <c r="C28" s="126" t="s">
        <v>1046</v>
      </c>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row>
    <row r="29" spans="1:33" ht="13.5" customHeight="1">
      <c r="B29" s="125">
        <v>3</v>
      </c>
      <c r="C29" s="126" t="s">
        <v>1047</v>
      </c>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row>
    <row r="30" spans="1:33">
      <c r="B30" s="128">
        <v>4</v>
      </c>
      <c r="C30" s="126" t="s">
        <v>1040</v>
      </c>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row>
    <row r="31" spans="1:33" ht="13.5" thickBot="1">
      <c r="B31" s="128">
        <v>5</v>
      </c>
      <c r="C31" s="126" t="s">
        <v>1041</v>
      </c>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row>
    <row r="32" spans="1:33" ht="12.75" customHeight="1" thickBot="1">
      <c r="B32" s="125"/>
      <c r="C32" s="129" t="s">
        <v>118</v>
      </c>
      <c r="D32" s="130" t="str">
        <f t="shared" ref="D32:R32" si="6">IF(COUNTIF(D27:D31,"C")&gt;4,"C",IF(COUNTIF(D27:D31,"C")&gt;0,"P"," "))</f>
        <v xml:space="preserve"> </v>
      </c>
      <c r="E32" s="130" t="str">
        <f t="shared" si="6"/>
        <v xml:space="preserve"> </v>
      </c>
      <c r="F32" s="130" t="str">
        <f t="shared" si="6"/>
        <v xml:space="preserve"> </v>
      </c>
      <c r="G32" s="130" t="str">
        <f t="shared" si="6"/>
        <v xml:space="preserve"> </v>
      </c>
      <c r="H32" s="130" t="str">
        <f t="shared" si="6"/>
        <v xml:space="preserve"> </v>
      </c>
      <c r="I32" s="130" t="str">
        <f t="shared" si="6"/>
        <v xml:space="preserve"> </v>
      </c>
      <c r="J32" s="130" t="str">
        <f t="shared" si="6"/>
        <v xml:space="preserve"> </v>
      </c>
      <c r="K32" s="130" t="str">
        <f t="shared" si="6"/>
        <v xml:space="preserve"> </v>
      </c>
      <c r="L32" s="130" t="str">
        <f t="shared" si="6"/>
        <v xml:space="preserve"> </v>
      </c>
      <c r="M32" s="130" t="str">
        <f t="shared" si="6"/>
        <v xml:space="preserve"> </v>
      </c>
      <c r="N32" s="130" t="str">
        <f t="shared" si="6"/>
        <v xml:space="preserve"> </v>
      </c>
      <c r="O32" s="130" t="str">
        <f t="shared" si="6"/>
        <v xml:space="preserve"> </v>
      </c>
      <c r="P32" s="130" t="str">
        <f t="shared" si="6"/>
        <v xml:space="preserve"> </v>
      </c>
      <c r="Q32" s="130" t="str">
        <f t="shared" si="6"/>
        <v xml:space="preserve"> </v>
      </c>
      <c r="R32" s="130" t="str">
        <f t="shared" si="6"/>
        <v xml:space="preserve"> </v>
      </c>
      <c r="S32" s="130" t="str">
        <f t="shared" ref="S32:AG32" si="7">IF(COUNTIF(S27:S31,"C")&gt;4,"C",IF(COUNTIF(S27:S31,"C")&gt;0,"P"," "))</f>
        <v xml:space="preserve"> </v>
      </c>
      <c r="T32" s="130" t="str">
        <f t="shared" si="7"/>
        <v xml:space="preserve"> </v>
      </c>
      <c r="U32" s="130" t="str">
        <f t="shared" si="7"/>
        <v xml:space="preserve"> </v>
      </c>
      <c r="V32" s="130" t="str">
        <f t="shared" si="7"/>
        <v xml:space="preserve"> </v>
      </c>
      <c r="W32" s="130" t="str">
        <f t="shared" si="7"/>
        <v xml:space="preserve"> </v>
      </c>
      <c r="X32" s="130" t="str">
        <f t="shared" si="7"/>
        <v xml:space="preserve"> </v>
      </c>
      <c r="Y32" s="130" t="str">
        <f t="shared" si="7"/>
        <v xml:space="preserve"> </v>
      </c>
      <c r="Z32" s="130" t="str">
        <f t="shared" si="7"/>
        <v xml:space="preserve"> </v>
      </c>
      <c r="AA32" s="130" t="str">
        <f t="shared" si="7"/>
        <v xml:space="preserve"> </v>
      </c>
      <c r="AB32" s="130" t="str">
        <f t="shared" si="7"/>
        <v xml:space="preserve"> </v>
      </c>
      <c r="AC32" s="130" t="str">
        <f t="shared" si="7"/>
        <v xml:space="preserve"> </v>
      </c>
      <c r="AD32" s="130" t="str">
        <f t="shared" si="7"/>
        <v xml:space="preserve"> </v>
      </c>
      <c r="AE32" s="130" t="str">
        <f t="shared" si="7"/>
        <v xml:space="preserve"> </v>
      </c>
      <c r="AF32" s="130" t="str">
        <f t="shared" si="7"/>
        <v xml:space="preserve"> </v>
      </c>
      <c r="AG32" s="130" t="str">
        <f t="shared" si="7"/>
        <v xml:space="preserve"> </v>
      </c>
    </row>
    <row r="33" spans="1:33">
      <c r="B33" s="123" t="s">
        <v>1048</v>
      </c>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row>
    <row r="34" spans="1:33">
      <c r="B34" s="125">
        <v>1</v>
      </c>
      <c r="C34" s="126" t="s">
        <v>1045</v>
      </c>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row>
    <row r="35" spans="1:33" ht="12" customHeight="1">
      <c r="B35" s="125">
        <v>2</v>
      </c>
      <c r="C35" s="126" t="s">
        <v>1046</v>
      </c>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row>
    <row r="36" spans="1:33">
      <c r="B36" s="125">
        <v>3</v>
      </c>
      <c r="C36" s="126" t="s">
        <v>1047</v>
      </c>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row>
    <row r="37" spans="1:33" ht="12.75" customHeight="1">
      <c r="B37" s="128">
        <v>4</v>
      </c>
      <c r="C37" s="126" t="s">
        <v>1040</v>
      </c>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row>
    <row r="38" spans="1:33" ht="13.5" thickBot="1">
      <c r="B38" s="128">
        <v>5</v>
      </c>
      <c r="C38" s="126" t="s">
        <v>1041</v>
      </c>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row>
    <row r="39" spans="1:33" ht="13.5" thickBot="1">
      <c r="B39" s="125"/>
      <c r="C39" s="129" t="s">
        <v>118</v>
      </c>
      <c r="D39" s="130" t="str">
        <f t="shared" ref="D39:R39" si="8">IF(COUNTIF(D34:D38,"C")&gt;4,"C",IF(COUNTIF(D34:D38,"C")&gt;0,"P"," "))</f>
        <v xml:space="preserve"> </v>
      </c>
      <c r="E39" s="130" t="str">
        <f t="shared" si="8"/>
        <v xml:space="preserve"> </v>
      </c>
      <c r="F39" s="130" t="str">
        <f t="shared" si="8"/>
        <v xml:space="preserve"> </v>
      </c>
      <c r="G39" s="130" t="str">
        <f t="shared" si="8"/>
        <v xml:space="preserve"> </v>
      </c>
      <c r="H39" s="130" t="str">
        <f t="shared" si="8"/>
        <v xml:space="preserve"> </v>
      </c>
      <c r="I39" s="130" t="str">
        <f t="shared" si="8"/>
        <v xml:space="preserve"> </v>
      </c>
      <c r="J39" s="130" t="str">
        <f t="shared" si="8"/>
        <v xml:space="preserve"> </v>
      </c>
      <c r="K39" s="130" t="str">
        <f t="shared" si="8"/>
        <v xml:space="preserve"> </v>
      </c>
      <c r="L39" s="130" t="str">
        <f t="shared" si="8"/>
        <v xml:space="preserve"> </v>
      </c>
      <c r="M39" s="130" t="str">
        <f t="shared" si="8"/>
        <v xml:space="preserve"> </v>
      </c>
      <c r="N39" s="130" t="str">
        <f t="shared" si="8"/>
        <v xml:space="preserve"> </v>
      </c>
      <c r="O39" s="130" t="str">
        <f t="shared" si="8"/>
        <v xml:space="preserve"> </v>
      </c>
      <c r="P39" s="130" t="str">
        <f t="shared" si="8"/>
        <v xml:space="preserve"> </v>
      </c>
      <c r="Q39" s="130" t="str">
        <f t="shared" si="8"/>
        <v xml:space="preserve"> </v>
      </c>
      <c r="R39" s="130" t="str">
        <f t="shared" si="8"/>
        <v xml:space="preserve"> </v>
      </c>
      <c r="S39" s="130" t="str">
        <f t="shared" ref="S39:AG39" si="9">IF(COUNTIF(S34:S38,"C")&gt;4,"C",IF(COUNTIF(S34:S38,"C")&gt;0,"P"," "))</f>
        <v xml:space="preserve"> </v>
      </c>
      <c r="T39" s="130" t="str">
        <f t="shared" si="9"/>
        <v xml:space="preserve"> </v>
      </c>
      <c r="U39" s="130" t="str">
        <f t="shared" si="9"/>
        <v xml:space="preserve"> </v>
      </c>
      <c r="V39" s="130" t="str">
        <f t="shared" si="9"/>
        <v xml:space="preserve"> </v>
      </c>
      <c r="W39" s="130" t="str">
        <f t="shared" si="9"/>
        <v xml:space="preserve"> </v>
      </c>
      <c r="X39" s="130" t="str">
        <f t="shared" si="9"/>
        <v xml:space="preserve"> </v>
      </c>
      <c r="Y39" s="130" t="str">
        <f t="shared" si="9"/>
        <v xml:space="preserve"> </v>
      </c>
      <c r="Z39" s="130" t="str">
        <f t="shared" si="9"/>
        <v xml:space="preserve"> </v>
      </c>
      <c r="AA39" s="130" t="str">
        <f t="shared" si="9"/>
        <v xml:space="preserve"> </v>
      </c>
      <c r="AB39" s="130" t="str">
        <f t="shared" si="9"/>
        <v xml:space="preserve"> </v>
      </c>
      <c r="AC39" s="130" t="str">
        <f t="shared" si="9"/>
        <v xml:space="preserve"> </v>
      </c>
      <c r="AD39" s="130" t="str">
        <f t="shared" si="9"/>
        <v xml:space="preserve"> </v>
      </c>
      <c r="AE39" s="130" t="str">
        <f t="shared" si="9"/>
        <v xml:space="preserve"> </v>
      </c>
      <c r="AF39" s="130" t="str">
        <f t="shared" si="9"/>
        <v xml:space="preserve"> </v>
      </c>
      <c r="AG39" s="130" t="str">
        <f t="shared" si="9"/>
        <v xml:space="preserve"> </v>
      </c>
    </row>
    <row r="40" spans="1:33">
      <c r="B40" s="123" t="s">
        <v>1049</v>
      </c>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row>
    <row r="41" spans="1:33">
      <c r="A41" s="284"/>
      <c r="B41" s="125">
        <v>1</v>
      </c>
      <c r="C41" s="126" t="s">
        <v>1045</v>
      </c>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row>
    <row r="42" spans="1:33">
      <c r="B42" s="125">
        <v>2</v>
      </c>
      <c r="C42" s="126" t="s">
        <v>1046</v>
      </c>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row>
    <row r="43" spans="1:33">
      <c r="B43" s="125">
        <v>3</v>
      </c>
      <c r="C43" s="126" t="s">
        <v>1047</v>
      </c>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row>
    <row r="44" spans="1:33">
      <c r="B44" s="128">
        <v>4</v>
      </c>
      <c r="C44" s="126" t="s">
        <v>1040</v>
      </c>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row>
    <row r="45" spans="1:33" ht="13.5" thickBot="1">
      <c r="B45" s="128">
        <v>5</v>
      </c>
      <c r="C45" s="126" t="s">
        <v>1041</v>
      </c>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row>
    <row r="46" spans="1:33" ht="13.5" thickBot="1">
      <c r="B46" s="125"/>
      <c r="C46" s="129" t="s">
        <v>118</v>
      </c>
      <c r="D46" s="130" t="str">
        <f t="shared" ref="D46:R46" si="10">IF(COUNTIF(D41:D45,"C")&gt;4,"C",IF(COUNTIF(D41:D45,"C")&gt;0,"P"," "))</f>
        <v xml:space="preserve"> </v>
      </c>
      <c r="E46" s="130" t="str">
        <f t="shared" si="10"/>
        <v xml:space="preserve"> </v>
      </c>
      <c r="F46" s="130" t="str">
        <f t="shared" si="10"/>
        <v xml:space="preserve"> </v>
      </c>
      <c r="G46" s="130" t="str">
        <f t="shared" si="10"/>
        <v xml:space="preserve"> </v>
      </c>
      <c r="H46" s="130" t="str">
        <f t="shared" si="10"/>
        <v xml:space="preserve"> </v>
      </c>
      <c r="I46" s="130" t="str">
        <f t="shared" si="10"/>
        <v xml:space="preserve"> </v>
      </c>
      <c r="J46" s="130" t="str">
        <f t="shared" si="10"/>
        <v xml:space="preserve"> </v>
      </c>
      <c r="K46" s="130" t="str">
        <f t="shared" si="10"/>
        <v xml:space="preserve"> </v>
      </c>
      <c r="L46" s="130" t="str">
        <f t="shared" si="10"/>
        <v xml:space="preserve"> </v>
      </c>
      <c r="M46" s="130" t="str">
        <f t="shared" si="10"/>
        <v xml:space="preserve"> </v>
      </c>
      <c r="N46" s="130" t="str">
        <f t="shared" si="10"/>
        <v xml:space="preserve"> </v>
      </c>
      <c r="O46" s="130" t="str">
        <f t="shared" si="10"/>
        <v xml:space="preserve"> </v>
      </c>
      <c r="P46" s="130" t="str">
        <f t="shared" si="10"/>
        <v xml:space="preserve"> </v>
      </c>
      <c r="Q46" s="130" t="str">
        <f t="shared" si="10"/>
        <v xml:space="preserve"> </v>
      </c>
      <c r="R46" s="130" t="str">
        <f t="shared" si="10"/>
        <v xml:space="preserve"> </v>
      </c>
      <c r="S46" s="130" t="str">
        <f t="shared" ref="S46:AG46" si="11">IF(COUNTIF(S41:S45,"C")&gt;4,"C",IF(COUNTIF(S41:S45,"C")&gt;0,"P"," "))</f>
        <v xml:space="preserve"> </v>
      </c>
      <c r="T46" s="130" t="str">
        <f t="shared" si="11"/>
        <v xml:space="preserve"> </v>
      </c>
      <c r="U46" s="130" t="str">
        <f t="shared" si="11"/>
        <v xml:space="preserve"> </v>
      </c>
      <c r="V46" s="130" t="str">
        <f t="shared" si="11"/>
        <v xml:space="preserve"> </v>
      </c>
      <c r="W46" s="130" t="str">
        <f t="shared" si="11"/>
        <v xml:space="preserve"> </v>
      </c>
      <c r="X46" s="130" t="str">
        <f t="shared" si="11"/>
        <v xml:space="preserve"> </v>
      </c>
      <c r="Y46" s="130" t="str">
        <f t="shared" si="11"/>
        <v xml:space="preserve"> </v>
      </c>
      <c r="Z46" s="130" t="str">
        <f t="shared" si="11"/>
        <v xml:space="preserve"> </v>
      </c>
      <c r="AA46" s="130" t="str">
        <f t="shared" si="11"/>
        <v xml:space="preserve"> </v>
      </c>
      <c r="AB46" s="130" t="str">
        <f t="shared" si="11"/>
        <v xml:space="preserve"> </v>
      </c>
      <c r="AC46" s="130" t="str">
        <f t="shared" si="11"/>
        <v xml:space="preserve"> </v>
      </c>
      <c r="AD46" s="130" t="str">
        <f t="shared" si="11"/>
        <v xml:space="preserve"> </v>
      </c>
      <c r="AE46" s="130" t="str">
        <f t="shared" si="11"/>
        <v xml:space="preserve"> </v>
      </c>
      <c r="AF46" s="130" t="str">
        <f t="shared" si="11"/>
        <v xml:space="preserve"> </v>
      </c>
      <c r="AG46" s="130" t="str">
        <f t="shared" si="11"/>
        <v xml:space="preserve"> </v>
      </c>
    </row>
    <row r="47" spans="1:33">
      <c r="B47" s="66" t="s">
        <v>1050</v>
      </c>
      <c r="C47" s="6"/>
      <c r="D47" s="158" t="s">
        <v>1051</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row>
    <row r="48" spans="1:33">
      <c r="B48" s="482">
        <v>1</v>
      </c>
      <c r="C48" s="133" t="s">
        <v>1052</v>
      </c>
      <c r="D48" s="287"/>
      <c r="E48" s="58"/>
      <c r="F48" s="58"/>
      <c r="G48" s="58"/>
      <c r="H48" s="58"/>
      <c r="I48" s="58"/>
      <c r="J48" s="58"/>
      <c r="K48" s="58"/>
      <c r="L48" s="58"/>
      <c r="M48" s="58"/>
      <c r="N48" s="58"/>
      <c r="O48" s="58"/>
      <c r="P48" s="58"/>
      <c r="Q48" s="58"/>
      <c r="R48" s="58"/>
      <c r="S48" s="287"/>
      <c r="T48" s="58"/>
      <c r="U48" s="58"/>
      <c r="V48" s="58"/>
      <c r="W48" s="58"/>
      <c r="X48" s="58"/>
      <c r="Y48" s="58"/>
      <c r="Z48" s="58"/>
      <c r="AA48" s="58"/>
      <c r="AB48" s="58"/>
      <c r="AC48" s="58"/>
      <c r="AD48" s="58"/>
      <c r="AE48" s="58"/>
      <c r="AF48" s="58"/>
      <c r="AG48" s="58"/>
    </row>
    <row r="49" spans="1:33">
      <c r="B49" s="482">
        <v>2</v>
      </c>
      <c r="C49" s="133" t="s">
        <v>1053</v>
      </c>
      <c r="D49" s="287"/>
      <c r="E49" s="58"/>
      <c r="F49" s="58"/>
      <c r="G49" s="58"/>
      <c r="H49" s="58"/>
      <c r="I49" s="58"/>
      <c r="J49" s="58"/>
      <c r="K49" s="58"/>
      <c r="L49" s="58"/>
      <c r="M49" s="58"/>
      <c r="N49" s="58"/>
      <c r="O49" s="58"/>
      <c r="P49" s="58"/>
      <c r="Q49" s="58"/>
      <c r="R49" s="58"/>
      <c r="S49" s="287"/>
      <c r="T49" s="58"/>
      <c r="U49" s="58"/>
      <c r="V49" s="58"/>
      <c r="W49" s="58"/>
      <c r="X49" s="58"/>
      <c r="Y49" s="58"/>
      <c r="Z49" s="58"/>
      <c r="AA49" s="58"/>
      <c r="AB49" s="58"/>
      <c r="AC49" s="58"/>
      <c r="AD49" s="58"/>
      <c r="AE49" s="58"/>
      <c r="AF49" s="58"/>
      <c r="AG49" s="58"/>
    </row>
    <row r="50" spans="1:33">
      <c r="B50" s="482">
        <v>3</v>
      </c>
      <c r="C50" s="133" t="s">
        <v>1054</v>
      </c>
      <c r="D50" s="287"/>
      <c r="E50" s="58"/>
      <c r="F50" s="58"/>
      <c r="G50" s="58"/>
      <c r="H50" s="58"/>
      <c r="I50" s="58"/>
      <c r="J50" s="58"/>
      <c r="K50" s="58"/>
      <c r="L50" s="58"/>
      <c r="M50" s="58"/>
      <c r="N50" s="58"/>
      <c r="O50" s="58"/>
      <c r="P50" s="58"/>
      <c r="Q50" s="58"/>
      <c r="R50" s="58"/>
      <c r="S50" s="287"/>
      <c r="T50" s="58"/>
      <c r="U50" s="58"/>
      <c r="V50" s="58"/>
      <c r="W50" s="58"/>
      <c r="X50" s="58"/>
      <c r="Y50" s="58"/>
      <c r="Z50" s="58"/>
      <c r="AA50" s="58"/>
      <c r="AB50" s="58"/>
      <c r="AC50" s="58"/>
      <c r="AD50" s="58"/>
      <c r="AE50" s="58"/>
      <c r="AF50" s="58"/>
      <c r="AG50" s="58"/>
    </row>
    <row r="51" spans="1:33">
      <c r="B51" s="482">
        <v>4</v>
      </c>
      <c r="C51" s="133" t="s">
        <v>1055</v>
      </c>
      <c r="D51" s="287"/>
      <c r="E51" s="58"/>
      <c r="F51" s="58"/>
      <c r="G51" s="58"/>
      <c r="H51" s="58"/>
      <c r="I51" s="58"/>
      <c r="J51" s="58"/>
      <c r="K51" s="58"/>
      <c r="L51" s="58"/>
      <c r="M51" s="58"/>
      <c r="N51" s="58"/>
      <c r="O51" s="58"/>
      <c r="P51" s="58"/>
      <c r="Q51" s="58"/>
      <c r="R51" s="58"/>
      <c r="S51" s="287"/>
      <c r="T51" s="58"/>
      <c r="U51" s="58"/>
      <c r="V51" s="58"/>
      <c r="W51" s="58"/>
      <c r="X51" s="58"/>
      <c r="Y51" s="58"/>
      <c r="Z51" s="58"/>
      <c r="AA51" s="58"/>
      <c r="AB51" s="58"/>
      <c r="AC51" s="58"/>
      <c r="AD51" s="58"/>
      <c r="AE51" s="58"/>
      <c r="AF51" s="58"/>
      <c r="AG51" s="58"/>
    </row>
    <row r="52" spans="1:33" ht="13.5" thickBot="1">
      <c r="B52" s="482">
        <v>5</v>
      </c>
      <c r="C52" s="133" t="s">
        <v>1056</v>
      </c>
      <c r="D52" s="287"/>
      <c r="E52" s="58"/>
      <c r="F52" s="58"/>
      <c r="G52" s="58"/>
      <c r="H52" s="58"/>
      <c r="I52" s="58"/>
      <c r="J52" s="58"/>
      <c r="K52" s="58"/>
      <c r="L52" s="58"/>
      <c r="M52" s="58"/>
      <c r="N52" s="58"/>
      <c r="O52" s="58"/>
      <c r="P52" s="58"/>
      <c r="Q52" s="58"/>
      <c r="R52" s="58"/>
      <c r="S52" s="287"/>
      <c r="T52" s="58"/>
      <c r="U52" s="58"/>
      <c r="V52" s="58"/>
      <c r="W52" s="58"/>
      <c r="X52" s="58"/>
      <c r="Y52" s="58"/>
      <c r="Z52" s="58"/>
      <c r="AA52" s="58"/>
      <c r="AB52" s="58"/>
      <c r="AC52" s="58"/>
      <c r="AD52" s="58"/>
      <c r="AE52" s="58"/>
      <c r="AF52" s="58"/>
      <c r="AG52" s="58"/>
    </row>
    <row r="53" spans="1:33" ht="13.5" thickBot="1">
      <c r="B53" s="483"/>
      <c r="C53" s="69" t="s">
        <v>118</v>
      </c>
      <c r="D53" s="484" t="str">
        <f t="shared" ref="D53:R53" si="12">IF(COUNTIF(D48:D52,"C")=5,"C",IF(COUNTIF(D48:D52,"C")&gt;0,"P"," "))</f>
        <v xml:space="preserve"> </v>
      </c>
      <c r="E53" s="484" t="str">
        <f t="shared" si="12"/>
        <v xml:space="preserve"> </v>
      </c>
      <c r="F53" s="484" t="str">
        <f t="shared" si="12"/>
        <v xml:space="preserve"> </v>
      </c>
      <c r="G53" s="484" t="str">
        <f t="shared" si="12"/>
        <v xml:space="preserve"> </v>
      </c>
      <c r="H53" s="484" t="str">
        <f t="shared" si="12"/>
        <v xml:space="preserve"> </v>
      </c>
      <c r="I53" s="484" t="str">
        <f t="shared" si="12"/>
        <v xml:space="preserve"> </v>
      </c>
      <c r="J53" s="484" t="str">
        <f t="shared" si="12"/>
        <v xml:space="preserve"> </v>
      </c>
      <c r="K53" s="484" t="str">
        <f t="shared" si="12"/>
        <v xml:space="preserve"> </v>
      </c>
      <c r="L53" s="484" t="str">
        <f t="shared" si="12"/>
        <v xml:space="preserve"> </v>
      </c>
      <c r="M53" s="484" t="str">
        <f t="shared" si="12"/>
        <v xml:space="preserve"> </v>
      </c>
      <c r="N53" s="484" t="str">
        <f t="shared" si="12"/>
        <v xml:space="preserve"> </v>
      </c>
      <c r="O53" s="484" t="str">
        <f t="shared" si="12"/>
        <v xml:space="preserve"> </v>
      </c>
      <c r="P53" s="484" t="str">
        <f t="shared" si="12"/>
        <v xml:space="preserve"> </v>
      </c>
      <c r="Q53" s="484" t="str">
        <f t="shared" si="12"/>
        <v xml:space="preserve"> </v>
      </c>
      <c r="R53" s="484" t="str">
        <f t="shared" si="12"/>
        <v xml:space="preserve"> </v>
      </c>
      <c r="S53" s="484" t="str">
        <f t="shared" ref="S53:AG53" si="13">IF(COUNTIF(S48:S52,"C")=5,"C",IF(COUNTIF(S48:S52,"C")&gt;0,"P"," "))</f>
        <v xml:space="preserve"> </v>
      </c>
      <c r="T53" s="484" t="str">
        <f t="shared" si="13"/>
        <v xml:space="preserve"> </v>
      </c>
      <c r="U53" s="484" t="str">
        <f t="shared" si="13"/>
        <v xml:space="preserve"> </v>
      </c>
      <c r="V53" s="484" t="str">
        <f t="shared" si="13"/>
        <v xml:space="preserve"> </v>
      </c>
      <c r="W53" s="484" t="str">
        <f t="shared" si="13"/>
        <v xml:space="preserve"> </v>
      </c>
      <c r="X53" s="484" t="str">
        <f t="shared" si="13"/>
        <v xml:space="preserve"> </v>
      </c>
      <c r="Y53" s="484" t="str">
        <f t="shared" si="13"/>
        <v xml:space="preserve"> </v>
      </c>
      <c r="Z53" s="484" t="str">
        <f t="shared" si="13"/>
        <v xml:space="preserve"> </v>
      </c>
      <c r="AA53" s="484" t="str">
        <f t="shared" si="13"/>
        <v xml:space="preserve"> </v>
      </c>
      <c r="AB53" s="484" t="str">
        <f t="shared" si="13"/>
        <v xml:space="preserve"> </v>
      </c>
      <c r="AC53" s="484" t="str">
        <f t="shared" si="13"/>
        <v xml:space="preserve"> </v>
      </c>
      <c r="AD53" s="484" t="str">
        <f t="shared" si="13"/>
        <v xml:space="preserve"> </v>
      </c>
      <c r="AE53" s="484" t="str">
        <f t="shared" si="13"/>
        <v xml:space="preserve"> </v>
      </c>
      <c r="AF53" s="484" t="str">
        <f t="shared" si="13"/>
        <v xml:space="preserve"> </v>
      </c>
      <c r="AG53" s="484" t="str">
        <f t="shared" si="13"/>
        <v xml:space="preserve"> </v>
      </c>
    </row>
    <row r="54" spans="1:33" s="99" customFormat="1">
      <c r="A54" s="250"/>
      <c r="B54" s="251" t="s">
        <v>1057</v>
      </c>
      <c r="C54" s="125"/>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row>
    <row r="55" spans="1:33" s="99" customFormat="1">
      <c r="A55" s="250"/>
      <c r="B55" s="125"/>
      <c r="C55" s="252" t="s">
        <v>1057</v>
      </c>
      <c r="D55" s="295" t="str">
        <f>IF(COUNTIF(Journey!D40:'Journey'!D163,"B")&gt;2,"C",IF(COUNTIF(Journey!D40:'Journey'!D163,"B")&gt;0,"P"," "))</f>
        <v xml:space="preserve"> </v>
      </c>
      <c r="E55" s="295" t="str">
        <f>IF(COUNTIF(Journey!E40:'Journey'!E163,"B")&gt;2,"C",IF(COUNTIF(Journey!E40:'Journey'!E163,"B")&gt;0,"P"," "))</f>
        <v xml:space="preserve"> </v>
      </c>
      <c r="F55" s="295" t="str">
        <f>IF(COUNTIF(Journey!F40:'Journey'!F163,"B")&gt;2,"C",IF(COUNTIF(Journey!F40:'Journey'!F163,"B")&gt;0,"P"," "))</f>
        <v xml:space="preserve"> </v>
      </c>
      <c r="G55" s="295" t="str">
        <f>IF(COUNTIF(Journey!G40:'Journey'!G163,"B")&gt;2,"C",IF(COUNTIF(Journey!G40:'Journey'!G163,"B")&gt;0,"P"," "))</f>
        <v xml:space="preserve"> </v>
      </c>
      <c r="H55" s="295" t="str">
        <f>IF(COUNTIF(Journey!H40:'Journey'!H163,"B")&gt;2,"C",IF(COUNTIF(Journey!H40:'Journey'!H163,"B")&gt;0,"P"," "))</f>
        <v xml:space="preserve"> </v>
      </c>
      <c r="I55" s="295" t="str">
        <f>IF(COUNTIF(Journey!I40:'Journey'!I163,"B")&gt;2,"C",IF(COUNTIF(Journey!I40:'Journey'!I163,"B")&gt;0,"P"," "))</f>
        <v xml:space="preserve"> </v>
      </c>
      <c r="J55" s="295" t="str">
        <f>IF(COUNTIF(Journey!J40:'Journey'!J163,"B")&gt;2,"C",IF(COUNTIF(Journey!J40:'Journey'!J163,"B")&gt;0,"P"," "))</f>
        <v xml:space="preserve"> </v>
      </c>
      <c r="K55" s="295" t="str">
        <f>IF(COUNTIF(Journey!K40:'Journey'!K163,"B")&gt;2,"C",IF(COUNTIF(Journey!K40:'Journey'!K163,"B")&gt;0,"P"," "))</f>
        <v xml:space="preserve"> </v>
      </c>
      <c r="L55" s="295" t="str">
        <f>IF(COUNTIF(Journey!L40:'Journey'!L163,"B")&gt;2,"C",IF(COUNTIF(Journey!L40:'Journey'!L163,"B")&gt;0,"P"," "))</f>
        <v xml:space="preserve"> </v>
      </c>
      <c r="M55" s="295" t="str">
        <f>IF(COUNTIF(Journey!M40:'Journey'!M163,"B")&gt;2,"C",IF(COUNTIF(Journey!M40:'Journey'!M163,"B")&gt;0,"P"," "))</f>
        <v xml:space="preserve"> </v>
      </c>
      <c r="N55" s="295" t="str">
        <f>IF(COUNTIF(Journey!N40:'Journey'!N163,"B")&gt;2,"C",IF(COUNTIF(Journey!N40:'Journey'!N163,"B")&gt;0,"P"," "))</f>
        <v xml:space="preserve"> </v>
      </c>
      <c r="O55" s="295" t="str">
        <f>IF(COUNTIF(Journey!O40:'Journey'!O163,"B")&gt;2,"C",IF(COUNTIF(Journey!O40:'Journey'!O163,"B")&gt;0,"P"," "))</f>
        <v xml:space="preserve"> </v>
      </c>
      <c r="P55" s="295" t="str">
        <f>IF(COUNTIF(Journey!P40:'Journey'!P163,"B")&gt;2,"C",IF(COUNTIF(Journey!P40:'Journey'!P163,"B")&gt;0,"P"," "))</f>
        <v xml:space="preserve"> </v>
      </c>
      <c r="Q55" s="295" t="str">
        <f>IF(COUNTIF(Journey!Q40:'Journey'!Q163,"B")&gt;2,"C",IF(COUNTIF(Journey!Q40:'Journey'!Q163,"B")&gt;0,"P"," "))</f>
        <v xml:space="preserve"> </v>
      </c>
      <c r="R55" s="295" t="str">
        <f>IF(COUNTIF(Journey!R40:'Journey'!R163,"B")&gt;2,"C",IF(COUNTIF(Journey!R40:'Journey'!R163,"B")&gt;0,"P"," "))</f>
        <v xml:space="preserve"> </v>
      </c>
      <c r="S55" s="295" t="str">
        <f>IF(COUNTIF(Journey!S40:'Journey'!S163,"B")&gt;2,"C",IF(COUNTIF(Journey!S40:'Journey'!S163,"B")&gt;0,"P"," "))</f>
        <v xml:space="preserve"> </v>
      </c>
      <c r="T55" s="295" t="str">
        <f>IF(COUNTIF(Journey!T40:'Journey'!T163,"B")&gt;2,"C",IF(COUNTIF(Journey!T40:'Journey'!T163,"B")&gt;0,"P"," "))</f>
        <v xml:space="preserve"> </v>
      </c>
      <c r="U55" s="295" t="str">
        <f>IF(COUNTIF(Journey!U40:'Journey'!U163,"B")&gt;2,"C",IF(COUNTIF(Journey!U40:'Journey'!U163,"B")&gt;0,"P"," "))</f>
        <v xml:space="preserve"> </v>
      </c>
      <c r="V55" s="295" t="str">
        <f>IF(COUNTIF(Journey!V40:'Journey'!V163,"B")&gt;2,"C",IF(COUNTIF(Journey!V40:'Journey'!V163,"B")&gt;0,"P"," "))</f>
        <v xml:space="preserve"> </v>
      </c>
      <c r="W55" s="295" t="str">
        <f>IF(COUNTIF(Journey!W40:'Journey'!W163,"B")&gt;2,"C",IF(COUNTIF(Journey!W40:'Journey'!W163,"B")&gt;0,"P"," "))</f>
        <v xml:space="preserve"> </v>
      </c>
      <c r="X55" s="295" t="str">
        <f>IF(COUNTIF(Journey!X40:'Journey'!X163,"B")&gt;2,"C",IF(COUNTIF(Journey!X40:'Journey'!X163,"B")&gt;0,"P"," "))</f>
        <v xml:space="preserve"> </v>
      </c>
      <c r="Y55" s="295" t="str">
        <f>IF(COUNTIF(Journey!Y40:'Journey'!Y163,"B")&gt;2,"C",IF(COUNTIF(Journey!Y40:'Journey'!Y163,"B")&gt;0,"P"," "))</f>
        <v xml:space="preserve"> </v>
      </c>
      <c r="Z55" s="295" t="str">
        <f>IF(COUNTIF(Journey!Z40:'Journey'!Z163,"B")&gt;2,"C",IF(COUNTIF(Journey!Z40:'Journey'!Z163,"B")&gt;0,"P"," "))</f>
        <v xml:space="preserve"> </v>
      </c>
      <c r="AA55" s="295" t="str">
        <f>IF(COUNTIF(Journey!AA40:'Journey'!AA163,"B")&gt;2,"C",IF(COUNTIF(Journey!AA40:'Journey'!AA163,"B")&gt;0,"P"," "))</f>
        <v xml:space="preserve"> </v>
      </c>
      <c r="AB55" s="295" t="str">
        <f>IF(COUNTIF(Journey!AB40:'Journey'!AB163,"B")&gt;2,"C",IF(COUNTIF(Journey!AB40:'Journey'!AB163,"B")&gt;0,"P"," "))</f>
        <v xml:space="preserve"> </v>
      </c>
      <c r="AC55" s="295" t="str">
        <f>IF(COUNTIF(Journey!AC40:'Journey'!AC163,"B")&gt;2,"C",IF(COUNTIF(Journey!AC40:'Journey'!AC163,"B")&gt;0,"P"," "))</f>
        <v xml:space="preserve"> </v>
      </c>
      <c r="AD55" s="295" t="str">
        <f>IF(COUNTIF(Journey!AD40:'Journey'!AD163,"B")&gt;2,"C",IF(COUNTIF(Journey!AD40:'Journey'!AD163,"B")&gt;0,"P"," "))</f>
        <v xml:space="preserve"> </v>
      </c>
      <c r="AE55" s="295" t="str">
        <f>IF(COUNTIF(Journey!AE40:'Journey'!AE163,"B")&gt;2,"C",IF(COUNTIF(Journey!AE40:'Journey'!AE163,"B")&gt;0,"P"," "))</f>
        <v xml:space="preserve"> </v>
      </c>
      <c r="AF55" s="295" t="str">
        <f>IF(COUNTIF(Journey!AF40:'Journey'!AF163,"B")&gt;2,"C",IF(COUNTIF(Journey!AF40:'Journey'!AF163,"B")&gt;0,"P"," "))</f>
        <v xml:space="preserve"> </v>
      </c>
      <c r="AG55" s="295" t="str">
        <f>IF(COUNTIF(Journey!AG40:'Journey'!AG163,"B")&gt;2,"C",IF(COUNTIF(Journey!AG40:'Journey'!AG163,"B")&gt;0,"P"," "))</f>
        <v xml:space="preserve"> </v>
      </c>
    </row>
    <row r="56" spans="1:33" ht="13.5" customHeight="1">
      <c r="A56" s="6"/>
      <c r="B56" s="469" t="s">
        <v>1058</v>
      </c>
      <c r="C56" s="470"/>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234"/>
      <c r="AB56" s="234"/>
      <c r="AC56" s="234"/>
      <c r="AD56" s="234"/>
      <c r="AE56" s="234"/>
      <c r="AF56" s="234"/>
      <c r="AG56" s="234"/>
    </row>
    <row r="57" spans="1:33" ht="13.5" customHeight="1" thickBot="1">
      <c r="A57" s="6"/>
      <c r="B57" s="469"/>
      <c r="C57" s="306" t="s">
        <v>1059</v>
      </c>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row>
    <row r="58" spans="1:33" ht="13.5" customHeight="1" thickBot="1">
      <c r="A58" s="6"/>
      <c r="B58" s="62"/>
      <c r="C58" s="570" t="s">
        <v>1216</v>
      </c>
      <c r="D58" s="308" t="str">
        <f>IF(D57&gt;=20,"C",IF(D57&gt;0,"P",""))</f>
        <v/>
      </c>
      <c r="E58" s="308" t="str">
        <f t="shared" ref="E58:R58" si="14">IF(E57&gt;=20,"C",IF(E57&gt;0,"P",""))</f>
        <v/>
      </c>
      <c r="F58" s="308" t="str">
        <f t="shared" si="14"/>
        <v/>
      </c>
      <c r="G58" s="308" t="str">
        <f t="shared" si="14"/>
        <v/>
      </c>
      <c r="H58" s="308" t="str">
        <f t="shared" si="14"/>
        <v/>
      </c>
      <c r="I58" s="308" t="str">
        <f t="shared" si="14"/>
        <v/>
      </c>
      <c r="J58" s="308" t="str">
        <f t="shared" si="14"/>
        <v/>
      </c>
      <c r="K58" s="308" t="str">
        <f t="shared" si="14"/>
        <v/>
      </c>
      <c r="L58" s="308" t="str">
        <f t="shared" si="14"/>
        <v/>
      </c>
      <c r="M58" s="308" t="str">
        <f t="shared" si="14"/>
        <v/>
      </c>
      <c r="N58" s="308" t="str">
        <f t="shared" si="14"/>
        <v/>
      </c>
      <c r="O58" s="308" t="str">
        <f t="shared" si="14"/>
        <v/>
      </c>
      <c r="P58" s="308" t="str">
        <f t="shared" si="14"/>
        <v/>
      </c>
      <c r="Q58" s="308" t="str">
        <f t="shared" si="14"/>
        <v/>
      </c>
      <c r="R58" s="308" t="str">
        <f t="shared" si="14"/>
        <v/>
      </c>
      <c r="S58" s="308" t="str">
        <f>IF(S57&gt;=20,"C",IF(S57&gt;0,"P",""))</f>
        <v/>
      </c>
      <c r="T58" s="308" t="str">
        <f t="shared" ref="T58:AG58" si="15">IF(T57&gt;=20,"C",IF(T57&gt;0,"P",""))</f>
        <v/>
      </c>
      <c r="U58" s="308" t="str">
        <f t="shared" si="15"/>
        <v/>
      </c>
      <c r="V58" s="308" t="str">
        <f t="shared" si="15"/>
        <v/>
      </c>
      <c r="W58" s="308" t="str">
        <f t="shared" si="15"/>
        <v/>
      </c>
      <c r="X58" s="308" t="str">
        <f t="shared" si="15"/>
        <v/>
      </c>
      <c r="Y58" s="308" t="str">
        <f t="shared" si="15"/>
        <v/>
      </c>
      <c r="Z58" s="308" t="str">
        <f t="shared" si="15"/>
        <v/>
      </c>
      <c r="AA58" s="308" t="str">
        <f t="shared" si="15"/>
        <v/>
      </c>
      <c r="AB58" s="308" t="str">
        <f t="shared" si="15"/>
        <v/>
      </c>
      <c r="AC58" s="308" t="str">
        <f t="shared" si="15"/>
        <v/>
      </c>
      <c r="AD58" s="308" t="str">
        <f t="shared" si="15"/>
        <v/>
      </c>
      <c r="AE58" s="308" t="str">
        <f t="shared" si="15"/>
        <v/>
      </c>
      <c r="AF58" s="308" t="str">
        <f t="shared" si="15"/>
        <v/>
      </c>
      <c r="AG58" s="308" t="str">
        <f t="shared" si="15"/>
        <v/>
      </c>
    </row>
    <row r="59" spans="1:33">
      <c r="B59" s="6"/>
      <c r="C59" s="65"/>
      <c r="D59" s="235" t="str">
        <f>IF(COUNTIF(D58,"20")=20,"C",IF(COUNTIF(D58," ")&gt;0,"P"," "))</f>
        <v xml:space="preserve"> </v>
      </c>
      <c r="E59" s="485"/>
      <c r="F59" s="485"/>
      <c r="G59" s="485"/>
      <c r="H59" s="485"/>
      <c r="I59" s="485"/>
      <c r="J59" s="485"/>
      <c r="K59" s="485"/>
      <c r="L59" s="485"/>
      <c r="M59" s="485"/>
      <c r="N59" s="485"/>
      <c r="O59" s="485"/>
      <c r="P59" s="485"/>
      <c r="Q59" s="485"/>
      <c r="R59" s="485"/>
      <c r="S59" s="235" t="str">
        <f>IF(COUNTIF(S58,"20")=20,"C",IF(COUNTIF(S58," ")&gt;0,"P"," "))</f>
        <v xml:space="preserve"> </v>
      </c>
      <c r="T59" s="485"/>
      <c r="U59" s="485"/>
      <c r="V59" s="485"/>
      <c r="W59" s="485"/>
      <c r="X59" s="485"/>
      <c r="Y59" s="485"/>
      <c r="Z59" s="485"/>
      <c r="AA59" s="485"/>
      <c r="AB59" s="485"/>
      <c r="AC59" s="485"/>
      <c r="AD59" s="485"/>
      <c r="AE59" s="485"/>
      <c r="AF59" s="485"/>
      <c r="AG59" s="485"/>
    </row>
    <row r="60" spans="1:33">
      <c r="B60" s="674" t="s">
        <v>1061</v>
      </c>
      <c r="C60" s="675"/>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c r="AE60" s="234"/>
      <c r="AF60" s="234"/>
      <c r="AG60" s="234"/>
    </row>
    <row r="61" spans="1:33" ht="13.5" thickBot="1">
      <c r="B61" s="469"/>
      <c r="C61" s="306" t="s">
        <v>1059</v>
      </c>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row>
    <row r="62" spans="1:33" ht="13.5" thickBot="1">
      <c r="B62" s="62"/>
      <c r="C62" s="570" t="s">
        <v>1217</v>
      </c>
      <c r="D62" s="308" t="str">
        <f>IF(D61&gt;=20,"C",IF(D61&gt;0,"P",""))</f>
        <v/>
      </c>
      <c r="E62" s="308" t="str">
        <f t="shared" ref="E62" si="16">IF(E61&gt;=20,"C",IF(E61&gt;0,"P",""))</f>
        <v/>
      </c>
      <c r="F62" s="308" t="str">
        <f t="shared" ref="F62" si="17">IF(F61&gt;=20,"C",IF(F61&gt;0,"P",""))</f>
        <v/>
      </c>
      <c r="G62" s="308" t="str">
        <f t="shared" ref="G62" si="18">IF(G61&gt;=20,"C",IF(G61&gt;0,"P",""))</f>
        <v/>
      </c>
      <c r="H62" s="308" t="str">
        <f t="shared" ref="H62" si="19">IF(H61&gt;=20,"C",IF(H61&gt;0,"P",""))</f>
        <v/>
      </c>
      <c r="I62" s="308" t="str">
        <f t="shared" ref="I62" si="20">IF(I61&gt;=20,"C",IF(I61&gt;0,"P",""))</f>
        <v/>
      </c>
      <c r="J62" s="308" t="str">
        <f t="shared" ref="J62" si="21">IF(J61&gt;=20,"C",IF(J61&gt;0,"P",""))</f>
        <v/>
      </c>
      <c r="K62" s="308" t="str">
        <f t="shared" ref="K62" si="22">IF(K61&gt;=20,"C",IF(K61&gt;0,"P",""))</f>
        <v/>
      </c>
      <c r="L62" s="308" t="str">
        <f t="shared" ref="L62" si="23">IF(L61&gt;=20,"C",IF(L61&gt;0,"P",""))</f>
        <v/>
      </c>
      <c r="M62" s="308" t="str">
        <f t="shared" ref="M62" si="24">IF(M61&gt;=20,"C",IF(M61&gt;0,"P",""))</f>
        <v/>
      </c>
      <c r="N62" s="308" t="str">
        <f t="shared" ref="N62" si="25">IF(N61&gt;=20,"C",IF(N61&gt;0,"P",""))</f>
        <v/>
      </c>
      <c r="O62" s="308" t="str">
        <f t="shared" ref="O62" si="26">IF(O61&gt;=20,"C",IF(O61&gt;0,"P",""))</f>
        <v/>
      </c>
      <c r="P62" s="308" t="str">
        <f t="shared" ref="P62" si="27">IF(P61&gt;=20,"C",IF(P61&gt;0,"P",""))</f>
        <v/>
      </c>
      <c r="Q62" s="308" t="str">
        <f t="shared" ref="Q62" si="28">IF(Q61&gt;=20,"C",IF(Q61&gt;0,"P",""))</f>
        <v/>
      </c>
      <c r="R62" s="308" t="str">
        <f t="shared" ref="R62" si="29">IF(R61&gt;=20,"C",IF(R61&gt;0,"P",""))</f>
        <v/>
      </c>
      <c r="S62" s="308" t="str">
        <f>IF(S61&gt;=20,"C",IF(S61&gt;0,"P",""))</f>
        <v/>
      </c>
      <c r="T62" s="308" t="str">
        <f t="shared" ref="T62:AG62" si="30">IF(T61&gt;=20,"C",IF(T61&gt;0,"P",""))</f>
        <v/>
      </c>
      <c r="U62" s="308" t="str">
        <f t="shared" si="30"/>
        <v/>
      </c>
      <c r="V62" s="308" t="str">
        <f t="shared" si="30"/>
        <v/>
      </c>
      <c r="W62" s="308" t="str">
        <f t="shared" si="30"/>
        <v/>
      </c>
      <c r="X62" s="308" t="str">
        <f t="shared" si="30"/>
        <v/>
      </c>
      <c r="Y62" s="308" t="str">
        <f t="shared" si="30"/>
        <v/>
      </c>
      <c r="Z62" s="308" t="str">
        <f t="shared" si="30"/>
        <v/>
      </c>
      <c r="AA62" s="308" t="str">
        <f t="shared" si="30"/>
        <v/>
      </c>
      <c r="AB62" s="308" t="str">
        <f t="shared" si="30"/>
        <v/>
      </c>
      <c r="AC62" s="308" t="str">
        <f t="shared" si="30"/>
        <v/>
      </c>
      <c r="AD62" s="308" t="str">
        <f t="shared" si="30"/>
        <v/>
      </c>
      <c r="AE62" s="308" t="str">
        <f t="shared" si="30"/>
        <v/>
      </c>
      <c r="AF62" s="308" t="str">
        <f t="shared" si="30"/>
        <v/>
      </c>
      <c r="AG62" s="308" t="str">
        <f t="shared" si="30"/>
        <v/>
      </c>
    </row>
    <row r="63" spans="1:33">
      <c r="B63" s="6"/>
      <c r="C63" s="65"/>
      <c r="D63" s="485"/>
      <c r="E63" s="485"/>
      <c r="F63" s="485"/>
      <c r="G63" s="485"/>
      <c r="H63" s="485"/>
      <c r="I63" s="485"/>
      <c r="J63" s="485"/>
      <c r="K63" s="485"/>
      <c r="L63" s="485"/>
      <c r="M63" s="485"/>
      <c r="N63" s="485"/>
      <c r="O63" s="485"/>
      <c r="P63" s="485"/>
      <c r="Q63" s="485"/>
      <c r="R63" s="485"/>
      <c r="S63" s="485"/>
      <c r="T63" s="485"/>
      <c r="U63" s="485"/>
      <c r="V63" s="485"/>
      <c r="W63" s="485"/>
      <c r="X63" s="485"/>
      <c r="Y63" s="485"/>
      <c r="Z63" s="485"/>
      <c r="AA63" s="485"/>
      <c r="AB63" s="485"/>
      <c r="AC63" s="485"/>
      <c r="AD63" s="485"/>
      <c r="AE63" s="485"/>
      <c r="AF63" s="485"/>
      <c r="AG63" s="485"/>
    </row>
    <row r="64" spans="1:33">
      <c r="B64" s="674" t="s">
        <v>1062</v>
      </c>
      <c r="C64" s="675"/>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row>
    <row r="65" spans="1:33">
      <c r="B65" s="62">
        <v>1</v>
      </c>
      <c r="C65" s="233" t="s">
        <v>1063</v>
      </c>
      <c r="D65" s="295" t="str">
        <f>IF(COUNTIF(Journey!D32:'Journey'!D174,"Z")&gt;=1,"C",IF(COUNTIF(Journey!D32:'Journey'!D174,"Z")&gt;0,"P"," "))</f>
        <v xml:space="preserve"> </v>
      </c>
      <c r="E65" s="295" t="str">
        <f>IF(COUNTIF(Journey!E32:'Journey'!E174,"Z")&gt;=1,"C",IF(COUNTIF(Journey!E32:'Journey'!E174,"Z")&gt;0,"P"," "))</f>
        <v xml:space="preserve"> </v>
      </c>
      <c r="F65" s="295" t="str">
        <f>IF(COUNTIF(Journey!F32:'Journey'!F174,"Z")&gt;=1,"C",IF(COUNTIF(Journey!F32:'Journey'!F174,"Z")&gt;0,"P"," "))</f>
        <v xml:space="preserve"> </v>
      </c>
      <c r="G65" s="295" t="str">
        <f>IF(COUNTIF(Journey!G32:'Journey'!G174,"Z")&gt;=1,"C",IF(COUNTIF(Journey!G32:'Journey'!G174,"Z")&gt;0,"P"," "))</f>
        <v xml:space="preserve"> </v>
      </c>
      <c r="H65" s="295" t="str">
        <f>IF(COUNTIF(Journey!H32:'Journey'!H174,"Z")&gt;=1,"C",IF(COUNTIF(Journey!H32:'Journey'!H174,"Z")&gt;0,"P"," "))</f>
        <v xml:space="preserve"> </v>
      </c>
      <c r="I65" s="295" t="str">
        <f>IF(COUNTIF(Journey!I32:'Journey'!I174,"Z")&gt;=1,"C",IF(COUNTIF(Journey!I32:'Journey'!I174,"Z")&gt;0,"P"," "))</f>
        <v xml:space="preserve"> </v>
      </c>
      <c r="J65" s="295" t="str">
        <f>IF(COUNTIF(Journey!J32:'Journey'!J174,"Z")&gt;=1,"C",IF(COUNTIF(Journey!J32:'Journey'!J174,"Z")&gt;0,"P"," "))</f>
        <v xml:space="preserve"> </v>
      </c>
      <c r="K65" s="295" t="str">
        <f>IF(COUNTIF(Journey!K32:'Journey'!K174,"Z")&gt;=1,"C",IF(COUNTIF(Journey!K32:'Journey'!K174,"Z")&gt;0,"P"," "))</f>
        <v xml:space="preserve"> </v>
      </c>
      <c r="L65" s="295" t="str">
        <f>IF(COUNTIF(Journey!L32:'Journey'!L174,"Z")&gt;=1,"C",IF(COUNTIF(Journey!L32:'Journey'!L174,"Z")&gt;0,"P"," "))</f>
        <v xml:space="preserve"> </v>
      </c>
      <c r="M65" s="295" t="str">
        <f>IF(COUNTIF(Journey!M32:'Journey'!M174,"Z")&gt;=1,"C",IF(COUNTIF(Journey!M32:'Journey'!M174,"Z")&gt;0,"P"," "))</f>
        <v xml:space="preserve"> </v>
      </c>
      <c r="N65" s="295" t="str">
        <f>IF(COUNTIF(Journey!N32:'Journey'!N174,"Z")&gt;=1,"C",IF(COUNTIF(Journey!N32:'Journey'!N174,"Z")&gt;0,"P"," "))</f>
        <v xml:space="preserve"> </v>
      </c>
      <c r="O65" s="295" t="str">
        <f>IF(COUNTIF(Journey!O32:'Journey'!O174,"Z")&gt;=1,"C",IF(COUNTIF(Journey!O32:'Journey'!O174,"Z")&gt;0,"P"," "))</f>
        <v xml:space="preserve"> </v>
      </c>
      <c r="P65" s="295" t="str">
        <f>IF(COUNTIF(Journey!P32:'Journey'!P174,"Z")&gt;=1,"C",IF(COUNTIF(Journey!P32:'Journey'!P174,"Z")&gt;0,"P"," "))</f>
        <v xml:space="preserve"> </v>
      </c>
      <c r="Q65" s="295" t="str">
        <f>IF(COUNTIF(Journey!Q32:'Journey'!Q174,"Z")&gt;=1,"C",IF(COUNTIF(Journey!Q32:'Journey'!Q174,"Z")&gt;0,"P"," "))</f>
        <v xml:space="preserve"> </v>
      </c>
      <c r="R65" s="295" t="str">
        <f>IF(COUNTIF(Journey!R32:'Journey'!R174,"Z")&gt;=1,"C",IF(COUNTIF(Journey!R32:'Journey'!R174,"Z")&gt;0,"P"," "))</f>
        <v xml:space="preserve"> </v>
      </c>
      <c r="S65" s="295" t="str">
        <f>IF(COUNTIF(Journey!S32:'Journey'!S174,"Z")&gt;=1,"C",IF(COUNTIF(Journey!S32:'Journey'!S174,"Z")&gt;0,"P"," "))</f>
        <v xml:space="preserve"> </v>
      </c>
      <c r="T65" s="295" t="str">
        <f>IF(COUNTIF(Journey!T32:'Journey'!T174,"Z")&gt;=1,"C",IF(COUNTIF(Journey!T32:'Journey'!T174,"Z")&gt;0,"P"," "))</f>
        <v xml:space="preserve"> </v>
      </c>
      <c r="U65" s="295" t="str">
        <f>IF(COUNTIF(Journey!U32:'Journey'!U174,"Z")&gt;=1,"C",IF(COUNTIF(Journey!U32:'Journey'!U174,"Z")&gt;0,"P"," "))</f>
        <v xml:space="preserve"> </v>
      </c>
      <c r="V65" s="295" t="str">
        <f>IF(COUNTIF(Journey!V32:'Journey'!V174,"Z")&gt;=1,"C",IF(COUNTIF(Journey!V32:'Journey'!V174,"Z")&gt;0,"P"," "))</f>
        <v xml:space="preserve"> </v>
      </c>
      <c r="W65" s="295" t="str">
        <f>IF(COUNTIF(Journey!W32:'Journey'!W174,"Z")&gt;=1,"C",IF(COUNTIF(Journey!W32:'Journey'!W174,"Z")&gt;0,"P"," "))</f>
        <v xml:space="preserve"> </v>
      </c>
      <c r="X65" s="295" t="str">
        <f>IF(COUNTIF(Journey!X32:'Journey'!X174,"Z")&gt;=1,"C",IF(COUNTIF(Journey!X32:'Journey'!X174,"Z")&gt;0,"P"," "))</f>
        <v xml:space="preserve"> </v>
      </c>
      <c r="Y65" s="295" t="str">
        <f>IF(COUNTIF(Journey!Y32:'Journey'!Y174,"Z")&gt;=1,"C",IF(COUNTIF(Journey!Y32:'Journey'!Y174,"Z")&gt;0,"P"," "))</f>
        <v xml:space="preserve"> </v>
      </c>
      <c r="Z65" s="295" t="str">
        <f>IF(COUNTIF(Journey!Z32:'Journey'!Z174,"Z")&gt;=1,"C",IF(COUNTIF(Journey!Z32:'Journey'!Z174,"Z")&gt;0,"P"," "))</f>
        <v xml:space="preserve"> </v>
      </c>
      <c r="AA65" s="295" t="str">
        <f>IF(COUNTIF(Journey!AA32:'Journey'!AA174,"Z")&gt;=1,"C",IF(COUNTIF(Journey!AA32:'Journey'!AA174,"Z")&gt;0,"P"," "))</f>
        <v xml:space="preserve"> </v>
      </c>
      <c r="AB65" s="295" t="str">
        <f>IF(COUNTIF(Journey!AB32:'Journey'!AB174,"Z")&gt;=1,"C",IF(COUNTIF(Journey!AB32:'Journey'!AB174,"Z")&gt;0,"P"," "))</f>
        <v xml:space="preserve"> </v>
      </c>
      <c r="AC65" s="295" t="str">
        <f>IF(COUNTIF(Journey!AC32:'Journey'!AC174,"Z")&gt;=1,"C",IF(COUNTIF(Journey!AC32:'Journey'!AC174,"Z")&gt;0,"P"," "))</f>
        <v xml:space="preserve"> </v>
      </c>
      <c r="AD65" s="295" t="str">
        <f>IF(COUNTIF(Journey!AD32:'Journey'!AD174,"Z")&gt;=1,"C",IF(COUNTIF(Journey!AD32:'Journey'!AD174,"Z")&gt;0,"P"," "))</f>
        <v xml:space="preserve"> </v>
      </c>
      <c r="AE65" s="295" t="str">
        <f>IF(COUNTIF(Journey!AE32:'Journey'!AE174,"Z")&gt;=1,"C",IF(COUNTIF(Journey!AE32:'Journey'!AE174,"Z")&gt;0,"P"," "))</f>
        <v xml:space="preserve"> </v>
      </c>
      <c r="AF65" s="295" t="str">
        <f>IF(COUNTIF(Journey!AF32:'Journey'!AF174,"Z")&gt;=1,"C",IF(COUNTIF(Journey!AF32:'Journey'!AF174,"Z")&gt;0,"P"," "))</f>
        <v xml:space="preserve"> </v>
      </c>
      <c r="AG65" s="295" t="str">
        <f>IF(COUNTIF(Journey!AG32:'Journey'!AG174,"Z")&gt;=1,"C",IF(COUNTIF(Journey!AG32:'Journey'!AG174,"Z")&gt;0,"P"," "))</f>
        <v xml:space="preserve"> </v>
      </c>
    </row>
    <row r="66" spans="1:33">
      <c r="B66" s="62">
        <v>2</v>
      </c>
      <c r="C66" s="233" t="s">
        <v>1064</v>
      </c>
      <c r="D66" s="59"/>
      <c r="E66" s="12"/>
      <c r="F66" s="12"/>
      <c r="G66" s="12"/>
      <c r="H66" s="12"/>
      <c r="I66" s="12"/>
      <c r="J66" s="12"/>
      <c r="K66" s="12"/>
      <c r="L66" s="12"/>
      <c r="M66" s="12"/>
      <c r="N66" s="12"/>
      <c r="O66" s="12"/>
      <c r="P66" s="12"/>
      <c r="Q66" s="12"/>
      <c r="R66" s="12"/>
      <c r="S66" s="59"/>
      <c r="T66" s="12"/>
      <c r="U66" s="12"/>
      <c r="V66" s="12"/>
      <c r="W66" s="12"/>
      <c r="X66" s="12"/>
      <c r="Y66" s="12"/>
      <c r="Z66" s="12"/>
      <c r="AA66" s="12"/>
      <c r="AB66" s="12"/>
      <c r="AC66" s="12"/>
      <c r="AD66" s="12"/>
      <c r="AE66" s="12"/>
      <c r="AF66" s="12"/>
      <c r="AG66" s="12"/>
    </row>
    <row r="67" spans="1:33" ht="13.5" thickBot="1">
      <c r="B67" s="62">
        <v>3</v>
      </c>
      <c r="C67" s="233" t="s">
        <v>1065</v>
      </c>
      <c r="D67" s="59"/>
      <c r="E67" s="12"/>
      <c r="F67" s="12"/>
      <c r="G67" s="12"/>
      <c r="H67" s="12"/>
      <c r="I67" s="12"/>
      <c r="J67" s="12"/>
      <c r="K67" s="12"/>
      <c r="L67" s="12"/>
      <c r="M67" s="12"/>
      <c r="N67" s="12"/>
      <c r="O67" s="12"/>
      <c r="P67" s="12"/>
      <c r="Q67" s="12"/>
      <c r="R67" s="12"/>
      <c r="S67" s="59"/>
      <c r="T67" s="12"/>
      <c r="U67" s="12"/>
      <c r="V67" s="12"/>
      <c r="W67" s="12"/>
      <c r="X67" s="12"/>
      <c r="Y67" s="12"/>
      <c r="Z67" s="12"/>
      <c r="AA67" s="12"/>
      <c r="AB67" s="12"/>
      <c r="AC67" s="12"/>
      <c r="AD67" s="12"/>
      <c r="AE67" s="12"/>
      <c r="AF67" s="12"/>
      <c r="AG67" s="12"/>
    </row>
    <row r="68" spans="1:33" ht="13.5" thickBot="1">
      <c r="B68" s="6"/>
      <c r="C68" s="64" t="s">
        <v>118</v>
      </c>
      <c r="D68" s="80" t="str">
        <f>IF(COUNTIF(D65:D67,"C")&gt;2,"C",IF(COUNTIF(D65:D67,"C")&gt;0,"P"," "))</f>
        <v xml:space="preserve"> </v>
      </c>
      <c r="E68" s="80" t="str">
        <f t="shared" ref="E68:AG68" si="31">IF(COUNTIF(E65:E67,"C")&gt;2,"C",IF(COUNTIF(E65:E67,"C")&gt;0,"P"," "))</f>
        <v xml:space="preserve"> </v>
      </c>
      <c r="F68" s="80" t="str">
        <f t="shared" si="31"/>
        <v xml:space="preserve"> </v>
      </c>
      <c r="G68" s="80" t="str">
        <f t="shared" si="31"/>
        <v xml:space="preserve"> </v>
      </c>
      <c r="H68" s="80" t="str">
        <f t="shared" si="31"/>
        <v xml:space="preserve"> </v>
      </c>
      <c r="I68" s="80" t="str">
        <f t="shared" si="31"/>
        <v xml:space="preserve"> </v>
      </c>
      <c r="J68" s="80" t="str">
        <f t="shared" si="31"/>
        <v xml:space="preserve"> </v>
      </c>
      <c r="K68" s="80" t="str">
        <f t="shared" si="31"/>
        <v xml:space="preserve"> </v>
      </c>
      <c r="L68" s="80" t="str">
        <f t="shared" si="31"/>
        <v xml:space="preserve"> </v>
      </c>
      <c r="M68" s="80" t="str">
        <f t="shared" si="31"/>
        <v xml:space="preserve"> </v>
      </c>
      <c r="N68" s="80" t="str">
        <f t="shared" si="31"/>
        <v xml:space="preserve"> </v>
      </c>
      <c r="O68" s="80" t="str">
        <f t="shared" si="31"/>
        <v xml:space="preserve"> </v>
      </c>
      <c r="P68" s="80" t="str">
        <f t="shared" si="31"/>
        <v xml:space="preserve"> </v>
      </c>
      <c r="Q68" s="80" t="str">
        <f t="shared" si="31"/>
        <v xml:space="preserve"> </v>
      </c>
      <c r="R68" s="80" t="str">
        <f t="shared" si="31"/>
        <v xml:space="preserve"> </v>
      </c>
      <c r="S68" s="80" t="str">
        <f t="shared" si="31"/>
        <v xml:space="preserve"> </v>
      </c>
      <c r="T68" s="80" t="str">
        <f t="shared" si="31"/>
        <v xml:space="preserve"> </v>
      </c>
      <c r="U68" s="80" t="str">
        <f t="shared" si="31"/>
        <v xml:space="preserve"> </v>
      </c>
      <c r="V68" s="80" t="str">
        <f t="shared" si="31"/>
        <v xml:space="preserve"> </v>
      </c>
      <c r="W68" s="80" t="str">
        <f t="shared" si="31"/>
        <v xml:space="preserve"> </v>
      </c>
      <c r="X68" s="80" t="str">
        <f t="shared" si="31"/>
        <v xml:space="preserve"> </v>
      </c>
      <c r="Y68" s="80" t="str">
        <f t="shared" si="31"/>
        <v xml:space="preserve"> </v>
      </c>
      <c r="Z68" s="80" t="str">
        <f t="shared" si="31"/>
        <v xml:space="preserve"> </v>
      </c>
      <c r="AA68" s="80" t="str">
        <f t="shared" si="31"/>
        <v xml:space="preserve"> </v>
      </c>
      <c r="AB68" s="80" t="str">
        <f t="shared" si="31"/>
        <v xml:space="preserve"> </v>
      </c>
      <c r="AC68" s="80" t="str">
        <f t="shared" si="31"/>
        <v xml:space="preserve"> </v>
      </c>
      <c r="AD68" s="80" t="str">
        <f t="shared" si="31"/>
        <v xml:space="preserve"> </v>
      </c>
      <c r="AE68" s="80" t="str">
        <f t="shared" si="31"/>
        <v xml:space="preserve"> </v>
      </c>
      <c r="AF68" s="80" t="str">
        <f t="shared" si="31"/>
        <v xml:space="preserve"> </v>
      </c>
      <c r="AG68" s="80" t="str">
        <f t="shared" si="31"/>
        <v xml:space="preserve"> </v>
      </c>
    </row>
    <row r="69" spans="1:33">
      <c r="A69" s="6"/>
      <c r="B69" s="674" t="s">
        <v>1066</v>
      </c>
      <c r="C69" s="675"/>
      <c r="D69" s="680"/>
      <c r="E69" s="680"/>
      <c r="F69" s="680"/>
      <c r="G69" s="680"/>
      <c r="H69" s="680"/>
      <c r="I69" s="680"/>
      <c r="J69" s="680"/>
      <c r="K69" s="680"/>
      <c r="L69" s="680"/>
      <c r="M69" s="680"/>
      <c r="N69" s="680"/>
      <c r="O69" s="680"/>
      <c r="P69" s="680"/>
      <c r="Q69" s="680"/>
      <c r="R69" s="680"/>
      <c r="S69" s="680"/>
      <c r="T69" s="680"/>
      <c r="U69" s="680"/>
      <c r="V69" s="680"/>
      <c r="W69" s="680"/>
      <c r="X69" s="680"/>
      <c r="Y69" s="680"/>
      <c r="Z69" s="680"/>
      <c r="AA69" s="680"/>
      <c r="AB69" s="680"/>
      <c r="AC69" s="680"/>
      <c r="AD69" s="680"/>
      <c r="AE69" s="680"/>
      <c r="AF69" s="680"/>
      <c r="AG69" s="680"/>
    </row>
    <row r="70" spans="1:33">
      <c r="A70" s="483"/>
      <c r="B70" s="62">
        <v>1</v>
      </c>
      <c r="C70" s="233" t="s">
        <v>1060</v>
      </c>
      <c r="D70" s="295" t="str">
        <f>IF(COUNTIF(Journey!D55:'Journey'!D177,"B")&gt;=1,"C",IF(COUNTIF(Journey!D55:'Journey'!D177,"B")&gt;0,"P"," "))</f>
        <v xml:space="preserve"> </v>
      </c>
      <c r="E70" s="295" t="str">
        <f>IF(COUNTIF(Journey!E55:'Journey'!E177,"B")&gt;=1,"C",IF(COUNTIF(Journey!E55:'Journey'!E177,"B")&gt;0,"P"," "))</f>
        <v xml:space="preserve"> </v>
      </c>
      <c r="F70" s="295" t="str">
        <f>IF(COUNTIF(Journey!F55:'Journey'!F177,"B")&gt;=1,"C",IF(COUNTIF(Journey!F55:'Journey'!F177,"B")&gt;0,"P"," "))</f>
        <v xml:space="preserve"> </v>
      </c>
      <c r="G70" s="295" t="str">
        <f>IF(COUNTIF(Journey!G55:'Journey'!G177,"B")&gt;=1,"C",IF(COUNTIF(Journey!G55:'Journey'!G177,"B")&gt;0,"P"," "))</f>
        <v xml:space="preserve"> </v>
      </c>
      <c r="H70" s="295" t="str">
        <f>IF(COUNTIF(Journey!H55:'Journey'!H177,"B")&gt;=1,"C",IF(COUNTIF(Journey!H55:'Journey'!H177,"B")&gt;0,"P"," "))</f>
        <v xml:space="preserve"> </v>
      </c>
      <c r="I70" s="295" t="str">
        <f>IF(COUNTIF(Journey!I55:'Journey'!I177,"B")&gt;=1,"C",IF(COUNTIF(Journey!I55:'Journey'!I177,"B")&gt;0,"P"," "))</f>
        <v xml:space="preserve"> </v>
      </c>
      <c r="J70" s="295" t="str">
        <f>IF(COUNTIF(Journey!J55:'Journey'!J177,"B")&gt;=1,"C",IF(COUNTIF(Journey!J55:'Journey'!J177,"B")&gt;0,"P"," "))</f>
        <v xml:space="preserve"> </v>
      </c>
      <c r="K70" s="295" t="str">
        <f>IF(COUNTIF(Journey!K55:'Journey'!K177,"B")&gt;=1,"C",IF(COUNTIF(Journey!K55:'Journey'!K177,"B")&gt;0,"P"," "))</f>
        <v xml:space="preserve"> </v>
      </c>
      <c r="L70" s="295" t="str">
        <f>IF(COUNTIF(Journey!L55:'Journey'!L177,"B")&gt;=1,"C",IF(COUNTIF(Journey!L55:'Journey'!L177,"B")&gt;0,"P"," "))</f>
        <v xml:space="preserve"> </v>
      </c>
      <c r="M70" s="295" t="str">
        <f>IF(COUNTIF(Journey!M55:'Journey'!M177,"B")&gt;=1,"C",IF(COUNTIF(Journey!M55:'Journey'!M177,"B")&gt;0,"P"," "))</f>
        <v xml:space="preserve"> </v>
      </c>
      <c r="N70" s="295" t="str">
        <f>IF(COUNTIF(Journey!N55:'Journey'!N177,"B")&gt;=1,"C",IF(COUNTIF(Journey!N55:'Journey'!N177,"B")&gt;0,"P"," "))</f>
        <v xml:space="preserve"> </v>
      </c>
      <c r="O70" s="295" t="str">
        <f>IF(COUNTIF(Journey!O55:'Journey'!O177,"B")&gt;=1,"C",IF(COUNTIF(Journey!O55:'Journey'!O177,"B")&gt;0,"P"," "))</f>
        <v xml:space="preserve"> </v>
      </c>
      <c r="P70" s="295" t="str">
        <f>IF(COUNTIF(Journey!P55:'Journey'!P177,"B")&gt;=1,"C",IF(COUNTIF(Journey!P55:'Journey'!P177,"B")&gt;0,"P"," "))</f>
        <v xml:space="preserve"> </v>
      </c>
      <c r="Q70" s="295" t="str">
        <f>IF(COUNTIF(Journey!Q55:'Journey'!Q177,"B")&gt;=1,"C",IF(COUNTIF(Journey!Q55:'Journey'!Q177,"B")&gt;0,"P"," "))</f>
        <v xml:space="preserve"> </v>
      </c>
      <c r="R70" s="295" t="str">
        <f>IF(COUNTIF(Journey!R55:'Journey'!R177,"B")&gt;=1,"C",IF(COUNTIF(Journey!R55:'Journey'!R177,"B")&gt;0,"P"," "))</f>
        <v xml:space="preserve"> </v>
      </c>
      <c r="S70" s="295" t="str">
        <f>IF(COUNTIF(Journey!S55:'Journey'!S177,"B")&gt;=1,"C",IF(COUNTIF(Journey!S55:'Journey'!S177,"B")&gt;0,"P"," "))</f>
        <v xml:space="preserve"> </v>
      </c>
      <c r="T70" s="295" t="str">
        <f>IF(COUNTIF(Journey!T55:'Journey'!T177,"B")&gt;=1,"C",IF(COUNTIF(Journey!T55:'Journey'!T177,"B")&gt;0,"P"," "))</f>
        <v xml:space="preserve"> </v>
      </c>
      <c r="U70" s="295" t="str">
        <f>IF(COUNTIF(Journey!U55:'Journey'!U177,"B")&gt;=1,"C",IF(COUNTIF(Journey!U55:'Journey'!U177,"B")&gt;0,"P"," "))</f>
        <v xml:space="preserve"> </v>
      </c>
      <c r="V70" s="295" t="str">
        <f>IF(COUNTIF(Journey!V55:'Journey'!V177,"B")&gt;=1,"C",IF(COUNTIF(Journey!V55:'Journey'!V177,"B")&gt;0,"P"," "))</f>
        <v xml:space="preserve"> </v>
      </c>
      <c r="W70" s="295" t="str">
        <f>IF(COUNTIF(Journey!W55:'Journey'!W177,"B")&gt;=1,"C",IF(COUNTIF(Journey!W55:'Journey'!W177,"B")&gt;0,"P"," "))</f>
        <v xml:space="preserve"> </v>
      </c>
      <c r="X70" s="295" t="str">
        <f>IF(COUNTIF(Journey!X55:'Journey'!X177,"B")&gt;=1,"C",IF(COUNTIF(Journey!X55:'Journey'!X177,"B")&gt;0,"P"," "))</f>
        <v xml:space="preserve"> </v>
      </c>
      <c r="Y70" s="295" t="str">
        <f>IF(COUNTIF(Journey!Y55:'Journey'!Y177,"B")&gt;=1,"C",IF(COUNTIF(Journey!Y55:'Journey'!Y177,"B")&gt;0,"P"," "))</f>
        <v xml:space="preserve"> </v>
      </c>
      <c r="Z70" s="295" t="str">
        <f>IF(COUNTIF(Journey!Z55:'Journey'!Z177,"B")&gt;=1,"C",IF(COUNTIF(Journey!Z55:'Journey'!Z177,"B")&gt;0,"P"," "))</f>
        <v xml:space="preserve"> </v>
      </c>
      <c r="AA70" s="295" t="str">
        <f>IF(COUNTIF(Journey!AA55:'Journey'!AA177,"B")&gt;=1,"C",IF(COUNTIF(Journey!AA55:'Journey'!AA177,"B")&gt;0,"P"," "))</f>
        <v xml:space="preserve"> </v>
      </c>
      <c r="AB70" s="295" t="str">
        <f>IF(COUNTIF(Journey!AB55:'Journey'!AB177,"B")&gt;=1,"C",IF(COUNTIF(Journey!AB55:'Journey'!AB177,"B")&gt;0,"P"," "))</f>
        <v xml:space="preserve"> </v>
      </c>
      <c r="AC70" s="295" t="str">
        <f>IF(COUNTIF(Journey!AC55:'Journey'!AC177,"B")&gt;=1,"C",IF(COUNTIF(Journey!AC55:'Journey'!AC177,"B")&gt;0,"P"," "))</f>
        <v xml:space="preserve"> </v>
      </c>
      <c r="AD70" s="295" t="str">
        <f>IF(COUNTIF(Journey!AD55:'Journey'!AD177,"B")&gt;=1,"C",IF(COUNTIF(Journey!AD55:'Journey'!AD177,"B")&gt;0,"P"," "))</f>
        <v xml:space="preserve"> </v>
      </c>
      <c r="AE70" s="295" t="str">
        <f>IF(COUNTIF(Journey!AE55:'Journey'!AE177,"B")&gt;=1,"C",IF(COUNTIF(Journey!AE55:'Journey'!AE177,"B")&gt;0,"P"," "))</f>
        <v xml:space="preserve"> </v>
      </c>
      <c r="AF70" s="295" t="str">
        <f>IF(COUNTIF(Journey!AF55:'Journey'!AF177,"B")&gt;=1,"C",IF(COUNTIF(Journey!AF55:'Journey'!AF177,"B")&gt;0,"P"," "))</f>
        <v xml:space="preserve"> </v>
      </c>
      <c r="AG70" s="295" t="str">
        <f>IF(COUNTIF(Journey!AG55:'Journey'!AG177,"B")&gt;=1,"C",IF(COUNTIF(Journey!AG55:'Journey'!AG177,"B")&gt;0,"P"," "))</f>
        <v xml:space="preserve"> </v>
      </c>
    </row>
    <row r="71" spans="1:33" ht="13.5" thickBot="1">
      <c r="A71" s="63"/>
      <c r="B71" s="62">
        <v>2</v>
      </c>
      <c r="C71" s="233" t="s">
        <v>1067</v>
      </c>
      <c r="D71" s="59"/>
      <c r="E71" s="12"/>
      <c r="F71" s="12"/>
      <c r="G71" s="12"/>
      <c r="H71" s="12"/>
      <c r="I71" s="12"/>
      <c r="J71" s="12"/>
      <c r="K71" s="12"/>
      <c r="L71" s="12"/>
      <c r="M71" s="12"/>
      <c r="N71" s="12"/>
      <c r="O71" s="12"/>
      <c r="P71" s="12"/>
      <c r="Q71" s="12"/>
      <c r="R71" s="12"/>
      <c r="S71" s="59"/>
      <c r="T71" s="12"/>
      <c r="U71" s="12"/>
      <c r="V71" s="12"/>
      <c r="W71" s="12"/>
      <c r="X71" s="12"/>
      <c r="Y71" s="12"/>
      <c r="Z71" s="12"/>
      <c r="AA71" s="12"/>
      <c r="AB71" s="12"/>
      <c r="AC71" s="12"/>
      <c r="AD71" s="12"/>
      <c r="AE71" s="12"/>
      <c r="AF71" s="12"/>
      <c r="AG71" s="12"/>
    </row>
    <row r="72" spans="1:33" ht="13.5" customHeight="1" thickBot="1">
      <c r="A72" s="6"/>
      <c r="B72" s="6"/>
      <c r="C72" s="64" t="s">
        <v>118</v>
      </c>
      <c r="D72" s="80" t="str">
        <f t="shared" ref="D72:R72" si="32">IF(COUNTIF(D70:D71,"C")=2,"C",IF(COUNTIF(D70:D71,"C")&gt;0,"P"," "))</f>
        <v xml:space="preserve"> </v>
      </c>
      <c r="E72" s="80" t="str">
        <f t="shared" si="32"/>
        <v xml:space="preserve"> </v>
      </c>
      <c r="F72" s="80" t="str">
        <f t="shared" si="32"/>
        <v xml:space="preserve"> </v>
      </c>
      <c r="G72" s="80" t="str">
        <f t="shared" si="32"/>
        <v xml:space="preserve"> </v>
      </c>
      <c r="H72" s="80" t="str">
        <f t="shared" si="32"/>
        <v xml:space="preserve"> </v>
      </c>
      <c r="I72" s="80" t="str">
        <f t="shared" si="32"/>
        <v xml:space="preserve"> </v>
      </c>
      <c r="J72" s="80" t="str">
        <f t="shared" si="32"/>
        <v xml:space="preserve"> </v>
      </c>
      <c r="K72" s="80" t="str">
        <f t="shared" si="32"/>
        <v xml:space="preserve"> </v>
      </c>
      <c r="L72" s="80" t="str">
        <f t="shared" si="32"/>
        <v xml:space="preserve"> </v>
      </c>
      <c r="M72" s="80" t="str">
        <f t="shared" si="32"/>
        <v xml:space="preserve"> </v>
      </c>
      <c r="N72" s="80" t="str">
        <f t="shared" si="32"/>
        <v xml:space="preserve"> </v>
      </c>
      <c r="O72" s="80" t="str">
        <f t="shared" si="32"/>
        <v xml:space="preserve"> </v>
      </c>
      <c r="P72" s="80" t="str">
        <f t="shared" si="32"/>
        <v xml:space="preserve"> </v>
      </c>
      <c r="Q72" s="80" t="str">
        <f t="shared" si="32"/>
        <v xml:space="preserve"> </v>
      </c>
      <c r="R72" s="80" t="str">
        <f t="shared" si="32"/>
        <v xml:space="preserve"> </v>
      </c>
      <c r="S72" s="80" t="str">
        <f t="shared" ref="S72:AG72" si="33">IF(COUNTIF(S70:S71,"C")=2,"C",IF(COUNTIF(S70:S71,"C")&gt;0,"P"," "))</f>
        <v xml:space="preserve"> </v>
      </c>
      <c r="T72" s="80" t="str">
        <f t="shared" si="33"/>
        <v xml:space="preserve"> </v>
      </c>
      <c r="U72" s="80" t="str">
        <f t="shared" si="33"/>
        <v xml:space="preserve"> </v>
      </c>
      <c r="V72" s="80" t="str">
        <f t="shared" si="33"/>
        <v xml:space="preserve"> </v>
      </c>
      <c r="W72" s="80" t="str">
        <f t="shared" si="33"/>
        <v xml:space="preserve"> </v>
      </c>
      <c r="X72" s="80" t="str">
        <f t="shared" si="33"/>
        <v xml:space="preserve"> </v>
      </c>
      <c r="Y72" s="80" t="str">
        <f t="shared" si="33"/>
        <v xml:space="preserve"> </v>
      </c>
      <c r="Z72" s="80" t="str">
        <f t="shared" si="33"/>
        <v xml:space="preserve"> </v>
      </c>
      <c r="AA72" s="80" t="str">
        <f t="shared" si="33"/>
        <v xml:space="preserve"> </v>
      </c>
      <c r="AB72" s="80" t="str">
        <f t="shared" si="33"/>
        <v xml:space="preserve"> </v>
      </c>
      <c r="AC72" s="80" t="str">
        <f t="shared" si="33"/>
        <v xml:space="preserve"> </v>
      </c>
      <c r="AD72" s="80" t="str">
        <f t="shared" si="33"/>
        <v xml:space="preserve"> </v>
      </c>
      <c r="AE72" s="80" t="str">
        <f t="shared" si="33"/>
        <v xml:space="preserve"> </v>
      </c>
      <c r="AF72" s="80" t="str">
        <f t="shared" si="33"/>
        <v xml:space="preserve"> </v>
      </c>
      <c r="AG72" s="80" t="str">
        <f t="shared" si="33"/>
        <v xml:space="preserve"> </v>
      </c>
    </row>
    <row r="73" spans="1:33" ht="13.5" customHeight="1">
      <c r="A73" s="6"/>
      <c r="B73" s="6"/>
      <c r="C73" s="65"/>
      <c r="D73" s="486"/>
      <c r="E73" s="486"/>
      <c r="F73" s="486"/>
      <c r="G73" s="486"/>
      <c r="H73" s="486"/>
      <c r="I73" s="486"/>
      <c r="J73" s="486"/>
      <c r="K73" s="486"/>
      <c r="L73" s="486"/>
      <c r="M73" s="486"/>
      <c r="N73" s="486"/>
      <c r="O73" s="486"/>
      <c r="P73" s="486"/>
      <c r="Q73" s="486"/>
      <c r="R73" s="486"/>
      <c r="S73" s="486"/>
      <c r="T73" s="486"/>
      <c r="U73" s="486"/>
      <c r="V73" s="486"/>
      <c r="W73" s="486"/>
      <c r="X73" s="486"/>
      <c r="Y73" s="485"/>
      <c r="Z73" s="485"/>
      <c r="AA73" s="485"/>
      <c r="AB73" s="485"/>
      <c r="AC73" s="485"/>
      <c r="AD73" s="485"/>
      <c r="AE73" s="485"/>
      <c r="AF73" s="485"/>
      <c r="AG73" s="485"/>
    </row>
    <row r="74" spans="1:33">
      <c r="B74" s="452" t="s">
        <v>1068</v>
      </c>
      <c r="C74" s="120"/>
      <c r="D74" s="682" t="s">
        <v>1069</v>
      </c>
      <c r="E74" s="682"/>
      <c r="F74" s="682"/>
      <c r="G74" s="682"/>
      <c r="H74" s="682"/>
      <c r="I74" s="682"/>
      <c r="J74" s="122"/>
      <c r="K74" s="122"/>
      <c r="L74" s="122"/>
      <c r="M74" s="122"/>
      <c r="N74" s="122"/>
      <c r="O74" s="122"/>
      <c r="P74" s="122"/>
      <c r="Q74" s="122"/>
      <c r="R74" s="122"/>
      <c r="S74" s="443"/>
      <c r="T74" s="443"/>
      <c r="U74" s="443"/>
      <c r="V74" s="443"/>
      <c r="W74" s="443"/>
      <c r="X74" s="443"/>
      <c r="Y74" s="122"/>
      <c r="Z74" s="122"/>
      <c r="AA74" s="122"/>
      <c r="AB74" s="122"/>
      <c r="AC74" s="122"/>
      <c r="AD74" s="122"/>
      <c r="AE74" s="122"/>
      <c r="AF74" s="122"/>
      <c r="AG74" s="122"/>
    </row>
    <row r="75" spans="1:33">
      <c r="B75">
        <v>1</v>
      </c>
      <c r="C75" s="334" t="s">
        <v>1070</v>
      </c>
      <c r="D75" s="327" t="str">
        <f t="shared" ref="D75:R75" si="34">IF(COUNTIF(D76:D78,"C")&gt;=1,"A",IF(COUNTIF(D76:D78,"C")&gt;0,"P"," "))</f>
        <v xml:space="preserve"> </v>
      </c>
      <c r="E75" s="327" t="str">
        <f t="shared" si="34"/>
        <v xml:space="preserve"> </v>
      </c>
      <c r="F75" s="327" t="str">
        <f t="shared" si="34"/>
        <v xml:space="preserve"> </v>
      </c>
      <c r="G75" s="327" t="str">
        <f t="shared" si="34"/>
        <v xml:space="preserve"> </v>
      </c>
      <c r="H75" s="327" t="str">
        <f t="shared" si="34"/>
        <v xml:space="preserve"> </v>
      </c>
      <c r="I75" s="327" t="str">
        <f t="shared" si="34"/>
        <v xml:space="preserve"> </v>
      </c>
      <c r="J75" s="327" t="str">
        <f t="shared" si="34"/>
        <v xml:space="preserve"> </v>
      </c>
      <c r="K75" s="327" t="str">
        <f t="shared" si="34"/>
        <v xml:space="preserve"> </v>
      </c>
      <c r="L75" s="327" t="str">
        <f t="shared" si="34"/>
        <v xml:space="preserve"> </v>
      </c>
      <c r="M75" s="327" t="str">
        <f t="shared" si="34"/>
        <v xml:space="preserve"> </v>
      </c>
      <c r="N75" s="327" t="str">
        <f t="shared" si="34"/>
        <v xml:space="preserve"> </v>
      </c>
      <c r="O75" s="327" t="str">
        <f t="shared" si="34"/>
        <v xml:space="preserve"> </v>
      </c>
      <c r="P75" s="327" t="str">
        <f t="shared" si="34"/>
        <v xml:space="preserve"> </v>
      </c>
      <c r="Q75" s="327" t="str">
        <f t="shared" si="34"/>
        <v xml:space="preserve"> </v>
      </c>
      <c r="R75" s="327" t="str">
        <f t="shared" si="34"/>
        <v xml:space="preserve"> </v>
      </c>
      <c r="S75" s="327" t="str">
        <f t="shared" ref="S75:AG75" si="35">IF(COUNTIF(S76:S78,"C")&gt;=1,"A",IF(COUNTIF(S76:S78,"C")&gt;0,"P"," "))</f>
        <v xml:space="preserve"> </v>
      </c>
      <c r="T75" s="327" t="str">
        <f t="shared" si="35"/>
        <v xml:space="preserve"> </v>
      </c>
      <c r="U75" s="327" t="str">
        <f t="shared" si="35"/>
        <v xml:space="preserve"> </v>
      </c>
      <c r="V75" s="327" t="str">
        <f t="shared" si="35"/>
        <v xml:space="preserve"> </v>
      </c>
      <c r="W75" s="327" t="str">
        <f t="shared" si="35"/>
        <v xml:space="preserve"> </v>
      </c>
      <c r="X75" s="327" t="str">
        <f t="shared" si="35"/>
        <v xml:space="preserve"> </v>
      </c>
      <c r="Y75" s="327" t="str">
        <f t="shared" si="35"/>
        <v xml:space="preserve"> </v>
      </c>
      <c r="Z75" s="327" t="str">
        <f t="shared" si="35"/>
        <v xml:space="preserve"> </v>
      </c>
      <c r="AA75" s="327" t="str">
        <f t="shared" si="35"/>
        <v xml:space="preserve"> </v>
      </c>
      <c r="AB75" s="327" t="str">
        <f t="shared" si="35"/>
        <v xml:space="preserve"> </v>
      </c>
      <c r="AC75" s="327" t="str">
        <f t="shared" si="35"/>
        <v xml:space="preserve"> </v>
      </c>
      <c r="AD75" s="327" t="str">
        <f t="shared" si="35"/>
        <v xml:space="preserve"> </v>
      </c>
      <c r="AE75" s="327" t="str">
        <f t="shared" si="35"/>
        <v xml:space="preserve"> </v>
      </c>
      <c r="AF75" s="327" t="str">
        <f t="shared" si="35"/>
        <v xml:space="preserve"> </v>
      </c>
      <c r="AG75" s="327" t="str">
        <f t="shared" si="35"/>
        <v xml:space="preserve"> </v>
      </c>
    </row>
    <row r="76" spans="1:33">
      <c r="B76" s="108"/>
      <c r="C76" s="119" t="s">
        <v>1071</v>
      </c>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row>
    <row r="77" spans="1:33">
      <c r="B77" s="108"/>
      <c r="C77" s="119" t="s">
        <v>1072</v>
      </c>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row>
    <row r="78" spans="1:33">
      <c r="B78" s="108"/>
      <c r="C78" s="119" t="s">
        <v>1073</v>
      </c>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row>
    <row r="79" spans="1:33">
      <c r="B79">
        <v>2</v>
      </c>
      <c r="C79" s="328" t="s">
        <v>1074</v>
      </c>
      <c r="D79" s="329" t="str">
        <f t="shared" ref="D79:R79" si="36">IF(COUNTIF(D80:D82,"C")&gt;=1,"A",IF(COUNTIF(D80:D82,"C")&gt;0,"P"," "))</f>
        <v xml:space="preserve"> </v>
      </c>
      <c r="E79" s="329" t="str">
        <f t="shared" si="36"/>
        <v xml:space="preserve"> </v>
      </c>
      <c r="F79" s="329" t="str">
        <f t="shared" si="36"/>
        <v xml:space="preserve"> </v>
      </c>
      <c r="G79" s="329" t="str">
        <f t="shared" si="36"/>
        <v xml:space="preserve"> </v>
      </c>
      <c r="H79" s="329" t="str">
        <f t="shared" si="36"/>
        <v xml:space="preserve"> </v>
      </c>
      <c r="I79" s="329" t="str">
        <f t="shared" si="36"/>
        <v xml:space="preserve"> </v>
      </c>
      <c r="J79" s="329" t="str">
        <f t="shared" si="36"/>
        <v xml:space="preserve"> </v>
      </c>
      <c r="K79" s="329" t="str">
        <f t="shared" si="36"/>
        <v xml:space="preserve"> </v>
      </c>
      <c r="L79" s="329" t="str">
        <f t="shared" si="36"/>
        <v xml:space="preserve"> </v>
      </c>
      <c r="M79" s="329" t="str">
        <f t="shared" si="36"/>
        <v xml:space="preserve"> </v>
      </c>
      <c r="N79" s="329" t="str">
        <f t="shared" si="36"/>
        <v xml:space="preserve"> </v>
      </c>
      <c r="O79" s="329" t="str">
        <f t="shared" si="36"/>
        <v xml:space="preserve"> </v>
      </c>
      <c r="P79" s="329" t="str">
        <f t="shared" si="36"/>
        <v xml:space="preserve"> </v>
      </c>
      <c r="Q79" s="329" t="str">
        <f t="shared" si="36"/>
        <v xml:space="preserve"> </v>
      </c>
      <c r="R79" s="329" t="str">
        <f t="shared" si="36"/>
        <v xml:space="preserve"> </v>
      </c>
      <c r="S79" s="329" t="str">
        <f t="shared" ref="S79:AG79" si="37">IF(COUNTIF(S80:S82,"C")&gt;=1,"A",IF(COUNTIF(S80:S82,"C")&gt;0,"P"," "))</f>
        <v xml:space="preserve"> </v>
      </c>
      <c r="T79" s="329" t="str">
        <f t="shared" si="37"/>
        <v xml:space="preserve"> </v>
      </c>
      <c r="U79" s="329" t="str">
        <f t="shared" si="37"/>
        <v xml:space="preserve"> </v>
      </c>
      <c r="V79" s="329" t="str">
        <f t="shared" si="37"/>
        <v xml:space="preserve"> </v>
      </c>
      <c r="W79" s="329" t="str">
        <f t="shared" si="37"/>
        <v xml:space="preserve"> </v>
      </c>
      <c r="X79" s="329" t="str">
        <f t="shared" si="37"/>
        <v xml:space="preserve"> </v>
      </c>
      <c r="Y79" s="329" t="str">
        <f t="shared" si="37"/>
        <v xml:space="preserve"> </v>
      </c>
      <c r="Z79" s="329" t="str">
        <f t="shared" si="37"/>
        <v xml:space="preserve"> </v>
      </c>
      <c r="AA79" s="329" t="str">
        <f t="shared" si="37"/>
        <v xml:space="preserve"> </v>
      </c>
      <c r="AB79" s="329" t="str">
        <f t="shared" si="37"/>
        <v xml:space="preserve"> </v>
      </c>
      <c r="AC79" s="329" t="str">
        <f t="shared" si="37"/>
        <v xml:space="preserve"> </v>
      </c>
      <c r="AD79" s="329" t="str">
        <f t="shared" si="37"/>
        <v xml:space="preserve"> </v>
      </c>
      <c r="AE79" s="329" t="str">
        <f t="shared" si="37"/>
        <v xml:space="preserve"> </v>
      </c>
      <c r="AF79" s="329" t="str">
        <f t="shared" si="37"/>
        <v xml:space="preserve"> </v>
      </c>
      <c r="AG79" s="329" t="str">
        <f t="shared" si="37"/>
        <v xml:space="preserve"> </v>
      </c>
    </row>
    <row r="80" spans="1:33">
      <c r="B80" s="108"/>
      <c r="C80" s="119" t="s">
        <v>1075</v>
      </c>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row>
    <row r="81" spans="2:33">
      <c r="B81" s="108"/>
      <c r="C81" s="119" t="s">
        <v>1076</v>
      </c>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row>
    <row r="82" spans="2:33">
      <c r="B82" s="108"/>
      <c r="C82" s="119" t="s">
        <v>1077</v>
      </c>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row>
    <row r="83" spans="2:33">
      <c r="B83">
        <v>3</v>
      </c>
      <c r="C83" s="328" t="s">
        <v>1078</v>
      </c>
      <c r="D83" s="329" t="str">
        <f t="shared" ref="D83:R83" si="38">IF(COUNTIF(D84:D86,"C")&gt;=1,"A",IF(COUNTIF(D84:D86,"C")&gt;0,"P"," "))</f>
        <v xml:space="preserve"> </v>
      </c>
      <c r="E83" s="329" t="str">
        <f t="shared" si="38"/>
        <v xml:space="preserve"> </v>
      </c>
      <c r="F83" s="329" t="str">
        <f t="shared" si="38"/>
        <v xml:space="preserve"> </v>
      </c>
      <c r="G83" s="329" t="str">
        <f t="shared" si="38"/>
        <v xml:space="preserve"> </v>
      </c>
      <c r="H83" s="329" t="str">
        <f t="shared" si="38"/>
        <v xml:space="preserve"> </v>
      </c>
      <c r="I83" s="329" t="str">
        <f t="shared" si="38"/>
        <v xml:space="preserve"> </v>
      </c>
      <c r="J83" s="329" t="str">
        <f t="shared" si="38"/>
        <v xml:space="preserve"> </v>
      </c>
      <c r="K83" s="329" t="str">
        <f t="shared" si="38"/>
        <v xml:space="preserve"> </v>
      </c>
      <c r="L83" s="329" t="str">
        <f t="shared" si="38"/>
        <v xml:space="preserve"> </v>
      </c>
      <c r="M83" s="329" t="str">
        <f t="shared" si="38"/>
        <v xml:space="preserve"> </v>
      </c>
      <c r="N83" s="329" t="str">
        <f t="shared" si="38"/>
        <v xml:space="preserve"> </v>
      </c>
      <c r="O83" s="329" t="str">
        <f t="shared" si="38"/>
        <v xml:space="preserve"> </v>
      </c>
      <c r="P83" s="329" t="str">
        <f t="shared" si="38"/>
        <v xml:space="preserve"> </v>
      </c>
      <c r="Q83" s="329" t="str">
        <f t="shared" si="38"/>
        <v xml:space="preserve"> </v>
      </c>
      <c r="R83" s="329" t="str">
        <f t="shared" si="38"/>
        <v xml:space="preserve"> </v>
      </c>
      <c r="S83" s="329" t="str">
        <f t="shared" ref="S83:AG83" si="39">IF(COUNTIF(S84:S86,"C")&gt;=1,"A",IF(COUNTIF(S84:S86,"C")&gt;0,"P"," "))</f>
        <v xml:space="preserve"> </v>
      </c>
      <c r="T83" s="329" t="str">
        <f t="shared" si="39"/>
        <v xml:space="preserve"> </v>
      </c>
      <c r="U83" s="329" t="str">
        <f t="shared" si="39"/>
        <v xml:space="preserve"> </v>
      </c>
      <c r="V83" s="329" t="str">
        <f t="shared" si="39"/>
        <v xml:space="preserve"> </v>
      </c>
      <c r="W83" s="329" t="str">
        <f t="shared" si="39"/>
        <v xml:space="preserve"> </v>
      </c>
      <c r="X83" s="329" t="str">
        <f t="shared" si="39"/>
        <v xml:space="preserve"> </v>
      </c>
      <c r="Y83" s="329" t="str">
        <f t="shared" si="39"/>
        <v xml:space="preserve"> </v>
      </c>
      <c r="Z83" s="329" t="str">
        <f t="shared" si="39"/>
        <v xml:space="preserve"> </v>
      </c>
      <c r="AA83" s="329" t="str">
        <f t="shared" si="39"/>
        <v xml:space="preserve"> </v>
      </c>
      <c r="AB83" s="329" t="str">
        <f t="shared" si="39"/>
        <v xml:space="preserve"> </v>
      </c>
      <c r="AC83" s="329" t="str">
        <f t="shared" si="39"/>
        <v xml:space="preserve"> </v>
      </c>
      <c r="AD83" s="329" t="str">
        <f t="shared" si="39"/>
        <v xml:space="preserve"> </v>
      </c>
      <c r="AE83" s="329" t="str">
        <f t="shared" si="39"/>
        <v xml:space="preserve"> </v>
      </c>
      <c r="AF83" s="329" t="str">
        <f t="shared" si="39"/>
        <v xml:space="preserve"> </v>
      </c>
      <c r="AG83" s="329" t="str">
        <f t="shared" si="39"/>
        <v xml:space="preserve"> </v>
      </c>
    </row>
    <row r="84" spans="2:33">
      <c r="B84" s="108"/>
      <c r="C84" s="119" t="s">
        <v>1079</v>
      </c>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row>
    <row r="85" spans="2:33">
      <c r="B85" s="108"/>
      <c r="C85" s="119" t="s">
        <v>1080</v>
      </c>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row>
    <row r="86" spans="2:33">
      <c r="B86" s="108"/>
      <c r="C86" s="119" t="s">
        <v>1081</v>
      </c>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row>
    <row r="87" spans="2:33">
      <c r="B87" s="108">
        <v>4</v>
      </c>
      <c r="C87" s="119" t="s">
        <v>1082</v>
      </c>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row>
    <row r="88" spans="2:33" hidden="1">
      <c r="C88" s="328"/>
      <c r="D88" s="329" t="str">
        <f>IF(COUNTIF(D87,"C")&gt;0,"A",IF(COUNTIF(D87,"C")&gt;0,"P"," "))</f>
        <v xml:space="preserve"> </v>
      </c>
      <c r="E88" s="330" t="str">
        <f t="shared" ref="E88:R88" si="40">IF(COUNTIF(E87,"C")&gt;0,"A",IF(COUNTIF(E87,"C")&gt;0,"P"," "))</f>
        <v xml:space="preserve"> </v>
      </c>
      <c r="F88" s="330" t="str">
        <f t="shared" si="40"/>
        <v xml:space="preserve"> </v>
      </c>
      <c r="G88" s="330" t="str">
        <f t="shared" si="40"/>
        <v xml:space="preserve"> </v>
      </c>
      <c r="H88" s="330" t="str">
        <f t="shared" si="40"/>
        <v xml:space="preserve"> </v>
      </c>
      <c r="I88" s="330" t="str">
        <f t="shared" si="40"/>
        <v xml:space="preserve"> </v>
      </c>
      <c r="J88" s="330" t="str">
        <f t="shared" si="40"/>
        <v xml:space="preserve"> </v>
      </c>
      <c r="K88" s="330" t="str">
        <f t="shared" si="40"/>
        <v xml:space="preserve"> </v>
      </c>
      <c r="L88" s="330" t="str">
        <f t="shared" si="40"/>
        <v xml:space="preserve"> </v>
      </c>
      <c r="M88" s="330" t="str">
        <f t="shared" si="40"/>
        <v xml:space="preserve"> </v>
      </c>
      <c r="N88" s="330" t="str">
        <f t="shared" si="40"/>
        <v xml:space="preserve"> </v>
      </c>
      <c r="O88" s="330" t="str">
        <f t="shared" si="40"/>
        <v xml:space="preserve"> </v>
      </c>
      <c r="P88" s="330" t="str">
        <f t="shared" si="40"/>
        <v xml:space="preserve"> </v>
      </c>
      <c r="Q88" s="330" t="str">
        <f t="shared" si="40"/>
        <v xml:space="preserve"> </v>
      </c>
      <c r="R88" s="330" t="str">
        <f t="shared" si="40"/>
        <v xml:space="preserve"> </v>
      </c>
      <c r="S88" s="330" t="str">
        <f>IF(COUNTIF(S87,"C")&gt;0,"A",IF(COUNTIF(S87,"C")&gt;0,"P"," "))</f>
        <v xml:space="preserve"> </v>
      </c>
      <c r="T88" s="330" t="str">
        <f t="shared" ref="T88:AG88" si="41">IF(COUNTIF(T87,"C")&gt;0,"A",IF(COUNTIF(T87,"C")&gt;0,"P"," "))</f>
        <v xml:space="preserve"> </v>
      </c>
      <c r="U88" s="330" t="str">
        <f t="shared" si="41"/>
        <v xml:space="preserve"> </v>
      </c>
      <c r="V88" s="330" t="str">
        <f t="shared" si="41"/>
        <v xml:space="preserve"> </v>
      </c>
      <c r="W88" s="330" t="str">
        <f t="shared" si="41"/>
        <v xml:space="preserve"> </v>
      </c>
      <c r="X88" s="330" t="str">
        <f t="shared" si="41"/>
        <v xml:space="preserve"> </v>
      </c>
      <c r="Y88" s="330" t="str">
        <f t="shared" si="41"/>
        <v xml:space="preserve"> </v>
      </c>
      <c r="Z88" s="330" t="str">
        <f t="shared" si="41"/>
        <v xml:space="preserve"> </v>
      </c>
      <c r="AA88" s="330" t="str">
        <f t="shared" si="41"/>
        <v xml:space="preserve"> </v>
      </c>
      <c r="AB88" s="330" t="str">
        <f t="shared" si="41"/>
        <v xml:space="preserve"> </v>
      </c>
      <c r="AC88" s="330" t="str">
        <f t="shared" si="41"/>
        <v xml:space="preserve"> </v>
      </c>
      <c r="AD88" s="330" t="str">
        <f t="shared" si="41"/>
        <v xml:space="preserve"> </v>
      </c>
      <c r="AE88" s="330" t="str">
        <f t="shared" si="41"/>
        <v xml:space="preserve"> </v>
      </c>
      <c r="AF88" s="330" t="str">
        <f t="shared" si="41"/>
        <v xml:space="preserve"> </v>
      </c>
      <c r="AG88" s="330" t="str">
        <f t="shared" si="41"/>
        <v xml:space="preserve"> </v>
      </c>
    </row>
    <row r="89" spans="2:33" ht="12.75" customHeight="1" thickBot="1">
      <c r="B89" s="108">
        <v>5</v>
      </c>
      <c r="C89" s="119" t="s">
        <v>1083</v>
      </c>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row>
    <row r="90" spans="2:33" ht="13.5" hidden="1" thickBot="1">
      <c r="D90" s="329" t="str">
        <f>IF(D89="C","A"," ")</f>
        <v xml:space="preserve"> </v>
      </c>
      <c r="E90" s="330" t="str">
        <f t="shared" ref="E90:R90" si="42">IF(COUNTIF(E89,"C")&gt;0,"A",IF(COUNTIF(E89,"C")&gt;0,"P"," "))</f>
        <v xml:space="preserve"> </v>
      </c>
      <c r="F90" s="330" t="str">
        <f t="shared" si="42"/>
        <v xml:space="preserve"> </v>
      </c>
      <c r="G90" s="330" t="str">
        <f t="shared" si="42"/>
        <v xml:space="preserve"> </v>
      </c>
      <c r="H90" s="330" t="str">
        <f t="shared" si="42"/>
        <v xml:space="preserve"> </v>
      </c>
      <c r="I90" s="330" t="str">
        <f t="shared" si="42"/>
        <v xml:space="preserve"> </v>
      </c>
      <c r="J90" s="330" t="str">
        <f t="shared" si="42"/>
        <v xml:space="preserve"> </v>
      </c>
      <c r="K90" s="330" t="str">
        <f t="shared" si="42"/>
        <v xml:space="preserve"> </v>
      </c>
      <c r="L90" s="330" t="str">
        <f t="shared" si="42"/>
        <v xml:space="preserve"> </v>
      </c>
      <c r="M90" s="330" t="str">
        <f t="shared" si="42"/>
        <v xml:space="preserve"> </v>
      </c>
      <c r="N90" s="330" t="str">
        <f t="shared" si="42"/>
        <v xml:space="preserve"> </v>
      </c>
      <c r="O90" s="330" t="str">
        <f t="shared" si="42"/>
        <v xml:space="preserve"> </v>
      </c>
      <c r="P90" s="330" t="str">
        <f t="shared" si="42"/>
        <v xml:space="preserve"> </v>
      </c>
      <c r="Q90" s="330" t="str">
        <f t="shared" si="42"/>
        <v xml:space="preserve"> </v>
      </c>
      <c r="R90" s="330" t="str">
        <f t="shared" si="42"/>
        <v xml:space="preserve"> </v>
      </c>
      <c r="S90" s="330" t="str">
        <f>IF(COUNTIF(S89,"C")&gt;0,"A",IF(COUNTIF(S89,"C")&gt;0,"P"," "))</f>
        <v xml:space="preserve"> </v>
      </c>
      <c r="T90" s="330" t="str">
        <f t="shared" ref="T90:AG90" si="43">IF(COUNTIF(T89,"C")&gt;0,"A",IF(COUNTIF(T89,"C")&gt;0,"P"," "))</f>
        <v xml:space="preserve"> </v>
      </c>
      <c r="U90" s="330" t="str">
        <f t="shared" si="43"/>
        <v xml:space="preserve"> </v>
      </c>
      <c r="V90" s="330" t="str">
        <f t="shared" si="43"/>
        <v xml:space="preserve"> </v>
      </c>
      <c r="W90" s="330" t="str">
        <f t="shared" si="43"/>
        <v xml:space="preserve"> </v>
      </c>
      <c r="X90" s="330" t="str">
        <f t="shared" si="43"/>
        <v xml:space="preserve"> </v>
      </c>
      <c r="Y90" s="330" t="str">
        <f t="shared" si="43"/>
        <v xml:space="preserve"> </v>
      </c>
      <c r="Z90" s="330" t="str">
        <f t="shared" si="43"/>
        <v xml:space="preserve"> </v>
      </c>
      <c r="AA90" s="330" t="str">
        <f t="shared" si="43"/>
        <v xml:space="preserve"> </v>
      </c>
      <c r="AB90" s="330" t="str">
        <f t="shared" si="43"/>
        <v xml:space="preserve"> </v>
      </c>
      <c r="AC90" s="330" t="str">
        <f t="shared" si="43"/>
        <v xml:space="preserve"> </v>
      </c>
      <c r="AD90" s="330" t="str">
        <f t="shared" si="43"/>
        <v xml:space="preserve"> </v>
      </c>
      <c r="AE90" s="330" t="str">
        <f t="shared" si="43"/>
        <v xml:space="preserve"> </v>
      </c>
      <c r="AF90" s="330" t="str">
        <f t="shared" si="43"/>
        <v xml:space="preserve"> </v>
      </c>
      <c r="AG90" s="330" t="str">
        <f t="shared" si="43"/>
        <v xml:space="preserve"> </v>
      </c>
    </row>
    <row r="91" spans="2:33" ht="12" customHeight="1" thickBot="1">
      <c r="C91" s="335" t="s">
        <v>118</v>
      </c>
      <c r="D91" s="130" t="str">
        <f>IF(COUNTIF(D75:D90,"A")&gt;4,"C",IF(COUNTIF(D75:D90,"P")&gt;0,"P",IF(COUNTIF(D75:D90,"A")&gt;0,"P"," ")))</f>
        <v xml:space="preserve"> </v>
      </c>
      <c r="E91" s="130" t="str">
        <f t="shared" ref="E91:R91" si="44">IF(COUNTIF(E75:E90,"A")&gt;4,"C",IF(COUNTIF(E75:E90,"P")&gt;0,"P",IF(COUNTIF(E75:E90,"A")&gt;0,"P"," ")))</f>
        <v xml:space="preserve"> </v>
      </c>
      <c r="F91" s="130" t="str">
        <f t="shared" si="44"/>
        <v xml:space="preserve"> </v>
      </c>
      <c r="G91" s="130" t="str">
        <f t="shared" si="44"/>
        <v xml:space="preserve"> </v>
      </c>
      <c r="H91" s="130" t="str">
        <f t="shared" si="44"/>
        <v xml:space="preserve"> </v>
      </c>
      <c r="I91" s="130" t="str">
        <f t="shared" si="44"/>
        <v xml:space="preserve"> </v>
      </c>
      <c r="J91" s="130" t="str">
        <f t="shared" si="44"/>
        <v xml:space="preserve"> </v>
      </c>
      <c r="K91" s="130" t="str">
        <f t="shared" si="44"/>
        <v xml:space="preserve"> </v>
      </c>
      <c r="L91" s="130" t="str">
        <f t="shared" si="44"/>
        <v xml:space="preserve"> </v>
      </c>
      <c r="M91" s="130" t="str">
        <f t="shared" si="44"/>
        <v xml:space="preserve"> </v>
      </c>
      <c r="N91" s="130" t="str">
        <f t="shared" si="44"/>
        <v xml:space="preserve"> </v>
      </c>
      <c r="O91" s="130" t="str">
        <f t="shared" si="44"/>
        <v xml:space="preserve"> </v>
      </c>
      <c r="P91" s="130" t="str">
        <f t="shared" si="44"/>
        <v xml:space="preserve"> </v>
      </c>
      <c r="Q91" s="130" t="str">
        <f t="shared" si="44"/>
        <v xml:space="preserve"> </v>
      </c>
      <c r="R91" s="130" t="str">
        <f t="shared" si="44"/>
        <v xml:space="preserve"> </v>
      </c>
      <c r="S91" s="130" t="str">
        <f>IF(COUNTIF(S75:S90,"A")&gt;4,"C",IF(COUNTIF(S75:S90,"P")&gt;0,"P",IF(COUNTIF(S75:S90,"A")&gt;0,"P"," ")))</f>
        <v xml:space="preserve"> </v>
      </c>
      <c r="T91" s="130" t="str">
        <f t="shared" ref="T91:AG91" si="45">IF(COUNTIF(T75:T90,"A")&gt;4,"C",IF(COUNTIF(T75:T90,"P")&gt;0,"P",IF(COUNTIF(T75:T90,"A")&gt;0,"P"," ")))</f>
        <v xml:space="preserve"> </v>
      </c>
      <c r="U91" s="130" t="str">
        <f t="shared" si="45"/>
        <v xml:space="preserve"> </v>
      </c>
      <c r="V91" s="130" t="str">
        <f t="shared" si="45"/>
        <v xml:space="preserve"> </v>
      </c>
      <c r="W91" s="130" t="str">
        <f t="shared" si="45"/>
        <v xml:space="preserve"> </v>
      </c>
      <c r="X91" s="130" t="str">
        <f t="shared" si="45"/>
        <v xml:space="preserve"> </v>
      </c>
      <c r="Y91" s="130" t="str">
        <f t="shared" si="45"/>
        <v xml:space="preserve"> </v>
      </c>
      <c r="Z91" s="130" t="str">
        <f t="shared" si="45"/>
        <v xml:space="preserve"> </v>
      </c>
      <c r="AA91" s="130" t="str">
        <f t="shared" si="45"/>
        <v xml:space="preserve"> </v>
      </c>
      <c r="AB91" s="130" t="str">
        <f t="shared" si="45"/>
        <v xml:space="preserve"> </v>
      </c>
      <c r="AC91" s="130" t="str">
        <f t="shared" si="45"/>
        <v xml:space="preserve"> </v>
      </c>
      <c r="AD91" s="130" t="str">
        <f t="shared" si="45"/>
        <v xml:space="preserve"> </v>
      </c>
      <c r="AE91" s="130" t="str">
        <f t="shared" si="45"/>
        <v xml:space="preserve"> </v>
      </c>
      <c r="AF91" s="130" t="str">
        <f t="shared" si="45"/>
        <v xml:space="preserve"> </v>
      </c>
      <c r="AG91" s="130" t="str">
        <f t="shared" si="45"/>
        <v xml:space="preserve"> </v>
      </c>
    </row>
    <row r="92" spans="2:33">
      <c r="B92" s="452" t="s">
        <v>1084</v>
      </c>
      <c r="C92" s="120"/>
      <c r="D92" s="471"/>
      <c r="E92" s="122"/>
      <c r="F92" s="122"/>
      <c r="G92" s="122"/>
      <c r="H92" s="122"/>
      <c r="I92" s="122"/>
      <c r="J92" s="122"/>
      <c r="K92" s="122"/>
      <c r="L92" s="122"/>
      <c r="M92" s="122"/>
      <c r="N92" s="122"/>
      <c r="O92" s="122"/>
      <c r="P92" s="122"/>
      <c r="Q92" s="122"/>
      <c r="R92" s="122"/>
      <c r="S92" s="471"/>
      <c r="T92" s="122"/>
      <c r="U92" s="122"/>
      <c r="V92" s="122"/>
      <c r="W92" s="122"/>
      <c r="X92" s="122"/>
      <c r="Y92" s="122"/>
      <c r="Z92" s="122"/>
      <c r="AA92" s="122"/>
      <c r="AB92" s="122"/>
      <c r="AC92" s="122"/>
      <c r="AD92" s="122"/>
      <c r="AE92" s="122"/>
      <c r="AF92" s="122"/>
      <c r="AG92" s="122"/>
    </row>
    <row r="93" spans="2:33">
      <c r="B93">
        <v>1</v>
      </c>
      <c r="C93" s="334" t="s">
        <v>1070</v>
      </c>
      <c r="D93" s="327" t="str">
        <f t="shared" ref="D93:R93" si="46">IF(COUNTIF(D94:D96,"C")&gt;=1,"A",IF(COUNTIF(D94:D96,"C")&gt;0,"P"," "))</f>
        <v xml:space="preserve"> </v>
      </c>
      <c r="E93" s="327" t="str">
        <f t="shared" si="46"/>
        <v xml:space="preserve"> </v>
      </c>
      <c r="F93" s="327" t="str">
        <f t="shared" si="46"/>
        <v xml:space="preserve"> </v>
      </c>
      <c r="G93" s="327" t="str">
        <f t="shared" si="46"/>
        <v xml:space="preserve"> </v>
      </c>
      <c r="H93" s="327" t="str">
        <f t="shared" si="46"/>
        <v xml:space="preserve"> </v>
      </c>
      <c r="I93" s="327" t="str">
        <f t="shared" si="46"/>
        <v xml:space="preserve"> </v>
      </c>
      <c r="J93" s="327" t="str">
        <f t="shared" si="46"/>
        <v xml:space="preserve"> </v>
      </c>
      <c r="K93" s="327" t="str">
        <f t="shared" si="46"/>
        <v xml:space="preserve"> </v>
      </c>
      <c r="L93" s="327" t="str">
        <f t="shared" si="46"/>
        <v xml:space="preserve"> </v>
      </c>
      <c r="M93" s="327" t="str">
        <f t="shared" si="46"/>
        <v xml:space="preserve"> </v>
      </c>
      <c r="N93" s="327" t="str">
        <f t="shared" si="46"/>
        <v xml:space="preserve"> </v>
      </c>
      <c r="O93" s="327" t="str">
        <f t="shared" si="46"/>
        <v xml:space="preserve"> </v>
      </c>
      <c r="P93" s="327" t="str">
        <f t="shared" si="46"/>
        <v xml:space="preserve"> </v>
      </c>
      <c r="Q93" s="327" t="str">
        <f t="shared" si="46"/>
        <v xml:space="preserve"> </v>
      </c>
      <c r="R93" s="327" t="str">
        <f t="shared" si="46"/>
        <v xml:space="preserve"> </v>
      </c>
      <c r="S93" s="327" t="str">
        <f t="shared" ref="S93:AG93" si="47">IF(COUNTIF(S94:S96,"C")&gt;=1,"A",IF(COUNTIF(S94:S96,"C")&gt;0,"P"," "))</f>
        <v xml:space="preserve"> </v>
      </c>
      <c r="T93" s="327" t="str">
        <f t="shared" si="47"/>
        <v xml:space="preserve"> </v>
      </c>
      <c r="U93" s="327" t="str">
        <f t="shared" si="47"/>
        <v xml:space="preserve"> </v>
      </c>
      <c r="V93" s="327" t="str">
        <f t="shared" si="47"/>
        <v xml:space="preserve"> </v>
      </c>
      <c r="W93" s="327" t="str">
        <f t="shared" si="47"/>
        <v xml:space="preserve"> </v>
      </c>
      <c r="X93" s="327" t="str">
        <f t="shared" si="47"/>
        <v xml:space="preserve"> </v>
      </c>
      <c r="Y93" s="327" t="str">
        <f t="shared" si="47"/>
        <v xml:space="preserve"> </v>
      </c>
      <c r="Z93" s="327" t="str">
        <f t="shared" si="47"/>
        <v xml:space="preserve"> </v>
      </c>
      <c r="AA93" s="327" t="str">
        <f t="shared" si="47"/>
        <v xml:space="preserve"> </v>
      </c>
      <c r="AB93" s="327" t="str">
        <f t="shared" si="47"/>
        <v xml:space="preserve"> </v>
      </c>
      <c r="AC93" s="327" t="str">
        <f t="shared" si="47"/>
        <v xml:space="preserve"> </v>
      </c>
      <c r="AD93" s="327" t="str">
        <f t="shared" si="47"/>
        <v xml:space="preserve"> </v>
      </c>
      <c r="AE93" s="327" t="str">
        <f t="shared" si="47"/>
        <v xml:space="preserve"> </v>
      </c>
      <c r="AF93" s="327" t="str">
        <f t="shared" si="47"/>
        <v xml:space="preserve"> </v>
      </c>
      <c r="AG93" s="327" t="str">
        <f t="shared" si="47"/>
        <v xml:space="preserve"> </v>
      </c>
    </row>
    <row r="94" spans="2:33">
      <c r="B94" s="108"/>
      <c r="C94" s="119" t="s">
        <v>1071</v>
      </c>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row>
    <row r="95" spans="2:33">
      <c r="B95" s="108"/>
      <c r="C95" s="119" t="s">
        <v>1072</v>
      </c>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row>
    <row r="96" spans="2:33">
      <c r="B96" s="108"/>
      <c r="C96" s="119" t="s">
        <v>1073</v>
      </c>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row>
    <row r="97" spans="2:33">
      <c r="B97">
        <v>2</v>
      </c>
      <c r="C97" s="328" t="s">
        <v>1074</v>
      </c>
      <c r="D97" s="329" t="str">
        <f t="shared" ref="D97:R97" si="48">IF(COUNTIF(D98:D100,"C")&gt;=1,"A",IF(COUNTIF(D98:D100,"C")&gt;0,"P"," "))</f>
        <v xml:space="preserve"> </v>
      </c>
      <c r="E97" s="329" t="str">
        <f t="shared" si="48"/>
        <v xml:space="preserve"> </v>
      </c>
      <c r="F97" s="329" t="str">
        <f t="shared" si="48"/>
        <v xml:space="preserve"> </v>
      </c>
      <c r="G97" s="329" t="str">
        <f t="shared" si="48"/>
        <v xml:space="preserve"> </v>
      </c>
      <c r="H97" s="329" t="str">
        <f t="shared" si="48"/>
        <v xml:space="preserve"> </v>
      </c>
      <c r="I97" s="329" t="str">
        <f t="shared" si="48"/>
        <v xml:space="preserve"> </v>
      </c>
      <c r="J97" s="329" t="str">
        <f t="shared" si="48"/>
        <v xml:space="preserve"> </v>
      </c>
      <c r="K97" s="329" t="str">
        <f t="shared" si="48"/>
        <v xml:space="preserve"> </v>
      </c>
      <c r="L97" s="329" t="str">
        <f t="shared" si="48"/>
        <v xml:space="preserve"> </v>
      </c>
      <c r="M97" s="329" t="str">
        <f t="shared" si="48"/>
        <v xml:space="preserve"> </v>
      </c>
      <c r="N97" s="329" t="str">
        <f t="shared" si="48"/>
        <v xml:space="preserve"> </v>
      </c>
      <c r="O97" s="329" t="str">
        <f t="shared" si="48"/>
        <v xml:space="preserve"> </v>
      </c>
      <c r="P97" s="329" t="str">
        <f t="shared" si="48"/>
        <v xml:space="preserve"> </v>
      </c>
      <c r="Q97" s="329" t="str">
        <f t="shared" si="48"/>
        <v xml:space="preserve"> </v>
      </c>
      <c r="R97" s="329" t="str">
        <f t="shared" si="48"/>
        <v xml:space="preserve"> </v>
      </c>
      <c r="S97" s="329" t="str">
        <f t="shared" ref="S97:AG97" si="49">IF(COUNTIF(S98:S100,"C")&gt;=1,"A",IF(COUNTIF(S98:S100,"C")&gt;0,"P"," "))</f>
        <v xml:space="preserve"> </v>
      </c>
      <c r="T97" s="329" t="str">
        <f t="shared" si="49"/>
        <v xml:space="preserve"> </v>
      </c>
      <c r="U97" s="329" t="str">
        <f t="shared" si="49"/>
        <v xml:space="preserve"> </v>
      </c>
      <c r="V97" s="329" t="str">
        <f t="shared" si="49"/>
        <v xml:space="preserve"> </v>
      </c>
      <c r="W97" s="329" t="str">
        <f t="shared" si="49"/>
        <v xml:space="preserve"> </v>
      </c>
      <c r="X97" s="329" t="str">
        <f t="shared" si="49"/>
        <v xml:space="preserve"> </v>
      </c>
      <c r="Y97" s="329" t="str">
        <f t="shared" si="49"/>
        <v xml:space="preserve"> </v>
      </c>
      <c r="Z97" s="329" t="str">
        <f t="shared" si="49"/>
        <v xml:space="preserve"> </v>
      </c>
      <c r="AA97" s="329" t="str">
        <f t="shared" si="49"/>
        <v xml:space="preserve"> </v>
      </c>
      <c r="AB97" s="329" t="str">
        <f t="shared" si="49"/>
        <v xml:space="preserve"> </v>
      </c>
      <c r="AC97" s="329" t="str">
        <f t="shared" si="49"/>
        <v xml:space="preserve"> </v>
      </c>
      <c r="AD97" s="329" t="str">
        <f t="shared" si="49"/>
        <v xml:space="preserve"> </v>
      </c>
      <c r="AE97" s="329" t="str">
        <f t="shared" si="49"/>
        <v xml:space="preserve"> </v>
      </c>
      <c r="AF97" s="329" t="str">
        <f t="shared" si="49"/>
        <v xml:space="preserve"> </v>
      </c>
      <c r="AG97" s="329" t="str">
        <f t="shared" si="49"/>
        <v xml:space="preserve"> </v>
      </c>
    </row>
    <row r="98" spans="2:33">
      <c r="B98" s="108"/>
      <c r="C98" s="119" t="s">
        <v>1075</v>
      </c>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row>
    <row r="99" spans="2:33">
      <c r="B99" s="108"/>
      <c r="C99" s="119" t="s">
        <v>1076</v>
      </c>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row>
    <row r="100" spans="2:33">
      <c r="B100" s="108"/>
      <c r="C100" s="119" t="s">
        <v>1077</v>
      </c>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row>
    <row r="101" spans="2:33">
      <c r="B101">
        <v>3</v>
      </c>
      <c r="C101" s="328" t="s">
        <v>1078</v>
      </c>
      <c r="D101" s="329" t="str">
        <f t="shared" ref="D101:R101" si="50">IF(COUNTIF(D102:D104,"C")&gt;=1,"A",IF(COUNTIF(D102:D104,"C")&gt;0,"P"," "))</f>
        <v xml:space="preserve"> </v>
      </c>
      <c r="E101" s="329" t="str">
        <f t="shared" si="50"/>
        <v xml:space="preserve"> </v>
      </c>
      <c r="F101" s="329" t="str">
        <f t="shared" si="50"/>
        <v xml:space="preserve"> </v>
      </c>
      <c r="G101" s="329" t="str">
        <f t="shared" si="50"/>
        <v xml:space="preserve"> </v>
      </c>
      <c r="H101" s="329" t="str">
        <f t="shared" si="50"/>
        <v xml:space="preserve"> </v>
      </c>
      <c r="I101" s="329" t="str">
        <f t="shared" si="50"/>
        <v xml:space="preserve"> </v>
      </c>
      <c r="J101" s="329" t="str">
        <f t="shared" si="50"/>
        <v xml:space="preserve"> </v>
      </c>
      <c r="K101" s="329" t="str">
        <f t="shared" si="50"/>
        <v xml:space="preserve"> </v>
      </c>
      <c r="L101" s="329" t="str">
        <f t="shared" si="50"/>
        <v xml:space="preserve"> </v>
      </c>
      <c r="M101" s="329" t="str">
        <f t="shared" si="50"/>
        <v xml:space="preserve"> </v>
      </c>
      <c r="N101" s="329" t="str">
        <f t="shared" si="50"/>
        <v xml:space="preserve"> </v>
      </c>
      <c r="O101" s="329" t="str">
        <f t="shared" si="50"/>
        <v xml:space="preserve"> </v>
      </c>
      <c r="P101" s="329" t="str">
        <f t="shared" si="50"/>
        <v xml:space="preserve"> </v>
      </c>
      <c r="Q101" s="329" t="str">
        <f t="shared" si="50"/>
        <v xml:space="preserve"> </v>
      </c>
      <c r="R101" s="329" t="str">
        <f t="shared" si="50"/>
        <v xml:space="preserve"> </v>
      </c>
      <c r="S101" s="329" t="str">
        <f t="shared" ref="S101:AG101" si="51">IF(COUNTIF(S102:S104,"C")&gt;=1,"A",IF(COUNTIF(S102:S104,"C")&gt;0,"P"," "))</f>
        <v xml:space="preserve"> </v>
      </c>
      <c r="T101" s="329" t="str">
        <f t="shared" si="51"/>
        <v xml:space="preserve"> </v>
      </c>
      <c r="U101" s="329" t="str">
        <f t="shared" si="51"/>
        <v xml:space="preserve"> </v>
      </c>
      <c r="V101" s="329" t="str">
        <f t="shared" si="51"/>
        <v xml:space="preserve"> </v>
      </c>
      <c r="W101" s="329" t="str">
        <f t="shared" si="51"/>
        <v xml:space="preserve"> </v>
      </c>
      <c r="X101" s="329" t="str">
        <f t="shared" si="51"/>
        <v xml:space="preserve"> </v>
      </c>
      <c r="Y101" s="329" t="str">
        <f t="shared" si="51"/>
        <v xml:space="preserve"> </v>
      </c>
      <c r="Z101" s="329" t="str">
        <f t="shared" si="51"/>
        <v xml:space="preserve"> </v>
      </c>
      <c r="AA101" s="329" t="str">
        <f t="shared" si="51"/>
        <v xml:space="preserve"> </v>
      </c>
      <c r="AB101" s="329" t="str">
        <f t="shared" si="51"/>
        <v xml:space="preserve"> </v>
      </c>
      <c r="AC101" s="329" t="str">
        <f t="shared" si="51"/>
        <v xml:space="preserve"> </v>
      </c>
      <c r="AD101" s="329" t="str">
        <f t="shared" si="51"/>
        <v xml:space="preserve"> </v>
      </c>
      <c r="AE101" s="329" t="str">
        <f t="shared" si="51"/>
        <v xml:space="preserve"> </v>
      </c>
      <c r="AF101" s="329" t="str">
        <f t="shared" si="51"/>
        <v xml:space="preserve"> </v>
      </c>
      <c r="AG101" s="329" t="str">
        <f t="shared" si="51"/>
        <v xml:space="preserve"> </v>
      </c>
    </row>
    <row r="102" spans="2:33">
      <c r="B102" s="108"/>
      <c r="C102" s="119" t="s">
        <v>1079</v>
      </c>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row>
    <row r="103" spans="2:33">
      <c r="B103" s="108"/>
      <c r="C103" s="119" t="s">
        <v>1080</v>
      </c>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row>
    <row r="104" spans="2:33">
      <c r="B104" s="108"/>
      <c r="C104" s="119" t="s">
        <v>1081</v>
      </c>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row>
    <row r="105" spans="2:33">
      <c r="B105" s="108">
        <v>4</v>
      </c>
      <c r="C105" s="119" t="s">
        <v>1082</v>
      </c>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row>
    <row r="106" spans="2:33" hidden="1">
      <c r="C106" s="328"/>
      <c r="D106" s="330" t="str">
        <f>IF(COUNTIF(D105,"C")&gt;0,"A",IF(COUNTIF(D105,"C")&gt;0,"P"," "))</f>
        <v xml:space="preserve"> </v>
      </c>
      <c r="E106" s="330" t="str">
        <f t="shared" ref="E106:R106" si="52">IF(COUNTIF(E105,"C")&gt;0,"A",IF(COUNTIF(E105,"C")&gt;0,"P"," "))</f>
        <v xml:space="preserve"> </v>
      </c>
      <c r="F106" s="330" t="str">
        <f t="shared" si="52"/>
        <v xml:space="preserve"> </v>
      </c>
      <c r="G106" s="330" t="str">
        <f t="shared" si="52"/>
        <v xml:space="preserve"> </v>
      </c>
      <c r="H106" s="330" t="str">
        <f t="shared" si="52"/>
        <v xml:space="preserve"> </v>
      </c>
      <c r="I106" s="330" t="str">
        <f t="shared" si="52"/>
        <v xml:space="preserve"> </v>
      </c>
      <c r="J106" s="330" t="str">
        <f t="shared" si="52"/>
        <v xml:space="preserve"> </v>
      </c>
      <c r="K106" s="330" t="str">
        <f t="shared" si="52"/>
        <v xml:space="preserve"> </v>
      </c>
      <c r="L106" s="330" t="str">
        <f t="shared" si="52"/>
        <v xml:space="preserve"> </v>
      </c>
      <c r="M106" s="330" t="str">
        <f t="shared" si="52"/>
        <v xml:space="preserve"> </v>
      </c>
      <c r="N106" s="330" t="str">
        <f t="shared" si="52"/>
        <v xml:space="preserve"> </v>
      </c>
      <c r="O106" s="330" t="str">
        <f t="shared" si="52"/>
        <v xml:space="preserve"> </v>
      </c>
      <c r="P106" s="330" t="str">
        <f t="shared" si="52"/>
        <v xml:space="preserve"> </v>
      </c>
      <c r="Q106" s="330" t="str">
        <f t="shared" si="52"/>
        <v xml:space="preserve"> </v>
      </c>
      <c r="R106" s="330" t="str">
        <f t="shared" si="52"/>
        <v xml:space="preserve"> </v>
      </c>
      <c r="S106" s="330" t="str">
        <f>IF(COUNTIF(S105,"C")&gt;0,"A",IF(COUNTIF(S105,"C")&gt;0,"P"," "))</f>
        <v xml:space="preserve"> </v>
      </c>
      <c r="T106" s="330" t="str">
        <f t="shared" ref="T106:AG106" si="53">IF(COUNTIF(T105,"C")&gt;0,"A",IF(COUNTIF(T105,"C")&gt;0,"P"," "))</f>
        <v xml:space="preserve"> </v>
      </c>
      <c r="U106" s="330" t="str">
        <f t="shared" si="53"/>
        <v xml:space="preserve"> </v>
      </c>
      <c r="V106" s="330" t="str">
        <f t="shared" si="53"/>
        <v xml:space="preserve"> </v>
      </c>
      <c r="W106" s="330" t="str">
        <f t="shared" si="53"/>
        <v xml:space="preserve"> </v>
      </c>
      <c r="X106" s="330" t="str">
        <f t="shared" si="53"/>
        <v xml:space="preserve"> </v>
      </c>
      <c r="Y106" s="330" t="str">
        <f t="shared" si="53"/>
        <v xml:space="preserve"> </v>
      </c>
      <c r="Z106" s="330" t="str">
        <f t="shared" si="53"/>
        <v xml:space="preserve"> </v>
      </c>
      <c r="AA106" s="330" t="str">
        <f t="shared" si="53"/>
        <v xml:space="preserve"> </v>
      </c>
      <c r="AB106" s="330" t="str">
        <f t="shared" si="53"/>
        <v xml:space="preserve"> </v>
      </c>
      <c r="AC106" s="330" t="str">
        <f t="shared" si="53"/>
        <v xml:space="preserve"> </v>
      </c>
      <c r="AD106" s="330" t="str">
        <f t="shared" si="53"/>
        <v xml:space="preserve"> </v>
      </c>
      <c r="AE106" s="330" t="str">
        <f t="shared" si="53"/>
        <v xml:space="preserve"> </v>
      </c>
      <c r="AF106" s="330" t="str">
        <f t="shared" si="53"/>
        <v xml:space="preserve"> </v>
      </c>
      <c r="AG106" s="330" t="str">
        <f t="shared" si="53"/>
        <v xml:space="preserve"> </v>
      </c>
    </row>
    <row r="107" spans="2:33" ht="13.5" thickBot="1">
      <c r="B107" s="108">
        <v>5</v>
      </c>
      <c r="C107" s="119" t="s">
        <v>1083</v>
      </c>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row>
    <row r="108" spans="2:33" ht="13.5" hidden="1" thickBot="1">
      <c r="D108" s="330" t="str">
        <f>IF(COUNTIF(D107,"C")&gt;0,"A",IF(COUNTIF(D107,"C")&gt;0,"P"," "))</f>
        <v xml:space="preserve"> </v>
      </c>
      <c r="E108" s="330" t="str">
        <f t="shared" ref="E108:R108" si="54">IF(COUNTIF(E107,"C")&gt;0,"A",IF(COUNTIF(E107,"C")&gt;0,"P"," "))</f>
        <v xml:space="preserve"> </v>
      </c>
      <c r="F108" s="330" t="str">
        <f t="shared" si="54"/>
        <v xml:space="preserve"> </v>
      </c>
      <c r="G108" s="330" t="str">
        <f t="shared" si="54"/>
        <v xml:space="preserve"> </v>
      </c>
      <c r="H108" s="330" t="str">
        <f t="shared" si="54"/>
        <v xml:space="preserve"> </v>
      </c>
      <c r="I108" s="330" t="str">
        <f t="shared" si="54"/>
        <v xml:space="preserve"> </v>
      </c>
      <c r="J108" s="330" t="str">
        <f t="shared" si="54"/>
        <v xml:space="preserve"> </v>
      </c>
      <c r="K108" s="330" t="str">
        <f t="shared" si="54"/>
        <v xml:space="preserve"> </v>
      </c>
      <c r="L108" s="330" t="str">
        <f t="shared" si="54"/>
        <v xml:space="preserve"> </v>
      </c>
      <c r="M108" s="330" t="str">
        <f t="shared" si="54"/>
        <v xml:space="preserve"> </v>
      </c>
      <c r="N108" s="330" t="str">
        <f t="shared" si="54"/>
        <v xml:space="preserve"> </v>
      </c>
      <c r="O108" s="330" t="str">
        <f t="shared" si="54"/>
        <v xml:space="preserve"> </v>
      </c>
      <c r="P108" s="330" t="str">
        <f t="shared" si="54"/>
        <v xml:space="preserve"> </v>
      </c>
      <c r="Q108" s="330" t="str">
        <f t="shared" si="54"/>
        <v xml:space="preserve"> </v>
      </c>
      <c r="R108" s="330" t="str">
        <f t="shared" si="54"/>
        <v xml:space="preserve"> </v>
      </c>
      <c r="S108" s="330" t="str">
        <f>IF(COUNTIF(S107,"C")&gt;0,"A",IF(COUNTIF(S107,"C")&gt;0,"P"," "))</f>
        <v xml:space="preserve"> </v>
      </c>
      <c r="T108" s="330" t="str">
        <f t="shared" ref="T108:AG108" si="55">IF(COUNTIF(T107,"C")&gt;0,"A",IF(COUNTIF(T107,"C")&gt;0,"P"," "))</f>
        <v xml:space="preserve"> </v>
      </c>
      <c r="U108" s="330" t="str">
        <f t="shared" si="55"/>
        <v xml:space="preserve"> </v>
      </c>
      <c r="V108" s="330" t="str">
        <f t="shared" si="55"/>
        <v xml:space="preserve"> </v>
      </c>
      <c r="W108" s="330" t="str">
        <f t="shared" si="55"/>
        <v xml:space="preserve"> </v>
      </c>
      <c r="X108" s="330" t="str">
        <f t="shared" si="55"/>
        <v xml:space="preserve"> </v>
      </c>
      <c r="Y108" s="330" t="str">
        <f t="shared" si="55"/>
        <v xml:space="preserve"> </v>
      </c>
      <c r="Z108" s="330" t="str">
        <f t="shared" si="55"/>
        <v xml:space="preserve"> </v>
      </c>
      <c r="AA108" s="330" t="str">
        <f t="shared" si="55"/>
        <v xml:space="preserve"> </v>
      </c>
      <c r="AB108" s="330" t="str">
        <f t="shared" si="55"/>
        <v xml:space="preserve"> </v>
      </c>
      <c r="AC108" s="330" t="str">
        <f t="shared" si="55"/>
        <v xml:space="preserve"> </v>
      </c>
      <c r="AD108" s="330" t="str">
        <f t="shared" si="55"/>
        <v xml:space="preserve"> </v>
      </c>
      <c r="AE108" s="330" t="str">
        <f t="shared" si="55"/>
        <v xml:space="preserve"> </v>
      </c>
      <c r="AF108" s="330" t="str">
        <f t="shared" si="55"/>
        <v xml:space="preserve"> </v>
      </c>
      <c r="AG108" s="330" t="str">
        <f t="shared" si="55"/>
        <v xml:space="preserve"> </v>
      </c>
    </row>
    <row r="109" spans="2:33" ht="12" customHeight="1" thickBot="1">
      <c r="C109" s="335" t="s">
        <v>118</v>
      </c>
      <c r="D109" s="130" t="str">
        <f>IF(COUNTIF(D93:D108,"A")&gt;4,"C",IF(COUNTIF(D93:D108,"P")&gt;0,"P",IF(COUNTIF(D93:D108,"A")&gt;0,"P"," ")))</f>
        <v xml:space="preserve"> </v>
      </c>
      <c r="E109" s="130" t="str">
        <f t="shared" ref="E109:R109" si="56">IF(COUNTIF(E93:E108,"A")&gt;4,"C",IF(COUNTIF(E93:E108,"P")&gt;0,"P",IF(COUNTIF(E93:E108,"A")&gt;0,"P"," ")))</f>
        <v xml:space="preserve"> </v>
      </c>
      <c r="F109" s="130" t="str">
        <f t="shared" si="56"/>
        <v xml:space="preserve"> </v>
      </c>
      <c r="G109" s="130" t="str">
        <f t="shared" si="56"/>
        <v xml:space="preserve"> </v>
      </c>
      <c r="H109" s="130" t="str">
        <f t="shared" si="56"/>
        <v xml:space="preserve"> </v>
      </c>
      <c r="I109" s="130" t="str">
        <f t="shared" si="56"/>
        <v xml:space="preserve"> </v>
      </c>
      <c r="J109" s="130" t="str">
        <f t="shared" si="56"/>
        <v xml:space="preserve"> </v>
      </c>
      <c r="K109" s="130" t="str">
        <f t="shared" si="56"/>
        <v xml:space="preserve"> </v>
      </c>
      <c r="L109" s="130" t="str">
        <f t="shared" si="56"/>
        <v xml:space="preserve"> </v>
      </c>
      <c r="M109" s="130" t="str">
        <f t="shared" si="56"/>
        <v xml:space="preserve"> </v>
      </c>
      <c r="N109" s="130" t="str">
        <f t="shared" si="56"/>
        <v xml:space="preserve"> </v>
      </c>
      <c r="O109" s="130" t="str">
        <f t="shared" si="56"/>
        <v xml:space="preserve"> </v>
      </c>
      <c r="P109" s="130" t="str">
        <f t="shared" si="56"/>
        <v xml:space="preserve"> </v>
      </c>
      <c r="Q109" s="130" t="str">
        <f t="shared" si="56"/>
        <v xml:space="preserve"> </v>
      </c>
      <c r="R109" s="130" t="str">
        <f t="shared" si="56"/>
        <v xml:space="preserve"> </v>
      </c>
      <c r="S109" s="130" t="str">
        <f>IF(COUNTIF(S93:S108,"A")&gt;4,"C",IF(COUNTIF(S93:S108,"P")&gt;0,"P",IF(COUNTIF(S93:S108,"A")&gt;0,"P"," ")))</f>
        <v xml:space="preserve"> </v>
      </c>
      <c r="T109" s="130" t="str">
        <f t="shared" ref="T109:AG109" si="57">IF(COUNTIF(T93:T108,"A")&gt;4,"C",IF(COUNTIF(T93:T108,"P")&gt;0,"P",IF(COUNTIF(T93:T108,"A")&gt;0,"P"," ")))</f>
        <v xml:space="preserve"> </v>
      </c>
      <c r="U109" s="130" t="str">
        <f t="shared" si="57"/>
        <v xml:space="preserve"> </v>
      </c>
      <c r="V109" s="130" t="str">
        <f t="shared" si="57"/>
        <v xml:space="preserve"> </v>
      </c>
      <c r="W109" s="130" t="str">
        <f t="shared" si="57"/>
        <v xml:space="preserve"> </v>
      </c>
      <c r="X109" s="130" t="str">
        <f t="shared" si="57"/>
        <v xml:space="preserve"> </v>
      </c>
      <c r="Y109" s="130" t="str">
        <f t="shared" si="57"/>
        <v xml:space="preserve"> </v>
      </c>
      <c r="Z109" s="130" t="str">
        <f t="shared" si="57"/>
        <v xml:space="preserve"> </v>
      </c>
      <c r="AA109" s="130" t="str">
        <f t="shared" si="57"/>
        <v xml:space="preserve"> </v>
      </c>
      <c r="AB109" s="130" t="str">
        <f t="shared" si="57"/>
        <v xml:space="preserve"> </v>
      </c>
      <c r="AC109" s="130" t="str">
        <f t="shared" si="57"/>
        <v xml:space="preserve"> </v>
      </c>
      <c r="AD109" s="130" t="str">
        <f t="shared" si="57"/>
        <v xml:space="preserve"> </v>
      </c>
      <c r="AE109" s="130" t="str">
        <f t="shared" si="57"/>
        <v xml:space="preserve"> </v>
      </c>
      <c r="AF109" s="130" t="str">
        <f t="shared" si="57"/>
        <v xml:space="preserve"> </v>
      </c>
      <c r="AG109" s="130" t="str">
        <f t="shared" si="57"/>
        <v xml:space="preserve"> </v>
      </c>
    </row>
    <row r="110" spans="2:33">
      <c r="B110" s="452" t="s">
        <v>1085</v>
      </c>
      <c r="C110" s="120"/>
      <c r="D110" s="471"/>
      <c r="E110" s="122"/>
      <c r="F110" s="122"/>
      <c r="G110" s="122"/>
      <c r="H110" s="122"/>
      <c r="I110" s="122"/>
      <c r="J110" s="122"/>
      <c r="K110" s="122"/>
      <c r="L110" s="122"/>
      <c r="M110" s="122"/>
      <c r="N110" s="122"/>
      <c r="O110" s="122"/>
      <c r="P110" s="122"/>
      <c r="Q110" s="122"/>
      <c r="R110" s="122"/>
      <c r="S110" s="471"/>
      <c r="T110" s="122"/>
      <c r="U110" s="122"/>
      <c r="V110" s="122"/>
      <c r="W110" s="122"/>
      <c r="X110" s="122"/>
      <c r="Y110" s="122"/>
      <c r="Z110" s="122"/>
      <c r="AA110" s="122"/>
      <c r="AB110" s="122"/>
      <c r="AC110" s="122"/>
      <c r="AD110" s="122"/>
      <c r="AE110" s="122"/>
      <c r="AF110" s="122"/>
      <c r="AG110" s="122"/>
    </row>
    <row r="111" spans="2:33">
      <c r="B111">
        <v>1</v>
      </c>
      <c r="C111" s="334" t="s">
        <v>1070</v>
      </c>
      <c r="D111" s="327" t="str">
        <f t="shared" ref="D111:R111" si="58">IF(COUNTIF(D112:D114,"C")&gt;=1,"A",IF(COUNTIF(D112:D114,"C")&gt;0,"P"," "))</f>
        <v xml:space="preserve"> </v>
      </c>
      <c r="E111" s="327" t="str">
        <f t="shared" si="58"/>
        <v xml:space="preserve"> </v>
      </c>
      <c r="F111" s="327" t="str">
        <f t="shared" si="58"/>
        <v xml:space="preserve"> </v>
      </c>
      <c r="G111" s="327" t="str">
        <f t="shared" si="58"/>
        <v xml:space="preserve"> </v>
      </c>
      <c r="H111" s="327" t="str">
        <f t="shared" si="58"/>
        <v xml:space="preserve"> </v>
      </c>
      <c r="I111" s="327" t="str">
        <f t="shared" si="58"/>
        <v xml:space="preserve"> </v>
      </c>
      <c r="J111" s="327" t="str">
        <f t="shared" si="58"/>
        <v xml:space="preserve"> </v>
      </c>
      <c r="K111" s="327" t="str">
        <f t="shared" si="58"/>
        <v xml:space="preserve"> </v>
      </c>
      <c r="L111" s="327" t="str">
        <f t="shared" si="58"/>
        <v xml:space="preserve"> </v>
      </c>
      <c r="M111" s="327" t="str">
        <f t="shared" si="58"/>
        <v xml:space="preserve"> </v>
      </c>
      <c r="N111" s="327" t="str">
        <f t="shared" si="58"/>
        <v xml:space="preserve"> </v>
      </c>
      <c r="O111" s="327" t="str">
        <f t="shared" si="58"/>
        <v xml:space="preserve"> </v>
      </c>
      <c r="P111" s="327" t="str">
        <f t="shared" si="58"/>
        <v xml:space="preserve"> </v>
      </c>
      <c r="Q111" s="327" t="str">
        <f t="shared" si="58"/>
        <v xml:space="preserve"> </v>
      </c>
      <c r="R111" s="327" t="str">
        <f t="shared" si="58"/>
        <v xml:space="preserve"> </v>
      </c>
      <c r="S111" s="327" t="str">
        <f t="shared" ref="S111:AG111" si="59">IF(COUNTIF(S112:S114,"C")&gt;=1,"A",IF(COUNTIF(S112:S114,"C")&gt;0,"P"," "))</f>
        <v xml:space="preserve"> </v>
      </c>
      <c r="T111" s="327" t="str">
        <f t="shared" si="59"/>
        <v xml:space="preserve"> </v>
      </c>
      <c r="U111" s="327" t="str">
        <f t="shared" si="59"/>
        <v xml:space="preserve"> </v>
      </c>
      <c r="V111" s="327" t="str">
        <f t="shared" si="59"/>
        <v xml:space="preserve"> </v>
      </c>
      <c r="W111" s="327" t="str">
        <f t="shared" si="59"/>
        <v xml:space="preserve"> </v>
      </c>
      <c r="X111" s="327" t="str">
        <f t="shared" si="59"/>
        <v xml:space="preserve"> </v>
      </c>
      <c r="Y111" s="327" t="str">
        <f t="shared" si="59"/>
        <v xml:space="preserve"> </v>
      </c>
      <c r="Z111" s="327" t="str">
        <f t="shared" si="59"/>
        <v xml:space="preserve"> </v>
      </c>
      <c r="AA111" s="327" t="str">
        <f t="shared" si="59"/>
        <v xml:space="preserve"> </v>
      </c>
      <c r="AB111" s="327" t="str">
        <f t="shared" si="59"/>
        <v xml:space="preserve"> </v>
      </c>
      <c r="AC111" s="327" t="str">
        <f t="shared" si="59"/>
        <v xml:space="preserve"> </v>
      </c>
      <c r="AD111" s="327" t="str">
        <f t="shared" si="59"/>
        <v xml:space="preserve"> </v>
      </c>
      <c r="AE111" s="327" t="str">
        <f t="shared" si="59"/>
        <v xml:space="preserve"> </v>
      </c>
      <c r="AF111" s="327" t="str">
        <f t="shared" si="59"/>
        <v xml:space="preserve"> </v>
      </c>
      <c r="AG111" s="327" t="str">
        <f t="shared" si="59"/>
        <v xml:space="preserve"> </v>
      </c>
    </row>
    <row r="112" spans="2:33">
      <c r="B112" s="108"/>
      <c r="C112" s="119" t="s">
        <v>1071</v>
      </c>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row>
    <row r="113" spans="2:33">
      <c r="B113" s="108"/>
      <c r="C113" s="119" t="s">
        <v>1072</v>
      </c>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row>
    <row r="114" spans="2:33">
      <c r="B114" s="108"/>
      <c r="C114" s="119" t="s">
        <v>1073</v>
      </c>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row>
    <row r="115" spans="2:33">
      <c r="B115">
        <v>2</v>
      </c>
      <c r="C115" s="328" t="s">
        <v>1074</v>
      </c>
      <c r="D115" s="329" t="str">
        <f t="shared" ref="D115:R115" si="60">IF(COUNTIF(D116:D118,"C")&gt;=1,"A",IF(COUNTIF(D116:D118,"C")&gt;0,"P"," "))</f>
        <v xml:space="preserve"> </v>
      </c>
      <c r="E115" s="329" t="str">
        <f t="shared" si="60"/>
        <v xml:space="preserve"> </v>
      </c>
      <c r="F115" s="329" t="str">
        <f t="shared" si="60"/>
        <v xml:space="preserve"> </v>
      </c>
      <c r="G115" s="329" t="str">
        <f t="shared" si="60"/>
        <v xml:space="preserve"> </v>
      </c>
      <c r="H115" s="329" t="str">
        <f t="shared" si="60"/>
        <v xml:space="preserve"> </v>
      </c>
      <c r="I115" s="329" t="str">
        <f t="shared" si="60"/>
        <v xml:space="preserve"> </v>
      </c>
      <c r="J115" s="329" t="str">
        <f t="shared" si="60"/>
        <v xml:space="preserve"> </v>
      </c>
      <c r="K115" s="329" t="str">
        <f t="shared" si="60"/>
        <v xml:space="preserve"> </v>
      </c>
      <c r="L115" s="329" t="str">
        <f t="shared" si="60"/>
        <v xml:space="preserve"> </v>
      </c>
      <c r="M115" s="329" t="str">
        <f t="shared" si="60"/>
        <v xml:space="preserve"> </v>
      </c>
      <c r="N115" s="329" t="str">
        <f t="shared" si="60"/>
        <v xml:space="preserve"> </v>
      </c>
      <c r="O115" s="329" t="str">
        <f t="shared" si="60"/>
        <v xml:space="preserve"> </v>
      </c>
      <c r="P115" s="329" t="str">
        <f t="shared" si="60"/>
        <v xml:space="preserve"> </v>
      </c>
      <c r="Q115" s="329" t="str">
        <f t="shared" si="60"/>
        <v xml:space="preserve"> </v>
      </c>
      <c r="R115" s="329" t="str">
        <f t="shared" si="60"/>
        <v xml:space="preserve"> </v>
      </c>
      <c r="S115" s="329" t="str">
        <f t="shared" ref="S115:AG115" si="61">IF(COUNTIF(S116:S118,"C")&gt;=1,"A",IF(COUNTIF(S116:S118,"C")&gt;0,"P"," "))</f>
        <v xml:space="preserve"> </v>
      </c>
      <c r="T115" s="329" t="str">
        <f t="shared" si="61"/>
        <v xml:space="preserve"> </v>
      </c>
      <c r="U115" s="329" t="str">
        <f t="shared" si="61"/>
        <v xml:space="preserve"> </v>
      </c>
      <c r="V115" s="329" t="str">
        <f t="shared" si="61"/>
        <v xml:space="preserve"> </v>
      </c>
      <c r="W115" s="329" t="str">
        <f t="shared" si="61"/>
        <v xml:space="preserve"> </v>
      </c>
      <c r="X115" s="329" t="str">
        <f t="shared" si="61"/>
        <v xml:space="preserve"> </v>
      </c>
      <c r="Y115" s="329" t="str">
        <f t="shared" si="61"/>
        <v xml:space="preserve"> </v>
      </c>
      <c r="Z115" s="329" t="str">
        <f t="shared" si="61"/>
        <v xml:space="preserve"> </v>
      </c>
      <c r="AA115" s="329" t="str">
        <f t="shared" si="61"/>
        <v xml:space="preserve"> </v>
      </c>
      <c r="AB115" s="329" t="str">
        <f t="shared" si="61"/>
        <v xml:space="preserve"> </v>
      </c>
      <c r="AC115" s="329" t="str">
        <f t="shared" si="61"/>
        <v xml:space="preserve"> </v>
      </c>
      <c r="AD115" s="329" t="str">
        <f t="shared" si="61"/>
        <v xml:space="preserve"> </v>
      </c>
      <c r="AE115" s="329" t="str">
        <f t="shared" si="61"/>
        <v xml:space="preserve"> </v>
      </c>
      <c r="AF115" s="329" t="str">
        <f t="shared" si="61"/>
        <v xml:space="preserve"> </v>
      </c>
      <c r="AG115" s="329" t="str">
        <f t="shared" si="61"/>
        <v xml:space="preserve"> </v>
      </c>
    </row>
    <row r="116" spans="2:33">
      <c r="B116" s="108"/>
      <c r="C116" s="119" t="s">
        <v>1075</v>
      </c>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row>
    <row r="117" spans="2:33">
      <c r="B117" s="108"/>
      <c r="C117" s="119" t="s">
        <v>1076</v>
      </c>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row>
    <row r="118" spans="2:33">
      <c r="B118" s="108"/>
      <c r="C118" s="119" t="s">
        <v>1077</v>
      </c>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row>
    <row r="119" spans="2:33">
      <c r="B119">
        <v>3</v>
      </c>
      <c r="C119" s="328" t="s">
        <v>1078</v>
      </c>
      <c r="D119" s="329" t="str">
        <f t="shared" ref="D119:R119" si="62">IF(COUNTIF(D120:D122,"C")&gt;=1,"A",IF(COUNTIF(D120:D122,"C")&gt;0,"P"," "))</f>
        <v xml:space="preserve"> </v>
      </c>
      <c r="E119" s="329" t="str">
        <f t="shared" si="62"/>
        <v xml:space="preserve"> </v>
      </c>
      <c r="F119" s="329" t="str">
        <f t="shared" si="62"/>
        <v xml:space="preserve"> </v>
      </c>
      <c r="G119" s="329" t="str">
        <f t="shared" si="62"/>
        <v xml:space="preserve"> </v>
      </c>
      <c r="H119" s="329" t="str">
        <f t="shared" si="62"/>
        <v xml:space="preserve"> </v>
      </c>
      <c r="I119" s="329" t="str">
        <f t="shared" si="62"/>
        <v xml:space="preserve"> </v>
      </c>
      <c r="J119" s="329" t="str">
        <f t="shared" si="62"/>
        <v xml:space="preserve"> </v>
      </c>
      <c r="K119" s="329" t="str">
        <f t="shared" si="62"/>
        <v xml:space="preserve"> </v>
      </c>
      <c r="L119" s="329" t="str">
        <f t="shared" si="62"/>
        <v xml:space="preserve"> </v>
      </c>
      <c r="M119" s="329" t="str">
        <f t="shared" si="62"/>
        <v xml:space="preserve"> </v>
      </c>
      <c r="N119" s="329" t="str">
        <f t="shared" si="62"/>
        <v xml:space="preserve"> </v>
      </c>
      <c r="O119" s="329" t="str">
        <f t="shared" si="62"/>
        <v xml:space="preserve"> </v>
      </c>
      <c r="P119" s="329" t="str">
        <f t="shared" si="62"/>
        <v xml:space="preserve"> </v>
      </c>
      <c r="Q119" s="329" t="str">
        <f t="shared" si="62"/>
        <v xml:space="preserve"> </v>
      </c>
      <c r="R119" s="329" t="str">
        <f t="shared" si="62"/>
        <v xml:space="preserve"> </v>
      </c>
      <c r="S119" s="329" t="str">
        <f t="shared" ref="S119:AG119" si="63">IF(COUNTIF(S120:S122,"C")&gt;=1,"A",IF(COUNTIF(S120:S122,"C")&gt;0,"P"," "))</f>
        <v xml:space="preserve"> </v>
      </c>
      <c r="T119" s="329" t="str">
        <f t="shared" si="63"/>
        <v xml:space="preserve"> </v>
      </c>
      <c r="U119" s="329" t="str">
        <f t="shared" si="63"/>
        <v xml:space="preserve"> </v>
      </c>
      <c r="V119" s="329" t="str">
        <f t="shared" si="63"/>
        <v xml:space="preserve"> </v>
      </c>
      <c r="W119" s="329" t="str">
        <f t="shared" si="63"/>
        <v xml:space="preserve"> </v>
      </c>
      <c r="X119" s="329" t="str">
        <f t="shared" si="63"/>
        <v xml:space="preserve"> </v>
      </c>
      <c r="Y119" s="329" t="str">
        <f t="shared" si="63"/>
        <v xml:space="preserve"> </v>
      </c>
      <c r="Z119" s="329" t="str">
        <f t="shared" si="63"/>
        <v xml:space="preserve"> </v>
      </c>
      <c r="AA119" s="329" t="str">
        <f t="shared" si="63"/>
        <v xml:space="preserve"> </v>
      </c>
      <c r="AB119" s="329" t="str">
        <f t="shared" si="63"/>
        <v xml:space="preserve"> </v>
      </c>
      <c r="AC119" s="329" t="str">
        <f t="shared" si="63"/>
        <v xml:space="preserve"> </v>
      </c>
      <c r="AD119" s="329" t="str">
        <f t="shared" si="63"/>
        <v xml:space="preserve"> </v>
      </c>
      <c r="AE119" s="329" t="str">
        <f t="shared" si="63"/>
        <v xml:space="preserve"> </v>
      </c>
      <c r="AF119" s="329" t="str">
        <f t="shared" si="63"/>
        <v xml:space="preserve"> </v>
      </c>
      <c r="AG119" s="329" t="str">
        <f t="shared" si="63"/>
        <v xml:space="preserve"> </v>
      </c>
    </row>
    <row r="120" spans="2:33">
      <c r="B120" s="108"/>
      <c r="C120" s="119" t="s">
        <v>1079</v>
      </c>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row>
    <row r="121" spans="2:33">
      <c r="B121" s="108"/>
      <c r="C121" s="119" t="s">
        <v>1080</v>
      </c>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row>
    <row r="122" spans="2:33">
      <c r="B122" s="108"/>
      <c r="C122" s="119" t="s">
        <v>1081</v>
      </c>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row>
    <row r="123" spans="2:33">
      <c r="B123" s="108">
        <v>4</v>
      </c>
      <c r="C123" s="119" t="s">
        <v>1082</v>
      </c>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row>
    <row r="124" spans="2:33" hidden="1">
      <c r="C124" s="328"/>
      <c r="D124" s="330" t="str">
        <f>IF(COUNTIF(D123,"C")&gt;0,"A",IF(COUNTIF(D123,"C")&gt;0,"P"," "))</f>
        <v xml:space="preserve"> </v>
      </c>
      <c r="E124" s="330" t="str">
        <f t="shared" ref="E124:R124" si="64">IF(COUNTIF(E123,"C")&gt;0,"A",IF(COUNTIF(E123,"C")&gt;0,"P"," "))</f>
        <v xml:space="preserve"> </v>
      </c>
      <c r="F124" s="330" t="str">
        <f t="shared" si="64"/>
        <v xml:space="preserve"> </v>
      </c>
      <c r="G124" s="330" t="str">
        <f t="shared" si="64"/>
        <v xml:space="preserve"> </v>
      </c>
      <c r="H124" s="330" t="str">
        <f t="shared" si="64"/>
        <v xml:space="preserve"> </v>
      </c>
      <c r="I124" s="330" t="str">
        <f t="shared" si="64"/>
        <v xml:space="preserve"> </v>
      </c>
      <c r="J124" s="330" t="str">
        <f t="shared" si="64"/>
        <v xml:space="preserve"> </v>
      </c>
      <c r="K124" s="330" t="str">
        <f t="shared" si="64"/>
        <v xml:space="preserve"> </v>
      </c>
      <c r="L124" s="330" t="str">
        <f t="shared" si="64"/>
        <v xml:space="preserve"> </v>
      </c>
      <c r="M124" s="330" t="str">
        <f t="shared" si="64"/>
        <v xml:space="preserve"> </v>
      </c>
      <c r="N124" s="330" t="str">
        <f t="shared" si="64"/>
        <v xml:space="preserve"> </v>
      </c>
      <c r="O124" s="330" t="str">
        <f t="shared" si="64"/>
        <v xml:space="preserve"> </v>
      </c>
      <c r="P124" s="330" t="str">
        <f t="shared" si="64"/>
        <v xml:space="preserve"> </v>
      </c>
      <c r="Q124" s="330" t="str">
        <f t="shared" si="64"/>
        <v xml:space="preserve"> </v>
      </c>
      <c r="R124" s="330" t="str">
        <f t="shared" si="64"/>
        <v xml:space="preserve"> </v>
      </c>
      <c r="S124" s="330" t="str">
        <f>IF(COUNTIF(S123,"C")&gt;0,"A",IF(COUNTIF(S123,"C")&gt;0,"P"," "))</f>
        <v xml:space="preserve"> </v>
      </c>
      <c r="T124" s="330" t="str">
        <f t="shared" ref="T124:AG124" si="65">IF(COUNTIF(T123,"C")&gt;0,"A",IF(COUNTIF(T123,"C")&gt;0,"P"," "))</f>
        <v xml:space="preserve"> </v>
      </c>
      <c r="U124" s="330" t="str">
        <f t="shared" si="65"/>
        <v xml:space="preserve"> </v>
      </c>
      <c r="V124" s="330" t="str">
        <f t="shared" si="65"/>
        <v xml:space="preserve"> </v>
      </c>
      <c r="W124" s="330" t="str">
        <f t="shared" si="65"/>
        <v xml:space="preserve"> </v>
      </c>
      <c r="X124" s="330" t="str">
        <f t="shared" si="65"/>
        <v xml:space="preserve"> </v>
      </c>
      <c r="Y124" s="330" t="str">
        <f t="shared" si="65"/>
        <v xml:space="preserve"> </v>
      </c>
      <c r="Z124" s="330" t="str">
        <f t="shared" si="65"/>
        <v xml:space="preserve"> </v>
      </c>
      <c r="AA124" s="330" t="str">
        <f t="shared" si="65"/>
        <v xml:space="preserve"> </v>
      </c>
      <c r="AB124" s="330" t="str">
        <f t="shared" si="65"/>
        <v xml:space="preserve"> </v>
      </c>
      <c r="AC124" s="330" t="str">
        <f t="shared" si="65"/>
        <v xml:space="preserve"> </v>
      </c>
      <c r="AD124" s="330" t="str">
        <f t="shared" si="65"/>
        <v xml:space="preserve"> </v>
      </c>
      <c r="AE124" s="330" t="str">
        <f t="shared" si="65"/>
        <v xml:space="preserve"> </v>
      </c>
      <c r="AF124" s="330" t="str">
        <f t="shared" si="65"/>
        <v xml:space="preserve"> </v>
      </c>
      <c r="AG124" s="330" t="str">
        <f t="shared" si="65"/>
        <v xml:space="preserve"> </v>
      </c>
    </row>
    <row r="125" spans="2:33" ht="13.5" thickBot="1">
      <c r="B125" s="108">
        <v>5</v>
      </c>
      <c r="C125" s="119" t="s">
        <v>1083</v>
      </c>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row>
    <row r="126" spans="2:33" ht="13.5" hidden="1" thickBot="1">
      <c r="D126" s="330" t="str">
        <f>IF(COUNTIF(D125,"C")&gt;0,"A",IF(COUNTIF(D125,"C")&gt;0,"P"," "))</f>
        <v xml:space="preserve"> </v>
      </c>
      <c r="E126" s="330" t="str">
        <f t="shared" ref="E126:R126" si="66">IF(COUNTIF(E125,"C")&gt;0,"A",IF(COUNTIF(E125,"C")&gt;0,"P"," "))</f>
        <v xml:space="preserve"> </v>
      </c>
      <c r="F126" s="330" t="str">
        <f t="shared" si="66"/>
        <v xml:space="preserve"> </v>
      </c>
      <c r="G126" s="330" t="str">
        <f t="shared" si="66"/>
        <v xml:space="preserve"> </v>
      </c>
      <c r="H126" s="330" t="str">
        <f t="shared" si="66"/>
        <v xml:space="preserve"> </v>
      </c>
      <c r="I126" s="330" t="str">
        <f t="shared" si="66"/>
        <v xml:space="preserve"> </v>
      </c>
      <c r="J126" s="330" t="str">
        <f t="shared" si="66"/>
        <v xml:space="preserve"> </v>
      </c>
      <c r="K126" s="330" t="str">
        <f t="shared" si="66"/>
        <v xml:space="preserve"> </v>
      </c>
      <c r="L126" s="330" t="str">
        <f t="shared" si="66"/>
        <v xml:space="preserve"> </v>
      </c>
      <c r="M126" s="330" t="str">
        <f t="shared" si="66"/>
        <v xml:space="preserve"> </v>
      </c>
      <c r="N126" s="330" t="str">
        <f t="shared" si="66"/>
        <v xml:space="preserve"> </v>
      </c>
      <c r="O126" s="330" t="str">
        <f t="shared" si="66"/>
        <v xml:space="preserve"> </v>
      </c>
      <c r="P126" s="330" t="str">
        <f t="shared" si="66"/>
        <v xml:space="preserve"> </v>
      </c>
      <c r="Q126" s="330" t="str">
        <f t="shared" si="66"/>
        <v xml:space="preserve"> </v>
      </c>
      <c r="R126" s="330" t="str">
        <f t="shared" si="66"/>
        <v xml:space="preserve"> </v>
      </c>
      <c r="S126" s="330" t="str">
        <f>IF(COUNTIF(S125,"C")&gt;0,"A",IF(COUNTIF(S125,"C")&gt;0,"P"," "))</f>
        <v xml:space="preserve"> </v>
      </c>
      <c r="T126" s="330" t="str">
        <f t="shared" ref="T126:AG126" si="67">IF(COUNTIF(T125,"C")&gt;0,"A",IF(COUNTIF(T125,"C")&gt;0,"P"," "))</f>
        <v xml:space="preserve"> </v>
      </c>
      <c r="U126" s="330" t="str">
        <f t="shared" si="67"/>
        <v xml:space="preserve"> </v>
      </c>
      <c r="V126" s="330" t="str">
        <f t="shared" si="67"/>
        <v xml:space="preserve"> </v>
      </c>
      <c r="W126" s="330" t="str">
        <f t="shared" si="67"/>
        <v xml:space="preserve"> </v>
      </c>
      <c r="X126" s="330" t="str">
        <f t="shared" si="67"/>
        <v xml:space="preserve"> </v>
      </c>
      <c r="Y126" s="330" t="str">
        <f t="shared" si="67"/>
        <v xml:space="preserve"> </v>
      </c>
      <c r="Z126" s="330" t="str">
        <f t="shared" si="67"/>
        <v xml:space="preserve"> </v>
      </c>
      <c r="AA126" s="330" t="str">
        <f t="shared" si="67"/>
        <v xml:space="preserve"> </v>
      </c>
      <c r="AB126" s="330" t="str">
        <f t="shared" si="67"/>
        <v xml:space="preserve"> </v>
      </c>
      <c r="AC126" s="330" t="str">
        <f t="shared" si="67"/>
        <v xml:space="preserve"> </v>
      </c>
      <c r="AD126" s="330" t="str">
        <f t="shared" si="67"/>
        <v xml:space="preserve"> </v>
      </c>
      <c r="AE126" s="330" t="str">
        <f t="shared" si="67"/>
        <v xml:space="preserve"> </v>
      </c>
      <c r="AF126" s="330" t="str">
        <f t="shared" si="67"/>
        <v xml:space="preserve"> </v>
      </c>
      <c r="AG126" s="330" t="str">
        <f t="shared" si="67"/>
        <v xml:space="preserve"> </v>
      </c>
    </row>
    <row r="127" spans="2:33" ht="12" customHeight="1" thickBot="1">
      <c r="C127" s="335" t="s">
        <v>118</v>
      </c>
      <c r="D127" s="130" t="str">
        <f>IF(COUNTIF(D111:D126,"A")&gt;4,"C",IF(COUNTIF(D111:D126,"P")&gt;0,"P",IF(COUNTIF(D111:D126,"A")&gt;0,"P"," ")))</f>
        <v xml:space="preserve"> </v>
      </c>
      <c r="E127" s="130" t="str">
        <f t="shared" ref="E127:R127" si="68">IF(COUNTIF(E111:E126,"A")&gt;4,"C",IF(COUNTIF(E111:E126,"P")&gt;0,"P",IF(COUNTIF(E111:E126,"A")&gt;0,"P"," ")))</f>
        <v xml:space="preserve"> </v>
      </c>
      <c r="F127" s="130" t="str">
        <f t="shared" si="68"/>
        <v xml:space="preserve"> </v>
      </c>
      <c r="G127" s="130" t="str">
        <f t="shared" si="68"/>
        <v xml:space="preserve"> </v>
      </c>
      <c r="H127" s="130" t="str">
        <f t="shared" si="68"/>
        <v xml:space="preserve"> </v>
      </c>
      <c r="I127" s="130" t="str">
        <f t="shared" si="68"/>
        <v xml:space="preserve"> </v>
      </c>
      <c r="J127" s="130" t="str">
        <f t="shared" si="68"/>
        <v xml:space="preserve"> </v>
      </c>
      <c r="K127" s="130" t="str">
        <f t="shared" si="68"/>
        <v xml:space="preserve"> </v>
      </c>
      <c r="L127" s="130" t="str">
        <f t="shared" si="68"/>
        <v xml:space="preserve"> </v>
      </c>
      <c r="M127" s="130" t="str">
        <f t="shared" si="68"/>
        <v xml:space="preserve"> </v>
      </c>
      <c r="N127" s="130" t="str">
        <f t="shared" si="68"/>
        <v xml:space="preserve"> </v>
      </c>
      <c r="O127" s="130" t="str">
        <f t="shared" si="68"/>
        <v xml:space="preserve"> </v>
      </c>
      <c r="P127" s="130" t="str">
        <f t="shared" si="68"/>
        <v xml:space="preserve"> </v>
      </c>
      <c r="Q127" s="130" t="str">
        <f t="shared" si="68"/>
        <v xml:space="preserve"> </v>
      </c>
      <c r="R127" s="130" t="str">
        <f t="shared" si="68"/>
        <v xml:space="preserve"> </v>
      </c>
      <c r="S127" s="130" t="str">
        <f>IF(COUNTIF(S111:S126,"A")&gt;4,"C",IF(COUNTIF(S111:S126,"P")&gt;0,"P",IF(COUNTIF(S111:S126,"A")&gt;0,"P"," ")))</f>
        <v xml:space="preserve"> </v>
      </c>
      <c r="T127" s="130" t="str">
        <f t="shared" ref="T127:AG127" si="69">IF(COUNTIF(T111:T126,"A")&gt;4,"C",IF(COUNTIF(T111:T126,"P")&gt;0,"P",IF(COUNTIF(T111:T126,"A")&gt;0,"P"," ")))</f>
        <v xml:space="preserve"> </v>
      </c>
      <c r="U127" s="130" t="str">
        <f t="shared" si="69"/>
        <v xml:space="preserve"> </v>
      </c>
      <c r="V127" s="130" t="str">
        <f t="shared" si="69"/>
        <v xml:space="preserve"> </v>
      </c>
      <c r="W127" s="130" t="str">
        <f t="shared" si="69"/>
        <v xml:space="preserve"> </v>
      </c>
      <c r="X127" s="130" t="str">
        <f t="shared" si="69"/>
        <v xml:space="preserve"> </v>
      </c>
      <c r="Y127" s="130" t="str">
        <f t="shared" si="69"/>
        <v xml:space="preserve"> </v>
      </c>
      <c r="Z127" s="130" t="str">
        <f t="shared" si="69"/>
        <v xml:space="preserve"> </v>
      </c>
      <c r="AA127" s="130" t="str">
        <f t="shared" si="69"/>
        <v xml:space="preserve"> </v>
      </c>
      <c r="AB127" s="130" t="str">
        <f t="shared" si="69"/>
        <v xml:space="preserve"> </v>
      </c>
      <c r="AC127" s="130" t="str">
        <f t="shared" si="69"/>
        <v xml:space="preserve"> </v>
      </c>
      <c r="AD127" s="130" t="str">
        <f t="shared" si="69"/>
        <v xml:space="preserve"> </v>
      </c>
      <c r="AE127" s="130" t="str">
        <f t="shared" si="69"/>
        <v xml:space="preserve"> </v>
      </c>
      <c r="AF127" s="130" t="str">
        <f t="shared" si="69"/>
        <v xml:space="preserve"> </v>
      </c>
      <c r="AG127" s="130" t="str">
        <f t="shared" si="69"/>
        <v xml:space="preserve"> </v>
      </c>
    </row>
    <row r="128" spans="2:33">
      <c r="B128" s="452" t="s">
        <v>1086</v>
      </c>
      <c r="D128" s="683" t="s">
        <v>1087</v>
      </c>
      <c r="E128" s="683"/>
      <c r="F128" s="683"/>
      <c r="G128" s="683"/>
      <c r="H128" s="683"/>
      <c r="I128" s="683"/>
      <c r="J128" s="94"/>
      <c r="K128" s="94"/>
      <c r="L128" s="94"/>
      <c r="M128" s="94"/>
      <c r="N128" s="94"/>
      <c r="O128" s="94"/>
      <c r="P128" s="94"/>
      <c r="Q128" s="94"/>
      <c r="R128" s="94"/>
      <c r="S128" s="442"/>
      <c r="T128" s="442"/>
      <c r="U128" s="442"/>
      <c r="V128" s="442"/>
      <c r="W128" s="442"/>
      <c r="X128" s="442"/>
      <c r="Y128" s="94"/>
      <c r="Z128" s="94"/>
      <c r="AA128" s="94"/>
      <c r="AB128" s="94"/>
      <c r="AC128" s="94"/>
      <c r="AD128" s="94"/>
      <c r="AE128" s="94"/>
      <c r="AF128" s="94"/>
      <c r="AG128" s="94"/>
    </row>
    <row r="129" spans="2:33">
      <c r="B129">
        <v>1</v>
      </c>
      <c r="C129" s="454" t="s">
        <v>1088</v>
      </c>
      <c r="D129" s="327" t="str">
        <f t="shared" ref="D129:R129" si="70">IF(COUNTIF(D130:D132,"C")&gt;=1,"A",IF(COUNTIF(D130:D132,"C")&gt;0,"P"," "))</f>
        <v xml:space="preserve"> </v>
      </c>
      <c r="E129" s="327" t="str">
        <f t="shared" si="70"/>
        <v xml:space="preserve"> </v>
      </c>
      <c r="F129" s="327" t="str">
        <f t="shared" si="70"/>
        <v xml:space="preserve"> </v>
      </c>
      <c r="G129" s="327" t="str">
        <f t="shared" si="70"/>
        <v xml:space="preserve"> </v>
      </c>
      <c r="H129" s="327" t="str">
        <f t="shared" si="70"/>
        <v xml:space="preserve"> </v>
      </c>
      <c r="I129" s="327" t="str">
        <f t="shared" si="70"/>
        <v xml:space="preserve"> </v>
      </c>
      <c r="J129" s="327" t="str">
        <f t="shared" si="70"/>
        <v xml:space="preserve"> </v>
      </c>
      <c r="K129" s="327" t="str">
        <f t="shared" si="70"/>
        <v xml:space="preserve"> </v>
      </c>
      <c r="L129" s="327" t="str">
        <f t="shared" si="70"/>
        <v xml:space="preserve"> </v>
      </c>
      <c r="M129" s="327" t="str">
        <f t="shared" si="70"/>
        <v xml:space="preserve"> </v>
      </c>
      <c r="N129" s="327" t="str">
        <f t="shared" si="70"/>
        <v xml:space="preserve"> </v>
      </c>
      <c r="O129" s="327" t="str">
        <f t="shared" si="70"/>
        <v xml:space="preserve"> </v>
      </c>
      <c r="P129" s="327" t="str">
        <f t="shared" si="70"/>
        <v xml:space="preserve"> </v>
      </c>
      <c r="Q129" s="327" t="str">
        <f t="shared" si="70"/>
        <v xml:space="preserve"> </v>
      </c>
      <c r="R129" s="327" t="str">
        <f t="shared" si="70"/>
        <v xml:space="preserve"> </v>
      </c>
      <c r="S129" s="327" t="str">
        <f t="shared" ref="S129:AG129" si="71">IF(COUNTIF(S130:S132,"C")&gt;=1,"A",IF(COUNTIF(S130:S132,"C")&gt;0,"P"," "))</f>
        <v xml:space="preserve"> </v>
      </c>
      <c r="T129" s="327" t="str">
        <f t="shared" si="71"/>
        <v xml:space="preserve"> </v>
      </c>
      <c r="U129" s="327" t="str">
        <f t="shared" si="71"/>
        <v xml:space="preserve"> </v>
      </c>
      <c r="V129" s="327" t="str">
        <f t="shared" si="71"/>
        <v xml:space="preserve"> </v>
      </c>
      <c r="W129" s="327" t="str">
        <f t="shared" si="71"/>
        <v xml:space="preserve"> </v>
      </c>
      <c r="X129" s="327" t="str">
        <f t="shared" si="71"/>
        <v xml:space="preserve"> </v>
      </c>
      <c r="Y129" s="327" t="str">
        <f t="shared" si="71"/>
        <v xml:space="preserve"> </v>
      </c>
      <c r="Z129" s="327" t="str">
        <f t="shared" si="71"/>
        <v xml:space="preserve"> </v>
      </c>
      <c r="AA129" s="327" t="str">
        <f t="shared" si="71"/>
        <v xml:space="preserve"> </v>
      </c>
      <c r="AB129" s="327" t="str">
        <f t="shared" si="71"/>
        <v xml:space="preserve"> </v>
      </c>
      <c r="AC129" s="327" t="str">
        <f t="shared" si="71"/>
        <v xml:space="preserve"> </v>
      </c>
      <c r="AD129" s="327" t="str">
        <f t="shared" si="71"/>
        <v xml:space="preserve"> </v>
      </c>
      <c r="AE129" s="327" t="str">
        <f t="shared" si="71"/>
        <v xml:space="preserve"> </v>
      </c>
      <c r="AF129" s="327" t="str">
        <f t="shared" si="71"/>
        <v xml:space="preserve"> </v>
      </c>
      <c r="AG129" s="327" t="str">
        <f t="shared" si="71"/>
        <v xml:space="preserve"> </v>
      </c>
    </row>
    <row r="130" spans="2:33">
      <c r="B130" s="108"/>
      <c r="C130" s="119" t="s">
        <v>1089</v>
      </c>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row>
    <row r="131" spans="2:33">
      <c r="B131" s="108"/>
      <c r="C131" s="119" t="s">
        <v>1090</v>
      </c>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row>
    <row r="132" spans="2:33">
      <c r="B132" s="108"/>
      <c r="C132" s="119" t="s">
        <v>1091</v>
      </c>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row>
    <row r="133" spans="2:33">
      <c r="B133">
        <v>2</v>
      </c>
      <c r="C133" s="328" t="s">
        <v>1092</v>
      </c>
      <c r="D133" s="329" t="str">
        <f t="shared" ref="D133:R133" si="72">IF(COUNTIF(D134:D136,"C")&gt;=1,"A",IF(COUNTIF(D134:D136,"C")&gt;0,"P"," "))</f>
        <v xml:space="preserve"> </v>
      </c>
      <c r="E133" s="329" t="str">
        <f t="shared" si="72"/>
        <v xml:space="preserve"> </v>
      </c>
      <c r="F133" s="329" t="str">
        <f t="shared" si="72"/>
        <v xml:space="preserve"> </v>
      </c>
      <c r="G133" s="329" t="str">
        <f t="shared" si="72"/>
        <v xml:space="preserve"> </v>
      </c>
      <c r="H133" s="329" t="str">
        <f t="shared" si="72"/>
        <v xml:space="preserve"> </v>
      </c>
      <c r="I133" s="329" t="str">
        <f t="shared" si="72"/>
        <v xml:space="preserve"> </v>
      </c>
      <c r="J133" s="329" t="str">
        <f t="shared" si="72"/>
        <v xml:space="preserve"> </v>
      </c>
      <c r="K133" s="329" t="str">
        <f t="shared" si="72"/>
        <v xml:space="preserve"> </v>
      </c>
      <c r="L133" s="329" t="str">
        <f t="shared" si="72"/>
        <v xml:space="preserve"> </v>
      </c>
      <c r="M133" s="329" t="str">
        <f t="shared" si="72"/>
        <v xml:space="preserve"> </v>
      </c>
      <c r="N133" s="329" t="str">
        <f t="shared" si="72"/>
        <v xml:space="preserve"> </v>
      </c>
      <c r="O133" s="329" t="str">
        <f t="shared" si="72"/>
        <v xml:space="preserve"> </v>
      </c>
      <c r="P133" s="329" t="str">
        <f t="shared" si="72"/>
        <v xml:space="preserve"> </v>
      </c>
      <c r="Q133" s="329" t="str">
        <f t="shared" si="72"/>
        <v xml:space="preserve"> </v>
      </c>
      <c r="R133" s="329" t="str">
        <f t="shared" si="72"/>
        <v xml:space="preserve"> </v>
      </c>
      <c r="S133" s="329" t="str">
        <f t="shared" ref="S133:AG133" si="73">IF(COUNTIF(S134:S136,"C")&gt;=1,"A",IF(COUNTIF(S134:S136,"C")&gt;0,"P"," "))</f>
        <v xml:space="preserve"> </v>
      </c>
      <c r="T133" s="329" t="str">
        <f t="shared" si="73"/>
        <v xml:space="preserve"> </v>
      </c>
      <c r="U133" s="329" t="str">
        <f t="shared" si="73"/>
        <v xml:space="preserve"> </v>
      </c>
      <c r="V133" s="329" t="str">
        <f t="shared" si="73"/>
        <v xml:space="preserve"> </v>
      </c>
      <c r="W133" s="329" t="str">
        <f t="shared" si="73"/>
        <v xml:space="preserve"> </v>
      </c>
      <c r="X133" s="329" t="str">
        <f t="shared" si="73"/>
        <v xml:space="preserve"> </v>
      </c>
      <c r="Y133" s="329" t="str">
        <f t="shared" si="73"/>
        <v xml:space="preserve"> </v>
      </c>
      <c r="Z133" s="329" t="str">
        <f t="shared" si="73"/>
        <v xml:space="preserve"> </v>
      </c>
      <c r="AA133" s="329" t="str">
        <f t="shared" si="73"/>
        <v xml:space="preserve"> </v>
      </c>
      <c r="AB133" s="329" t="str">
        <f t="shared" si="73"/>
        <v xml:space="preserve"> </v>
      </c>
      <c r="AC133" s="329" t="str">
        <f t="shared" si="73"/>
        <v xml:space="preserve"> </v>
      </c>
      <c r="AD133" s="329" t="str">
        <f t="shared" si="73"/>
        <v xml:space="preserve"> </v>
      </c>
      <c r="AE133" s="329" t="str">
        <f t="shared" si="73"/>
        <v xml:space="preserve"> </v>
      </c>
      <c r="AF133" s="329" t="str">
        <f t="shared" si="73"/>
        <v xml:space="preserve"> </v>
      </c>
      <c r="AG133" s="329" t="str">
        <f t="shared" si="73"/>
        <v xml:space="preserve"> </v>
      </c>
    </row>
    <row r="134" spans="2:33">
      <c r="B134" s="108"/>
      <c r="C134" s="119" t="s">
        <v>1093</v>
      </c>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row>
    <row r="135" spans="2:33">
      <c r="B135" s="108"/>
      <c r="C135" s="119" t="s">
        <v>1094</v>
      </c>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row>
    <row r="136" spans="2:33">
      <c r="B136" s="108"/>
      <c r="C136" s="119" t="s">
        <v>1095</v>
      </c>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row>
    <row r="137" spans="2:33">
      <c r="B137">
        <v>3</v>
      </c>
      <c r="C137" s="328" t="s">
        <v>1096</v>
      </c>
      <c r="D137" s="329" t="str">
        <f t="shared" ref="D137:R137" si="74">IF(COUNTIF(D138:D140,"C")&gt;=1,"A",IF(COUNTIF(D138:D140,"C")&gt;0,"P"," "))</f>
        <v xml:space="preserve"> </v>
      </c>
      <c r="E137" s="329" t="str">
        <f t="shared" si="74"/>
        <v xml:space="preserve"> </v>
      </c>
      <c r="F137" s="329" t="str">
        <f t="shared" si="74"/>
        <v xml:space="preserve"> </v>
      </c>
      <c r="G137" s="329" t="str">
        <f t="shared" si="74"/>
        <v xml:space="preserve"> </v>
      </c>
      <c r="H137" s="329" t="str">
        <f t="shared" si="74"/>
        <v xml:space="preserve"> </v>
      </c>
      <c r="I137" s="329" t="str">
        <f t="shared" si="74"/>
        <v xml:space="preserve"> </v>
      </c>
      <c r="J137" s="329" t="str">
        <f t="shared" si="74"/>
        <v xml:space="preserve"> </v>
      </c>
      <c r="K137" s="329" t="str">
        <f t="shared" si="74"/>
        <v xml:space="preserve"> </v>
      </c>
      <c r="L137" s="329" t="str">
        <f t="shared" si="74"/>
        <v xml:space="preserve"> </v>
      </c>
      <c r="M137" s="329" t="str">
        <f t="shared" si="74"/>
        <v xml:space="preserve"> </v>
      </c>
      <c r="N137" s="329" t="str">
        <f t="shared" si="74"/>
        <v xml:space="preserve"> </v>
      </c>
      <c r="O137" s="329" t="str">
        <f t="shared" si="74"/>
        <v xml:space="preserve"> </v>
      </c>
      <c r="P137" s="329" t="str">
        <f t="shared" si="74"/>
        <v xml:space="preserve"> </v>
      </c>
      <c r="Q137" s="329" t="str">
        <f t="shared" si="74"/>
        <v xml:space="preserve"> </v>
      </c>
      <c r="R137" s="329" t="str">
        <f t="shared" si="74"/>
        <v xml:space="preserve"> </v>
      </c>
      <c r="S137" s="329" t="str">
        <f t="shared" ref="S137:AG137" si="75">IF(COUNTIF(S138:S140,"C")&gt;=1,"A",IF(COUNTIF(S138:S140,"C")&gt;0,"P"," "))</f>
        <v xml:space="preserve"> </v>
      </c>
      <c r="T137" s="329" t="str">
        <f t="shared" si="75"/>
        <v xml:space="preserve"> </v>
      </c>
      <c r="U137" s="329" t="str">
        <f t="shared" si="75"/>
        <v xml:space="preserve"> </v>
      </c>
      <c r="V137" s="329" t="str">
        <f t="shared" si="75"/>
        <v xml:space="preserve"> </v>
      </c>
      <c r="W137" s="329" t="str">
        <f t="shared" si="75"/>
        <v xml:space="preserve"> </v>
      </c>
      <c r="X137" s="329" t="str">
        <f t="shared" si="75"/>
        <v xml:space="preserve"> </v>
      </c>
      <c r="Y137" s="329" t="str">
        <f t="shared" si="75"/>
        <v xml:space="preserve"> </v>
      </c>
      <c r="Z137" s="329" t="str">
        <f t="shared" si="75"/>
        <v xml:space="preserve"> </v>
      </c>
      <c r="AA137" s="329" t="str">
        <f t="shared" si="75"/>
        <v xml:space="preserve"> </v>
      </c>
      <c r="AB137" s="329" t="str">
        <f t="shared" si="75"/>
        <v xml:space="preserve"> </v>
      </c>
      <c r="AC137" s="329" t="str">
        <f t="shared" si="75"/>
        <v xml:space="preserve"> </v>
      </c>
      <c r="AD137" s="329" t="str">
        <f t="shared" si="75"/>
        <v xml:space="preserve"> </v>
      </c>
      <c r="AE137" s="329" t="str">
        <f t="shared" si="75"/>
        <v xml:space="preserve"> </v>
      </c>
      <c r="AF137" s="329" t="str">
        <f t="shared" si="75"/>
        <v xml:space="preserve"> </v>
      </c>
      <c r="AG137" s="329" t="str">
        <f t="shared" si="75"/>
        <v xml:space="preserve"> </v>
      </c>
    </row>
    <row r="138" spans="2:33">
      <c r="B138" s="108"/>
      <c r="C138" s="119" t="s">
        <v>1097</v>
      </c>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row>
    <row r="139" spans="2:33">
      <c r="B139" s="108"/>
      <c r="C139" s="119" t="s">
        <v>1098</v>
      </c>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c r="AG139" s="121"/>
    </row>
    <row r="140" spans="2:33">
      <c r="B140" s="108"/>
      <c r="C140" s="119" t="s">
        <v>1099</v>
      </c>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row>
    <row r="141" spans="2:33" ht="12" customHeight="1">
      <c r="B141" s="108">
        <v>4</v>
      </c>
      <c r="C141" s="119" t="s">
        <v>1082</v>
      </c>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row>
    <row r="142" spans="2:33" hidden="1">
      <c r="C142" s="328"/>
      <c r="D142" s="330" t="str">
        <f>IF(COUNTIF(D141,"C")&gt;0,"A",IF(COUNTIF(D141,"C")&gt;0,"P"," "))</f>
        <v xml:space="preserve"> </v>
      </c>
      <c r="E142" s="330" t="str">
        <f t="shared" ref="E142:R142" si="76">IF(COUNTIF(E141,"C")&gt;0,"A",IF(COUNTIF(E141,"C")&gt;0,"P"," "))</f>
        <v xml:space="preserve"> </v>
      </c>
      <c r="F142" s="330" t="str">
        <f t="shared" si="76"/>
        <v xml:space="preserve"> </v>
      </c>
      <c r="G142" s="330" t="str">
        <f t="shared" si="76"/>
        <v xml:space="preserve"> </v>
      </c>
      <c r="H142" s="330" t="str">
        <f t="shared" si="76"/>
        <v xml:space="preserve"> </v>
      </c>
      <c r="I142" s="330" t="str">
        <f t="shared" si="76"/>
        <v xml:space="preserve"> </v>
      </c>
      <c r="J142" s="330" t="str">
        <f t="shared" si="76"/>
        <v xml:space="preserve"> </v>
      </c>
      <c r="K142" s="330" t="str">
        <f t="shared" si="76"/>
        <v xml:space="preserve"> </v>
      </c>
      <c r="L142" s="330" t="str">
        <f t="shared" si="76"/>
        <v xml:space="preserve"> </v>
      </c>
      <c r="M142" s="330" t="str">
        <f t="shared" si="76"/>
        <v xml:space="preserve"> </v>
      </c>
      <c r="N142" s="330" t="str">
        <f t="shared" si="76"/>
        <v xml:space="preserve"> </v>
      </c>
      <c r="O142" s="330" t="str">
        <f t="shared" si="76"/>
        <v xml:space="preserve"> </v>
      </c>
      <c r="P142" s="330" t="str">
        <f t="shared" si="76"/>
        <v xml:space="preserve"> </v>
      </c>
      <c r="Q142" s="330" t="str">
        <f t="shared" si="76"/>
        <v xml:space="preserve"> </v>
      </c>
      <c r="R142" s="330" t="str">
        <f t="shared" si="76"/>
        <v xml:space="preserve"> </v>
      </c>
      <c r="S142" s="330" t="str">
        <f>IF(COUNTIF(S141,"C")&gt;0,"A",IF(COUNTIF(S141,"C")&gt;0,"P"," "))</f>
        <v xml:space="preserve"> </v>
      </c>
      <c r="T142" s="330" t="str">
        <f t="shared" ref="T142:AG142" si="77">IF(COUNTIF(T141,"C")&gt;0,"A",IF(COUNTIF(T141,"C")&gt;0,"P"," "))</f>
        <v xml:space="preserve"> </v>
      </c>
      <c r="U142" s="330" t="str">
        <f t="shared" si="77"/>
        <v xml:space="preserve"> </v>
      </c>
      <c r="V142" s="330" t="str">
        <f t="shared" si="77"/>
        <v xml:space="preserve"> </v>
      </c>
      <c r="W142" s="330" t="str">
        <f t="shared" si="77"/>
        <v xml:space="preserve"> </v>
      </c>
      <c r="X142" s="330" t="str">
        <f t="shared" si="77"/>
        <v xml:space="preserve"> </v>
      </c>
      <c r="Y142" s="330" t="str">
        <f t="shared" si="77"/>
        <v xml:space="preserve"> </v>
      </c>
      <c r="Z142" s="330" t="str">
        <f t="shared" si="77"/>
        <v xml:space="preserve"> </v>
      </c>
      <c r="AA142" s="330" t="str">
        <f t="shared" si="77"/>
        <v xml:space="preserve"> </v>
      </c>
      <c r="AB142" s="330" t="str">
        <f t="shared" si="77"/>
        <v xml:space="preserve"> </v>
      </c>
      <c r="AC142" s="330" t="str">
        <f t="shared" si="77"/>
        <v xml:space="preserve"> </v>
      </c>
      <c r="AD142" s="330" t="str">
        <f t="shared" si="77"/>
        <v xml:space="preserve"> </v>
      </c>
      <c r="AE142" s="330" t="str">
        <f t="shared" si="77"/>
        <v xml:space="preserve"> </v>
      </c>
      <c r="AF142" s="330" t="str">
        <f t="shared" si="77"/>
        <v xml:space="preserve"> </v>
      </c>
      <c r="AG142" s="330" t="str">
        <f t="shared" si="77"/>
        <v xml:space="preserve"> </v>
      </c>
    </row>
    <row r="143" spans="2:33" ht="13.5" thickBot="1">
      <c r="B143" s="108">
        <v>5</v>
      </c>
      <c r="C143" s="119" t="s">
        <v>1083</v>
      </c>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row>
    <row r="144" spans="2:33" ht="13.5" hidden="1" thickBot="1">
      <c r="D144" s="330" t="str">
        <f>IF(COUNTIF(D143,"C")&gt;0,"A",IF(COUNTIF(D143,"C")&gt;0,"P"," "))</f>
        <v xml:space="preserve"> </v>
      </c>
      <c r="E144" s="330" t="str">
        <f t="shared" ref="E144:R144" si="78">IF(COUNTIF(E143,"C")&gt;0,"A",IF(COUNTIF(E143,"C")&gt;0,"P"," "))</f>
        <v xml:space="preserve"> </v>
      </c>
      <c r="F144" s="330" t="str">
        <f t="shared" si="78"/>
        <v xml:space="preserve"> </v>
      </c>
      <c r="G144" s="330" t="str">
        <f t="shared" si="78"/>
        <v xml:space="preserve"> </v>
      </c>
      <c r="H144" s="330" t="str">
        <f t="shared" si="78"/>
        <v xml:space="preserve"> </v>
      </c>
      <c r="I144" s="330" t="str">
        <f t="shared" si="78"/>
        <v xml:space="preserve"> </v>
      </c>
      <c r="J144" s="330" t="str">
        <f t="shared" si="78"/>
        <v xml:space="preserve"> </v>
      </c>
      <c r="K144" s="330" t="str">
        <f t="shared" si="78"/>
        <v xml:space="preserve"> </v>
      </c>
      <c r="L144" s="330" t="str">
        <f t="shared" si="78"/>
        <v xml:space="preserve"> </v>
      </c>
      <c r="M144" s="330" t="str">
        <f t="shared" si="78"/>
        <v xml:space="preserve"> </v>
      </c>
      <c r="N144" s="330" t="str">
        <f t="shared" si="78"/>
        <v xml:space="preserve"> </v>
      </c>
      <c r="O144" s="330" t="str">
        <f t="shared" si="78"/>
        <v xml:space="preserve"> </v>
      </c>
      <c r="P144" s="330" t="str">
        <f t="shared" si="78"/>
        <v xml:space="preserve"> </v>
      </c>
      <c r="Q144" s="330" t="str">
        <f t="shared" si="78"/>
        <v xml:space="preserve"> </v>
      </c>
      <c r="R144" s="330" t="str">
        <f t="shared" si="78"/>
        <v xml:space="preserve"> </v>
      </c>
      <c r="S144" s="330" t="str">
        <f>IF(COUNTIF(S143,"C")&gt;0,"A",IF(COUNTIF(S143,"C")&gt;0,"P"," "))</f>
        <v xml:space="preserve"> </v>
      </c>
      <c r="T144" s="330" t="str">
        <f t="shared" ref="T144:AG144" si="79">IF(COUNTIF(T143,"C")&gt;0,"A",IF(COUNTIF(T143,"C")&gt;0,"P"," "))</f>
        <v xml:space="preserve"> </v>
      </c>
      <c r="U144" s="330" t="str">
        <f t="shared" si="79"/>
        <v xml:space="preserve"> </v>
      </c>
      <c r="V144" s="330" t="str">
        <f t="shared" si="79"/>
        <v xml:space="preserve"> </v>
      </c>
      <c r="W144" s="330" t="str">
        <f t="shared" si="79"/>
        <v xml:space="preserve"> </v>
      </c>
      <c r="X144" s="330" t="str">
        <f t="shared" si="79"/>
        <v xml:space="preserve"> </v>
      </c>
      <c r="Y144" s="330" t="str">
        <f t="shared" si="79"/>
        <v xml:space="preserve"> </v>
      </c>
      <c r="Z144" s="330" t="str">
        <f t="shared" si="79"/>
        <v xml:space="preserve"> </v>
      </c>
      <c r="AA144" s="330" t="str">
        <f t="shared" si="79"/>
        <v xml:space="preserve"> </v>
      </c>
      <c r="AB144" s="330" t="str">
        <f t="shared" si="79"/>
        <v xml:space="preserve"> </v>
      </c>
      <c r="AC144" s="330" t="str">
        <f t="shared" si="79"/>
        <v xml:space="preserve"> </v>
      </c>
      <c r="AD144" s="330" t="str">
        <f t="shared" si="79"/>
        <v xml:space="preserve"> </v>
      </c>
      <c r="AE144" s="330" t="str">
        <f t="shared" si="79"/>
        <v xml:space="preserve"> </v>
      </c>
      <c r="AF144" s="330" t="str">
        <f t="shared" si="79"/>
        <v xml:space="preserve"> </v>
      </c>
      <c r="AG144" s="330" t="str">
        <f t="shared" si="79"/>
        <v xml:space="preserve"> </v>
      </c>
    </row>
    <row r="145" spans="1:33" ht="12" customHeight="1" thickBot="1">
      <c r="C145" s="459" t="s">
        <v>118</v>
      </c>
      <c r="D145" s="130" t="str">
        <f>IF(COUNTIF(D129:D144,"A")&gt;4,"C",IF(COUNTIF(D129:D144,"P")&gt;0,"P",IF(COUNTIF(D129:D144,"A")&gt;0,"P"," ")))</f>
        <v xml:space="preserve"> </v>
      </c>
      <c r="E145" s="130" t="str">
        <f t="shared" ref="E145:R145" si="80">IF(COUNTIF(E129:E144,"A")&gt;4,"C",IF(COUNTIF(E129:E144,"P")&gt;0,"P",IF(COUNTIF(E129:E144,"A")&gt;0,"P"," ")))</f>
        <v xml:space="preserve"> </v>
      </c>
      <c r="F145" s="130" t="str">
        <f t="shared" si="80"/>
        <v xml:space="preserve"> </v>
      </c>
      <c r="G145" s="130" t="str">
        <f t="shared" si="80"/>
        <v xml:space="preserve"> </v>
      </c>
      <c r="H145" s="130" t="str">
        <f t="shared" si="80"/>
        <v xml:space="preserve"> </v>
      </c>
      <c r="I145" s="130" t="str">
        <f t="shared" si="80"/>
        <v xml:space="preserve"> </v>
      </c>
      <c r="J145" s="130" t="str">
        <f t="shared" si="80"/>
        <v xml:space="preserve"> </v>
      </c>
      <c r="K145" s="130" t="str">
        <f t="shared" si="80"/>
        <v xml:space="preserve"> </v>
      </c>
      <c r="L145" s="130" t="str">
        <f t="shared" si="80"/>
        <v xml:space="preserve"> </v>
      </c>
      <c r="M145" s="130" t="str">
        <f t="shared" si="80"/>
        <v xml:space="preserve"> </v>
      </c>
      <c r="N145" s="130" t="str">
        <f t="shared" si="80"/>
        <v xml:space="preserve"> </v>
      </c>
      <c r="O145" s="130" t="str">
        <f t="shared" si="80"/>
        <v xml:space="preserve"> </v>
      </c>
      <c r="P145" s="130" t="str">
        <f t="shared" si="80"/>
        <v xml:space="preserve"> </v>
      </c>
      <c r="Q145" s="130" t="str">
        <f t="shared" si="80"/>
        <v xml:space="preserve"> </v>
      </c>
      <c r="R145" s="130" t="str">
        <f t="shared" si="80"/>
        <v xml:space="preserve"> </v>
      </c>
      <c r="S145" s="130" t="str">
        <f>IF(COUNTIF(S129:S144,"A")&gt;4,"C",IF(COUNTIF(S129:S144,"P")&gt;0,"P",IF(COUNTIF(S129:S144,"A")&gt;0,"P"," ")))</f>
        <v xml:space="preserve"> </v>
      </c>
      <c r="T145" s="130" t="str">
        <f t="shared" ref="T145:AG145" si="81">IF(COUNTIF(T129:T144,"A")&gt;4,"C",IF(COUNTIF(T129:T144,"P")&gt;0,"P",IF(COUNTIF(T129:T144,"A")&gt;0,"P"," ")))</f>
        <v xml:space="preserve"> </v>
      </c>
      <c r="U145" s="130" t="str">
        <f t="shared" si="81"/>
        <v xml:space="preserve"> </v>
      </c>
      <c r="V145" s="130" t="str">
        <f t="shared" si="81"/>
        <v xml:space="preserve"> </v>
      </c>
      <c r="W145" s="130" t="str">
        <f t="shared" si="81"/>
        <v xml:space="preserve"> </v>
      </c>
      <c r="X145" s="130" t="str">
        <f t="shared" si="81"/>
        <v xml:space="preserve"> </v>
      </c>
      <c r="Y145" s="130" t="str">
        <f t="shared" si="81"/>
        <v xml:space="preserve"> </v>
      </c>
      <c r="Z145" s="130" t="str">
        <f t="shared" si="81"/>
        <v xml:space="preserve"> </v>
      </c>
      <c r="AA145" s="130" t="str">
        <f t="shared" si="81"/>
        <v xml:space="preserve"> </v>
      </c>
      <c r="AB145" s="130" t="str">
        <f t="shared" si="81"/>
        <v xml:space="preserve"> </v>
      </c>
      <c r="AC145" s="130" t="str">
        <f t="shared" si="81"/>
        <v xml:space="preserve"> </v>
      </c>
      <c r="AD145" s="130" t="str">
        <f t="shared" si="81"/>
        <v xml:space="preserve"> </v>
      </c>
      <c r="AE145" s="130" t="str">
        <f t="shared" si="81"/>
        <v xml:space="preserve"> </v>
      </c>
      <c r="AF145" s="130" t="str">
        <f t="shared" si="81"/>
        <v xml:space="preserve"> </v>
      </c>
      <c r="AG145" s="130" t="str">
        <f t="shared" si="81"/>
        <v xml:space="preserve"> </v>
      </c>
    </row>
    <row r="146" spans="1:33">
      <c r="A146" s="331"/>
      <c r="B146" s="377" t="s">
        <v>1100</v>
      </c>
      <c r="C146" s="463"/>
      <c r="D146" s="332"/>
      <c r="E146" s="333"/>
      <c r="F146" s="333"/>
      <c r="G146" s="333"/>
      <c r="H146" s="333"/>
      <c r="I146" s="333"/>
      <c r="J146" s="333"/>
      <c r="K146" s="333"/>
      <c r="L146" s="333"/>
      <c r="M146" s="333"/>
      <c r="N146" s="333"/>
      <c r="O146" s="333"/>
      <c r="P146" s="333"/>
      <c r="Q146" s="333"/>
      <c r="R146" s="333"/>
      <c r="S146" s="332"/>
      <c r="T146" s="333"/>
      <c r="U146" s="333"/>
      <c r="V146" s="333"/>
      <c r="W146" s="333"/>
      <c r="X146" s="333"/>
      <c r="Y146" s="333"/>
      <c r="Z146" s="333"/>
      <c r="AA146" s="333"/>
      <c r="AB146" s="333"/>
      <c r="AC146" s="333"/>
      <c r="AD146" s="333"/>
      <c r="AE146" s="333"/>
      <c r="AF146" s="333"/>
      <c r="AG146" s="333"/>
    </row>
    <row r="147" spans="1:33">
      <c r="B147">
        <v>1</v>
      </c>
      <c r="C147" s="454" t="s">
        <v>1088</v>
      </c>
      <c r="D147" s="327" t="str">
        <f t="shared" ref="D147:R147" si="82">IF(COUNTIF(D148:D150,"C")&gt;=1,"A",IF(COUNTIF(D148:D150,"C")&gt;0,"P"," "))</f>
        <v xml:space="preserve"> </v>
      </c>
      <c r="E147" s="327" t="str">
        <f t="shared" si="82"/>
        <v xml:space="preserve"> </v>
      </c>
      <c r="F147" s="327" t="str">
        <f t="shared" si="82"/>
        <v xml:space="preserve"> </v>
      </c>
      <c r="G147" s="327" t="str">
        <f t="shared" si="82"/>
        <v xml:space="preserve"> </v>
      </c>
      <c r="H147" s="327" t="str">
        <f t="shared" si="82"/>
        <v xml:space="preserve"> </v>
      </c>
      <c r="I147" s="327" t="str">
        <f t="shared" si="82"/>
        <v xml:space="preserve"> </v>
      </c>
      <c r="J147" s="327" t="str">
        <f t="shared" si="82"/>
        <v xml:space="preserve"> </v>
      </c>
      <c r="K147" s="327" t="str">
        <f t="shared" si="82"/>
        <v xml:space="preserve"> </v>
      </c>
      <c r="L147" s="327" t="str">
        <f t="shared" si="82"/>
        <v xml:space="preserve"> </v>
      </c>
      <c r="M147" s="327" t="str">
        <f t="shared" si="82"/>
        <v xml:space="preserve"> </v>
      </c>
      <c r="N147" s="327" t="str">
        <f t="shared" si="82"/>
        <v xml:space="preserve"> </v>
      </c>
      <c r="O147" s="327" t="str">
        <f t="shared" si="82"/>
        <v xml:space="preserve"> </v>
      </c>
      <c r="P147" s="327" t="str">
        <f t="shared" si="82"/>
        <v xml:space="preserve"> </v>
      </c>
      <c r="Q147" s="327" t="str">
        <f t="shared" si="82"/>
        <v xml:space="preserve"> </v>
      </c>
      <c r="R147" s="327" t="str">
        <f t="shared" si="82"/>
        <v xml:space="preserve"> </v>
      </c>
      <c r="S147" s="327" t="str">
        <f t="shared" ref="S147:AG147" si="83">IF(COUNTIF(S148:S150,"C")&gt;=1,"A",IF(COUNTIF(S148:S150,"C")&gt;0,"P"," "))</f>
        <v xml:space="preserve"> </v>
      </c>
      <c r="T147" s="327" t="str">
        <f t="shared" si="83"/>
        <v xml:space="preserve"> </v>
      </c>
      <c r="U147" s="327" t="str">
        <f t="shared" si="83"/>
        <v xml:space="preserve"> </v>
      </c>
      <c r="V147" s="327" t="str">
        <f t="shared" si="83"/>
        <v xml:space="preserve"> </v>
      </c>
      <c r="W147" s="327" t="str">
        <f t="shared" si="83"/>
        <v xml:space="preserve"> </v>
      </c>
      <c r="X147" s="327" t="str">
        <f t="shared" si="83"/>
        <v xml:space="preserve"> </v>
      </c>
      <c r="Y147" s="327" t="str">
        <f t="shared" si="83"/>
        <v xml:space="preserve"> </v>
      </c>
      <c r="Z147" s="327" t="str">
        <f t="shared" si="83"/>
        <v xml:space="preserve"> </v>
      </c>
      <c r="AA147" s="327" t="str">
        <f t="shared" si="83"/>
        <v xml:space="preserve"> </v>
      </c>
      <c r="AB147" s="327" t="str">
        <f t="shared" si="83"/>
        <v xml:space="preserve"> </v>
      </c>
      <c r="AC147" s="327" t="str">
        <f t="shared" si="83"/>
        <v xml:space="preserve"> </v>
      </c>
      <c r="AD147" s="327" t="str">
        <f t="shared" si="83"/>
        <v xml:space="preserve"> </v>
      </c>
      <c r="AE147" s="327" t="str">
        <f t="shared" si="83"/>
        <v xml:space="preserve"> </v>
      </c>
      <c r="AF147" s="327" t="str">
        <f t="shared" si="83"/>
        <v xml:space="preserve"> </v>
      </c>
      <c r="AG147" s="327" t="str">
        <f t="shared" si="83"/>
        <v xml:space="preserve"> </v>
      </c>
    </row>
    <row r="148" spans="1:33">
      <c r="B148" s="108"/>
      <c r="C148" s="119" t="s">
        <v>1089</v>
      </c>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row>
    <row r="149" spans="1:33">
      <c r="B149" s="108"/>
      <c r="C149" s="119" t="s">
        <v>1090</v>
      </c>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row>
    <row r="150" spans="1:33">
      <c r="B150" s="108"/>
      <c r="C150" s="119" t="s">
        <v>1091</v>
      </c>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row>
    <row r="151" spans="1:33">
      <c r="B151">
        <v>2</v>
      </c>
      <c r="C151" s="328" t="s">
        <v>1092</v>
      </c>
      <c r="D151" s="329" t="str">
        <f t="shared" ref="D151:R151" si="84">IF(COUNTIF(D152:D154,"C")&gt;=1,"A",IF(COUNTIF(D152:D154,"C")&gt;0,"P"," "))</f>
        <v xml:space="preserve"> </v>
      </c>
      <c r="E151" s="329" t="str">
        <f t="shared" si="84"/>
        <v xml:space="preserve"> </v>
      </c>
      <c r="F151" s="329" t="str">
        <f t="shared" si="84"/>
        <v xml:space="preserve"> </v>
      </c>
      <c r="G151" s="329" t="str">
        <f t="shared" si="84"/>
        <v xml:space="preserve"> </v>
      </c>
      <c r="H151" s="329" t="str">
        <f t="shared" si="84"/>
        <v xml:space="preserve"> </v>
      </c>
      <c r="I151" s="329" t="str">
        <f t="shared" si="84"/>
        <v xml:space="preserve"> </v>
      </c>
      <c r="J151" s="329" t="str">
        <f t="shared" si="84"/>
        <v xml:space="preserve"> </v>
      </c>
      <c r="K151" s="329" t="str">
        <f t="shared" si="84"/>
        <v xml:space="preserve"> </v>
      </c>
      <c r="L151" s="329" t="str">
        <f t="shared" si="84"/>
        <v xml:space="preserve"> </v>
      </c>
      <c r="M151" s="329" t="str">
        <f t="shared" si="84"/>
        <v xml:space="preserve"> </v>
      </c>
      <c r="N151" s="329" t="str">
        <f t="shared" si="84"/>
        <v xml:space="preserve"> </v>
      </c>
      <c r="O151" s="329" t="str">
        <f t="shared" si="84"/>
        <v xml:space="preserve"> </v>
      </c>
      <c r="P151" s="329" t="str">
        <f t="shared" si="84"/>
        <v xml:space="preserve"> </v>
      </c>
      <c r="Q151" s="329" t="str">
        <f t="shared" si="84"/>
        <v xml:space="preserve"> </v>
      </c>
      <c r="R151" s="329" t="str">
        <f t="shared" si="84"/>
        <v xml:space="preserve"> </v>
      </c>
      <c r="S151" s="329" t="str">
        <f t="shared" ref="S151:AG151" si="85">IF(COUNTIF(S152:S154,"C")&gt;=1,"A",IF(COUNTIF(S152:S154,"C")&gt;0,"P"," "))</f>
        <v xml:space="preserve"> </v>
      </c>
      <c r="T151" s="329" t="str">
        <f t="shared" si="85"/>
        <v xml:space="preserve"> </v>
      </c>
      <c r="U151" s="329" t="str">
        <f t="shared" si="85"/>
        <v xml:space="preserve"> </v>
      </c>
      <c r="V151" s="329" t="str">
        <f t="shared" si="85"/>
        <v xml:space="preserve"> </v>
      </c>
      <c r="W151" s="329" t="str">
        <f t="shared" si="85"/>
        <v xml:space="preserve"> </v>
      </c>
      <c r="X151" s="329" t="str">
        <f t="shared" si="85"/>
        <v xml:space="preserve"> </v>
      </c>
      <c r="Y151" s="329" t="str">
        <f t="shared" si="85"/>
        <v xml:space="preserve"> </v>
      </c>
      <c r="Z151" s="329" t="str">
        <f t="shared" si="85"/>
        <v xml:space="preserve"> </v>
      </c>
      <c r="AA151" s="329" t="str">
        <f t="shared" si="85"/>
        <v xml:space="preserve"> </v>
      </c>
      <c r="AB151" s="329" t="str">
        <f t="shared" si="85"/>
        <v xml:space="preserve"> </v>
      </c>
      <c r="AC151" s="329" t="str">
        <f t="shared" si="85"/>
        <v xml:space="preserve"> </v>
      </c>
      <c r="AD151" s="329" t="str">
        <f t="shared" si="85"/>
        <v xml:space="preserve"> </v>
      </c>
      <c r="AE151" s="329" t="str">
        <f t="shared" si="85"/>
        <v xml:space="preserve"> </v>
      </c>
      <c r="AF151" s="329" t="str">
        <f t="shared" si="85"/>
        <v xml:space="preserve"> </v>
      </c>
      <c r="AG151" s="329" t="str">
        <f t="shared" si="85"/>
        <v xml:space="preserve"> </v>
      </c>
    </row>
    <row r="152" spans="1:33">
      <c r="B152" s="108"/>
      <c r="C152" s="119" t="s">
        <v>1093</v>
      </c>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row>
    <row r="153" spans="1:33">
      <c r="B153" s="108"/>
      <c r="C153" s="119" t="s">
        <v>1094</v>
      </c>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row>
    <row r="154" spans="1:33">
      <c r="B154" s="108"/>
      <c r="C154" s="119" t="s">
        <v>1095</v>
      </c>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row>
    <row r="155" spans="1:33">
      <c r="B155">
        <v>3</v>
      </c>
      <c r="C155" s="328" t="s">
        <v>1096</v>
      </c>
      <c r="D155" s="329" t="str">
        <f t="shared" ref="D155:R155" si="86">IF(COUNTIF(D156:D158,"C")&gt;=1,"A",IF(COUNTIF(D156:D158,"C")&gt;0,"P"," "))</f>
        <v xml:space="preserve"> </v>
      </c>
      <c r="E155" s="329" t="str">
        <f t="shared" si="86"/>
        <v xml:space="preserve"> </v>
      </c>
      <c r="F155" s="329" t="str">
        <f t="shared" si="86"/>
        <v xml:space="preserve"> </v>
      </c>
      <c r="G155" s="329" t="str">
        <f t="shared" si="86"/>
        <v xml:space="preserve"> </v>
      </c>
      <c r="H155" s="329" t="str">
        <f t="shared" si="86"/>
        <v xml:space="preserve"> </v>
      </c>
      <c r="I155" s="329" t="str">
        <f t="shared" si="86"/>
        <v xml:space="preserve"> </v>
      </c>
      <c r="J155" s="329" t="str">
        <f t="shared" si="86"/>
        <v xml:space="preserve"> </v>
      </c>
      <c r="K155" s="329" t="str">
        <f t="shared" si="86"/>
        <v xml:space="preserve"> </v>
      </c>
      <c r="L155" s="329" t="str">
        <f t="shared" si="86"/>
        <v xml:space="preserve"> </v>
      </c>
      <c r="M155" s="329" t="str">
        <f t="shared" si="86"/>
        <v xml:space="preserve"> </v>
      </c>
      <c r="N155" s="329" t="str">
        <f t="shared" si="86"/>
        <v xml:space="preserve"> </v>
      </c>
      <c r="O155" s="329" t="str">
        <f t="shared" si="86"/>
        <v xml:space="preserve"> </v>
      </c>
      <c r="P155" s="329" t="str">
        <f t="shared" si="86"/>
        <v xml:space="preserve"> </v>
      </c>
      <c r="Q155" s="329" t="str">
        <f t="shared" si="86"/>
        <v xml:space="preserve"> </v>
      </c>
      <c r="R155" s="329" t="str">
        <f t="shared" si="86"/>
        <v xml:space="preserve"> </v>
      </c>
      <c r="S155" s="329" t="str">
        <f t="shared" ref="S155:AG155" si="87">IF(COUNTIF(S156:S158,"C")&gt;=1,"A",IF(COUNTIF(S156:S158,"C")&gt;0,"P"," "))</f>
        <v xml:space="preserve"> </v>
      </c>
      <c r="T155" s="329" t="str">
        <f t="shared" si="87"/>
        <v xml:space="preserve"> </v>
      </c>
      <c r="U155" s="329" t="str">
        <f t="shared" si="87"/>
        <v xml:space="preserve"> </v>
      </c>
      <c r="V155" s="329" t="str">
        <f t="shared" si="87"/>
        <v xml:space="preserve"> </v>
      </c>
      <c r="W155" s="329" t="str">
        <f t="shared" si="87"/>
        <v xml:space="preserve"> </v>
      </c>
      <c r="X155" s="329" t="str">
        <f t="shared" si="87"/>
        <v xml:space="preserve"> </v>
      </c>
      <c r="Y155" s="329" t="str">
        <f t="shared" si="87"/>
        <v xml:space="preserve"> </v>
      </c>
      <c r="Z155" s="329" t="str">
        <f t="shared" si="87"/>
        <v xml:space="preserve"> </v>
      </c>
      <c r="AA155" s="329" t="str">
        <f t="shared" si="87"/>
        <v xml:space="preserve"> </v>
      </c>
      <c r="AB155" s="329" t="str">
        <f t="shared" si="87"/>
        <v xml:space="preserve"> </v>
      </c>
      <c r="AC155" s="329" t="str">
        <f t="shared" si="87"/>
        <v xml:space="preserve"> </v>
      </c>
      <c r="AD155" s="329" t="str">
        <f t="shared" si="87"/>
        <v xml:space="preserve"> </v>
      </c>
      <c r="AE155" s="329" t="str">
        <f t="shared" si="87"/>
        <v xml:space="preserve"> </v>
      </c>
      <c r="AF155" s="329" t="str">
        <f t="shared" si="87"/>
        <v xml:space="preserve"> </v>
      </c>
      <c r="AG155" s="329" t="str">
        <f t="shared" si="87"/>
        <v xml:space="preserve"> </v>
      </c>
    </row>
    <row r="156" spans="1:33">
      <c r="B156" s="108"/>
      <c r="C156" s="119" t="s">
        <v>1097</v>
      </c>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row>
    <row r="157" spans="1:33">
      <c r="B157" s="108"/>
      <c r="C157" s="119" t="s">
        <v>1098</v>
      </c>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row>
    <row r="158" spans="1:33">
      <c r="B158" s="108"/>
      <c r="C158" s="119" t="s">
        <v>1099</v>
      </c>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row>
    <row r="159" spans="1:33">
      <c r="B159" s="108">
        <v>4</v>
      </c>
      <c r="C159" s="119" t="s">
        <v>1082</v>
      </c>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row>
    <row r="160" spans="1:33" hidden="1">
      <c r="C160" s="328"/>
      <c r="D160" s="330" t="str">
        <f>IF(COUNTIF(D159,"C")&gt;0,"A",IF(COUNTIF(D159,"C")&gt;0,"P"," "))</f>
        <v xml:space="preserve"> </v>
      </c>
      <c r="E160" s="330" t="str">
        <f t="shared" ref="E160:R160" si="88">IF(COUNTIF(E159,"C")&gt;0,"A",IF(COUNTIF(E159,"C")&gt;0,"P"," "))</f>
        <v xml:space="preserve"> </v>
      </c>
      <c r="F160" s="330" t="str">
        <f t="shared" si="88"/>
        <v xml:space="preserve"> </v>
      </c>
      <c r="G160" s="330" t="str">
        <f t="shared" si="88"/>
        <v xml:space="preserve"> </v>
      </c>
      <c r="H160" s="330" t="str">
        <f t="shared" si="88"/>
        <v xml:space="preserve"> </v>
      </c>
      <c r="I160" s="330" t="str">
        <f t="shared" si="88"/>
        <v xml:space="preserve"> </v>
      </c>
      <c r="J160" s="330" t="str">
        <f t="shared" si="88"/>
        <v xml:space="preserve"> </v>
      </c>
      <c r="K160" s="330" t="str">
        <f t="shared" si="88"/>
        <v xml:space="preserve"> </v>
      </c>
      <c r="L160" s="330" t="str">
        <f t="shared" si="88"/>
        <v xml:space="preserve"> </v>
      </c>
      <c r="M160" s="330" t="str">
        <f t="shared" si="88"/>
        <v xml:space="preserve"> </v>
      </c>
      <c r="N160" s="330" t="str">
        <f t="shared" si="88"/>
        <v xml:space="preserve"> </v>
      </c>
      <c r="O160" s="330" t="str">
        <f t="shared" si="88"/>
        <v xml:space="preserve"> </v>
      </c>
      <c r="P160" s="330" t="str">
        <f t="shared" si="88"/>
        <v xml:space="preserve"> </v>
      </c>
      <c r="Q160" s="330" t="str">
        <f t="shared" si="88"/>
        <v xml:space="preserve"> </v>
      </c>
      <c r="R160" s="330" t="str">
        <f t="shared" si="88"/>
        <v xml:space="preserve"> </v>
      </c>
      <c r="S160" s="330" t="str">
        <f>IF(COUNTIF(S159,"C")&gt;0,"A",IF(COUNTIF(S159,"C")&gt;0,"P"," "))</f>
        <v xml:space="preserve"> </v>
      </c>
      <c r="T160" s="330" t="str">
        <f t="shared" ref="T160:AG160" si="89">IF(COUNTIF(T159,"C")&gt;0,"A",IF(COUNTIF(T159,"C")&gt;0,"P"," "))</f>
        <v xml:space="preserve"> </v>
      </c>
      <c r="U160" s="330" t="str">
        <f t="shared" si="89"/>
        <v xml:space="preserve"> </v>
      </c>
      <c r="V160" s="330" t="str">
        <f t="shared" si="89"/>
        <v xml:space="preserve"> </v>
      </c>
      <c r="W160" s="330" t="str">
        <f t="shared" si="89"/>
        <v xml:space="preserve"> </v>
      </c>
      <c r="X160" s="330" t="str">
        <f t="shared" si="89"/>
        <v xml:space="preserve"> </v>
      </c>
      <c r="Y160" s="330" t="str">
        <f t="shared" si="89"/>
        <v xml:space="preserve"> </v>
      </c>
      <c r="Z160" s="330" t="str">
        <f t="shared" si="89"/>
        <v xml:space="preserve"> </v>
      </c>
      <c r="AA160" s="330" t="str">
        <f t="shared" si="89"/>
        <v xml:space="preserve"> </v>
      </c>
      <c r="AB160" s="330" t="str">
        <f t="shared" si="89"/>
        <v xml:space="preserve"> </v>
      </c>
      <c r="AC160" s="330" t="str">
        <f t="shared" si="89"/>
        <v xml:space="preserve"> </v>
      </c>
      <c r="AD160" s="330" t="str">
        <f t="shared" si="89"/>
        <v xml:space="preserve"> </v>
      </c>
      <c r="AE160" s="330" t="str">
        <f t="shared" si="89"/>
        <v xml:space="preserve"> </v>
      </c>
      <c r="AF160" s="330" t="str">
        <f t="shared" si="89"/>
        <v xml:space="preserve"> </v>
      </c>
      <c r="AG160" s="330" t="str">
        <f t="shared" si="89"/>
        <v xml:space="preserve"> </v>
      </c>
    </row>
    <row r="161" spans="1:33" ht="13.5" thickBot="1">
      <c r="B161" s="108">
        <v>5</v>
      </c>
      <c r="C161" s="119" t="s">
        <v>1083</v>
      </c>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row>
    <row r="162" spans="1:33" ht="13.5" hidden="1" thickBot="1">
      <c r="D162" s="330" t="str">
        <f>IF(COUNTIF(D161,"C")&gt;0,"A",IF(COUNTIF(D161,"C")&gt;0,"P"," "))</f>
        <v xml:space="preserve"> </v>
      </c>
      <c r="E162" s="330" t="str">
        <f t="shared" ref="E162:R162" si="90">IF(COUNTIF(E161,"C")&gt;0,"A",IF(COUNTIF(E161,"C")&gt;0,"P"," "))</f>
        <v xml:space="preserve"> </v>
      </c>
      <c r="F162" s="330" t="str">
        <f t="shared" si="90"/>
        <v xml:space="preserve"> </v>
      </c>
      <c r="G162" s="330" t="str">
        <f t="shared" si="90"/>
        <v xml:space="preserve"> </v>
      </c>
      <c r="H162" s="330" t="str">
        <f t="shared" si="90"/>
        <v xml:space="preserve"> </v>
      </c>
      <c r="I162" s="330" t="str">
        <f t="shared" si="90"/>
        <v xml:space="preserve"> </v>
      </c>
      <c r="J162" s="330" t="str">
        <f t="shared" si="90"/>
        <v xml:space="preserve"> </v>
      </c>
      <c r="K162" s="330" t="str">
        <f t="shared" si="90"/>
        <v xml:space="preserve"> </v>
      </c>
      <c r="L162" s="330" t="str">
        <f t="shared" si="90"/>
        <v xml:space="preserve"> </v>
      </c>
      <c r="M162" s="330" t="str">
        <f t="shared" si="90"/>
        <v xml:space="preserve"> </v>
      </c>
      <c r="N162" s="330" t="str">
        <f t="shared" si="90"/>
        <v xml:space="preserve"> </v>
      </c>
      <c r="O162" s="330" t="str">
        <f t="shared" si="90"/>
        <v xml:space="preserve"> </v>
      </c>
      <c r="P162" s="330" t="str">
        <f t="shared" si="90"/>
        <v xml:space="preserve"> </v>
      </c>
      <c r="Q162" s="330" t="str">
        <f t="shared" si="90"/>
        <v xml:space="preserve"> </v>
      </c>
      <c r="R162" s="330" t="str">
        <f t="shared" si="90"/>
        <v xml:space="preserve"> </v>
      </c>
      <c r="S162" s="330" t="str">
        <f>IF(COUNTIF(S161,"C")&gt;0,"A",IF(COUNTIF(S161,"C")&gt;0,"P"," "))</f>
        <v xml:space="preserve"> </v>
      </c>
      <c r="T162" s="330" t="str">
        <f t="shared" ref="T162:AG162" si="91">IF(COUNTIF(T161,"C")&gt;0,"A",IF(COUNTIF(T161,"C")&gt;0,"P"," "))</f>
        <v xml:space="preserve"> </v>
      </c>
      <c r="U162" s="330" t="str">
        <f t="shared" si="91"/>
        <v xml:space="preserve"> </v>
      </c>
      <c r="V162" s="330" t="str">
        <f t="shared" si="91"/>
        <v xml:space="preserve"> </v>
      </c>
      <c r="W162" s="330" t="str">
        <f t="shared" si="91"/>
        <v xml:space="preserve"> </v>
      </c>
      <c r="X162" s="330" t="str">
        <f t="shared" si="91"/>
        <v xml:space="preserve"> </v>
      </c>
      <c r="Y162" s="330" t="str">
        <f t="shared" si="91"/>
        <v xml:space="preserve"> </v>
      </c>
      <c r="Z162" s="330" t="str">
        <f t="shared" si="91"/>
        <v xml:space="preserve"> </v>
      </c>
      <c r="AA162" s="330" t="str">
        <f t="shared" si="91"/>
        <v xml:space="preserve"> </v>
      </c>
      <c r="AB162" s="330" t="str">
        <f t="shared" si="91"/>
        <v xml:space="preserve"> </v>
      </c>
      <c r="AC162" s="330" t="str">
        <f t="shared" si="91"/>
        <v xml:space="preserve"> </v>
      </c>
      <c r="AD162" s="330" t="str">
        <f t="shared" si="91"/>
        <v xml:space="preserve"> </v>
      </c>
      <c r="AE162" s="330" t="str">
        <f t="shared" si="91"/>
        <v xml:space="preserve"> </v>
      </c>
      <c r="AF162" s="330" t="str">
        <f t="shared" si="91"/>
        <v xml:space="preserve"> </v>
      </c>
      <c r="AG162" s="330" t="str">
        <f t="shared" si="91"/>
        <v xml:space="preserve"> </v>
      </c>
    </row>
    <row r="163" spans="1:33" ht="12" customHeight="1" thickBot="1">
      <c r="C163" s="459" t="s">
        <v>118</v>
      </c>
      <c r="D163" s="130" t="str">
        <f>IF(COUNTIF(D147:D162,"A")&gt;4,"C",IF(COUNTIF(D147:D162,"P")&gt;0,"P",IF(COUNTIF(D147:D162,"A")&gt;0,"P"," ")))</f>
        <v xml:space="preserve"> </v>
      </c>
      <c r="E163" s="130" t="str">
        <f t="shared" ref="E163:R163" si="92">IF(COUNTIF(E147:E162,"A")&gt;4,"C",IF(COUNTIF(E147:E162,"P")&gt;0,"P",IF(COUNTIF(E147:E162,"A")&gt;0,"P"," ")))</f>
        <v xml:space="preserve"> </v>
      </c>
      <c r="F163" s="130" t="str">
        <f t="shared" si="92"/>
        <v xml:space="preserve"> </v>
      </c>
      <c r="G163" s="130" t="str">
        <f t="shared" si="92"/>
        <v xml:space="preserve"> </v>
      </c>
      <c r="H163" s="130" t="str">
        <f t="shared" si="92"/>
        <v xml:space="preserve"> </v>
      </c>
      <c r="I163" s="130" t="str">
        <f t="shared" si="92"/>
        <v xml:space="preserve"> </v>
      </c>
      <c r="J163" s="130" t="str">
        <f t="shared" si="92"/>
        <v xml:space="preserve"> </v>
      </c>
      <c r="K163" s="130" t="str">
        <f t="shared" si="92"/>
        <v xml:space="preserve"> </v>
      </c>
      <c r="L163" s="130" t="str">
        <f t="shared" si="92"/>
        <v xml:space="preserve"> </v>
      </c>
      <c r="M163" s="130" t="str">
        <f t="shared" si="92"/>
        <v xml:space="preserve"> </v>
      </c>
      <c r="N163" s="130" t="str">
        <f t="shared" si="92"/>
        <v xml:space="preserve"> </v>
      </c>
      <c r="O163" s="130" t="str">
        <f t="shared" si="92"/>
        <v xml:space="preserve"> </v>
      </c>
      <c r="P163" s="130" t="str">
        <f t="shared" si="92"/>
        <v xml:space="preserve"> </v>
      </c>
      <c r="Q163" s="130" t="str">
        <f t="shared" si="92"/>
        <v xml:space="preserve"> </v>
      </c>
      <c r="R163" s="130" t="str">
        <f t="shared" si="92"/>
        <v xml:space="preserve"> </v>
      </c>
      <c r="S163" s="130" t="str">
        <f>IF(COUNTIF(S147:S162,"A")&gt;4,"C",IF(COUNTIF(S147:S162,"P")&gt;0,"P",IF(COUNTIF(S147:S162,"A")&gt;0,"P"," ")))</f>
        <v xml:space="preserve"> </v>
      </c>
      <c r="T163" s="130" t="str">
        <f t="shared" ref="T163:AG163" si="93">IF(COUNTIF(T147:T162,"A")&gt;4,"C",IF(COUNTIF(T147:T162,"P")&gt;0,"P",IF(COUNTIF(T147:T162,"A")&gt;0,"P"," ")))</f>
        <v xml:space="preserve"> </v>
      </c>
      <c r="U163" s="130" t="str">
        <f t="shared" si="93"/>
        <v xml:space="preserve"> </v>
      </c>
      <c r="V163" s="130" t="str">
        <f t="shared" si="93"/>
        <v xml:space="preserve"> </v>
      </c>
      <c r="W163" s="130" t="str">
        <f t="shared" si="93"/>
        <v xml:space="preserve"> </v>
      </c>
      <c r="X163" s="130" t="str">
        <f t="shared" si="93"/>
        <v xml:space="preserve"> </v>
      </c>
      <c r="Y163" s="130" t="str">
        <f t="shared" si="93"/>
        <v xml:space="preserve"> </v>
      </c>
      <c r="Z163" s="130" t="str">
        <f t="shared" si="93"/>
        <v xml:space="preserve"> </v>
      </c>
      <c r="AA163" s="130" t="str">
        <f t="shared" si="93"/>
        <v xml:space="preserve"> </v>
      </c>
      <c r="AB163" s="130" t="str">
        <f t="shared" si="93"/>
        <v xml:space="preserve"> </v>
      </c>
      <c r="AC163" s="130" t="str">
        <f t="shared" si="93"/>
        <v xml:space="preserve"> </v>
      </c>
      <c r="AD163" s="130" t="str">
        <f t="shared" si="93"/>
        <v xml:space="preserve"> </v>
      </c>
      <c r="AE163" s="130" t="str">
        <f t="shared" si="93"/>
        <v xml:space="preserve"> </v>
      </c>
      <c r="AF163" s="130" t="str">
        <f t="shared" si="93"/>
        <v xml:space="preserve"> </v>
      </c>
      <c r="AG163" s="130" t="str">
        <f t="shared" si="93"/>
        <v xml:space="preserve"> </v>
      </c>
    </row>
    <row r="164" spans="1:33">
      <c r="A164" s="331"/>
      <c r="B164" s="377" t="s">
        <v>1101</v>
      </c>
      <c r="C164" s="463"/>
      <c r="D164" s="332"/>
      <c r="E164" s="333"/>
      <c r="F164" s="333"/>
      <c r="G164" s="333"/>
      <c r="H164" s="333"/>
      <c r="I164" s="333"/>
      <c r="J164" s="333"/>
      <c r="K164" s="333"/>
      <c r="L164" s="333"/>
      <c r="M164" s="333"/>
      <c r="N164" s="333"/>
      <c r="O164" s="333"/>
      <c r="P164" s="333"/>
      <c r="Q164" s="333"/>
      <c r="R164" s="333"/>
      <c r="S164" s="332"/>
      <c r="T164" s="333"/>
      <c r="U164" s="333"/>
      <c r="V164" s="333"/>
      <c r="W164" s="333"/>
      <c r="X164" s="333"/>
      <c r="Y164" s="333"/>
      <c r="Z164" s="333"/>
      <c r="AA164" s="333"/>
      <c r="AB164" s="333"/>
      <c r="AC164" s="333"/>
      <c r="AD164" s="333"/>
      <c r="AE164" s="333"/>
      <c r="AF164" s="333"/>
      <c r="AG164" s="333"/>
    </row>
    <row r="165" spans="1:33">
      <c r="B165">
        <v>1</v>
      </c>
      <c r="C165" s="454" t="s">
        <v>1088</v>
      </c>
      <c r="D165" s="327" t="str">
        <f t="shared" ref="D165:R165" si="94">IF(COUNTIF(D166:D168,"C")&gt;=1,"A",IF(COUNTIF(D166:D168,"C")&gt;0,"P"," "))</f>
        <v xml:space="preserve"> </v>
      </c>
      <c r="E165" s="327" t="str">
        <f t="shared" si="94"/>
        <v xml:space="preserve"> </v>
      </c>
      <c r="F165" s="327" t="str">
        <f t="shared" si="94"/>
        <v xml:space="preserve"> </v>
      </c>
      <c r="G165" s="327" t="str">
        <f t="shared" si="94"/>
        <v xml:space="preserve"> </v>
      </c>
      <c r="H165" s="327" t="str">
        <f t="shared" si="94"/>
        <v xml:space="preserve"> </v>
      </c>
      <c r="I165" s="327" t="str">
        <f t="shared" si="94"/>
        <v xml:space="preserve"> </v>
      </c>
      <c r="J165" s="327" t="str">
        <f t="shared" si="94"/>
        <v xml:space="preserve"> </v>
      </c>
      <c r="K165" s="327" t="str">
        <f t="shared" si="94"/>
        <v xml:space="preserve"> </v>
      </c>
      <c r="L165" s="327" t="str">
        <f t="shared" si="94"/>
        <v xml:space="preserve"> </v>
      </c>
      <c r="M165" s="327" t="str">
        <f t="shared" si="94"/>
        <v xml:space="preserve"> </v>
      </c>
      <c r="N165" s="327" t="str">
        <f t="shared" si="94"/>
        <v xml:space="preserve"> </v>
      </c>
      <c r="O165" s="327" t="str">
        <f t="shared" si="94"/>
        <v xml:space="preserve"> </v>
      </c>
      <c r="P165" s="327" t="str">
        <f t="shared" si="94"/>
        <v xml:space="preserve"> </v>
      </c>
      <c r="Q165" s="327" t="str">
        <f t="shared" si="94"/>
        <v xml:space="preserve"> </v>
      </c>
      <c r="R165" s="327" t="str">
        <f t="shared" si="94"/>
        <v xml:space="preserve"> </v>
      </c>
      <c r="S165" s="327" t="str">
        <f t="shared" ref="S165:AG165" si="95">IF(COUNTIF(S166:S168,"C")&gt;=1,"A",IF(COUNTIF(S166:S168,"C")&gt;0,"P"," "))</f>
        <v xml:space="preserve"> </v>
      </c>
      <c r="T165" s="327" t="str">
        <f t="shared" si="95"/>
        <v xml:space="preserve"> </v>
      </c>
      <c r="U165" s="327" t="str">
        <f t="shared" si="95"/>
        <v xml:space="preserve"> </v>
      </c>
      <c r="V165" s="327" t="str">
        <f t="shared" si="95"/>
        <v xml:space="preserve"> </v>
      </c>
      <c r="W165" s="327" t="str">
        <f t="shared" si="95"/>
        <v xml:space="preserve"> </v>
      </c>
      <c r="X165" s="327" t="str">
        <f t="shared" si="95"/>
        <v xml:space="preserve"> </v>
      </c>
      <c r="Y165" s="327" t="str">
        <f t="shared" si="95"/>
        <v xml:space="preserve"> </v>
      </c>
      <c r="Z165" s="327" t="str">
        <f t="shared" si="95"/>
        <v xml:space="preserve"> </v>
      </c>
      <c r="AA165" s="327" t="str">
        <f t="shared" si="95"/>
        <v xml:space="preserve"> </v>
      </c>
      <c r="AB165" s="327" t="str">
        <f t="shared" si="95"/>
        <v xml:space="preserve"> </v>
      </c>
      <c r="AC165" s="327" t="str">
        <f t="shared" si="95"/>
        <v xml:space="preserve"> </v>
      </c>
      <c r="AD165" s="327" t="str">
        <f t="shared" si="95"/>
        <v xml:space="preserve"> </v>
      </c>
      <c r="AE165" s="327" t="str">
        <f t="shared" si="95"/>
        <v xml:space="preserve"> </v>
      </c>
      <c r="AF165" s="327" t="str">
        <f t="shared" si="95"/>
        <v xml:space="preserve"> </v>
      </c>
      <c r="AG165" s="327" t="str">
        <f t="shared" si="95"/>
        <v xml:space="preserve"> </v>
      </c>
    </row>
    <row r="166" spans="1:33">
      <c r="B166" s="108"/>
      <c r="C166" s="119" t="s">
        <v>1089</v>
      </c>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row>
    <row r="167" spans="1:33">
      <c r="B167" s="108"/>
      <c r="C167" s="119" t="s">
        <v>1090</v>
      </c>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row>
    <row r="168" spans="1:33">
      <c r="B168" s="108"/>
      <c r="C168" s="119" t="s">
        <v>1091</v>
      </c>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row>
    <row r="169" spans="1:33">
      <c r="B169">
        <v>2</v>
      </c>
      <c r="C169" s="328" t="s">
        <v>1092</v>
      </c>
      <c r="D169" s="329" t="str">
        <f t="shared" ref="D169:R169" si="96">IF(COUNTIF(D170:D172,"C")&gt;=1,"A",IF(COUNTIF(D170:D172,"C")&gt;0,"P"," "))</f>
        <v xml:space="preserve"> </v>
      </c>
      <c r="E169" s="329" t="str">
        <f t="shared" si="96"/>
        <v xml:space="preserve"> </v>
      </c>
      <c r="F169" s="329" t="str">
        <f t="shared" si="96"/>
        <v xml:space="preserve"> </v>
      </c>
      <c r="G169" s="329" t="str">
        <f t="shared" si="96"/>
        <v xml:space="preserve"> </v>
      </c>
      <c r="H169" s="329" t="str">
        <f t="shared" si="96"/>
        <v xml:space="preserve"> </v>
      </c>
      <c r="I169" s="329" t="str">
        <f t="shared" si="96"/>
        <v xml:space="preserve"> </v>
      </c>
      <c r="J169" s="329" t="str">
        <f t="shared" si="96"/>
        <v xml:space="preserve"> </v>
      </c>
      <c r="K169" s="329" t="str">
        <f t="shared" si="96"/>
        <v xml:space="preserve"> </v>
      </c>
      <c r="L169" s="329" t="str">
        <f t="shared" si="96"/>
        <v xml:space="preserve"> </v>
      </c>
      <c r="M169" s="329" t="str">
        <f t="shared" si="96"/>
        <v xml:space="preserve"> </v>
      </c>
      <c r="N169" s="329" t="str">
        <f t="shared" si="96"/>
        <v xml:space="preserve"> </v>
      </c>
      <c r="O169" s="329" t="str">
        <f t="shared" si="96"/>
        <v xml:space="preserve"> </v>
      </c>
      <c r="P169" s="329" t="str">
        <f t="shared" si="96"/>
        <v xml:space="preserve"> </v>
      </c>
      <c r="Q169" s="329" t="str">
        <f t="shared" si="96"/>
        <v xml:space="preserve"> </v>
      </c>
      <c r="R169" s="329" t="str">
        <f t="shared" si="96"/>
        <v xml:space="preserve"> </v>
      </c>
      <c r="S169" s="329" t="str">
        <f t="shared" ref="S169:AG169" si="97">IF(COUNTIF(S170:S172,"C")&gt;=1,"A",IF(COUNTIF(S170:S172,"C")&gt;0,"P"," "))</f>
        <v xml:space="preserve"> </v>
      </c>
      <c r="T169" s="329" t="str">
        <f t="shared" si="97"/>
        <v xml:space="preserve"> </v>
      </c>
      <c r="U169" s="329" t="str">
        <f t="shared" si="97"/>
        <v xml:space="preserve"> </v>
      </c>
      <c r="V169" s="329" t="str">
        <f t="shared" si="97"/>
        <v xml:space="preserve"> </v>
      </c>
      <c r="W169" s="329" t="str">
        <f t="shared" si="97"/>
        <v xml:space="preserve"> </v>
      </c>
      <c r="X169" s="329" t="str">
        <f t="shared" si="97"/>
        <v xml:space="preserve"> </v>
      </c>
      <c r="Y169" s="329" t="str">
        <f t="shared" si="97"/>
        <v xml:space="preserve"> </v>
      </c>
      <c r="Z169" s="329" t="str">
        <f t="shared" si="97"/>
        <v xml:space="preserve"> </v>
      </c>
      <c r="AA169" s="329" t="str">
        <f t="shared" si="97"/>
        <v xml:space="preserve"> </v>
      </c>
      <c r="AB169" s="329" t="str">
        <f t="shared" si="97"/>
        <v xml:space="preserve"> </v>
      </c>
      <c r="AC169" s="329" t="str">
        <f t="shared" si="97"/>
        <v xml:space="preserve"> </v>
      </c>
      <c r="AD169" s="329" t="str">
        <f t="shared" si="97"/>
        <v xml:space="preserve"> </v>
      </c>
      <c r="AE169" s="329" t="str">
        <f t="shared" si="97"/>
        <v xml:space="preserve"> </v>
      </c>
      <c r="AF169" s="329" t="str">
        <f t="shared" si="97"/>
        <v xml:space="preserve"> </v>
      </c>
      <c r="AG169" s="329" t="str">
        <f t="shared" si="97"/>
        <v xml:space="preserve"> </v>
      </c>
    </row>
    <row r="170" spans="1:33">
      <c r="B170" s="108"/>
      <c r="C170" s="119" t="s">
        <v>1093</v>
      </c>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row>
    <row r="171" spans="1:33">
      <c r="B171" s="108"/>
      <c r="C171" s="119" t="s">
        <v>1094</v>
      </c>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row>
    <row r="172" spans="1:33">
      <c r="B172" s="108"/>
      <c r="C172" s="119" t="s">
        <v>1095</v>
      </c>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row>
    <row r="173" spans="1:33">
      <c r="B173">
        <v>3</v>
      </c>
      <c r="C173" s="328" t="s">
        <v>1096</v>
      </c>
      <c r="D173" s="329" t="str">
        <f t="shared" ref="D173:R173" si="98">IF(COUNTIF(D174:D176,"C")&gt;=1,"A",IF(COUNTIF(D174:D176,"C")&gt;0,"P"," "))</f>
        <v xml:space="preserve"> </v>
      </c>
      <c r="E173" s="329" t="str">
        <f t="shared" si="98"/>
        <v xml:space="preserve"> </v>
      </c>
      <c r="F173" s="329" t="str">
        <f t="shared" si="98"/>
        <v xml:space="preserve"> </v>
      </c>
      <c r="G173" s="329" t="str">
        <f t="shared" si="98"/>
        <v xml:space="preserve"> </v>
      </c>
      <c r="H173" s="329" t="str">
        <f t="shared" si="98"/>
        <v xml:space="preserve"> </v>
      </c>
      <c r="I173" s="329" t="str">
        <f t="shared" si="98"/>
        <v xml:space="preserve"> </v>
      </c>
      <c r="J173" s="329" t="str">
        <f t="shared" si="98"/>
        <v xml:space="preserve"> </v>
      </c>
      <c r="K173" s="329" t="str">
        <f t="shared" si="98"/>
        <v xml:space="preserve"> </v>
      </c>
      <c r="L173" s="329" t="str">
        <f t="shared" si="98"/>
        <v xml:space="preserve"> </v>
      </c>
      <c r="M173" s="329" t="str">
        <f t="shared" si="98"/>
        <v xml:space="preserve"> </v>
      </c>
      <c r="N173" s="329" t="str">
        <f t="shared" si="98"/>
        <v xml:space="preserve"> </v>
      </c>
      <c r="O173" s="329" t="str">
        <f t="shared" si="98"/>
        <v xml:space="preserve"> </v>
      </c>
      <c r="P173" s="329" t="str">
        <f t="shared" si="98"/>
        <v xml:space="preserve"> </v>
      </c>
      <c r="Q173" s="329" t="str">
        <f t="shared" si="98"/>
        <v xml:space="preserve"> </v>
      </c>
      <c r="R173" s="329" t="str">
        <f t="shared" si="98"/>
        <v xml:space="preserve"> </v>
      </c>
      <c r="S173" s="329" t="str">
        <f t="shared" ref="S173:AG173" si="99">IF(COUNTIF(S174:S176,"C")&gt;=1,"A",IF(COUNTIF(S174:S176,"C")&gt;0,"P"," "))</f>
        <v xml:space="preserve"> </v>
      </c>
      <c r="T173" s="329" t="str">
        <f t="shared" si="99"/>
        <v xml:space="preserve"> </v>
      </c>
      <c r="U173" s="329" t="str">
        <f t="shared" si="99"/>
        <v xml:space="preserve"> </v>
      </c>
      <c r="V173" s="329" t="str">
        <f t="shared" si="99"/>
        <v xml:space="preserve"> </v>
      </c>
      <c r="W173" s="329" t="str">
        <f t="shared" si="99"/>
        <v xml:space="preserve"> </v>
      </c>
      <c r="X173" s="329" t="str">
        <f t="shared" si="99"/>
        <v xml:space="preserve"> </v>
      </c>
      <c r="Y173" s="329" t="str">
        <f t="shared" si="99"/>
        <v xml:space="preserve"> </v>
      </c>
      <c r="Z173" s="329" t="str">
        <f t="shared" si="99"/>
        <v xml:space="preserve"> </v>
      </c>
      <c r="AA173" s="329" t="str">
        <f t="shared" si="99"/>
        <v xml:space="preserve"> </v>
      </c>
      <c r="AB173" s="329" t="str">
        <f t="shared" si="99"/>
        <v xml:space="preserve"> </v>
      </c>
      <c r="AC173" s="329" t="str">
        <f t="shared" si="99"/>
        <v xml:space="preserve"> </v>
      </c>
      <c r="AD173" s="329" t="str">
        <f t="shared" si="99"/>
        <v xml:space="preserve"> </v>
      </c>
      <c r="AE173" s="329" t="str">
        <f t="shared" si="99"/>
        <v xml:space="preserve"> </v>
      </c>
      <c r="AF173" s="329" t="str">
        <f t="shared" si="99"/>
        <v xml:space="preserve"> </v>
      </c>
      <c r="AG173" s="329" t="str">
        <f t="shared" si="99"/>
        <v xml:space="preserve"> </v>
      </c>
    </row>
    <row r="174" spans="1:33">
      <c r="B174" s="108"/>
      <c r="C174" s="119" t="s">
        <v>1097</v>
      </c>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row>
    <row r="175" spans="1:33">
      <c r="B175" s="108"/>
      <c r="C175" s="119" t="s">
        <v>1098</v>
      </c>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c r="AG175" s="121"/>
    </row>
    <row r="176" spans="1:33">
      <c r="B176" s="108"/>
      <c r="C176" s="119" t="s">
        <v>1099</v>
      </c>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row>
    <row r="177" spans="2:33">
      <c r="B177" s="108">
        <v>4</v>
      </c>
      <c r="C177" s="119" t="s">
        <v>1082</v>
      </c>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row>
    <row r="178" spans="2:33" hidden="1">
      <c r="C178" s="328"/>
      <c r="D178" s="330" t="str">
        <f>IF(COUNTIF(D177,"C")&gt;0,"A",IF(COUNTIF(D177,"C")&gt;0,"P"," "))</f>
        <v xml:space="preserve"> </v>
      </c>
      <c r="E178" s="330" t="str">
        <f t="shared" ref="E178:R178" si="100">IF(COUNTIF(E177,"C")&gt;0,"A",IF(COUNTIF(E177,"C")&gt;0,"P"," "))</f>
        <v xml:space="preserve"> </v>
      </c>
      <c r="F178" s="330" t="str">
        <f t="shared" si="100"/>
        <v xml:space="preserve"> </v>
      </c>
      <c r="G178" s="330" t="str">
        <f t="shared" si="100"/>
        <v xml:space="preserve"> </v>
      </c>
      <c r="H178" s="330" t="str">
        <f t="shared" si="100"/>
        <v xml:space="preserve"> </v>
      </c>
      <c r="I178" s="330" t="str">
        <f t="shared" si="100"/>
        <v xml:space="preserve"> </v>
      </c>
      <c r="J178" s="330" t="str">
        <f t="shared" si="100"/>
        <v xml:space="preserve"> </v>
      </c>
      <c r="K178" s="330" t="str">
        <f t="shared" si="100"/>
        <v xml:space="preserve"> </v>
      </c>
      <c r="L178" s="330" t="str">
        <f t="shared" si="100"/>
        <v xml:space="preserve"> </v>
      </c>
      <c r="M178" s="330" t="str">
        <f t="shared" si="100"/>
        <v xml:space="preserve"> </v>
      </c>
      <c r="N178" s="330" t="str">
        <f t="shared" si="100"/>
        <v xml:space="preserve"> </v>
      </c>
      <c r="O178" s="330" t="str">
        <f t="shared" si="100"/>
        <v xml:space="preserve"> </v>
      </c>
      <c r="P178" s="330" t="str">
        <f t="shared" si="100"/>
        <v xml:space="preserve"> </v>
      </c>
      <c r="Q178" s="330" t="str">
        <f t="shared" si="100"/>
        <v xml:space="preserve"> </v>
      </c>
      <c r="R178" s="330" t="str">
        <f t="shared" si="100"/>
        <v xml:space="preserve"> </v>
      </c>
      <c r="S178" s="330" t="str">
        <f>IF(COUNTIF(S177,"C")&gt;0,"A",IF(COUNTIF(S177,"C")&gt;0,"P"," "))</f>
        <v xml:space="preserve"> </v>
      </c>
      <c r="T178" s="330" t="str">
        <f t="shared" ref="T178:AG178" si="101">IF(COUNTIF(T177,"C")&gt;0,"A",IF(COUNTIF(T177,"C")&gt;0,"P"," "))</f>
        <v xml:space="preserve"> </v>
      </c>
      <c r="U178" s="330" t="str">
        <f t="shared" si="101"/>
        <v xml:space="preserve"> </v>
      </c>
      <c r="V178" s="330" t="str">
        <f t="shared" si="101"/>
        <v xml:space="preserve"> </v>
      </c>
      <c r="W178" s="330" t="str">
        <f t="shared" si="101"/>
        <v xml:space="preserve"> </v>
      </c>
      <c r="X178" s="330" t="str">
        <f t="shared" si="101"/>
        <v xml:space="preserve"> </v>
      </c>
      <c r="Y178" s="330" t="str">
        <f t="shared" si="101"/>
        <v xml:space="preserve"> </v>
      </c>
      <c r="Z178" s="330" t="str">
        <f t="shared" si="101"/>
        <v xml:space="preserve"> </v>
      </c>
      <c r="AA178" s="330" t="str">
        <f t="shared" si="101"/>
        <v xml:space="preserve"> </v>
      </c>
      <c r="AB178" s="330" t="str">
        <f t="shared" si="101"/>
        <v xml:space="preserve"> </v>
      </c>
      <c r="AC178" s="330" t="str">
        <f t="shared" si="101"/>
        <v xml:space="preserve"> </v>
      </c>
      <c r="AD178" s="330" t="str">
        <f t="shared" si="101"/>
        <v xml:space="preserve"> </v>
      </c>
      <c r="AE178" s="330" t="str">
        <f t="shared" si="101"/>
        <v xml:space="preserve"> </v>
      </c>
      <c r="AF178" s="330" t="str">
        <f t="shared" si="101"/>
        <v xml:space="preserve"> </v>
      </c>
      <c r="AG178" s="330" t="str">
        <f t="shared" si="101"/>
        <v xml:space="preserve"> </v>
      </c>
    </row>
    <row r="179" spans="2:33" ht="13.5" thickBot="1">
      <c r="B179" s="108">
        <v>5</v>
      </c>
      <c r="C179" s="119" t="s">
        <v>1083</v>
      </c>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row>
    <row r="180" spans="2:33" ht="13.5" hidden="1" thickBot="1">
      <c r="D180" s="330" t="str">
        <f>IF(COUNTIF(D179,"C")&gt;0,"A",IF(COUNTIF(D179,"C")&gt;0,"P"," "))</f>
        <v xml:space="preserve"> </v>
      </c>
      <c r="E180" s="330" t="str">
        <f t="shared" ref="E180:R180" si="102">IF(COUNTIF(E179,"C")&gt;0,"A",IF(COUNTIF(E179,"C")&gt;0,"P"," "))</f>
        <v xml:space="preserve"> </v>
      </c>
      <c r="F180" s="330" t="str">
        <f t="shared" si="102"/>
        <v xml:space="preserve"> </v>
      </c>
      <c r="G180" s="330" t="str">
        <f t="shared" si="102"/>
        <v xml:space="preserve"> </v>
      </c>
      <c r="H180" s="330" t="str">
        <f t="shared" si="102"/>
        <v xml:space="preserve"> </v>
      </c>
      <c r="I180" s="330" t="str">
        <f t="shared" si="102"/>
        <v xml:space="preserve"> </v>
      </c>
      <c r="J180" s="330" t="str">
        <f t="shared" si="102"/>
        <v xml:space="preserve"> </v>
      </c>
      <c r="K180" s="330" t="str">
        <f t="shared" si="102"/>
        <v xml:space="preserve"> </v>
      </c>
      <c r="L180" s="330" t="str">
        <f t="shared" si="102"/>
        <v xml:space="preserve"> </v>
      </c>
      <c r="M180" s="330" t="str">
        <f t="shared" si="102"/>
        <v xml:space="preserve"> </v>
      </c>
      <c r="N180" s="330" t="str">
        <f t="shared" si="102"/>
        <v xml:space="preserve"> </v>
      </c>
      <c r="O180" s="330" t="str">
        <f t="shared" si="102"/>
        <v xml:space="preserve"> </v>
      </c>
      <c r="P180" s="330" t="str">
        <f t="shared" si="102"/>
        <v xml:space="preserve"> </v>
      </c>
      <c r="Q180" s="330" t="str">
        <f t="shared" si="102"/>
        <v xml:space="preserve"> </v>
      </c>
      <c r="R180" s="330" t="str">
        <f t="shared" si="102"/>
        <v xml:space="preserve"> </v>
      </c>
      <c r="S180" s="330" t="str">
        <f>IF(COUNTIF(S179,"C")&gt;0,"A",IF(COUNTIF(S179,"C")&gt;0,"P"," "))</f>
        <v xml:space="preserve"> </v>
      </c>
      <c r="T180" s="330" t="str">
        <f t="shared" ref="T180:AG180" si="103">IF(COUNTIF(T179,"C")&gt;0,"A",IF(COUNTIF(T179,"C")&gt;0,"P"," "))</f>
        <v xml:space="preserve"> </v>
      </c>
      <c r="U180" s="330" t="str">
        <f t="shared" si="103"/>
        <v xml:space="preserve"> </v>
      </c>
      <c r="V180" s="330" t="str">
        <f t="shared" si="103"/>
        <v xml:space="preserve"> </v>
      </c>
      <c r="W180" s="330" t="str">
        <f t="shared" si="103"/>
        <v xml:space="preserve"> </v>
      </c>
      <c r="X180" s="330" t="str">
        <f t="shared" si="103"/>
        <v xml:space="preserve"> </v>
      </c>
      <c r="Y180" s="330" t="str">
        <f t="shared" si="103"/>
        <v xml:space="preserve"> </v>
      </c>
      <c r="Z180" s="330" t="str">
        <f t="shared" si="103"/>
        <v xml:space="preserve"> </v>
      </c>
      <c r="AA180" s="330" t="str">
        <f t="shared" si="103"/>
        <v xml:space="preserve"> </v>
      </c>
      <c r="AB180" s="330" t="str">
        <f t="shared" si="103"/>
        <v xml:space="preserve"> </v>
      </c>
      <c r="AC180" s="330" t="str">
        <f t="shared" si="103"/>
        <v xml:space="preserve"> </v>
      </c>
      <c r="AD180" s="330" t="str">
        <f t="shared" si="103"/>
        <v xml:space="preserve"> </v>
      </c>
      <c r="AE180" s="330" t="str">
        <f t="shared" si="103"/>
        <v xml:space="preserve"> </v>
      </c>
      <c r="AF180" s="330" t="str">
        <f t="shared" si="103"/>
        <v xml:space="preserve"> </v>
      </c>
      <c r="AG180" s="330" t="str">
        <f t="shared" si="103"/>
        <v xml:space="preserve"> </v>
      </c>
    </row>
    <row r="181" spans="2:33" ht="13.5" thickBot="1">
      <c r="C181" s="459" t="s">
        <v>118</v>
      </c>
      <c r="D181" s="130" t="str">
        <f>IF(COUNTIF(D165:D180,"A")&gt;4,"C",IF(COUNTIF(D165:D180,"P")&gt;0,"P",IF(COUNTIF(D165:D180,"A")&gt;0,"P"," ")))</f>
        <v xml:space="preserve"> </v>
      </c>
      <c r="E181" s="130" t="str">
        <f t="shared" ref="E181:R181" si="104">IF(COUNTIF(E165:E180,"A")&gt;4,"C",IF(COUNTIF(E165:E180,"P")&gt;0,"P",IF(COUNTIF(E165:E180,"A")&gt;0,"P"," ")))</f>
        <v xml:space="preserve"> </v>
      </c>
      <c r="F181" s="130" t="str">
        <f t="shared" si="104"/>
        <v xml:space="preserve"> </v>
      </c>
      <c r="G181" s="130" t="str">
        <f t="shared" si="104"/>
        <v xml:space="preserve"> </v>
      </c>
      <c r="H181" s="130" t="str">
        <f t="shared" si="104"/>
        <v xml:space="preserve"> </v>
      </c>
      <c r="I181" s="130" t="str">
        <f t="shared" si="104"/>
        <v xml:space="preserve"> </v>
      </c>
      <c r="J181" s="130" t="str">
        <f t="shared" si="104"/>
        <v xml:space="preserve"> </v>
      </c>
      <c r="K181" s="130" t="str">
        <f t="shared" si="104"/>
        <v xml:space="preserve"> </v>
      </c>
      <c r="L181" s="130" t="str">
        <f t="shared" si="104"/>
        <v xml:space="preserve"> </v>
      </c>
      <c r="M181" s="130" t="str">
        <f t="shared" si="104"/>
        <v xml:space="preserve"> </v>
      </c>
      <c r="N181" s="130" t="str">
        <f t="shared" si="104"/>
        <v xml:space="preserve"> </v>
      </c>
      <c r="O181" s="130" t="str">
        <f t="shared" si="104"/>
        <v xml:space="preserve"> </v>
      </c>
      <c r="P181" s="130" t="str">
        <f t="shared" si="104"/>
        <v xml:space="preserve"> </v>
      </c>
      <c r="Q181" s="130" t="str">
        <f t="shared" si="104"/>
        <v xml:space="preserve"> </v>
      </c>
      <c r="R181" s="130" t="str">
        <f t="shared" si="104"/>
        <v xml:space="preserve"> </v>
      </c>
      <c r="S181" s="130" t="str">
        <f>IF(COUNTIF(S165:S180,"A")&gt;4,"C",IF(COUNTIF(S165:S180,"P")&gt;0,"P",IF(COUNTIF(S165:S180,"A")&gt;0,"P"," ")))</f>
        <v xml:space="preserve"> </v>
      </c>
      <c r="T181" s="130" t="str">
        <f t="shared" ref="T181:AG181" si="105">IF(COUNTIF(T165:T180,"A")&gt;4,"C",IF(COUNTIF(T165:T180,"P")&gt;0,"P",IF(COUNTIF(T165:T180,"A")&gt;0,"P"," ")))</f>
        <v xml:space="preserve"> </v>
      </c>
      <c r="U181" s="130" t="str">
        <f t="shared" si="105"/>
        <v xml:space="preserve"> </v>
      </c>
      <c r="V181" s="130" t="str">
        <f t="shared" si="105"/>
        <v xml:space="preserve"> </v>
      </c>
      <c r="W181" s="130" t="str">
        <f t="shared" si="105"/>
        <v xml:space="preserve"> </v>
      </c>
      <c r="X181" s="130" t="str">
        <f t="shared" si="105"/>
        <v xml:space="preserve"> </v>
      </c>
      <c r="Y181" s="130" t="str">
        <f t="shared" si="105"/>
        <v xml:space="preserve"> </v>
      </c>
      <c r="Z181" s="130" t="str">
        <f t="shared" si="105"/>
        <v xml:space="preserve"> </v>
      </c>
      <c r="AA181" s="130" t="str">
        <f t="shared" si="105"/>
        <v xml:space="preserve"> </v>
      </c>
      <c r="AB181" s="130" t="str">
        <f t="shared" si="105"/>
        <v xml:space="preserve"> </v>
      </c>
      <c r="AC181" s="130" t="str">
        <f t="shared" si="105"/>
        <v xml:space="preserve"> </v>
      </c>
      <c r="AD181" s="130" t="str">
        <f t="shared" si="105"/>
        <v xml:space="preserve"> </v>
      </c>
      <c r="AE181" s="130" t="str">
        <f t="shared" si="105"/>
        <v xml:space="preserve"> </v>
      </c>
      <c r="AF181" s="130" t="str">
        <f t="shared" si="105"/>
        <v xml:space="preserve"> </v>
      </c>
      <c r="AG181" s="130" t="str">
        <f t="shared" si="105"/>
        <v xml:space="preserve"> </v>
      </c>
    </row>
    <row r="182" spans="2:33">
      <c r="C182" s="459"/>
      <c r="D182" s="440"/>
      <c r="E182" s="440"/>
      <c r="F182" s="440"/>
      <c r="G182" s="129"/>
      <c r="H182" s="129"/>
      <c r="I182" s="129"/>
      <c r="J182" s="129"/>
      <c r="K182" s="129"/>
      <c r="L182" s="129"/>
      <c r="M182" s="129"/>
      <c r="N182" s="129"/>
      <c r="O182" s="129"/>
      <c r="P182" s="129"/>
      <c r="Q182" s="129"/>
      <c r="R182" s="129"/>
      <c r="S182" s="440"/>
      <c r="T182" s="440"/>
      <c r="U182" s="440"/>
      <c r="V182" s="129"/>
      <c r="W182" s="129"/>
      <c r="X182" s="129"/>
      <c r="Y182" s="129"/>
      <c r="Z182" s="129"/>
      <c r="AA182" s="129"/>
      <c r="AB182" s="129"/>
      <c r="AC182" s="129"/>
      <c r="AD182" s="129"/>
      <c r="AE182" s="129"/>
      <c r="AF182" s="129"/>
      <c r="AG182" s="129"/>
    </row>
    <row r="183" spans="2:33">
      <c r="B183" s="452" t="s">
        <v>1102</v>
      </c>
      <c r="C183" s="86"/>
      <c r="D183" s="681" t="s">
        <v>1103</v>
      </c>
      <c r="E183" s="681"/>
      <c r="F183" s="681"/>
      <c r="G183" s="87"/>
      <c r="H183" s="87"/>
      <c r="I183" s="87"/>
      <c r="J183" s="87"/>
      <c r="K183" s="87"/>
      <c r="L183" s="87"/>
      <c r="M183" s="87"/>
      <c r="N183" s="87"/>
      <c r="O183" s="87"/>
      <c r="P183" s="89"/>
      <c r="Q183" s="87"/>
      <c r="R183" s="87"/>
      <c r="S183" s="441"/>
      <c r="T183" s="441"/>
      <c r="U183" s="441"/>
      <c r="V183" s="87"/>
      <c r="W183" s="87"/>
      <c r="X183" s="87"/>
      <c r="Y183" s="87"/>
      <c r="Z183" s="87"/>
      <c r="AA183" s="87"/>
      <c r="AB183" s="87"/>
      <c r="AC183" s="87"/>
      <c r="AD183" s="87"/>
      <c r="AE183" s="89"/>
      <c r="AF183" s="87"/>
      <c r="AG183" s="87"/>
    </row>
    <row r="184" spans="2:33">
      <c r="C184" s="119" t="s">
        <v>1104</v>
      </c>
      <c r="D184" s="121"/>
      <c r="E184" s="8"/>
      <c r="F184" s="8"/>
      <c r="G184" s="8"/>
      <c r="H184" s="8"/>
      <c r="I184" s="8"/>
      <c r="J184" s="8"/>
      <c r="K184" s="8"/>
      <c r="L184" s="8"/>
      <c r="M184" s="8"/>
      <c r="N184" s="8"/>
      <c r="O184" s="8"/>
      <c r="P184" s="8"/>
      <c r="Q184" s="8"/>
      <c r="R184" s="8"/>
      <c r="S184" s="121"/>
      <c r="T184" s="8"/>
      <c r="U184" s="8"/>
      <c r="V184" s="8"/>
      <c r="W184" s="8"/>
      <c r="X184" s="8"/>
      <c r="Y184" s="8"/>
      <c r="Z184" s="8"/>
      <c r="AA184" s="8"/>
      <c r="AB184" s="8"/>
      <c r="AC184" s="8"/>
      <c r="AD184" s="8"/>
      <c r="AE184" s="8"/>
      <c r="AF184" s="8"/>
      <c r="AG184" s="8"/>
    </row>
    <row r="185" spans="2:33">
      <c r="B185" s="452" t="s">
        <v>1105</v>
      </c>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row>
    <row r="186" spans="2:33">
      <c r="C186" s="48" t="s">
        <v>1106</v>
      </c>
      <c r="D186" s="121"/>
      <c r="E186" s="8"/>
      <c r="F186" s="8"/>
      <c r="G186" s="8"/>
      <c r="H186" s="8"/>
      <c r="I186" s="8"/>
      <c r="J186" s="8"/>
      <c r="K186" s="8"/>
      <c r="L186" s="8"/>
      <c r="M186" s="8"/>
      <c r="N186" s="8"/>
      <c r="O186" s="8"/>
      <c r="P186" s="8"/>
      <c r="Q186" s="8"/>
      <c r="R186" s="8"/>
      <c r="S186" s="121"/>
      <c r="T186" s="8"/>
      <c r="U186" s="8"/>
      <c r="V186" s="8"/>
      <c r="W186" s="8"/>
      <c r="X186" s="8"/>
      <c r="Y186" s="8"/>
      <c r="Z186" s="8"/>
      <c r="AA186" s="8"/>
      <c r="AB186" s="8"/>
      <c r="AC186" s="8"/>
      <c r="AD186" s="8"/>
      <c r="AE186" s="8"/>
      <c r="AF186" s="8"/>
      <c r="AG186" s="8"/>
    </row>
    <row r="187" spans="2:33">
      <c r="C187" s="119" t="s">
        <v>1107</v>
      </c>
      <c r="D187" s="121"/>
      <c r="E187" s="8"/>
      <c r="F187" s="8"/>
      <c r="G187" s="8"/>
      <c r="H187" s="8"/>
      <c r="I187" s="8"/>
      <c r="J187" s="8"/>
      <c r="K187" s="8"/>
      <c r="L187" s="8"/>
      <c r="M187" s="8"/>
      <c r="N187" s="8"/>
      <c r="O187" s="8"/>
      <c r="P187" s="8"/>
      <c r="Q187" s="8"/>
      <c r="R187" s="8"/>
      <c r="S187" s="121"/>
      <c r="T187" s="8"/>
      <c r="U187" s="8"/>
      <c r="V187" s="8"/>
      <c r="W187" s="8"/>
      <c r="X187" s="8"/>
      <c r="Y187" s="8"/>
      <c r="Z187" s="8"/>
      <c r="AA187" s="8"/>
      <c r="AB187" s="8"/>
      <c r="AC187" s="8"/>
      <c r="AD187" s="8"/>
      <c r="AE187" s="8"/>
      <c r="AF187" s="8"/>
      <c r="AG187" s="8"/>
    </row>
    <row r="188" spans="2:33">
      <c r="C188" s="119" t="s">
        <v>1108</v>
      </c>
      <c r="D188" s="121"/>
      <c r="E188" s="8"/>
      <c r="F188" s="8"/>
      <c r="G188" s="8"/>
      <c r="H188" s="8"/>
      <c r="I188" s="8"/>
      <c r="J188" s="8"/>
      <c r="K188" s="8"/>
      <c r="L188" s="8"/>
      <c r="M188" s="8"/>
      <c r="N188" s="8"/>
      <c r="O188" s="8"/>
      <c r="P188" s="8"/>
      <c r="Q188" s="8"/>
      <c r="R188" s="8"/>
      <c r="S188" s="121"/>
      <c r="T188" s="8"/>
      <c r="U188" s="8"/>
      <c r="V188" s="8"/>
      <c r="W188" s="8"/>
      <c r="X188" s="8"/>
      <c r="Y188" s="8"/>
      <c r="Z188" s="8"/>
      <c r="AA188" s="8"/>
      <c r="AB188" s="8"/>
      <c r="AC188" s="8"/>
      <c r="AD188" s="8"/>
      <c r="AE188" s="8"/>
      <c r="AF188" s="8"/>
      <c r="AG188" s="8"/>
    </row>
    <row r="189" spans="2:33">
      <c r="C189" s="119" t="s">
        <v>1109</v>
      </c>
      <c r="D189" s="121"/>
      <c r="E189" s="8"/>
      <c r="F189" s="8"/>
      <c r="G189" s="8"/>
      <c r="H189" s="8"/>
      <c r="I189" s="8"/>
      <c r="J189" s="8"/>
      <c r="K189" s="8"/>
      <c r="L189" s="8"/>
      <c r="M189" s="8"/>
      <c r="N189" s="8"/>
      <c r="O189" s="8"/>
      <c r="P189" s="8"/>
      <c r="Q189" s="8"/>
      <c r="R189" s="8"/>
      <c r="S189" s="121"/>
      <c r="T189" s="8"/>
      <c r="U189" s="8"/>
      <c r="V189" s="8"/>
      <c r="W189" s="8"/>
      <c r="X189" s="8"/>
      <c r="Y189" s="8"/>
      <c r="Z189" s="8"/>
      <c r="AA189" s="8"/>
      <c r="AB189" s="8"/>
      <c r="AC189" s="8"/>
      <c r="AD189" s="8"/>
      <c r="AE189" s="8"/>
      <c r="AF189" s="8"/>
      <c r="AG189" s="8"/>
    </row>
    <row r="190" spans="2:33">
      <c r="C190" s="119" t="s">
        <v>1110</v>
      </c>
      <c r="D190" s="121"/>
      <c r="E190" s="8"/>
      <c r="F190" s="8"/>
      <c r="G190" s="8"/>
      <c r="H190" s="8"/>
      <c r="I190" s="8"/>
      <c r="J190" s="8"/>
      <c r="K190" s="8"/>
      <c r="L190" s="8"/>
      <c r="M190" s="8"/>
      <c r="N190" s="8"/>
      <c r="O190" s="8"/>
      <c r="P190" s="8"/>
      <c r="Q190" s="8"/>
      <c r="R190" s="8"/>
      <c r="S190" s="121"/>
      <c r="T190" s="8"/>
      <c r="U190" s="8"/>
      <c r="V190" s="8"/>
      <c r="W190" s="8"/>
      <c r="X190" s="8"/>
      <c r="Y190" s="8"/>
      <c r="Z190" s="8"/>
      <c r="AA190" s="8"/>
      <c r="AB190" s="8"/>
      <c r="AC190" s="8"/>
      <c r="AD190" s="8"/>
      <c r="AE190" s="8"/>
      <c r="AF190" s="8"/>
      <c r="AG190" s="8"/>
    </row>
    <row r="191" spans="2:33">
      <c r="C191" s="119" t="s">
        <v>1111</v>
      </c>
      <c r="D191" s="121"/>
      <c r="E191" s="8"/>
      <c r="F191" s="8"/>
      <c r="G191" s="8"/>
      <c r="H191" s="8"/>
      <c r="I191" s="8"/>
      <c r="J191" s="8"/>
      <c r="K191" s="8"/>
      <c r="L191" s="8"/>
      <c r="M191" s="8"/>
      <c r="N191" s="8"/>
      <c r="O191" s="8"/>
      <c r="P191" s="8"/>
      <c r="Q191" s="8"/>
      <c r="R191" s="8"/>
      <c r="S191" s="121"/>
      <c r="T191" s="8"/>
      <c r="U191" s="8"/>
      <c r="V191" s="8"/>
      <c r="W191" s="8"/>
      <c r="X191" s="8"/>
      <c r="Y191" s="8"/>
      <c r="Z191" s="8"/>
      <c r="AA191" s="8"/>
      <c r="AB191" s="8"/>
      <c r="AC191" s="8"/>
      <c r="AD191" s="8"/>
      <c r="AE191" s="8"/>
      <c r="AF191" s="8"/>
      <c r="AG191" s="8"/>
    </row>
    <row r="192" spans="2:33">
      <c r="C192" s="119" t="s">
        <v>1112</v>
      </c>
      <c r="D192" s="121"/>
      <c r="E192" s="8"/>
      <c r="F192" s="8"/>
      <c r="G192" s="8"/>
      <c r="H192" s="8"/>
      <c r="I192" s="8"/>
      <c r="J192" s="8"/>
      <c r="K192" s="8"/>
      <c r="L192" s="8"/>
      <c r="M192" s="8"/>
      <c r="N192" s="8"/>
      <c r="O192" s="8"/>
      <c r="P192" s="8"/>
      <c r="Q192" s="8"/>
      <c r="R192" s="8"/>
      <c r="S192" s="121"/>
      <c r="T192" s="8"/>
      <c r="U192" s="8"/>
      <c r="V192" s="8"/>
      <c r="W192" s="8"/>
      <c r="X192" s="8"/>
      <c r="Y192" s="8"/>
      <c r="Z192" s="8"/>
      <c r="AA192" s="8"/>
      <c r="AB192" s="8"/>
      <c r="AC192" s="8"/>
      <c r="AD192" s="8"/>
      <c r="AE192" s="8"/>
      <c r="AF192" s="8"/>
      <c r="AG192" s="8"/>
    </row>
    <row r="193" spans="2:33">
      <c r="C193" s="119" t="s">
        <v>1113</v>
      </c>
      <c r="D193" s="121"/>
      <c r="E193" s="8"/>
      <c r="F193" s="8"/>
      <c r="G193" s="8"/>
      <c r="H193" s="8"/>
      <c r="I193" s="8"/>
      <c r="J193" s="8"/>
      <c r="K193" s="8"/>
      <c r="L193" s="8"/>
      <c r="M193" s="8"/>
      <c r="N193" s="8"/>
      <c r="O193" s="8"/>
      <c r="P193" s="8"/>
      <c r="Q193" s="8"/>
      <c r="R193" s="8"/>
      <c r="S193" s="121"/>
      <c r="T193" s="8"/>
      <c r="U193" s="8"/>
      <c r="V193" s="8"/>
      <c r="W193" s="8"/>
      <c r="X193" s="8"/>
      <c r="Y193" s="8"/>
      <c r="Z193" s="8"/>
      <c r="AA193" s="8"/>
      <c r="AB193" s="8"/>
      <c r="AC193" s="8"/>
      <c r="AD193" s="8"/>
      <c r="AE193" s="8"/>
      <c r="AF193" s="8"/>
      <c r="AG193" s="8"/>
    </row>
    <row r="194" spans="2:33">
      <c r="C194" s="119" t="s">
        <v>1114</v>
      </c>
      <c r="D194" s="121"/>
      <c r="E194" s="8"/>
      <c r="F194" s="8"/>
      <c r="G194" s="8"/>
      <c r="H194" s="8"/>
      <c r="I194" s="8"/>
      <c r="J194" s="8"/>
      <c r="K194" s="8"/>
      <c r="L194" s="8"/>
      <c r="M194" s="8"/>
      <c r="N194" s="8"/>
      <c r="O194" s="8"/>
      <c r="P194" s="8"/>
      <c r="Q194" s="8"/>
      <c r="R194" s="8"/>
      <c r="S194" s="121"/>
      <c r="T194" s="8"/>
      <c r="U194" s="8"/>
      <c r="V194" s="8"/>
      <c r="W194" s="8"/>
      <c r="X194" s="8"/>
      <c r="Y194" s="8"/>
      <c r="Z194" s="8"/>
      <c r="AA194" s="8"/>
      <c r="AB194" s="8"/>
      <c r="AC194" s="8"/>
      <c r="AD194" s="8"/>
      <c r="AE194" s="8"/>
      <c r="AF194" s="8"/>
      <c r="AG194" s="8"/>
    </row>
    <row r="195" spans="2:33">
      <c r="B195" s="487"/>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row>
  </sheetData>
  <sheetProtection algorithmName="SHA-512" hashValue="dNCjRVUX37O808knXzz+BJBjkj1ldfogAtXqMkXrNraHWqy09XUckl0KcrijAmt03pIGRwPXavYucV+e4QnopA==" saltValue="dqe4Z1dPSxAnt3nRAX6FIQ==" spinCount="100000" sheet="1" objects="1" scenarios="1" selectLockedCells="1"/>
  <mergeCells count="40">
    <mergeCell ref="AG1:AG4"/>
    <mergeCell ref="S69:AG69"/>
    <mergeCell ref="AB1:AB4"/>
    <mergeCell ref="AC1:AC4"/>
    <mergeCell ref="AD1:AD4"/>
    <mergeCell ref="AE1:AE4"/>
    <mergeCell ref="AF1:AF4"/>
    <mergeCell ref="W1:W4"/>
    <mergeCell ref="X1:X4"/>
    <mergeCell ref="Y1:Y4"/>
    <mergeCell ref="Z1:Z4"/>
    <mergeCell ref="AA1:AA4"/>
    <mergeCell ref="D183:F183"/>
    <mergeCell ref="S1:S4"/>
    <mergeCell ref="T1:T4"/>
    <mergeCell ref="U1:U4"/>
    <mergeCell ref="V1:V4"/>
    <mergeCell ref="N1:N4"/>
    <mergeCell ref="D74:I74"/>
    <mergeCell ref="D128:I128"/>
    <mergeCell ref="J1:J4"/>
    <mergeCell ref="D1:D4"/>
    <mergeCell ref="G1:G4"/>
    <mergeCell ref="K1:K4"/>
    <mergeCell ref="B64:C64"/>
    <mergeCell ref="A4:C4"/>
    <mergeCell ref="F1:F4"/>
    <mergeCell ref="B69:C69"/>
    <mergeCell ref="B3:C3"/>
    <mergeCell ref="D69:R69"/>
    <mergeCell ref="E1:E4"/>
    <mergeCell ref="M1:M4"/>
    <mergeCell ref="R1:R4"/>
    <mergeCell ref="P1:P4"/>
    <mergeCell ref="Q1:Q4"/>
    <mergeCell ref="B60:C60"/>
    <mergeCell ref="I1:I4"/>
    <mergeCell ref="H1:H4"/>
    <mergeCell ref="O1:O4"/>
    <mergeCell ref="L1:L4"/>
  </mergeCells>
  <phoneticPr fontId="2" type="noConversion"/>
  <conditionalFormatting sqref="D6:AG10 D13:AG17 D20:AG24 D27:AG31 D34:AG38 D41:AG45 D48:AG52 D66:AG67 D71:AG71 D76:AG89 D94:AG107 D112:AG125 D130:AG143 D148:AG161 D166:AG179">
    <cfRule type="containsText" dxfId="398" priority="3" operator="containsText" text="c">
      <formula>NOT(ISERROR(SEARCH("c",D6)))</formula>
    </cfRule>
  </conditionalFormatting>
  <conditionalFormatting sqref="D11:AG11 D18:AG18 D25:AG25 D32:AG32 D39:AG39 D46:AG46 D53:AG53 D58:AG58 D62:AG62 D68:AG68 D72:AG72 D91:AG91 D109:AG109 D127:AG127 D145:AG145 D163:AG163 D181:AG181">
    <cfRule type="containsText" dxfId="397" priority="1" operator="containsText" text="C">
      <formula>NOT(ISERROR(SEARCH("C",D11)))</formula>
    </cfRule>
  </conditionalFormatting>
  <hyperlinks>
    <hyperlink ref="D128" r:id="rId1" xr:uid="{00000000-0004-0000-0800-000000000000}"/>
    <hyperlink ref="D74" r:id="rId2" xr:uid="{00000000-0004-0000-0800-000001000000}"/>
    <hyperlink ref="D183" r:id="rId3" xr:uid="{1658C713-229F-46D0-9F0E-97461280BD2B}"/>
  </hyperlinks>
  <pageMargins left="0.5" right="0.25" top="1" bottom="1" header="0.5" footer="0.5"/>
  <pageSetup fitToWidth="0" orientation="portrait" r:id="rId4"/>
  <headerFooter alignWithMargins="0">
    <oddHeader>&amp;C&amp;"Arial,Bold"&amp;14CadetteTrax&amp;12
Age-Level Awards - &amp;D</oddHeader>
    <oddFooter>Page &amp;P</oddFooter>
  </headerFooter>
  <drawing r:id="rId5"/>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22"/>
    <pageSetUpPr fitToPage="1"/>
  </sheetPr>
  <dimension ref="A1:AG17"/>
  <sheetViews>
    <sheetView showGridLines="0" zoomScaleNormal="100" workbookViewId="0">
      <selection activeCell="D8" sqref="D8"/>
    </sheetView>
  </sheetViews>
  <sheetFormatPr defaultColWidth="9.140625" defaultRowHeight="12"/>
  <cols>
    <col min="1" max="1" width="16.28515625" style="215" customWidth="1"/>
    <col min="2" max="2" width="2.42578125" style="215" customWidth="1"/>
    <col min="3" max="3" width="34.7109375" style="215" customWidth="1"/>
    <col min="4" max="33" width="3.28515625" style="226" customWidth="1"/>
    <col min="34" max="16384" width="9.140625" style="215"/>
  </cols>
  <sheetData>
    <row r="1" spans="1:33" ht="12.75" customHeight="1">
      <c r="A1" s="684" t="s">
        <v>1015</v>
      </c>
      <c r="B1" s="684"/>
      <c r="C1" s="214">
        <f>Instructions!E4</f>
        <v>0</v>
      </c>
      <c r="D1" s="614" t="str">
        <f ca="1">Cadette_1!$U$1</f>
        <v>Cadette_1</v>
      </c>
      <c r="E1" s="614" t="str">
        <f ca="1">Cadette_2!$U$1</f>
        <v>Cadette_2</v>
      </c>
      <c r="F1" s="614" t="str">
        <f ca="1">Cadette_3!$U$1</f>
        <v>Cadette_3</v>
      </c>
      <c r="G1" s="614" t="str">
        <f ca="1">Cadette_4!$U$1</f>
        <v>Cadette_4</v>
      </c>
      <c r="H1" s="614" t="str">
        <f ca="1">Cadette_5!$U$1</f>
        <v>Cadette_5</v>
      </c>
      <c r="I1" s="614" t="str">
        <f ca="1">Cadette_6!$U$1</f>
        <v>Cadette_6</v>
      </c>
      <c r="J1" s="614" t="str">
        <f ca="1">Cadette_7!$U$1</f>
        <v>Cadette_7</v>
      </c>
      <c r="K1" s="614" t="str">
        <f ca="1">Cadette_8!$U$1</f>
        <v>Cadette_8</v>
      </c>
      <c r="L1" s="614" t="str">
        <f ca="1">Cadette_9!$U$1</f>
        <v>Cadette_9</v>
      </c>
      <c r="M1" s="614" t="str">
        <f ca="1">Cadette_10!$U$1</f>
        <v>Cadette_10</v>
      </c>
      <c r="N1" s="614" t="str">
        <f ca="1">Cadette_11!$U$1</f>
        <v>Cadette_11</v>
      </c>
      <c r="O1" s="614" t="str">
        <f ca="1">Cadette_12!$U$1</f>
        <v>Cadette_12</v>
      </c>
      <c r="P1" s="614" t="str">
        <f ca="1">Cadette_13!$U$1</f>
        <v>Cadette_13</v>
      </c>
      <c r="Q1" s="614" t="str">
        <f ca="1">Cadette_14!$U$1</f>
        <v>Cadette_14</v>
      </c>
      <c r="R1" s="614" t="str">
        <f ca="1">Cadette_15!$U$1</f>
        <v>Cadette_15</v>
      </c>
      <c r="S1" s="614" t="str">
        <f ca="1">Cadette_16!$U$1</f>
        <v>Cadette_16</v>
      </c>
      <c r="T1" s="614" t="str">
        <f ca="1">Cadette_17!$U$1</f>
        <v>Cadette_17</v>
      </c>
      <c r="U1" s="614" t="str">
        <f ca="1">Cadette_18!$U$1</f>
        <v>Cadette_18</v>
      </c>
      <c r="V1" s="614" t="str">
        <f ca="1">Cadette_19!$U$1</f>
        <v>Cadette_19</v>
      </c>
      <c r="W1" s="614" t="str">
        <f ca="1">Cadette_20!$U$1</f>
        <v>Cadette_20</v>
      </c>
      <c r="X1" s="614" t="str">
        <f ca="1">Cadette_21!$U$1</f>
        <v>Cadette_21</v>
      </c>
      <c r="Y1" s="614" t="str">
        <f ca="1">Cadette_22!$U$1</f>
        <v>Cadette_22</v>
      </c>
      <c r="Z1" s="614" t="str">
        <f ca="1">Cadette_23!$U$1</f>
        <v>Cadette_23</v>
      </c>
      <c r="AA1" s="614" t="str">
        <f ca="1">Cadette_24!$U$1</f>
        <v>Cadette_24</v>
      </c>
      <c r="AB1" s="614" t="str">
        <f ca="1">Cadette_25!$U$1</f>
        <v>Cadette_25</v>
      </c>
      <c r="AC1" s="614" t="str">
        <f ca="1">Cadette_26!$U$1</f>
        <v>Cadette_26</v>
      </c>
      <c r="AD1" s="614" t="str">
        <f ca="1">Cadette_27!$U$1</f>
        <v>Cadette_27</v>
      </c>
      <c r="AE1" s="614" t="str">
        <f ca="1">Cadette_28!$U$1</f>
        <v>Cadette_28</v>
      </c>
      <c r="AF1" s="614" t="str">
        <f ca="1">Cadette_29!$U$1</f>
        <v>Cadette_29</v>
      </c>
      <c r="AG1" s="614" t="str">
        <f ca="1">Cadette_30!$U$1</f>
        <v>Cadette_30</v>
      </c>
    </row>
    <row r="2" spans="1:33" ht="15">
      <c r="A2" s="685" t="s">
        <v>1016</v>
      </c>
      <c r="B2" s="685"/>
      <c r="C2" s="216">
        <f>Instructions!E6</f>
        <v>0</v>
      </c>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row>
    <row r="3" spans="1:33" ht="12.75">
      <c r="A3" s="686" t="s">
        <v>1115</v>
      </c>
      <c r="B3" s="687"/>
      <c r="C3" s="688"/>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row>
    <row r="4" spans="1:33" ht="12.75">
      <c r="A4" s="689"/>
      <c r="B4" s="690"/>
      <c r="C4" s="691"/>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row>
    <row r="5" spans="1:33" ht="12.75">
      <c r="A5" s="217"/>
      <c r="B5" s="218"/>
      <c r="D5" s="219"/>
      <c r="E5" s="219"/>
      <c r="F5" s="219"/>
      <c r="G5" s="219"/>
      <c r="H5" s="220"/>
      <c r="I5" s="220"/>
      <c r="J5" s="221"/>
      <c r="K5" s="221"/>
      <c r="L5" s="221"/>
      <c r="M5" s="221"/>
      <c r="N5" s="221"/>
      <c r="O5" s="221"/>
      <c r="P5" s="221"/>
      <c r="Q5" s="221"/>
      <c r="R5" s="221"/>
      <c r="S5" s="219"/>
      <c r="T5" s="219"/>
      <c r="U5" s="219"/>
      <c r="V5" s="219"/>
      <c r="W5" s="220"/>
      <c r="X5" s="220"/>
      <c r="Y5" s="221"/>
      <c r="Z5" s="221"/>
      <c r="AA5" s="221"/>
      <c r="AB5" s="221"/>
      <c r="AC5" s="221"/>
      <c r="AD5" s="221"/>
      <c r="AE5" s="221"/>
      <c r="AF5" s="221"/>
      <c r="AG5" s="221"/>
    </row>
    <row r="6" spans="1:33" ht="12.75">
      <c r="C6" s="222" t="s">
        <v>1116</v>
      </c>
      <c r="D6" s="692" t="s">
        <v>1117</v>
      </c>
      <c r="E6" s="693"/>
      <c r="F6" s="693"/>
      <c r="G6" s="693"/>
      <c r="H6" s="693"/>
      <c r="I6" s="693"/>
      <c r="J6" s="693"/>
      <c r="K6" s="221"/>
      <c r="L6" s="221"/>
      <c r="M6" s="221"/>
      <c r="N6" s="221"/>
      <c r="O6" s="221"/>
      <c r="P6" s="221"/>
      <c r="Q6" s="221"/>
      <c r="R6" s="221"/>
      <c r="S6" s="443"/>
      <c r="T6" s="472"/>
      <c r="U6" s="472"/>
      <c r="V6" s="472"/>
      <c r="W6" s="472"/>
      <c r="X6" s="472"/>
      <c r="Y6" s="472"/>
      <c r="Z6" s="221"/>
      <c r="AA6" s="221"/>
      <c r="AB6" s="221"/>
      <c r="AC6" s="221"/>
      <c r="AD6" s="221"/>
      <c r="AE6" s="221"/>
      <c r="AF6" s="221"/>
      <c r="AG6" s="221"/>
    </row>
    <row r="7" spans="1:33" ht="12.75">
      <c r="A7" s="217"/>
      <c r="B7" s="223" t="s">
        <v>1118</v>
      </c>
      <c r="C7" s="224"/>
      <c r="D7" s="225"/>
      <c r="S7" s="225"/>
    </row>
    <row r="8" spans="1:33">
      <c r="A8" s="217"/>
      <c r="B8" s="227">
        <v>1</v>
      </c>
      <c r="C8" s="228" t="s">
        <v>1119</v>
      </c>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row>
    <row r="9" spans="1:33">
      <c r="A9" s="217"/>
      <c r="B9" s="227">
        <v>2</v>
      </c>
      <c r="C9" s="228" t="s">
        <v>1120</v>
      </c>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row>
    <row r="10" spans="1:33">
      <c r="A10" s="217"/>
      <c r="B10" s="227">
        <v>3</v>
      </c>
      <c r="C10" s="228" t="s">
        <v>1121</v>
      </c>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row>
    <row r="11" spans="1:33">
      <c r="A11" s="217"/>
      <c r="B11" s="227">
        <v>4</v>
      </c>
      <c r="C11" s="228" t="s">
        <v>1122</v>
      </c>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row>
    <row r="12" spans="1:33">
      <c r="A12" s="217"/>
      <c r="B12" s="215">
        <v>5</v>
      </c>
      <c r="C12" s="230" t="s">
        <v>1123</v>
      </c>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row>
    <row r="13" spans="1:33">
      <c r="A13" s="217"/>
      <c r="B13" s="215">
        <v>6</v>
      </c>
      <c r="C13" s="230" t="s">
        <v>1124</v>
      </c>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row>
    <row r="14" spans="1:33">
      <c r="A14" s="217"/>
      <c r="B14" s="215">
        <v>7</v>
      </c>
      <c r="C14" s="230" t="s">
        <v>1125</v>
      </c>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row>
    <row r="15" spans="1:33" ht="12.75" thickBot="1">
      <c r="A15" s="217"/>
      <c r="B15" s="215">
        <v>8</v>
      </c>
      <c r="C15" s="230" t="s">
        <v>1126</v>
      </c>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row>
    <row r="16" spans="1:33" ht="12.75" thickBot="1">
      <c r="C16" s="231" t="s">
        <v>1127</v>
      </c>
      <c r="D16" s="232" t="str">
        <f>IF(COUNTIF(D8:D15,"C")=8,"C",IF(COUNTIF(D8:D15,"C")&gt;0,"P"," "))</f>
        <v xml:space="preserve"> </v>
      </c>
      <c r="E16" s="232" t="str">
        <f t="shared" ref="E16:R16" si="0">IF(COUNTIF(E8:E15,"C")=8,"C",IF(COUNTIF(E8:E15,"C")&gt;0,"P"," "))</f>
        <v xml:space="preserve"> </v>
      </c>
      <c r="F16" s="232" t="str">
        <f t="shared" si="0"/>
        <v xml:space="preserve"> </v>
      </c>
      <c r="G16" s="232" t="str">
        <f t="shared" si="0"/>
        <v xml:space="preserve"> </v>
      </c>
      <c r="H16" s="232" t="str">
        <f t="shared" si="0"/>
        <v xml:space="preserve"> </v>
      </c>
      <c r="I16" s="232" t="str">
        <f t="shared" si="0"/>
        <v xml:space="preserve"> </v>
      </c>
      <c r="J16" s="232" t="str">
        <f t="shared" si="0"/>
        <v xml:space="preserve"> </v>
      </c>
      <c r="K16" s="232" t="str">
        <f t="shared" si="0"/>
        <v xml:space="preserve"> </v>
      </c>
      <c r="L16" s="232" t="str">
        <f t="shared" si="0"/>
        <v xml:space="preserve"> </v>
      </c>
      <c r="M16" s="232" t="str">
        <f t="shared" si="0"/>
        <v xml:space="preserve"> </v>
      </c>
      <c r="N16" s="232" t="str">
        <f t="shared" si="0"/>
        <v xml:space="preserve"> </v>
      </c>
      <c r="O16" s="232" t="str">
        <f t="shared" si="0"/>
        <v xml:space="preserve"> </v>
      </c>
      <c r="P16" s="232" t="str">
        <f t="shared" si="0"/>
        <v xml:space="preserve"> </v>
      </c>
      <c r="Q16" s="232" t="str">
        <f t="shared" si="0"/>
        <v xml:space="preserve"> </v>
      </c>
      <c r="R16" s="232" t="str">
        <f t="shared" si="0"/>
        <v xml:space="preserve"> </v>
      </c>
      <c r="S16" s="232" t="str">
        <f>IF(COUNTIF(S8:S15,"C")=8,"C",IF(COUNTIF(S8:S15,"C")&gt;0,"P"," "))</f>
        <v xml:space="preserve"> </v>
      </c>
      <c r="T16" s="232" t="str">
        <f t="shared" ref="T16:AG16" si="1">IF(COUNTIF(T8:T15,"C")=8,"C",IF(COUNTIF(T8:T15,"C")&gt;0,"P"," "))</f>
        <v xml:space="preserve"> </v>
      </c>
      <c r="U16" s="232" t="str">
        <f t="shared" si="1"/>
        <v xml:space="preserve"> </v>
      </c>
      <c r="V16" s="232" t="str">
        <f t="shared" si="1"/>
        <v xml:space="preserve"> </v>
      </c>
      <c r="W16" s="232" t="str">
        <f t="shared" si="1"/>
        <v xml:space="preserve"> </v>
      </c>
      <c r="X16" s="232" t="str">
        <f t="shared" si="1"/>
        <v xml:space="preserve"> </v>
      </c>
      <c r="Y16" s="232" t="str">
        <f t="shared" si="1"/>
        <v xml:space="preserve"> </v>
      </c>
      <c r="Z16" s="232" t="str">
        <f t="shared" si="1"/>
        <v xml:space="preserve"> </v>
      </c>
      <c r="AA16" s="232" t="str">
        <f t="shared" si="1"/>
        <v xml:space="preserve"> </v>
      </c>
      <c r="AB16" s="232" t="str">
        <f t="shared" si="1"/>
        <v xml:space="preserve"> </v>
      </c>
      <c r="AC16" s="232" t="str">
        <f t="shared" si="1"/>
        <v xml:space="preserve"> </v>
      </c>
      <c r="AD16" s="232" t="str">
        <f t="shared" si="1"/>
        <v xml:space="preserve"> </v>
      </c>
      <c r="AE16" s="232" t="str">
        <f t="shared" si="1"/>
        <v xml:space="preserve"> </v>
      </c>
      <c r="AF16" s="232" t="str">
        <f t="shared" si="1"/>
        <v xml:space="preserve"> </v>
      </c>
      <c r="AG16" s="232" t="str">
        <f t="shared" si="1"/>
        <v xml:space="preserve"> </v>
      </c>
    </row>
    <row r="17" spans="4:33">
      <c r="D17" s="220"/>
      <c r="E17" s="220"/>
      <c r="F17" s="220"/>
      <c r="G17" s="220"/>
      <c r="H17" s="220"/>
      <c r="I17" s="220"/>
      <c r="J17" s="221"/>
      <c r="K17" s="221"/>
      <c r="L17" s="221"/>
      <c r="M17" s="221"/>
      <c r="N17" s="221"/>
      <c r="O17" s="221"/>
      <c r="P17" s="221"/>
      <c r="Q17" s="221"/>
      <c r="R17" s="221"/>
      <c r="S17" s="220"/>
      <c r="T17" s="220"/>
      <c r="U17" s="220"/>
      <c r="V17" s="220"/>
      <c r="W17" s="220"/>
      <c r="X17" s="220"/>
      <c r="Y17" s="221"/>
      <c r="Z17" s="221"/>
      <c r="AA17" s="221"/>
      <c r="AB17" s="221"/>
      <c r="AC17" s="221"/>
      <c r="AD17" s="221"/>
      <c r="AE17" s="221"/>
      <c r="AF17" s="221"/>
      <c r="AG17" s="221"/>
    </row>
  </sheetData>
  <sheetProtection algorithmName="SHA-512" hashValue="QskBrXqpc6fCN0lsAvdgP/ZUOWEQ0wMgdlISw1UJjwBAsb/qXz8N6bpaDd1JVOr0BoaamY2MncZINaVPuoTHhA==" saltValue="JmoeevSUUdyZcD4MEp2uPA==" spinCount="100000" sheet="1" objects="1" scenarios="1" selectLockedCells="1"/>
  <mergeCells count="35">
    <mergeCell ref="AC1:AC4"/>
    <mergeCell ref="AD1:AD4"/>
    <mergeCell ref="AE1:AE4"/>
    <mergeCell ref="AF1:AF4"/>
    <mergeCell ref="AG1:AG4"/>
    <mergeCell ref="X1:X4"/>
    <mergeCell ref="Y1:Y4"/>
    <mergeCell ref="Z1:Z4"/>
    <mergeCell ref="AA1:AA4"/>
    <mergeCell ref="AB1:AB4"/>
    <mergeCell ref="S1:S4"/>
    <mergeCell ref="T1:T4"/>
    <mergeCell ref="U1:U4"/>
    <mergeCell ref="V1:V4"/>
    <mergeCell ref="W1:W4"/>
    <mergeCell ref="D6:J6"/>
    <mergeCell ref="N1:N4"/>
    <mergeCell ref="O1:O4"/>
    <mergeCell ref="P1:P4"/>
    <mergeCell ref="Q1:Q4"/>
    <mergeCell ref="R1:R4"/>
    <mergeCell ref="M1:M4"/>
    <mergeCell ref="A1:B1"/>
    <mergeCell ref="D1:D4"/>
    <mergeCell ref="E1:E4"/>
    <mergeCell ref="F1:F4"/>
    <mergeCell ref="G1:G4"/>
    <mergeCell ref="A2:B2"/>
    <mergeCell ref="A3:C3"/>
    <mergeCell ref="H1:H4"/>
    <mergeCell ref="I1:I4"/>
    <mergeCell ref="J1:J4"/>
    <mergeCell ref="K1:K4"/>
    <mergeCell ref="L1:L4"/>
    <mergeCell ref="A4:C4"/>
  </mergeCells>
  <hyperlinks>
    <hyperlink ref="D6" r:id="rId1" xr:uid="{00000000-0004-0000-0A00-000000000000}"/>
    <hyperlink ref="D6:J6" r:id="rId2" display="Silver Requirements (2010)" xr:uid="{EC62C8D3-BF7C-4551-A7F1-92649E06FCE2}"/>
  </hyperlinks>
  <pageMargins left="0.5" right="0.25" top="1" bottom="0.75" header="0.5" footer="0.25"/>
  <pageSetup scale="98" fitToHeight="0" orientation="portrait" horizontalDpi="300" verticalDpi="300" r:id="rId3"/>
  <headerFooter alignWithMargins="0">
    <oddHeader>&amp;C&amp;"Arial,Bold"&amp;14 CadetteTrax
&amp;12Silver Award - &amp;D</oddHeader>
    <oddFooter>&amp;CPage &amp;P</oddFooter>
  </headerFooter>
  <colBreaks count="1" manualBreakCount="1">
    <brk id="33" max="1048575" man="1"/>
  </colBreaks>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17"/>
    <pageSetUpPr fitToPage="1"/>
  </sheetPr>
  <dimension ref="A1:AG17"/>
  <sheetViews>
    <sheetView showGridLines="0" zoomScaleNormal="100" workbookViewId="0">
      <selection activeCell="D7" sqref="D7"/>
    </sheetView>
  </sheetViews>
  <sheetFormatPr defaultColWidth="9.140625" defaultRowHeight="12.75"/>
  <cols>
    <col min="1" max="1" width="19.42578125" style="99" customWidth="1"/>
    <col min="2" max="2" width="2.28515625" style="99" customWidth="1"/>
    <col min="3" max="3" width="34.7109375" style="99" bestFit="1" customWidth="1"/>
    <col min="4" max="18" width="3.28515625" style="99" bestFit="1" customWidth="1"/>
    <col min="19" max="33" width="3.28515625" style="391" bestFit="1" customWidth="1"/>
    <col min="34" max="16384" width="9.140625" style="99"/>
  </cols>
  <sheetData>
    <row r="1" spans="1:33" ht="12.75" customHeight="1">
      <c r="A1" s="193"/>
      <c r="B1" s="170" t="s">
        <v>129</v>
      </c>
      <c r="C1" s="194">
        <f>Instructions!E4</f>
        <v>0</v>
      </c>
      <c r="D1" s="614" t="str">
        <f ca="1">Cadette_1!$U$1</f>
        <v>Cadette_1</v>
      </c>
      <c r="E1" s="614" t="str">
        <f ca="1">Cadette_2!$U$1</f>
        <v>Cadette_2</v>
      </c>
      <c r="F1" s="614" t="str">
        <f ca="1">Cadette_3!$U$1</f>
        <v>Cadette_3</v>
      </c>
      <c r="G1" s="614" t="str">
        <f ca="1">Cadette_4!$U$1</f>
        <v>Cadette_4</v>
      </c>
      <c r="H1" s="614" t="str">
        <f ca="1">Cadette_5!$U$1</f>
        <v>Cadette_5</v>
      </c>
      <c r="I1" s="614" t="str">
        <f ca="1">Cadette_6!$U$1</f>
        <v>Cadette_6</v>
      </c>
      <c r="J1" s="614" t="str">
        <f ca="1">Cadette_7!$U$1</f>
        <v>Cadette_7</v>
      </c>
      <c r="K1" s="614" t="str">
        <f ca="1">Cadette_8!$U$1</f>
        <v>Cadette_8</v>
      </c>
      <c r="L1" s="614" t="str">
        <f ca="1">Cadette_9!$U$1</f>
        <v>Cadette_9</v>
      </c>
      <c r="M1" s="614" t="str">
        <f ca="1">Cadette_10!$U$1</f>
        <v>Cadette_10</v>
      </c>
      <c r="N1" s="614" t="str">
        <f ca="1">Cadette_11!$U$1</f>
        <v>Cadette_11</v>
      </c>
      <c r="O1" s="614" t="str">
        <f ca="1">Cadette_12!$U$1</f>
        <v>Cadette_12</v>
      </c>
      <c r="P1" s="614" t="str">
        <f ca="1">Cadette_13!$U$1</f>
        <v>Cadette_13</v>
      </c>
      <c r="Q1" s="614" t="str">
        <f ca="1">Cadette_14!$U$1</f>
        <v>Cadette_14</v>
      </c>
      <c r="R1" s="614" t="str">
        <f ca="1">Cadette_15!$U$1</f>
        <v>Cadette_15</v>
      </c>
      <c r="S1" s="614" t="str">
        <f ca="1">Cadette_16!$U$1</f>
        <v>Cadette_16</v>
      </c>
      <c r="T1" s="614" t="str">
        <f ca="1">Cadette_17!$U$1</f>
        <v>Cadette_17</v>
      </c>
      <c r="U1" s="614" t="str">
        <f ca="1">Cadette_18!$U$1</f>
        <v>Cadette_18</v>
      </c>
      <c r="V1" s="614" t="str">
        <f ca="1">Cadette_19!$U$1</f>
        <v>Cadette_19</v>
      </c>
      <c r="W1" s="614" t="str">
        <f ca="1">Cadette_20!$U$1</f>
        <v>Cadette_20</v>
      </c>
      <c r="X1" s="614" t="str">
        <f ca="1">Cadette_21!$U$1</f>
        <v>Cadette_21</v>
      </c>
      <c r="Y1" s="614" t="str">
        <f ca="1">Cadette_22!$U$1</f>
        <v>Cadette_22</v>
      </c>
      <c r="Z1" s="614" t="str">
        <f ca="1">Cadette_23!$U$1</f>
        <v>Cadette_23</v>
      </c>
      <c r="AA1" s="614" t="str">
        <f ca="1">Cadette_24!$U$1</f>
        <v>Cadette_24</v>
      </c>
      <c r="AB1" s="614" t="str">
        <f ca="1">Cadette_25!$U$1</f>
        <v>Cadette_25</v>
      </c>
      <c r="AC1" s="614" t="str">
        <f ca="1">Cadette_26!$U$1</f>
        <v>Cadette_26</v>
      </c>
      <c r="AD1" s="614" t="str">
        <f ca="1">Cadette_27!$U$1</f>
        <v>Cadette_27</v>
      </c>
      <c r="AE1" s="614" t="str">
        <f ca="1">Cadette_28!$U$1</f>
        <v>Cadette_28</v>
      </c>
      <c r="AF1" s="614" t="str">
        <f ca="1">Cadette_29!$U$1</f>
        <v>Cadette_29</v>
      </c>
      <c r="AG1" s="614" t="str">
        <f ca="1">Cadette_30!$U$1</f>
        <v>Cadette_30</v>
      </c>
    </row>
    <row r="2" spans="1:33" ht="15.75">
      <c r="A2" s="195"/>
      <c r="B2" s="134" t="s">
        <v>130</v>
      </c>
      <c r="C2" s="135">
        <f>Instructions!E6</f>
        <v>0</v>
      </c>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row>
    <row r="3" spans="1:33">
      <c r="A3" s="696"/>
      <c r="B3" s="696"/>
      <c r="C3" s="697"/>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row>
    <row r="4" spans="1:33">
      <c r="A4" s="698" t="s">
        <v>131</v>
      </c>
      <c r="B4" s="698"/>
      <c r="C4" s="699"/>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row>
    <row r="5" spans="1:33">
      <c r="A5" s="136"/>
      <c r="B5" s="136"/>
      <c r="C5" s="136"/>
      <c r="D5" s="137"/>
      <c r="E5" s="137"/>
      <c r="F5" s="136"/>
      <c r="G5" s="136"/>
      <c r="H5" s="136"/>
      <c r="I5" s="136"/>
      <c r="J5" s="694"/>
      <c r="K5" s="695"/>
      <c r="L5" s="695"/>
      <c r="M5" s="695"/>
      <c r="N5" s="695"/>
      <c r="O5" s="695"/>
      <c r="P5" s="695"/>
      <c r="Q5" s="695"/>
      <c r="R5" s="695"/>
      <c r="S5" s="137"/>
      <c r="T5" s="137"/>
      <c r="U5" s="136"/>
      <c r="V5" s="136"/>
      <c r="W5" s="136"/>
      <c r="X5" s="136"/>
      <c r="Y5" s="694"/>
      <c r="Z5" s="695"/>
      <c r="AA5" s="695"/>
      <c r="AB5" s="695"/>
      <c r="AC5" s="695"/>
      <c r="AD5" s="695"/>
      <c r="AE5" s="695"/>
      <c r="AF5" s="695"/>
      <c r="AG5" s="695"/>
    </row>
    <row r="6" spans="1:33">
      <c r="A6" s="138"/>
      <c r="B6" s="139" t="s">
        <v>1128</v>
      </c>
      <c r="C6" s="140"/>
      <c r="D6" s="141"/>
      <c r="E6" s="141"/>
      <c r="F6" s="140"/>
      <c r="G6" s="140"/>
      <c r="H6" s="140"/>
      <c r="I6" s="140"/>
      <c r="J6" s="142"/>
      <c r="K6" s="143"/>
      <c r="L6" s="143"/>
      <c r="M6" s="143"/>
      <c r="N6" s="143"/>
      <c r="O6" s="143"/>
      <c r="P6" s="143"/>
      <c r="Q6" s="143"/>
      <c r="R6" s="143"/>
      <c r="S6" s="141"/>
      <c r="T6" s="141"/>
      <c r="U6" s="140"/>
      <c r="V6" s="140"/>
      <c r="W6" s="140"/>
      <c r="X6" s="140"/>
      <c r="Y6" s="142"/>
      <c r="Z6" s="143"/>
      <c r="AA6" s="143"/>
      <c r="AB6" s="143"/>
      <c r="AC6" s="143"/>
      <c r="AD6" s="143"/>
      <c r="AE6" s="143"/>
      <c r="AF6" s="143"/>
      <c r="AG6" s="143"/>
    </row>
    <row r="7" spans="1:33">
      <c r="A7" s="144"/>
      <c r="B7" s="145">
        <v>1</v>
      </c>
      <c r="C7" s="146" t="s">
        <v>1129</v>
      </c>
      <c r="D7" s="147"/>
      <c r="E7" s="148" t="s">
        <v>1130</v>
      </c>
      <c r="F7" s="148" t="s">
        <v>1130</v>
      </c>
      <c r="G7" s="148" t="s">
        <v>1130</v>
      </c>
      <c r="H7" s="148" t="s">
        <v>1130</v>
      </c>
      <c r="I7" s="148"/>
      <c r="J7" s="148" t="s">
        <v>1130</v>
      </c>
      <c r="K7" s="148" t="s">
        <v>1130</v>
      </c>
      <c r="L7" s="148" t="s">
        <v>1130</v>
      </c>
      <c r="M7" s="148" t="s">
        <v>1130</v>
      </c>
      <c r="N7" s="148" t="s">
        <v>1130</v>
      </c>
      <c r="O7" s="148" t="s">
        <v>1130</v>
      </c>
      <c r="P7" s="148" t="s">
        <v>1130</v>
      </c>
      <c r="Q7" s="148" t="s">
        <v>1130</v>
      </c>
      <c r="R7" s="148" t="s">
        <v>1130</v>
      </c>
      <c r="S7" s="147"/>
      <c r="T7" s="148" t="s">
        <v>1130</v>
      </c>
      <c r="U7" s="148" t="s">
        <v>1130</v>
      </c>
      <c r="V7" s="148" t="s">
        <v>1130</v>
      </c>
      <c r="W7" s="148" t="s">
        <v>1130</v>
      </c>
      <c r="X7" s="148"/>
      <c r="Y7" s="148" t="s">
        <v>1130</v>
      </c>
      <c r="Z7" s="148" t="s">
        <v>1130</v>
      </c>
      <c r="AA7" s="148" t="s">
        <v>1130</v>
      </c>
      <c r="AB7" s="148" t="s">
        <v>1130</v>
      </c>
      <c r="AC7" s="148" t="s">
        <v>1130</v>
      </c>
      <c r="AD7" s="148" t="s">
        <v>1130</v>
      </c>
      <c r="AE7" s="148" t="s">
        <v>1130</v>
      </c>
      <c r="AF7" s="148" t="s">
        <v>1130</v>
      </c>
      <c r="AG7" s="148" t="s">
        <v>1130</v>
      </c>
    </row>
    <row r="8" spans="1:33">
      <c r="A8" s="288"/>
      <c r="B8" s="145">
        <v>2</v>
      </c>
      <c r="C8" s="146" t="s">
        <v>1131</v>
      </c>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row>
    <row r="9" spans="1:33">
      <c r="A9"/>
      <c r="B9" s="145">
        <v>3</v>
      </c>
      <c r="C9" s="146" t="s">
        <v>1132</v>
      </c>
      <c r="D9" s="147"/>
      <c r="E9" s="148"/>
      <c r="F9" s="148"/>
      <c r="G9" s="148"/>
      <c r="H9" s="148"/>
      <c r="I9" s="148"/>
      <c r="J9" s="148"/>
      <c r="K9" s="148"/>
      <c r="L9" s="148"/>
      <c r="M9" s="148"/>
      <c r="N9" s="148"/>
      <c r="O9" s="148"/>
      <c r="P9" s="148"/>
      <c r="Q9" s="148"/>
      <c r="R9" s="148"/>
      <c r="S9" s="147"/>
      <c r="T9" s="148"/>
      <c r="U9" s="148"/>
      <c r="V9" s="148"/>
      <c r="W9" s="148"/>
      <c r="X9" s="148"/>
      <c r="Y9" s="148"/>
      <c r="Z9" s="148"/>
      <c r="AA9" s="148"/>
      <c r="AB9" s="148"/>
      <c r="AC9" s="148"/>
      <c r="AD9" s="148"/>
      <c r="AE9" s="148"/>
      <c r="AF9" s="148"/>
      <c r="AG9" s="148"/>
    </row>
    <row r="10" spans="1:33">
      <c r="A10" s="125"/>
      <c r="B10" s="139" t="s">
        <v>1133</v>
      </c>
      <c r="C10" s="140"/>
      <c r="D10" s="150" t="str">
        <f t="shared" ref="D10:R10" si="0">IF(COUNTIF(D7:D9,"C")&gt;=1,"A",IF(COUNTIF(D7:D9,"C")&gt;0,"P"," "))</f>
        <v xml:space="preserve"> </v>
      </c>
      <c r="E10" s="150" t="str">
        <f t="shared" si="0"/>
        <v xml:space="preserve"> </v>
      </c>
      <c r="F10" s="150" t="str">
        <f t="shared" si="0"/>
        <v xml:space="preserve"> </v>
      </c>
      <c r="G10" s="150" t="str">
        <f t="shared" si="0"/>
        <v xml:space="preserve"> </v>
      </c>
      <c r="H10" s="150" t="str">
        <f t="shared" si="0"/>
        <v xml:space="preserve"> </v>
      </c>
      <c r="I10" s="150" t="str">
        <f t="shared" si="0"/>
        <v xml:space="preserve"> </v>
      </c>
      <c r="J10" s="150" t="str">
        <f t="shared" si="0"/>
        <v xml:space="preserve"> </v>
      </c>
      <c r="K10" s="150" t="str">
        <f t="shared" si="0"/>
        <v xml:space="preserve"> </v>
      </c>
      <c r="L10" s="150" t="str">
        <f t="shared" si="0"/>
        <v xml:space="preserve"> </v>
      </c>
      <c r="M10" s="150" t="str">
        <f t="shared" si="0"/>
        <v xml:space="preserve"> </v>
      </c>
      <c r="N10" s="150" t="str">
        <f t="shared" si="0"/>
        <v xml:space="preserve"> </v>
      </c>
      <c r="O10" s="150" t="str">
        <f t="shared" si="0"/>
        <v xml:space="preserve"> </v>
      </c>
      <c r="P10" s="150" t="str">
        <f t="shared" si="0"/>
        <v xml:space="preserve"> </v>
      </c>
      <c r="Q10" s="150" t="str">
        <f t="shared" si="0"/>
        <v xml:space="preserve"> </v>
      </c>
      <c r="R10" s="150" t="str">
        <f t="shared" si="0"/>
        <v xml:space="preserve"> </v>
      </c>
      <c r="S10" s="150" t="str">
        <f t="shared" ref="S10:AG10" si="1">IF(COUNTIF(S7:S9,"C")&gt;=1,"A",IF(COUNTIF(S7:S9,"C")&gt;0,"P"," "))</f>
        <v xml:space="preserve"> </v>
      </c>
      <c r="T10" s="150" t="str">
        <f t="shared" si="1"/>
        <v xml:space="preserve"> </v>
      </c>
      <c r="U10" s="150" t="str">
        <f t="shared" si="1"/>
        <v xml:space="preserve"> </v>
      </c>
      <c r="V10" s="150" t="str">
        <f t="shared" si="1"/>
        <v xml:space="preserve"> </v>
      </c>
      <c r="W10" s="150" t="str">
        <f t="shared" si="1"/>
        <v xml:space="preserve"> </v>
      </c>
      <c r="X10" s="150" t="str">
        <f t="shared" si="1"/>
        <v xml:space="preserve"> </v>
      </c>
      <c r="Y10" s="150" t="str">
        <f t="shared" si="1"/>
        <v xml:space="preserve"> </v>
      </c>
      <c r="Z10" s="150" t="str">
        <f t="shared" si="1"/>
        <v xml:space="preserve"> </v>
      </c>
      <c r="AA10" s="150" t="str">
        <f t="shared" si="1"/>
        <v xml:space="preserve"> </v>
      </c>
      <c r="AB10" s="150" t="str">
        <f t="shared" si="1"/>
        <v xml:space="preserve"> </v>
      </c>
      <c r="AC10" s="150" t="str">
        <f t="shared" si="1"/>
        <v xml:space="preserve"> </v>
      </c>
      <c r="AD10" s="150" t="str">
        <f t="shared" si="1"/>
        <v xml:space="preserve"> </v>
      </c>
      <c r="AE10" s="150" t="str">
        <f t="shared" si="1"/>
        <v xml:space="preserve"> </v>
      </c>
      <c r="AF10" s="150" t="str">
        <f t="shared" si="1"/>
        <v xml:space="preserve"> </v>
      </c>
      <c r="AG10" s="150" t="str">
        <f t="shared" si="1"/>
        <v xml:space="preserve"> </v>
      </c>
    </row>
    <row r="11" spans="1:33">
      <c r="A11" s="125"/>
      <c r="B11" s="145">
        <v>1</v>
      </c>
      <c r="C11" s="146" t="s">
        <v>1134</v>
      </c>
      <c r="D11" s="147"/>
      <c r="E11" s="148" t="s">
        <v>1130</v>
      </c>
      <c r="F11" s="148" t="s">
        <v>1130</v>
      </c>
      <c r="G11" s="148" t="s">
        <v>1130</v>
      </c>
      <c r="H11" s="148" t="s">
        <v>1130</v>
      </c>
      <c r="I11" s="148"/>
      <c r="J11" s="148" t="s">
        <v>1130</v>
      </c>
      <c r="K11" s="148" t="s">
        <v>1130</v>
      </c>
      <c r="L11" s="148" t="s">
        <v>1130</v>
      </c>
      <c r="M11" s="148" t="s">
        <v>1130</v>
      </c>
      <c r="N11" s="148" t="s">
        <v>1130</v>
      </c>
      <c r="O11" s="148" t="s">
        <v>1130</v>
      </c>
      <c r="P11" s="148" t="s">
        <v>1130</v>
      </c>
      <c r="Q11" s="148" t="s">
        <v>1130</v>
      </c>
      <c r="R11" s="148" t="s">
        <v>1130</v>
      </c>
      <c r="S11" s="147"/>
      <c r="T11" s="148" t="s">
        <v>1130</v>
      </c>
      <c r="U11" s="148" t="s">
        <v>1130</v>
      </c>
      <c r="V11" s="148" t="s">
        <v>1130</v>
      </c>
      <c r="W11" s="148" t="s">
        <v>1130</v>
      </c>
      <c r="X11" s="148"/>
      <c r="Y11" s="148" t="s">
        <v>1130</v>
      </c>
      <c r="Z11" s="148" t="s">
        <v>1130</v>
      </c>
      <c r="AA11" s="148" t="s">
        <v>1130</v>
      </c>
      <c r="AB11" s="148" t="s">
        <v>1130</v>
      </c>
      <c r="AC11" s="148" t="s">
        <v>1130</v>
      </c>
      <c r="AD11" s="148" t="s">
        <v>1130</v>
      </c>
      <c r="AE11" s="148" t="s">
        <v>1130</v>
      </c>
      <c r="AF11" s="148" t="s">
        <v>1130</v>
      </c>
      <c r="AG11" s="148" t="s">
        <v>1130</v>
      </c>
    </row>
    <row r="12" spans="1:33">
      <c r="A12" s="125"/>
      <c r="B12" s="145">
        <v>2</v>
      </c>
      <c r="C12" s="146" t="s">
        <v>1135</v>
      </c>
      <c r="D12" s="147"/>
      <c r="E12" s="148"/>
      <c r="F12" s="148"/>
      <c r="G12" s="148"/>
      <c r="H12" s="148"/>
      <c r="I12" s="148"/>
      <c r="J12" s="148"/>
      <c r="K12" s="148"/>
      <c r="L12" s="148"/>
      <c r="M12" s="148"/>
      <c r="N12" s="148"/>
      <c r="O12" s="148"/>
      <c r="P12" s="148"/>
      <c r="Q12" s="148"/>
      <c r="R12" s="148"/>
      <c r="S12" s="147"/>
      <c r="T12" s="148"/>
      <c r="U12" s="148"/>
      <c r="V12" s="148"/>
      <c r="W12" s="148"/>
      <c r="X12" s="148"/>
      <c r="Y12" s="148"/>
      <c r="Z12" s="148"/>
      <c r="AA12" s="148"/>
      <c r="AB12" s="148"/>
      <c r="AC12" s="148"/>
      <c r="AD12" s="148"/>
      <c r="AE12" s="148"/>
      <c r="AF12" s="148"/>
      <c r="AG12" s="148"/>
    </row>
    <row r="13" spans="1:33">
      <c r="A13" s="125"/>
      <c r="B13" s="145">
        <v>3</v>
      </c>
      <c r="C13" s="146" t="s">
        <v>1136</v>
      </c>
      <c r="D13" s="147"/>
      <c r="E13" s="148"/>
      <c r="F13" s="148"/>
      <c r="G13" s="148"/>
      <c r="H13" s="148"/>
      <c r="I13" s="148"/>
      <c r="J13" s="148"/>
      <c r="K13" s="148"/>
      <c r="L13" s="148"/>
      <c r="M13" s="148"/>
      <c r="N13" s="148"/>
      <c r="O13" s="148"/>
      <c r="P13" s="148"/>
      <c r="Q13" s="148"/>
      <c r="R13" s="148"/>
      <c r="S13" s="147"/>
      <c r="T13" s="148"/>
      <c r="U13" s="148"/>
      <c r="V13" s="148"/>
      <c r="W13" s="148"/>
      <c r="X13" s="148"/>
      <c r="Y13" s="148"/>
      <c r="Z13" s="148"/>
      <c r="AA13" s="148"/>
      <c r="AB13" s="148"/>
      <c r="AC13" s="148"/>
      <c r="AD13" s="148"/>
      <c r="AE13" s="148"/>
      <c r="AF13" s="148"/>
      <c r="AG13" s="148"/>
    </row>
    <row r="14" spans="1:33" s="151" customFormat="1" ht="11.25" hidden="1">
      <c r="A14" s="149"/>
      <c r="B14" s="149"/>
      <c r="C14" s="149"/>
      <c r="D14" s="150" t="str">
        <f>IF(COUNTIF(D11:D13,"C")&gt;=1,"A",IF(COUNTIF(D11:D13,"C")&gt;0,"P"," "))</f>
        <v xml:space="preserve"> </v>
      </c>
      <c r="E14" s="150" t="str">
        <f t="shared" ref="E14:R14" si="2">IF(COUNTIF(E11:E13,"C")&gt;=1,"A",IF(COUNTIF(E11:E13,"C")&gt;0,"P"," "))</f>
        <v xml:space="preserve"> </v>
      </c>
      <c r="F14" s="150" t="str">
        <f t="shared" si="2"/>
        <v xml:space="preserve"> </v>
      </c>
      <c r="G14" s="150" t="str">
        <f t="shared" si="2"/>
        <v xml:space="preserve"> </v>
      </c>
      <c r="H14" s="150" t="str">
        <f t="shared" si="2"/>
        <v xml:space="preserve"> </v>
      </c>
      <c r="I14" s="150" t="str">
        <f t="shared" si="2"/>
        <v xml:space="preserve"> </v>
      </c>
      <c r="J14" s="150" t="str">
        <f t="shared" si="2"/>
        <v xml:space="preserve"> </v>
      </c>
      <c r="K14" s="150" t="str">
        <f t="shared" si="2"/>
        <v xml:space="preserve"> </v>
      </c>
      <c r="L14" s="150" t="str">
        <f t="shared" si="2"/>
        <v xml:space="preserve"> </v>
      </c>
      <c r="M14" s="150" t="str">
        <f t="shared" si="2"/>
        <v xml:space="preserve"> </v>
      </c>
      <c r="N14" s="150" t="str">
        <f t="shared" si="2"/>
        <v xml:space="preserve"> </v>
      </c>
      <c r="O14" s="150" t="str">
        <f t="shared" si="2"/>
        <v xml:space="preserve"> </v>
      </c>
      <c r="P14" s="150" t="str">
        <f t="shared" si="2"/>
        <v xml:space="preserve"> </v>
      </c>
      <c r="Q14" s="150" t="str">
        <f t="shared" si="2"/>
        <v xml:space="preserve"> </v>
      </c>
      <c r="R14" s="150" t="str">
        <f t="shared" si="2"/>
        <v xml:space="preserve"> </v>
      </c>
      <c r="S14" s="150" t="str">
        <f>IF(COUNTIF(S11:S13,"C")&gt;=1,"A",IF(COUNTIF(S11:S13,"C")&gt;0,"P"," "))</f>
        <v xml:space="preserve"> </v>
      </c>
      <c r="T14" s="150" t="str">
        <f t="shared" ref="T14:AG14" si="3">IF(COUNTIF(T11:T13,"C")&gt;=1,"A",IF(COUNTIF(T11:T13,"C")&gt;0,"P"," "))</f>
        <v xml:space="preserve"> </v>
      </c>
      <c r="U14" s="150" t="str">
        <f t="shared" si="3"/>
        <v xml:space="preserve"> </v>
      </c>
      <c r="V14" s="150" t="str">
        <f t="shared" si="3"/>
        <v xml:space="preserve"> </v>
      </c>
      <c r="W14" s="150" t="str">
        <f t="shared" si="3"/>
        <v xml:space="preserve"> </v>
      </c>
      <c r="X14" s="150" t="str">
        <f t="shared" si="3"/>
        <v xml:space="preserve"> </v>
      </c>
      <c r="Y14" s="150" t="str">
        <f t="shared" si="3"/>
        <v xml:space="preserve"> </v>
      </c>
      <c r="Z14" s="150" t="str">
        <f t="shared" si="3"/>
        <v xml:space="preserve"> </v>
      </c>
      <c r="AA14" s="150" t="str">
        <f t="shared" si="3"/>
        <v xml:space="preserve"> </v>
      </c>
      <c r="AB14" s="150" t="str">
        <f t="shared" si="3"/>
        <v xml:space="preserve"> </v>
      </c>
      <c r="AC14" s="150" t="str">
        <f t="shared" si="3"/>
        <v xml:space="preserve"> </v>
      </c>
      <c r="AD14" s="150" t="str">
        <f t="shared" si="3"/>
        <v xml:space="preserve"> </v>
      </c>
      <c r="AE14" s="150" t="str">
        <f t="shared" si="3"/>
        <v xml:space="preserve"> </v>
      </c>
      <c r="AF14" s="150" t="str">
        <f t="shared" si="3"/>
        <v xml:space="preserve"> </v>
      </c>
      <c r="AG14" s="150" t="str">
        <f t="shared" si="3"/>
        <v xml:space="preserve"> </v>
      </c>
    </row>
    <row r="15" spans="1:33" ht="13.5" thickBot="1">
      <c r="A15" s="125"/>
      <c r="B15" s="145"/>
      <c r="C15" s="146" t="s">
        <v>1137</v>
      </c>
      <c r="D15" s="147"/>
      <c r="E15" s="148"/>
      <c r="F15" s="148"/>
      <c r="G15" s="148"/>
      <c r="H15" s="148"/>
      <c r="I15" s="148"/>
      <c r="J15" s="148"/>
      <c r="K15" s="148"/>
      <c r="L15" s="148"/>
      <c r="M15" s="148"/>
      <c r="N15" s="148"/>
      <c r="O15" s="148"/>
      <c r="P15" s="148"/>
      <c r="Q15" s="148"/>
      <c r="R15" s="148"/>
      <c r="S15" s="147"/>
      <c r="T15" s="148"/>
      <c r="U15" s="148"/>
      <c r="V15" s="148"/>
      <c r="W15" s="148"/>
      <c r="X15" s="148"/>
      <c r="Y15" s="148"/>
      <c r="Z15" s="148"/>
      <c r="AA15" s="148"/>
      <c r="AB15" s="148"/>
      <c r="AC15" s="148"/>
      <c r="AD15" s="148"/>
      <c r="AE15" s="148"/>
      <c r="AF15" s="148"/>
      <c r="AG15" s="148"/>
    </row>
    <row r="16" spans="1:33" s="151" customFormat="1" ht="12" hidden="1" thickBot="1">
      <c r="A16" s="149"/>
      <c r="B16" s="152"/>
      <c r="C16" s="153"/>
      <c r="D16" s="150" t="str">
        <f>IF(COUNTIF(D15:D15,"C")=1,"A",IF(COUNTIF(D15:D15,"C")&gt;0,"P"," "))</f>
        <v xml:space="preserve"> </v>
      </c>
      <c r="E16" s="150" t="str">
        <f t="shared" ref="E16:R16" si="4">IF(COUNTIF(E15:E15,"C")=1,"A",IF(COUNTIF(E15:E15,"C")&gt;0,"P"," "))</f>
        <v xml:space="preserve"> </v>
      </c>
      <c r="F16" s="150" t="str">
        <f t="shared" si="4"/>
        <v xml:space="preserve"> </v>
      </c>
      <c r="G16" s="150" t="str">
        <f t="shared" si="4"/>
        <v xml:space="preserve"> </v>
      </c>
      <c r="H16" s="150" t="str">
        <f t="shared" si="4"/>
        <v xml:space="preserve"> </v>
      </c>
      <c r="I16" s="150" t="str">
        <f t="shared" si="4"/>
        <v xml:space="preserve"> </v>
      </c>
      <c r="J16" s="150" t="str">
        <f t="shared" si="4"/>
        <v xml:space="preserve"> </v>
      </c>
      <c r="K16" s="150" t="str">
        <f t="shared" si="4"/>
        <v xml:space="preserve"> </v>
      </c>
      <c r="L16" s="150" t="str">
        <f t="shared" si="4"/>
        <v xml:space="preserve"> </v>
      </c>
      <c r="M16" s="150" t="str">
        <f t="shared" si="4"/>
        <v xml:space="preserve"> </v>
      </c>
      <c r="N16" s="150" t="str">
        <f t="shared" si="4"/>
        <v xml:space="preserve"> </v>
      </c>
      <c r="O16" s="150" t="str">
        <f t="shared" si="4"/>
        <v xml:space="preserve"> </v>
      </c>
      <c r="P16" s="150" t="str">
        <f t="shared" si="4"/>
        <v xml:space="preserve"> </v>
      </c>
      <c r="Q16" s="150" t="str">
        <f t="shared" si="4"/>
        <v xml:space="preserve"> </v>
      </c>
      <c r="R16" s="150" t="str">
        <f t="shared" si="4"/>
        <v xml:space="preserve"> </v>
      </c>
      <c r="S16" s="150" t="str">
        <f>IF(COUNTIF(S15:S15,"C")=1,"A",IF(COUNTIF(S15:S15,"C")&gt;0,"P"," "))</f>
        <v xml:space="preserve"> </v>
      </c>
      <c r="T16" s="150" t="str">
        <f t="shared" ref="T16:AG16" si="5">IF(COUNTIF(T15:T15,"C")=1,"A",IF(COUNTIF(T15:T15,"C")&gt;0,"P"," "))</f>
        <v xml:space="preserve"> </v>
      </c>
      <c r="U16" s="150" t="str">
        <f t="shared" si="5"/>
        <v xml:space="preserve"> </v>
      </c>
      <c r="V16" s="150" t="str">
        <f t="shared" si="5"/>
        <v xml:space="preserve"> </v>
      </c>
      <c r="W16" s="150" t="str">
        <f t="shared" si="5"/>
        <v xml:space="preserve"> </v>
      </c>
      <c r="X16" s="150" t="str">
        <f t="shared" si="5"/>
        <v xml:space="preserve"> </v>
      </c>
      <c r="Y16" s="150" t="str">
        <f t="shared" si="5"/>
        <v xml:space="preserve"> </v>
      </c>
      <c r="Z16" s="150" t="str">
        <f t="shared" si="5"/>
        <v xml:space="preserve"> </v>
      </c>
      <c r="AA16" s="150" t="str">
        <f t="shared" si="5"/>
        <v xml:space="preserve"> </v>
      </c>
      <c r="AB16" s="150" t="str">
        <f t="shared" si="5"/>
        <v xml:space="preserve"> </v>
      </c>
      <c r="AC16" s="150" t="str">
        <f t="shared" si="5"/>
        <v xml:space="preserve"> </v>
      </c>
      <c r="AD16" s="150" t="str">
        <f t="shared" si="5"/>
        <v xml:space="preserve"> </v>
      </c>
      <c r="AE16" s="150" t="str">
        <f t="shared" si="5"/>
        <v xml:space="preserve"> </v>
      </c>
      <c r="AF16" s="150" t="str">
        <f t="shared" si="5"/>
        <v xml:space="preserve"> </v>
      </c>
      <c r="AG16" s="150" t="str">
        <f t="shared" si="5"/>
        <v xml:space="preserve"> </v>
      </c>
    </row>
    <row r="17" spans="1:33" ht="13.5" thickBot="1">
      <c r="A17" s="125"/>
      <c r="B17" s="125"/>
      <c r="C17" s="154" t="s">
        <v>118</v>
      </c>
      <c r="D17" s="155" t="str">
        <f t="shared" ref="D17:R17" si="6">IF(COUNTIF(D10:D16,"A")=3,"C",IF(COUNTIF(D10:D16,"A")&gt;0,"P"," "))</f>
        <v xml:space="preserve"> </v>
      </c>
      <c r="E17" s="155" t="str">
        <f t="shared" si="6"/>
        <v xml:space="preserve"> </v>
      </c>
      <c r="F17" s="155" t="str">
        <f t="shared" si="6"/>
        <v xml:space="preserve"> </v>
      </c>
      <c r="G17" s="155" t="str">
        <f t="shared" si="6"/>
        <v xml:space="preserve"> </v>
      </c>
      <c r="H17" s="155" t="str">
        <f t="shared" si="6"/>
        <v xml:space="preserve"> </v>
      </c>
      <c r="I17" s="155" t="str">
        <f t="shared" si="6"/>
        <v xml:space="preserve"> </v>
      </c>
      <c r="J17" s="155" t="str">
        <f t="shared" si="6"/>
        <v xml:space="preserve"> </v>
      </c>
      <c r="K17" s="155" t="str">
        <f t="shared" si="6"/>
        <v xml:space="preserve"> </v>
      </c>
      <c r="L17" s="155" t="str">
        <f t="shared" si="6"/>
        <v xml:space="preserve"> </v>
      </c>
      <c r="M17" s="155" t="str">
        <f t="shared" si="6"/>
        <v xml:space="preserve"> </v>
      </c>
      <c r="N17" s="155" t="str">
        <f t="shared" si="6"/>
        <v xml:space="preserve"> </v>
      </c>
      <c r="O17" s="155" t="str">
        <f t="shared" si="6"/>
        <v xml:space="preserve"> </v>
      </c>
      <c r="P17" s="155" t="str">
        <f t="shared" si="6"/>
        <v xml:space="preserve"> </v>
      </c>
      <c r="Q17" s="155" t="str">
        <f t="shared" si="6"/>
        <v xml:space="preserve"> </v>
      </c>
      <c r="R17" s="155" t="str">
        <f t="shared" si="6"/>
        <v xml:space="preserve"> </v>
      </c>
      <c r="S17" s="155" t="str">
        <f t="shared" ref="S17:AG17" si="7">IF(COUNTIF(S10:S16,"A")=3,"C",IF(COUNTIF(S10:S16,"A")&gt;0,"P"," "))</f>
        <v xml:space="preserve"> </v>
      </c>
      <c r="T17" s="155" t="str">
        <f t="shared" si="7"/>
        <v xml:space="preserve"> </v>
      </c>
      <c r="U17" s="155" t="str">
        <f t="shared" si="7"/>
        <v xml:space="preserve"> </v>
      </c>
      <c r="V17" s="155" t="str">
        <f t="shared" si="7"/>
        <v xml:space="preserve"> </v>
      </c>
      <c r="W17" s="155" t="str">
        <f t="shared" si="7"/>
        <v xml:space="preserve"> </v>
      </c>
      <c r="X17" s="155" t="str">
        <f t="shared" si="7"/>
        <v xml:space="preserve"> </v>
      </c>
      <c r="Y17" s="155" t="str">
        <f t="shared" si="7"/>
        <v xml:space="preserve"> </v>
      </c>
      <c r="Z17" s="155" t="str">
        <f t="shared" si="7"/>
        <v xml:space="preserve"> </v>
      </c>
      <c r="AA17" s="155" t="str">
        <f t="shared" si="7"/>
        <v xml:space="preserve"> </v>
      </c>
      <c r="AB17" s="155" t="str">
        <f t="shared" si="7"/>
        <v xml:space="preserve"> </v>
      </c>
      <c r="AC17" s="155" t="str">
        <f t="shared" si="7"/>
        <v xml:space="preserve"> </v>
      </c>
      <c r="AD17" s="155" t="str">
        <f t="shared" si="7"/>
        <v xml:space="preserve"> </v>
      </c>
      <c r="AE17" s="155" t="str">
        <f t="shared" si="7"/>
        <v xml:space="preserve"> </v>
      </c>
      <c r="AF17" s="155" t="str">
        <f t="shared" si="7"/>
        <v xml:space="preserve"> </v>
      </c>
      <c r="AG17" s="155" t="str">
        <f t="shared" si="7"/>
        <v xml:space="preserve"> </v>
      </c>
    </row>
  </sheetData>
  <sheetProtection algorithmName="SHA-512" hashValue="yREfH2gN+ltgzieGvEQB5Pr4u9zedye5yzCS8J9Y9ZcwGbPkV4oxGD3mX/SCE7lFYGWIcw0IeRa8wK0WhfN0mg==" saltValue="gJtzckijyze0k10uc/pBNg==" spinCount="100000" sheet="1" objects="1" scenarios="1" selectLockedCells="1"/>
  <mergeCells count="34">
    <mergeCell ref="Y5:AG5"/>
    <mergeCell ref="AC1:AC4"/>
    <mergeCell ref="AD1:AD4"/>
    <mergeCell ref="AE1:AE4"/>
    <mergeCell ref="AF1:AF4"/>
    <mergeCell ref="AG1:AG4"/>
    <mergeCell ref="X1:X4"/>
    <mergeCell ref="Y1:Y4"/>
    <mergeCell ref="Z1:Z4"/>
    <mergeCell ref="AA1:AA4"/>
    <mergeCell ref="AB1:AB4"/>
    <mergeCell ref="S1:S4"/>
    <mergeCell ref="T1:T4"/>
    <mergeCell ref="U1:U4"/>
    <mergeCell ref="V1:V4"/>
    <mergeCell ref="W1:W4"/>
    <mergeCell ref="A3:C3"/>
    <mergeCell ref="A4:C4"/>
    <mergeCell ref="N1:N4"/>
    <mergeCell ref="O1:O4"/>
    <mergeCell ref="D1:D4"/>
    <mergeCell ref="E1:E4"/>
    <mergeCell ref="F1:F4"/>
    <mergeCell ref="G1:G4"/>
    <mergeCell ref="H1:H4"/>
    <mergeCell ref="I1:I4"/>
    <mergeCell ref="J5:R5"/>
    <mergeCell ref="J1:J4"/>
    <mergeCell ref="K1:K4"/>
    <mergeCell ref="L1:L4"/>
    <mergeCell ref="M1:M4"/>
    <mergeCell ref="P1:P4"/>
    <mergeCell ref="Q1:Q4"/>
    <mergeCell ref="R1:R4"/>
  </mergeCells>
  <pageMargins left="0.75" right="0.75" top="1" bottom="0.5" header="0.25" footer="0.25"/>
  <pageSetup scale="86" orientation="portrait" horizontalDpi="300" verticalDpi="300" r:id="rId1"/>
  <headerFooter alignWithMargins="0">
    <oddHeader>&amp;C&amp;"Arial,Bold"&amp;14CadetteTrax
&amp;12Bridging page - &amp;D</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62"/>
    <pageSetUpPr fitToPage="1"/>
  </sheetPr>
  <dimension ref="A1:AG54"/>
  <sheetViews>
    <sheetView showGridLines="0" zoomScaleNormal="100" workbookViewId="0">
      <pane ySplit="4" topLeftCell="A5" activePane="bottomLeft" state="frozen"/>
      <selection pane="bottomLeft" activeCell="C5" sqref="C5"/>
    </sheetView>
  </sheetViews>
  <sheetFormatPr defaultColWidth="8.85546875" defaultRowHeight="12.75"/>
  <cols>
    <col min="1" max="1" width="9" customWidth="1"/>
    <col min="2" max="2" width="2.7109375" customWidth="1"/>
    <col min="3" max="3" width="32.7109375" customWidth="1"/>
    <col min="4" max="33" width="3.28515625" customWidth="1"/>
  </cols>
  <sheetData>
    <row r="1" spans="1:33" ht="12.75" customHeight="1">
      <c r="A1" s="60"/>
      <c r="B1" s="105" t="s">
        <v>1015</v>
      </c>
      <c r="C1" s="481">
        <f>Instructions!E4</f>
        <v>0</v>
      </c>
      <c r="D1" s="614" t="str">
        <f ca="1">Cadette_1!$U$1</f>
        <v>Cadette_1</v>
      </c>
      <c r="E1" s="614" t="str">
        <f ca="1">Cadette_2!$U$1</f>
        <v>Cadette_2</v>
      </c>
      <c r="F1" s="614" t="str">
        <f ca="1">Cadette_3!$U$1</f>
        <v>Cadette_3</v>
      </c>
      <c r="G1" s="614" t="str">
        <f ca="1">Cadette_4!$U$1</f>
        <v>Cadette_4</v>
      </c>
      <c r="H1" s="614" t="str">
        <f ca="1">Cadette_5!$U$1</f>
        <v>Cadette_5</v>
      </c>
      <c r="I1" s="614" t="str">
        <f ca="1">Cadette_6!$U$1</f>
        <v>Cadette_6</v>
      </c>
      <c r="J1" s="614" t="str">
        <f ca="1">Cadette_7!$U$1</f>
        <v>Cadette_7</v>
      </c>
      <c r="K1" s="614" t="str">
        <f ca="1">Cadette_8!$U$1</f>
        <v>Cadette_8</v>
      </c>
      <c r="L1" s="614" t="str">
        <f ca="1">Cadette_9!$U$1</f>
        <v>Cadette_9</v>
      </c>
      <c r="M1" s="614" t="str">
        <f ca="1">Cadette_10!$U$1</f>
        <v>Cadette_10</v>
      </c>
      <c r="N1" s="614" t="str">
        <f ca="1">Cadette_11!$U$1</f>
        <v>Cadette_11</v>
      </c>
      <c r="O1" s="614" t="str">
        <f ca="1">Cadette_12!$U$1</f>
        <v>Cadette_12</v>
      </c>
      <c r="P1" s="614" t="str">
        <f ca="1">Cadette_13!$U$1</f>
        <v>Cadette_13</v>
      </c>
      <c r="Q1" s="614" t="str">
        <f ca="1">Cadette_14!$U$1</f>
        <v>Cadette_14</v>
      </c>
      <c r="R1" s="614" t="str">
        <f ca="1">Cadette_15!$U$1</f>
        <v>Cadette_15</v>
      </c>
      <c r="S1" s="614" t="str">
        <f ca="1">Cadette_16!$U$1</f>
        <v>Cadette_16</v>
      </c>
      <c r="T1" s="614" t="str">
        <f ca="1">Cadette_17!$U$1</f>
        <v>Cadette_17</v>
      </c>
      <c r="U1" s="614" t="str">
        <f ca="1">Cadette_18!$U$1</f>
        <v>Cadette_18</v>
      </c>
      <c r="V1" s="614" t="str">
        <f ca="1">Cadette_19!$U$1</f>
        <v>Cadette_19</v>
      </c>
      <c r="W1" s="614" t="str">
        <f ca="1">Cadette_20!$U$1</f>
        <v>Cadette_20</v>
      </c>
      <c r="X1" s="614" t="str">
        <f ca="1">Cadette_21!$U$1</f>
        <v>Cadette_21</v>
      </c>
      <c r="Y1" s="614" t="str">
        <f ca="1">Cadette_22!$U$1</f>
        <v>Cadette_22</v>
      </c>
      <c r="Z1" s="614" t="str">
        <f ca="1">Cadette_23!$U$1</f>
        <v>Cadette_23</v>
      </c>
      <c r="AA1" s="614" t="str">
        <f ca="1">Cadette_24!$U$1</f>
        <v>Cadette_24</v>
      </c>
      <c r="AB1" s="614" t="str">
        <f ca="1">Cadette_25!$U$1</f>
        <v>Cadette_25</v>
      </c>
      <c r="AC1" s="614" t="str">
        <f ca="1">Cadette_26!$U$1</f>
        <v>Cadette_26</v>
      </c>
      <c r="AD1" s="614" t="str">
        <f ca="1">Cadette_27!$U$1</f>
        <v>Cadette_27</v>
      </c>
      <c r="AE1" s="614" t="str">
        <f ca="1">Cadette_28!$U$1</f>
        <v>Cadette_28</v>
      </c>
      <c r="AF1" s="614" t="str">
        <f ca="1">Cadette_29!$U$1</f>
        <v>Cadette_29</v>
      </c>
      <c r="AG1" s="614" t="str">
        <f ca="1">Cadette_30!$U$1</f>
        <v>Cadette_30</v>
      </c>
    </row>
    <row r="2" spans="1:33" ht="12.75" customHeight="1">
      <c r="A2" s="61"/>
      <c r="B2" s="77" t="s">
        <v>1016</v>
      </c>
      <c r="C2" s="72">
        <f>Instructions!E6</f>
        <v>0</v>
      </c>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row>
    <row r="3" spans="1:33">
      <c r="A3" s="60"/>
      <c r="B3" s="678"/>
      <c r="C3" s="679"/>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row>
    <row r="4" spans="1:33">
      <c r="A4" s="676" t="s">
        <v>1017</v>
      </c>
      <c r="B4" s="676"/>
      <c r="C4" s="677"/>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row>
    <row r="5" spans="1:33">
      <c r="A5" s="483"/>
      <c r="B5" s="62"/>
      <c r="C5" s="85" t="s">
        <v>1138</v>
      </c>
      <c r="D5" s="84"/>
      <c r="E5" s="12"/>
      <c r="F5" s="12"/>
      <c r="G5" s="12"/>
      <c r="H5" s="12"/>
      <c r="I5" s="12"/>
      <c r="J5" s="12"/>
      <c r="K5" s="12"/>
      <c r="L5" s="12"/>
      <c r="M5" s="12"/>
      <c r="N5" s="12"/>
      <c r="O5" s="12"/>
      <c r="P5" s="84"/>
      <c r="Q5" s="12"/>
      <c r="R5" s="12"/>
      <c r="S5" s="84"/>
      <c r="T5" s="12"/>
      <c r="U5" s="12"/>
      <c r="V5" s="12"/>
      <c r="W5" s="12"/>
      <c r="X5" s="12"/>
      <c r="Y5" s="12"/>
      <c r="Z5" s="12"/>
      <c r="AA5" s="12"/>
      <c r="AB5" s="12"/>
      <c r="AC5" s="12"/>
      <c r="AD5" s="12"/>
      <c r="AE5" s="84"/>
      <c r="AF5" s="12"/>
      <c r="AG5" s="12"/>
    </row>
    <row r="6" spans="1:33">
      <c r="A6" s="63"/>
      <c r="B6" s="62"/>
      <c r="C6" s="85" t="s">
        <v>1138</v>
      </c>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row>
    <row r="7" spans="1:33">
      <c r="A7" s="63"/>
      <c r="B7" s="62"/>
      <c r="C7" s="85" t="s">
        <v>1138</v>
      </c>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row>
    <row r="8" spans="1:33">
      <c r="A8" s="6"/>
      <c r="B8" s="62"/>
      <c r="C8" s="85" t="s">
        <v>1138</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row>
    <row r="9" spans="1:33">
      <c r="A9" s="63"/>
      <c r="B9" s="62"/>
      <c r="C9" s="85" t="s">
        <v>1138</v>
      </c>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row>
    <row r="10" spans="1:33">
      <c r="A10" s="63"/>
      <c r="B10" s="62"/>
      <c r="C10" s="85" t="s">
        <v>1138</v>
      </c>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row>
    <row r="11" spans="1:33">
      <c r="A11" s="483"/>
      <c r="B11" s="62"/>
      <c r="C11" s="85" t="s">
        <v>1138</v>
      </c>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row>
    <row r="12" spans="1:33">
      <c r="A12" s="483"/>
      <c r="B12" s="482"/>
      <c r="C12" s="85" t="s">
        <v>1138</v>
      </c>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row>
    <row r="13" spans="1:33" ht="12.75" customHeight="1">
      <c r="A13" s="67"/>
      <c r="B13" s="482"/>
      <c r="C13" s="85" t="s">
        <v>1138</v>
      </c>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row>
    <row r="14" spans="1:33">
      <c r="A14" s="68"/>
      <c r="B14" s="482"/>
      <c r="C14" s="85" t="s">
        <v>1138</v>
      </c>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row>
    <row r="15" spans="1:33">
      <c r="A15" s="67"/>
      <c r="B15" s="482"/>
      <c r="C15" s="85" t="s">
        <v>1138</v>
      </c>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row>
    <row r="16" spans="1:33" ht="12" customHeight="1">
      <c r="A16" s="67"/>
      <c r="B16" s="482"/>
      <c r="C16" s="85" t="s">
        <v>1138</v>
      </c>
      <c r="D16" s="287"/>
      <c r="E16" s="58"/>
      <c r="F16" s="58"/>
      <c r="G16" s="58"/>
      <c r="H16" s="58"/>
      <c r="I16" s="58"/>
      <c r="J16" s="58"/>
      <c r="K16" s="58"/>
      <c r="L16" s="58"/>
      <c r="M16" s="58"/>
      <c r="N16" s="58"/>
      <c r="O16" s="58"/>
      <c r="P16" s="58"/>
      <c r="Q16" s="58"/>
      <c r="R16" s="58"/>
      <c r="S16" s="287"/>
      <c r="T16" s="58"/>
      <c r="U16" s="58"/>
      <c r="V16" s="58"/>
      <c r="W16" s="58"/>
      <c r="X16" s="58"/>
      <c r="Y16" s="58"/>
      <c r="Z16" s="58"/>
      <c r="AA16" s="58"/>
      <c r="AB16" s="58"/>
      <c r="AC16" s="58"/>
      <c r="AD16" s="58"/>
      <c r="AE16" s="58"/>
      <c r="AF16" s="58"/>
      <c r="AG16" s="58"/>
    </row>
    <row r="17" spans="1:33">
      <c r="A17" s="67"/>
      <c r="B17" s="482"/>
      <c r="C17" s="85" t="s">
        <v>1138</v>
      </c>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row>
    <row r="18" spans="1:33">
      <c r="A18" s="67"/>
      <c r="B18" s="482"/>
      <c r="C18" s="85" t="s">
        <v>1138</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row>
    <row r="19" spans="1:33">
      <c r="A19" s="67"/>
      <c r="B19" s="482"/>
      <c r="C19" s="85" t="s">
        <v>1138</v>
      </c>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row>
    <row r="20" spans="1:33">
      <c r="A20" s="67"/>
      <c r="B20" s="482"/>
      <c r="C20" s="85" t="s">
        <v>1138</v>
      </c>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row>
    <row r="21" spans="1:33" s="74" customFormat="1">
      <c r="A21" s="488"/>
      <c r="B21" s="482"/>
      <c r="C21" s="85" t="s">
        <v>1138</v>
      </c>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row>
    <row r="22" spans="1:33" ht="12" customHeight="1">
      <c r="A22" s="67"/>
      <c r="B22" s="482"/>
      <c r="C22" s="85" t="s">
        <v>1138</v>
      </c>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row>
    <row r="23" spans="1:33">
      <c r="A23" s="67"/>
      <c r="B23" s="482"/>
      <c r="C23" s="85" t="s">
        <v>1138</v>
      </c>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row>
    <row r="24" spans="1:33">
      <c r="A24" s="67"/>
      <c r="B24" s="482"/>
      <c r="C24" s="85" t="s">
        <v>1138</v>
      </c>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row>
    <row r="25" spans="1:33">
      <c r="A25" s="67"/>
      <c r="B25" s="482"/>
      <c r="C25" s="85" t="s">
        <v>1138</v>
      </c>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row>
    <row r="26" spans="1:33">
      <c r="C26" s="85" t="s">
        <v>1138</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row>
    <row r="27" spans="1:33">
      <c r="C27" s="85" t="s">
        <v>1138</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row>
    <row r="28" spans="1:33">
      <c r="C28" s="85" t="s">
        <v>1138</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row>
    <row r="29" spans="1:33">
      <c r="C29" s="85" t="s">
        <v>1138</v>
      </c>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row>
    <row r="30" spans="1:33">
      <c r="C30" s="85" t="s">
        <v>1138</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row>
    <row r="31" spans="1:33">
      <c r="C31" s="85" t="s">
        <v>1138</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row>
    <row r="32" spans="1:33">
      <c r="C32" s="85" t="s">
        <v>1138</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row>
    <row r="33" spans="3:33">
      <c r="C33" s="85" t="s">
        <v>1138</v>
      </c>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row>
    <row r="34" spans="3:33">
      <c r="C34" s="85" t="s">
        <v>1138</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row>
    <row r="35" spans="3:33">
      <c r="C35" s="85" t="s">
        <v>1138</v>
      </c>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row>
    <row r="36" spans="3:33">
      <c r="C36" s="85" t="s">
        <v>1138</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row>
    <row r="37" spans="3:33">
      <c r="C37" s="85" t="s">
        <v>1138</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row>
    <row r="38" spans="3:33">
      <c r="C38" s="85" t="s">
        <v>1138</v>
      </c>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row>
    <row r="39" spans="3:33">
      <c r="C39" s="85" t="s">
        <v>1138</v>
      </c>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row>
    <row r="40" spans="3:33">
      <c r="C40" s="85" t="s">
        <v>1138</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row>
    <row r="41" spans="3:33">
      <c r="C41" s="85" t="s">
        <v>1138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row>
    <row r="42" spans="3:33">
      <c r="C42" s="85" t="s">
        <v>1138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row>
    <row r="43" spans="3:33">
      <c r="C43" s="85" t="s">
        <v>1138</v>
      </c>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row>
    <row r="44" spans="3:33">
      <c r="C44" s="85" t="s">
        <v>1138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row>
    <row r="45" spans="3:33">
      <c r="C45" s="85" t="s">
        <v>1138</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row>
    <row r="46" spans="3:33">
      <c r="C46" s="85" t="s">
        <v>1138</v>
      </c>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row>
    <row r="47" spans="3:33">
      <c r="C47" s="85" t="s">
        <v>1138</v>
      </c>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row>
    <row r="48" spans="3:33">
      <c r="C48" s="85" t="s">
        <v>1138</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row>
    <row r="49" spans="3:33">
      <c r="C49" s="85" t="s">
        <v>1138</v>
      </c>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row>
    <row r="50" spans="3:33">
      <c r="C50" s="85" t="s">
        <v>1138</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row>
    <row r="51" spans="3:33">
      <c r="C51" s="85" t="s">
        <v>1138</v>
      </c>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row>
    <row r="52" spans="3:33">
      <c r="C52" s="85" t="s">
        <v>1138</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row>
    <row r="53" spans="3:33">
      <c r="C53" s="85" t="s">
        <v>1138</v>
      </c>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row>
    <row r="54" spans="3:33">
      <c r="C54" s="85" t="s">
        <v>1138</v>
      </c>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row>
  </sheetData>
  <sheetProtection algorithmName="SHA-512" hashValue="Ssxmo5pusrSrf8G4YItfTr8C56SaYhMeJoksIF/vOrHIof3JtDev2wgmSzAf+GZrUKU3v8Vbpv4BKo+2lQU8QA==" saltValue="hi6PDEm1VKI35uhnbQkAdQ==" spinCount="100000" sheet="1" objects="1" scenarios="1" selectLockedCells="1"/>
  <mergeCells count="32">
    <mergeCell ref="J1:J4"/>
    <mergeCell ref="P1:P4"/>
    <mergeCell ref="I1:I4"/>
    <mergeCell ref="Q1:Q4"/>
    <mergeCell ref="K1:K4"/>
    <mergeCell ref="M1:M4"/>
    <mergeCell ref="A4:C4"/>
    <mergeCell ref="B3:C3"/>
    <mergeCell ref="H1:H4"/>
    <mergeCell ref="E1:E4"/>
    <mergeCell ref="D1:D4"/>
    <mergeCell ref="G1:G4"/>
    <mergeCell ref="F1:F4"/>
    <mergeCell ref="R1:R4"/>
    <mergeCell ref="O1:O4"/>
    <mergeCell ref="L1:L4"/>
    <mergeCell ref="N1:N4"/>
    <mergeCell ref="S1:S4"/>
    <mergeCell ref="T1:T4"/>
    <mergeCell ref="U1:U4"/>
    <mergeCell ref="V1:V4"/>
    <mergeCell ref="W1:W4"/>
    <mergeCell ref="X1:X4"/>
    <mergeCell ref="AD1:AD4"/>
    <mergeCell ref="AE1:AE4"/>
    <mergeCell ref="AF1:AF4"/>
    <mergeCell ref="AG1:AG4"/>
    <mergeCell ref="Y1:Y4"/>
    <mergeCell ref="Z1:Z4"/>
    <mergeCell ref="AA1:AA4"/>
    <mergeCell ref="AB1:AB4"/>
    <mergeCell ref="AC1:AC4"/>
  </mergeCells>
  <phoneticPr fontId="2" type="noConversion"/>
  <pageMargins left="0.5" right="0.25" top="1" bottom="1" header="0.5" footer="0.5"/>
  <pageSetup scale="89" orientation="portrait" r:id="rId1"/>
  <headerFooter alignWithMargins="0">
    <oddHeader>&amp;C&amp;"Arial,Bold"&amp;14CadetteTrax&amp;12
Fun Patches - &amp;D</oddHead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CC99FF"/>
  </sheetPr>
  <dimension ref="A1:BI182"/>
  <sheetViews>
    <sheetView showGridLines="0" zoomScaleNormal="100" workbookViewId="0">
      <pane ySplit="2" topLeftCell="A3" activePane="bottomLeft" state="frozen"/>
      <selection pane="bottomLeft" activeCell="C3" sqref="C3"/>
    </sheetView>
  </sheetViews>
  <sheetFormatPr defaultColWidth="8.85546875" defaultRowHeight="12.75"/>
  <cols>
    <col min="1" max="1" width="34.140625" customWidth="1"/>
    <col min="2" max="61" width="3.140625" customWidth="1"/>
  </cols>
  <sheetData>
    <row r="1" spans="1:61" ht="57.75" customHeight="1" thickTop="1">
      <c r="A1" s="50" t="s">
        <v>1139</v>
      </c>
      <c r="B1" s="700" t="str">
        <f ca="1">Cadette_1!$U$1</f>
        <v>Cadette_1</v>
      </c>
      <c r="C1" s="700"/>
      <c r="D1" s="700" t="str">
        <f ca="1">Cadette_2!$U$1</f>
        <v>Cadette_2</v>
      </c>
      <c r="E1" s="700"/>
      <c r="F1" s="700" t="str">
        <f ca="1">Cadette_3!$U$1</f>
        <v>Cadette_3</v>
      </c>
      <c r="G1" s="700"/>
      <c r="H1" s="700" t="str">
        <f ca="1">Cadette_4!$U$1</f>
        <v>Cadette_4</v>
      </c>
      <c r="I1" s="700"/>
      <c r="J1" s="700" t="str">
        <f ca="1">Cadette_5!$U$1</f>
        <v>Cadette_5</v>
      </c>
      <c r="K1" s="700"/>
      <c r="L1" s="700" t="str">
        <f ca="1">Cadette_6!$U$1</f>
        <v>Cadette_6</v>
      </c>
      <c r="M1" s="700"/>
      <c r="N1" s="700" t="str">
        <f ca="1">Cadette_7!$U$1</f>
        <v>Cadette_7</v>
      </c>
      <c r="O1" s="700"/>
      <c r="P1" s="700" t="str">
        <f ca="1">Cadette_8!$U$1</f>
        <v>Cadette_8</v>
      </c>
      <c r="Q1" s="700"/>
      <c r="R1" s="700" t="str">
        <f ca="1">Cadette_9!$U$1</f>
        <v>Cadette_9</v>
      </c>
      <c r="S1" s="700"/>
      <c r="T1" s="700" t="str">
        <f ca="1">Cadette_10!$U$1</f>
        <v>Cadette_10</v>
      </c>
      <c r="U1" s="700"/>
      <c r="V1" s="700" t="str">
        <f ca="1">Cadette_11!$U$1</f>
        <v>Cadette_11</v>
      </c>
      <c r="W1" s="700"/>
      <c r="X1" s="700" t="str">
        <f ca="1">Cadette_12!$U$1</f>
        <v>Cadette_12</v>
      </c>
      <c r="Y1" s="700"/>
      <c r="Z1" s="700" t="str">
        <f ca="1">Cadette_13!$U$1</f>
        <v>Cadette_13</v>
      </c>
      <c r="AA1" s="700"/>
      <c r="AB1" s="700" t="str">
        <f ca="1">Cadette_14!$U$1</f>
        <v>Cadette_14</v>
      </c>
      <c r="AC1" s="700"/>
      <c r="AD1" s="700" t="str">
        <f ca="1">Cadette_15!$U$1</f>
        <v>Cadette_15</v>
      </c>
      <c r="AE1" s="700"/>
      <c r="AF1" s="700" t="str">
        <f ca="1">Cadette_16!$U$1</f>
        <v>Cadette_16</v>
      </c>
      <c r="AG1" s="700"/>
      <c r="AH1" s="700" t="str">
        <f ca="1">Cadette_17!$U$1</f>
        <v>Cadette_17</v>
      </c>
      <c r="AI1" s="700"/>
      <c r="AJ1" s="700" t="str">
        <f ca="1">Cadette_18!$U$1</f>
        <v>Cadette_18</v>
      </c>
      <c r="AK1" s="700"/>
      <c r="AL1" s="700" t="str">
        <f ca="1">Cadette_19!$U$1</f>
        <v>Cadette_19</v>
      </c>
      <c r="AM1" s="700"/>
      <c r="AN1" s="700" t="str">
        <f ca="1">Cadette_20!$U$1</f>
        <v>Cadette_20</v>
      </c>
      <c r="AO1" s="700"/>
      <c r="AP1" s="700" t="str">
        <f ca="1">Cadette_21!$U$1</f>
        <v>Cadette_21</v>
      </c>
      <c r="AQ1" s="700"/>
      <c r="AR1" s="700" t="str">
        <f ca="1">Cadette_22!$U$1</f>
        <v>Cadette_22</v>
      </c>
      <c r="AS1" s="700"/>
      <c r="AT1" s="700" t="str">
        <f ca="1">Cadette_23!$U$1</f>
        <v>Cadette_23</v>
      </c>
      <c r="AU1" s="700"/>
      <c r="AV1" s="700" t="str">
        <f ca="1">Cadette_24!$U$1</f>
        <v>Cadette_24</v>
      </c>
      <c r="AW1" s="700"/>
      <c r="AX1" s="700" t="str">
        <f ca="1">Cadette_25!$U$1</f>
        <v>Cadette_25</v>
      </c>
      <c r="AY1" s="700"/>
      <c r="AZ1" s="700" t="str">
        <f ca="1">Cadette_26!$U$1</f>
        <v>Cadette_26</v>
      </c>
      <c r="BA1" s="700"/>
      <c r="BB1" s="700" t="str">
        <f ca="1">Cadette_27!$U$1</f>
        <v>Cadette_27</v>
      </c>
      <c r="BC1" s="700"/>
      <c r="BD1" s="700" t="str">
        <f ca="1">Cadette_28!$U$1</f>
        <v>Cadette_28</v>
      </c>
      <c r="BE1" s="700"/>
      <c r="BF1" s="700" t="str">
        <f ca="1">Cadette_29!$U$1</f>
        <v>Cadette_29</v>
      </c>
      <c r="BG1" s="700"/>
      <c r="BH1" s="700" t="str">
        <f ca="1">Cadette_30!$U$1</f>
        <v>Cadette_30</v>
      </c>
      <c r="BI1" s="701"/>
    </row>
    <row r="2" spans="1:61" ht="45.75">
      <c r="A2" s="289" t="s">
        <v>1140</v>
      </c>
      <c r="B2" s="52" t="s">
        <v>1141</v>
      </c>
      <c r="C2" s="53" t="s">
        <v>1142</v>
      </c>
      <c r="D2" s="52" t="s">
        <v>1141</v>
      </c>
      <c r="E2" s="53" t="s">
        <v>1142</v>
      </c>
      <c r="F2" s="52" t="s">
        <v>1141</v>
      </c>
      <c r="G2" s="53" t="s">
        <v>1142</v>
      </c>
      <c r="H2" s="52" t="s">
        <v>1141</v>
      </c>
      <c r="I2" s="53" t="s">
        <v>1142</v>
      </c>
      <c r="J2" s="52" t="s">
        <v>1141</v>
      </c>
      <c r="K2" s="53" t="s">
        <v>1142</v>
      </c>
      <c r="L2" s="52" t="s">
        <v>1141</v>
      </c>
      <c r="M2" s="53" t="s">
        <v>1142</v>
      </c>
      <c r="N2" s="52" t="s">
        <v>1141</v>
      </c>
      <c r="O2" s="53" t="s">
        <v>1142</v>
      </c>
      <c r="P2" s="52" t="s">
        <v>1141</v>
      </c>
      <c r="Q2" s="53" t="s">
        <v>1142</v>
      </c>
      <c r="R2" s="52" t="s">
        <v>1141</v>
      </c>
      <c r="S2" s="53" t="s">
        <v>1142</v>
      </c>
      <c r="T2" s="52" t="s">
        <v>1141</v>
      </c>
      <c r="U2" s="53" t="s">
        <v>1142</v>
      </c>
      <c r="V2" s="52" t="s">
        <v>1141</v>
      </c>
      <c r="W2" s="53" t="s">
        <v>1142</v>
      </c>
      <c r="X2" s="52" t="s">
        <v>1141</v>
      </c>
      <c r="Y2" s="53" t="s">
        <v>1142</v>
      </c>
      <c r="Z2" s="52" t="s">
        <v>1141</v>
      </c>
      <c r="AA2" s="53" t="s">
        <v>1142</v>
      </c>
      <c r="AB2" s="52" t="s">
        <v>1141</v>
      </c>
      <c r="AC2" s="53" t="s">
        <v>1142</v>
      </c>
      <c r="AD2" s="52" t="s">
        <v>1141</v>
      </c>
      <c r="AE2" s="78" t="s">
        <v>1142</v>
      </c>
      <c r="AF2" s="52" t="s">
        <v>1141</v>
      </c>
      <c r="AG2" s="53" t="s">
        <v>1142</v>
      </c>
      <c r="AH2" s="52" t="s">
        <v>1141</v>
      </c>
      <c r="AI2" s="53" t="s">
        <v>1142</v>
      </c>
      <c r="AJ2" s="52" t="s">
        <v>1141</v>
      </c>
      <c r="AK2" s="53" t="s">
        <v>1142</v>
      </c>
      <c r="AL2" s="52" t="s">
        <v>1141</v>
      </c>
      <c r="AM2" s="53" t="s">
        <v>1142</v>
      </c>
      <c r="AN2" s="52" t="s">
        <v>1141</v>
      </c>
      <c r="AO2" s="53" t="s">
        <v>1142</v>
      </c>
      <c r="AP2" s="52" t="s">
        <v>1141</v>
      </c>
      <c r="AQ2" s="53" t="s">
        <v>1142</v>
      </c>
      <c r="AR2" s="52" t="s">
        <v>1141</v>
      </c>
      <c r="AS2" s="53" t="s">
        <v>1142</v>
      </c>
      <c r="AT2" s="52" t="s">
        <v>1141</v>
      </c>
      <c r="AU2" s="53" t="s">
        <v>1142</v>
      </c>
      <c r="AV2" s="52" t="s">
        <v>1141</v>
      </c>
      <c r="AW2" s="53" t="s">
        <v>1142</v>
      </c>
      <c r="AX2" s="52" t="s">
        <v>1141</v>
      </c>
      <c r="AY2" s="53" t="s">
        <v>1142</v>
      </c>
      <c r="AZ2" s="52" t="s">
        <v>1141</v>
      </c>
      <c r="BA2" s="53" t="s">
        <v>1142</v>
      </c>
      <c r="BB2" s="52" t="s">
        <v>1141</v>
      </c>
      <c r="BC2" s="53" t="s">
        <v>1142</v>
      </c>
      <c r="BD2" s="52" t="s">
        <v>1141</v>
      </c>
      <c r="BE2" s="53" t="s">
        <v>1142</v>
      </c>
      <c r="BF2" s="52" t="s">
        <v>1141</v>
      </c>
      <c r="BG2" s="53" t="s">
        <v>1142</v>
      </c>
      <c r="BH2" s="52" t="s">
        <v>1141</v>
      </c>
      <c r="BI2" s="78" t="s">
        <v>1142</v>
      </c>
    </row>
    <row r="3" spans="1:61">
      <c r="A3" s="254" t="str">
        <f>Badges!B5</f>
        <v>Animal Helpers</v>
      </c>
      <c r="B3" s="255" t="str">
        <f>IF(Badges!D27="C","E","")</f>
        <v/>
      </c>
      <c r="C3" s="256"/>
      <c r="D3" s="255" t="str">
        <f>IF(Badges!E27="C","E","")</f>
        <v/>
      </c>
      <c r="E3" s="256"/>
      <c r="F3" s="255" t="str">
        <f>IF(Badges!F27="C","E","")</f>
        <v/>
      </c>
      <c r="G3" s="256"/>
      <c r="H3" s="255" t="str">
        <f>IF(Badges!G27="C","E","")</f>
        <v/>
      </c>
      <c r="I3" s="256"/>
      <c r="J3" s="255" t="str">
        <f>IF(Badges!H27="C","E","")</f>
        <v/>
      </c>
      <c r="K3" s="256"/>
      <c r="L3" s="255" t="str">
        <f>IF(Badges!I27="C","E","")</f>
        <v/>
      </c>
      <c r="M3" s="256"/>
      <c r="N3" s="255" t="str">
        <f>IF(Badges!J27="C","E","")</f>
        <v/>
      </c>
      <c r="O3" s="256"/>
      <c r="P3" s="255" t="str">
        <f>IF(Badges!K27="C","E","")</f>
        <v/>
      </c>
      <c r="Q3" s="256"/>
      <c r="R3" s="255" t="str">
        <f>IF(Badges!L27="C","E","")</f>
        <v/>
      </c>
      <c r="S3" s="256"/>
      <c r="T3" s="255" t="str">
        <f>IF(Badges!M27="C","E","")</f>
        <v/>
      </c>
      <c r="U3" s="256"/>
      <c r="V3" s="255" t="str">
        <f>IF(Badges!N27="C","E","")</f>
        <v/>
      </c>
      <c r="W3" s="256"/>
      <c r="X3" s="255" t="str">
        <f>IF(Badges!O27="C","E","")</f>
        <v/>
      </c>
      <c r="Y3" s="256"/>
      <c r="Z3" s="255" t="str">
        <f>IF(Badges!P27="C","E","")</f>
        <v/>
      </c>
      <c r="AA3" s="256"/>
      <c r="AB3" s="255" t="str">
        <f>IF(Badges!Q27="C","E","")</f>
        <v/>
      </c>
      <c r="AC3" s="256"/>
      <c r="AD3" s="255" t="str">
        <f>IF(Badges!R27="C","E","")</f>
        <v/>
      </c>
      <c r="AE3" s="257"/>
      <c r="AF3" s="255" t="str">
        <f>IF(Badges!S27="C","E","")</f>
        <v/>
      </c>
      <c r="AG3" s="256"/>
      <c r="AH3" s="255" t="str">
        <f>IF(Badges!T27="C","E","")</f>
        <v/>
      </c>
      <c r="AI3" s="256"/>
      <c r="AJ3" s="255" t="str">
        <f>IF(Badges!U27="C","E","")</f>
        <v/>
      </c>
      <c r="AK3" s="256"/>
      <c r="AL3" s="255" t="str">
        <f>IF(Badges!V27="C","E","")</f>
        <v/>
      </c>
      <c r="AM3" s="256"/>
      <c r="AN3" s="255" t="str">
        <f>IF(Badges!W27="C","E","")</f>
        <v/>
      </c>
      <c r="AO3" s="256"/>
      <c r="AP3" s="255" t="str">
        <f>IF(Badges!X27="C","E","")</f>
        <v/>
      </c>
      <c r="AQ3" s="256"/>
      <c r="AR3" s="255" t="str">
        <f>IF(Badges!Y27="C","E","")</f>
        <v/>
      </c>
      <c r="AS3" s="256"/>
      <c r="AT3" s="255" t="str">
        <f>IF(Badges!Z27="C","E","")</f>
        <v/>
      </c>
      <c r="AU3" s="256"/>
      <c r="AV3" s="255" t="str">
        <f>IF(Badges!AA27="C","E","")</f>
        <v/>
      </c>
      <c r="AW3" s="256"/>
      <c r="AX3" s="255" t="str">
        <f>IF(Badges!AB27="C","E","")</f>
        <v/>
      </c>
      <c r="AY3" s="256"/>
      <c r="AZ3" s="255" t="str">
        <f>IF(Badges!AC27="C","E","")</f>
        <v/>
      </c>
      <c r="BA3" s="256"/>
      <c r="BB3" s="255" t="str">
        <f>IF(Badges!AD27="C","E","")</f>
        <v/>
      </c>
      <c r="BC3" s="256"/>
      <c r="BD3" s="255" t="str">
        <f>IF(Badges!AE27="C","E","")</f>
        <v/>
      </c>
      <c r="BE3" s="256"/>
      <c r="BF3" s="255" t="str">
        <f>IF(Badges!AF27="C","E","")</f>
        <v/>
      </c>
      <c r="BG3" s="256"/>
      <c r="BH3" s="255" t="str">
        <f>IF(Badges!AG27="C","E","")</f>
        <v/>
      </c>
      <c r="BI3" s="257"/>
    </row>
    <row r="4" spans="1:61">
      <c r="A4" s="254" t="str">
        <f>Badges!B28</f>
        <v>Archery</v>
      </c>
      <c r="B4" s="255" t="str">
        <f>IF(Badges!D50="C","E","")</f>
        <v/>
      </c>
      <c r="C4" s="256"/>
      <c r="D4" s="255" t="str">
        <f>IF(Badges!E50="C","E","")</f>
        <v/>
      </c>
      <c r="E4" s="256"/>
      <c r="F4" s="255" t="str">
        <f>IF(Badges!F50="C","E","")</f>
        <v/>
      </c>
      <c r="G4" s="256"/>
      <c r="H4" s="255" t="str">
        <f>IF(Badges!G50="C","E","")</f>
        <v/>
      </c>
      <c r="I4" s="256"/>
      <c r="J4" s="255" t="str">
        <f>IF(Badges!H50="C","E","")</f>
        <v/>
      </c>
      <c r="K4" s="256"/>
      <c r="L4" s="255" t="str">
        <f>IF(Badges!I50="C","E","")</f>
        <v/>
      </c>
      <c r="M4" s="256"/>
      <c r="N4" s="255" t="str">
        <f>IF(Badges!J50="C","E","")</f>
        <v/>
      </c>
      <c r="O4" s="256"/>
      <c r="P4" s="255" t="str">
        <f>IF(Badges!K50="C","E","")</f>
        <v/>
      </c>
      <c r="Q4" s="256"/>
      <c r="R4" s="255" t="str">
        <f>IF(Badges!L50="C","E","")</f>
        <v/>
      </c>
      <c r="S4" s="256"/>
      <c r="T4" s="255" t="str">
        <f>IF(Badges!M50="C","E","")</f>
        <v/>
      </c>
      <c r="U4" s="256"/>
      <c r="V4" s="255" t="str">
        <f>IF(Badges!N50="C","E","")</f>
        <v/>
      </c>
      <c r="W4" s="256"/>
      <c r="X4" s="255" t="str">
        <f>IF(Badges!O50="C","E","")</f>
        <v/>
      </c>
      <c r="Y4" s="256"/>
      <c r="Z4" s="255" t="str">
        <f>IF(Badges!P50="C","E","")</f>
        <v/>
      </c>
      <c r="AA4" s="256"/>
      <c r="AB4" s="255" t="str">
        <f>IF(Badges!Q50="C","E","")</f>
        <v/>
      </c>
      <c r="AC4" s="256"/>
      <c r="AD4" s="255" t="str">
        <f>IF(Badges!R50="C","E","")</f>
        <v/>
      </c>
      <c r="AE4" s="257"/>
      <c r="AF4" s="255" t="str">
        <f>IF(Badges!S50="C","E","")</f>
        <v/>
      </c>
      <c r="AG4" s="256"/>
      <c r="AH4" s="255" t="str">
        <f>IF(Badges!T50="C","E","")</f>
        <v/>
      </c>
      <c r="AI4" s="256"/>
      <c r="AJ4" s="255" t="str">
        <f>IF(Badges!U50="C","E","")</f>
        <v/>
      </c>
      <c r="AK4" s="256"/>
      <c r="AL4" s="255" t="str">
        <f>IF(Badges!V50="C","E","")</f>
        <v/>
      </c>
      <c r="AM4" s="256"/>
      <c r="AN4" s="255" t="str">
        <f>IF(Badges!W50="C","E","")</f>
        <v/>
      </c>
      <c r="AO4" s="256"/>
      <c r="AP4" s="255" t="str">
        <f>IF(Badges!X50="C","E","")</f>
        <v/>
      </c>
      <c r="AQ4" s="256"/>
      <c r="AR4" s="255" t="str">
        <f>IF(Badges!Y50="C","E","")</f>
        <v/>
      </c>
      <c r="AS4" s="256"/>
      <c r="AT4" s="255" t="str">
        <f>IF(Badges!Z50="C","E","")</f>
        <v/>
      </c>
      <c r="AU4" s="256"/>
      <c r="AV4" s="255" t="str">
        <f>IF(Badges!AA50="C","E","")</f>
        <v/>
      </c>
      <c r="AW4" s="256"/>
      <c r="AX4" s="255" t="str">
        <f>IF(Badges!AB50="C","E","")</f>
        <v/>
      </c>
      <c r="AY4" s="256"/>
      <c r="AZ4" s="255" t="str">
        <f>IF(Badges!AC50="C","E","")</f>
        <v/>
      </c>
      <c r="BA4" s="256"/>
      <c r="BB4" s="255" t="str">
        <f>IF(Badges!AD50="C","E","")</f>
        <v/>
      </c>
      <c r="BC4" s="256"/>
      <c r="BD4" s="255" t="str">
        <f>IF(Badges!AE50="C","E","")</f>
        <v/>
      </c>
      <c r="BE4" s="256"/>
      <c r="BF4" s="255" t="str">
        <f>IF(Badges!AF50="C","E","")</f>
        <v/>
      </c>
      <c r="BG4" s="256"/>
      <c r="BH4" s="255" t="str">
        <f>IF(Badges!AG50="C","E","")</f>
        <v/>
      </c>
      <c r="BI4" s="257"/>
    </row>
    <row r="5" spans="1:61">
      <c r="A5" s="254" t="str">
        <f>Badges!B51</f>
        <v>Babysitter</v>
      </c>
      <c r="B5" s="255" t="str">
        <f>IF(Badges!D73="C","E","")</f>
        <v/>
      </c>
      <c r="C5" s="256"/>
      <c r="D5" s="255" t="str">
        <f>IF(Badges!E73="C","E","")</f>
        <v/>
      </c>
      <c r="E5" s="256"/>
      <c r="F5" s="255" t="str">
        <f>IF(Badges!F73="C","E","")</f>
        <v/>
      </c>
      <c r="G5" s="256"/>
      <c r="H5" s="255" t="str">
        <f>IF(Badges!G73="C","E","")</f>
        <v/>
      </c>
      <c r="I5" s="256"/>
      <c r="J5" s="255" t="str">
        <f>IF(Badges!H73="C","E","")</f>
        <v/>
      </c>
      <c r="K5" s="256"/>
      <c r="L5" s="255" t="str">
        <f>IF(Badges!I73="C","E","")</f>
        <v/>
      </c>
      <c r="M5" s="256"/>
      <c r="N5" s="255" t="str">
        <f>IF(Badges!J73="C","E","")</f>
        <v/>
      </c>
      <c r="O5" s="256"/>
      <c r="P5" s="255" t="str">
        <f>IF(Badges!K73="C","E","")</f>
        <v/>
      </c>
      <c r="Q5" s="256"/>
      <c r="R5" s="255" t="str">
        <f>IF(Badges!L73="C","E","")</f>
        <v/>
      </c>
      <c r="S5" s="256"/>
      <c r="T5" s="255" t="str">
        <f>IF(Badges!M73="C","E","")</f>
        <v/>
      </c>
      <c r="U5" s="256"/>
      <c r="V5" s="255" t="str">
        <f>IF(Badges!N73="C","E","")</f>
        <v/>
      </c>
      <c r="W5" s="256"/>
      <c r="X5" s="255" t="str">
        <f>IF(Badges!O73="C","E","")</f>
        <v/>
      </c>
      <c r="Y5" s="256"/>
      <c r="Z5" s="255" t="str">
        <f>IF(Badges!P73="C","E","")</f>
        <v/>
      </c>
      <c r="AA5" s="256"/>
      <c r="AB5" s="255" t="str">
        <f>IF(Badges!Q73="C","E","")</f>
        <v/>
      </c>
      <c r="AC5" s="256"/>
      <c r="AD5" s="255" t="str">
        <f>IF(Badges!R73="C","E","")</f>
        <v/>
      </c>
      <c r="AE5" s="257"/>
      <c r="AF5" s="255" t="str">
        <f>IF(Badges!S73="C","E","")</f>
        <v/>
      </c>
      <c r="AG5" s="256"/>
      <c r="AH5" s="255" t="str">
        <f>IF(Badges!T73="C","E","")</f>
        <v/>
      </c>
      <c r="AI5" s="256"/>
      <c r="AJ5" s="255" t="str">
        <f>IF(Badges!U73="C","E","")</f>
        <v/>
      </c>
      <c r="AK5" s="256"/>
      <c r="AL5" s="255" t="str">
        <f>IF(Badges!V73="C","E","")</f>
        <v/>
      </c>
      <c r="AM5" s="256"/>
      <c r="AN5" s="255" t="str">
        <f>IF(Badges!W73="C","E","")</f>
        <v/>
      </c>
      <c r="AO5" s="256"/>
      <c r="AP5" s="255" t="str">
        <f>IF(Badges!X73="C","E","")</f>
        <v/>
      </c>
      <c r="AQ5" s="256"/>
      <c r="AR5" s="255" t="str">
        <f>IF(Badges!Y73="C","E","")</f>
        <v/>
      </c>
      <c r="AS5" s="256"/>
      <c r="AT5" s="255" t="str">
        <f>IF(Badges!Z73="C","E","")</f>
        <v/>
      </c>
      <c r="AU5" s="256"/>
      <c r="AV5" s="255" t="str">
        <f>IF(Badges!AA73="C","E","")</f>
        <v/>
      </c>
      <c r="AW5" s="256"/>
      <c r="AX5" s="255" t="str">
        <f>IF(Badges!AB73="C","E","")</f>
        <v/>
      </c>
      <c r="AY5" s="256"/>
      <c r="AZ5" s="255" t="str">
        <f>IF(Badges!AC73="C","E","")</f>
        <v/>
      </c>
      <c r="BA5" s="256"/>
      <c r="BB5" s="255" t="str">
        <f>IF(Badges!AD73="C","E","")</f>
        <v/>
      </c>
      <c r="BC5" s="256"/>
      <c r="BD5" s="255" t="str">
        <f>IF(Badges!AE73="C","E","")</f>
        <v/>
      </c>
      <c r="BE5" s="256"/>
      <c r="BF5" s="255" t="str">
        <f>IF(Badges!AF73="C","E","")</f>
        <v/>
      </c>
      <c r="BG5" s="256"/>
      <c r="BH5" s="255" t="str">
        <f>IF(Badges!AG73="C","E","")</f>
        <v/>
      </c>
      <c r="BI5" s="257"/>
    </row>
    <row r="6" spans="1:61">
      <c r="A6" s="254" t="str">
        <f>Badges!B74</f>
        <v>Book Artist</v>
      </c>
      <c r="B6" s="255" t="str">
        <f>IF(Badges!D96="C","E","")</f>
        <v/>
      </c>
      <c r="C6" s="256"/>
      <c r="D6" s="255" t="str">
        <f>IF(Badges!E96="C","E","")</f>
        <v/>
      </c>
      <c r="E6" s="256"/>
      <c r="F6" s="255" t="str">
        <f>IF(Badges!F96="C","E","")</f>
        <v/>
      </c>
      <c r="G6" s="256"/>
      <c r="H6" s="255" t="str">
        <f>IF(Badges!G96="C","E","")</f>
        <v/>
      </c>
      <c r="I6" s="256"/>
      <c r="J6" s="255" t="str">
        <f>IF(Badges!H96="C","E","")</f>
        <v/>
      </c>
      <c r="K6" s="256"/>
      <c r="L6" s="255" t="str">
        <f>IF(Badges!I96="C","E","")</f>
        <v/>
      </c>
      <c r="M6" s="256"/>
      <c r="N6" s="255" t="str">
        <f>IF(Badges!J96="C","E","")</f>
        <v/>
      </c>
      <c r="O6" s="256"/>
      <c r="P6" s="255" t="str">
        <f>IF(Badges!K96="C","E","")</f>
        <v/>
      </c>
      <c r="Q6" s="256"/>
      <c r="R6" s="255" t="str">
        <f>IF(Badges!L96="C","E","")</f>
        <v/>
      </c>
      <c r="S6" s="256"/>
      <c r="T6" s="255" t="str">
        <f>IF(Badges!M96="C","E","")</f>
        <v/>
      </c>
      <c r="U6" s="256"/>
      <c r="V6" s="255" t="str">
        <f>IF(Badges!N96="C","E","")</f>
        <v/>
      </c>
      <c r="W6" s="256"/>
      <c r="X6" s="255" t="str">
        <f>IF(Badges!O96="C","E","")</f>
        <v/>
      </c>
      <c r="Y6" s="256"/>
      <c r="Z6" s="255" t="str">
        <f>IF(Badges!P96="C","E","")</f>
        <v/>
      </c>
      <c r="AA6" s="256"/>
      <c r="AB6" s="255" t="str">
        <f>IF(Badges!Q96="C","E","")</f>
        <v/>
      </c>
      <c r="AC6" s="256"/>
      <c r="AD6" s="255" t="str">
        <f>IF(Badges!R96="C","E","")</f>
        <v/>
      </c>
      <c r="AE6" s="257"/>
      <c r="AF6" s="255" t="str">
        <f>IF(Badges!S96="C","E","")</f>
        <v/>
      </c>
      <c r="AG6" s="256"/>
      <c r="AH6" s="255" t="str">
        <f>IF(Badges!T96="C","E","")</f>
        <v/>
      </c>
      <c r="AI6" s="256"/>
      <c r="AJ6" s="255" t="str">
        <f>IF(Badges!U96="C","E","")</f>
        <v/>
      </c>
      <c r="AK6" s="256"/>
      <c r="AL6" s="255" t="str">
        <f>IF(Badges!V96="C","E","")</f>
        <v/>
      </c>
      <c r="AM6" s="256"/>
      <c r="AN6" s="255" t="str">
        <f>IF(Badges!W96="C","E","")</f>
        <v/>
      </c>
      <c r="AO6" s="256"/>
      <c r="AP6" s="255" t="str">
        <f>IF(Badges!X96="C","E","")</f>
        <v/>
      </c>
      <c r="AQ6" s="256"/>
      <c r="AR6" s="255" t="str">
        <f>IF(Badges!Y96="C","E","")</f>
        <v/>
      </c>
      <c r="AS6" s="256"/>
      <c r="AT6" s="255" t="str">
        <f>IF(Badges!Z96="C","E","")</f>
        <v/>
      </c>
      <c r="AU6" s="256"/>
      <c r="AV6" s="255" t="str">
        <f>IF(Badges!AA96="C","E","")</f>
        <v/>
      </c>
      <c r="AW6" s="256"/>
      <c r="AX6" s="255" t="str">
        <f>IF(Badges!AB96="C","E","")</f>
        <v/>
      </c>
      <c r="AY6" s="256"/>
      <c r="AZ6" s="255" t="str">
        <f>IF(Badges!AC96="C","E","")</f>
        <v/>
      </c>
      <c r="BA6" s="256"/>
      <c r="BB6" s="255" t="str">
        <f>IF(Badges!AD96="C","E","")</f>
        <v/>
      </c>
      <c r="BC6" s="256"/>
      <c r="BD6" s="255" t="str">
        <f>IF(Badges!AE96="C","E","")</f>
        <v/>
      </c>
      <c r="BE6" s="256"/>
      <c r="BF6" s="255" t="str">
        <f>IF(Badges!AF96="C","E","")</f>
        <v/>
      </c>
      <c r="BG6" s="256"/>
      <c r="BH6" s="255" t="str">
        <f>IF(Badges!AG96="C","E","")</f>
        <v/>
      </c>
      <c r="BI6" s="257"/>
    </row>
    <row r="7" spans="1:61">
      <c r="A7" s="254" t="str">
        <f>Badges!B97</f>
        <v>Budgeting</v>
      </c>
      <c r="B7" s="255" t="str">
        <f>IF(Badges!D119="C","E","")</f>
        <v/>
      </c>
      <c r="C7" s="256"/>
      <c r="D7" s="255" t="str">
        <f>IF(Badges!E119="C","E","")</f>
        <v/>
      </c>
      <c r="E7" s="256"/>
      <c r="F7" s="255" t="str">
        <f>IF(Badges!F119="C","E","")</f>
        <v/>
      </c>
      <c r="G7" s="256"/>
      <c r="H7" s="255" t="str">
        <f>IF(Badges!G119="C","E","")</f>
        <v/>
      </c>
      <c r="I7" s="256"/>
      <c r="J7" s="255" t="str">
        <f>IF(Badges!H119="C","E","")</f>
        <v/>
      </c>
      <c r="K7" s="256"/>
      <c r="L7" s="255" t="str">
        <f>IF(Badges!I119="C","E","")</f>
        <v/>
      </c>
      <c r="M7" s="256"/>
      <c r="N7" s="255" t="str">
        <f>IF(Badges!J119="C","E","")</f>
        <v/>
      </c>
      <c r="O7" s="256"/>
      <c r="P7" s="255" t="str">
        <f>IF(Badges!K119="C","E","")</f>
        <v/>
      </c>
      <c r="Q7" s="256"/>
      <c r="R7" s="255" t="str">
        <f>IF(Badges!L119="C","E","")</f>
        <v/>
      </c>
      <c r="S7" s="256"/>
      <c r="T7" s="255" t="str">
        <f>IF(Badges!M119="C","E","")</f>
        <v/>
      </c>
      <c r="U7" s="256"/>
      <c r="V7" s="255" t="str">
        <f>IF(Badges!N119="C","E","")</f>
        <v/>
      </c>
      <c r="W7" s="256"/>
      <c r="X7" s="255" t="str">
        <f>IF(Badges!O119="C","E","")</f>
        <v/>
      </c>
      <c r="Y7" s="256"/>
      <c r="Z7" s="255" t="str">
        <f>IF(Badges!P119="C","E","")</f>
        <v/>
      </c>
      <c r="AA7" s="256"/>
      <c r="AB7" s="255" t="str">
        <f>IF(Badges!Q119="C","E","")</f>
        <v/>
      </c>
      <c r="AC7" s="256"/>
      <c r="AD7" s="255" t="str">
        <f>IF(Badges!R119="C","E","")</f>
        <v/>
      </c>
      <c r="AE7" s="257"/>
      <c r="AF7" s="255" t="str">
        <f>IF(Badges!S119="C","E","")</f>
        <v/>
      </c>
      <c r="AG7" s="256"/>
      <c r="AH7" s="255" t="str">
        <f>IF(Badges!T119="C","E","")</f>
        <v/>
      </c>
      <c r="AI7" s="256"/>
      <c r="AJ7" s="255" t="str">
        <f>IF(Badges!U119="C","E","")</f>
        <v/>
      </c>
      <c r="AK7" s="256"/>
      <c r="AL7" s="255" t="str">
        <f>IF(Badges!V119="C","E","")</f>
        <v/>
      </c>
      <c r="AM7" s="256"/>
      <c r="AN7" s="255" t="str">
        <f>IF(Badges!W119="C","E","")</f>
        <v/>
      </c>
      <c r="AO7" s="256"/>
      <c r="AP7" s="255" t="str">
        <f>IF(Badges!X119="C","E","")</f>
        <v/>
      </c>
      <c r="AQ7" s="256"/>
      <c r="AR7" s="255" t="str">
        <f>IF(Badges!Y119="C","E","")</f>
        <v/>
      </c>
      <c r="AS7" s="256"/>
      <c r="AT7" s="255" t="str">
        <f>IF(Badges!Z119="C","E","")</f>
        <v/>
      </c>
      <c r="AU7" s="256"/>
      <c r="AV7" s="255" t="str">
        <f>IF(Badges!AA119="C","E","")</f>
        <v/>
      </c>
      <c r="AW7" s="256"/>
      <c r="AX7" s="255" t="str">
        <f>IF(Badges!AB119="C","E","")</f>
        <v/>
      </c>
      <c r="AY7" s="256"/>
      <c r="AZ7" s="255" t="str">
        <f>IF(Badges!AC119="C","E","")</f>
        <v/>
      </c>
      <c r="BA7" s="256"/>
      <c r="BB7" s="255" t="str">
        <f>IF(Badges!AD119="C","E","")</f>
        <v/>
      </c>
      <c r="BC7" s="256"/>
      <c r="BD7" s="255" t="str">
        <f>IF(Badges!AE119="C","E","")</f>
        <v/>
      </c>
      <c r="BE7" s="256"/>
      <c r="BF7" s="255" t="str">
        <f>IF(Badges!AF119="C","E","")</f>
        <v/>
      </c>
      <c r="BG7" s="256"/>
      <c r="BH7" s="255" t="str">
        <f>IF(Badges!AG119="C","E","")</f>
        <v/>
      </c>
      <c r="BI7" s="257"/>
    </row>
    <row r="8" spans="1:61">
      <c r="A8" s="254" t="str">
        <f>Badges!B120</f>
        <v>Business Creator</v>
      </c>
      <c r="B8" s="255" t="str">
        <f>IF(Badges!D142="C","E","")</f>
        <v/>
      </c>
      <c r="C8" s="256"/>
      <c r="D8" s="255" t="str">
        <f>IF(Badges!E142="C","E","")</f>
        <v/>
      </c>
      <c r="E8" s="256"/>
      <c r="F8" s="255" t="str">
        <f>IF(Badges!F142="C","E","")</f>
        <v/>
      </c>
      <c r="G8" s="256"/>
      <c r="H8" s="255" t="str">
        <f>IF(Badges!G142="C","E","")</f>
        <v/>
      </c>
      <c r="I8" s="256"/>
      <c r="J8" s="255" t="str">
        <f>IF(Badges!H142="C","E","")</f>
        <v/>
      </c>
      <c r="K8" s="256"/>
      <c r="L8" s="255" t="str">
        <f>IF(Badges!I142="C","E","")</f>
        <v/>
      </c>
      <c r="M8" s="256"/>
      <c r="N8" s="255" t="str">
        <f>IF(Badges!J142="C","E","")</f>
        <v/>
      </c>
      <c r="O8" s="256"/>
      <c r="P8" s="255" t="str">
        <f>IF(Badges!K142="C","E","")</f>
        <v/>
      </c>
      <c r="Q8" s="256"/>
      <c r="R8" s="255" t="str">
        <f>IF(Badges!L142="C","E","")</f>
        <v/>
      </c>
      <c r="S8" s="256"/>
      <c r="T8" s="255" t="str">
        <f>IF(Badges!M142="C","E","")</f>
        <v/>
      </c>
      <c r="U8" s="256"/>
      <c r="V8" s="255" t="str">
        <f>IF(Badges!N142="C","E","")</f>
        <v/>
      </c>
      <c r="W8" s="256"/>
      <c r="X8" s="255" t="str">
        <f>IF(Badges!O142="C","E","")</f>
        <v/>
      </c>
      <c r="Y8" s="256"/>
      <c r="Z8" s="255" t="str">
        <f>IF(Badges!P142="C","E","")</f>
        <v/>
      </c>
      <c r="AA8" s="256"/>
      <c r="AB8" s="255" t="str">
        <f>IF(Badges!Q142="C","E","")</f>
        <v/>
      </c>
      <c r="AC8" s="256"/>
      <c r="AD8" s="255" t="str">
        <f>IF(Badges!R142="C","E","")</f>
        <v/>
      </c>
      <c r="AE8" s="257"/>
      <c r="AF8" s="255" t="str">
        <f>IF(Badges!S142="C","E","")</f>
        <v/>
      </c>
      <c r="AG8" s="256"/>
      <c r="AH8" s="255" t="str">
        <f>IF(Badges!T142="C","E","")</f>
        <v/>
      </c>
      <c r="AI8" s="256"/>
      <c r="AJ8" s="255" t="str">
        <f>IF(Badges!U142="C","E","")</f>
        <v/>
      </c>
      <c r="AK8" s="256"/>
      <c r="AL8" s="255" t="str">
        <f>IF(Badges!V142="C","E","")</f>
        <v/>
      </c>
      <c r="AM8" s="256"/>
      <c r="AN8" s="255" t="str">
        <f>IF(Badges!W142="C","E","")</f>
        <v/>
      </c>
      <c r="AO8" s="256"/>
      <c r="AP8" s="255" t="str">
        <f>IF(Badges!X142="C","E","")</f>
        <v/>
      </c>
      <c r="AQ8" s="256"/>
      <c r="AR8" s="255" t="str">
        <f>IF(Badges!Y142="C","E","")</f>
        <v/>
      </c>
      <c r="AS8" s="256"/>
      <c r="AT8" s="255" t="str">
        <f>IF(Badges!Z142="C","E","")</f>
        <v/>
      </c>
      <c r="AU8" s="256"/>
      <c r="AV8" s="255" t="str">
        <f>IF(Badges!AA142="C","E","")</f>
        <v/>
      </c>
      <c r="AW8" s="256"/>
      <c r="AX8" s="255" t="str">
        <f>IF(Badges!AB142="C","E","")</f>
        <v/>
      </c>
      <c r="AY8" s="256"/>
      <c r="AZ8" s="255" t="str">
        <f>IF(Badges!AC142="C","E","")</f>
        <v/>
      </c>
      <c r="BA8" s="256"/>
      <c r="BB8" s="255" t="str">
        <f>IF(Badges!AD142="C","E","")</f>
        <v/>
      </c>
      <c r="BC8" s="256"/>
      <c r="BD8" s="255" t="str">
        <f>IF(Badges!AE142="C","E","")</f>
        <v/>
      </c>
      <c r="BE8" s="256"/>
      <c r="BF8" s="255" t="str">
        <f>IF(Badges!AF142="C","E","")</f>
        <v/>
      </c>
      <c r="BG8" s="256"/>
      <c r="BH8" s="255" t="str">
        <f>IF(Badges!AG142="C","E","")</f>
        <v/>
      </c>
      <c r="BI8" s="257"/>
    </row>
    <row r="9" spans="1:61">
      <c r="A9" s="254" t="str">
        <f>Badges!B143</f>
        <v>Business Plan</v>
      </c>
      <c r="B9" s="255" t="str">
        <f>IF(Badges!D155="C","E","")</f>
        <v/>
      </c>
      <c r="C9" s="256"/>
      <c r="D9" s="255" t="str">
        <f>IF(Badges!E155="C","E","")</f>
        <v/>
      </c>
      <c r="E9" s="256"/>
      <c r="F9" s="255" t="str">
        <f>IF(Badges!F155="C","E","")</f>
        <v/>
      </c>
      <c r="G9" s="256"/>
      <c r="H9" s="255" t="str">
        <f>IF(Badges!G155="C","E","")</f>
        <v/>
      </c>
      <c r="I9" s="256"/>
      <c r="J9" s="255" t="str">
        <f>IF(Badges!H155="C","E","")</f>
        <v/>
      </c>
      <c r="K9" s="256"/>
      <c r="L9" s="255" t="str">
        <f>IF(Badges!I155="C","E","")</f>
        <v/>
      </c>
      <c r="M9" s="256"/>
      <c r="N9" s="255" t="str">
        <f>IF(Badges!J155="C","E","")</f>
        <v/>
      </c>
      <c r="O9" s="256"/>
      <c r="P9" s="255" t="str">
        <f>IF(Badges!K155="C","E","")</f>
        <v/>
      </c>
      <c r="Q9" s="256"/>
      <c r="R9" s="255" t="str">
        <f>IF(Badges!L155="C","E","")</f>
        <v/>
      </c>
      <c r="S9" s="256"/>
      <c r="T9" s="255" t="str">
        <f>IF(Badges!M155="C","E","")</f>
        <v/>
      </c>
      <c r="U9" s="256"/>
      <c r="V9" s="255" t="str">
        <f>IF(Badges!N155="C","E","")</f>
        <v/>
      </c>
      <c r="W9" s="256"/>
      <c r="X9" s="255" t="str">
        <f>IF(Badges!O155="C","E","")</f>
        <v/>
      </c>
      <c r="Y9" s="256"/>
      <c r="Z9" s="255" t="str">
        <f>IF(Badges!P155="C","E","")</f>
        <v/>
      </c>
      <c r="AA9" s="256"/>
      <c r="AB9" s="255" t="str">
        <f>IF(Badges!Q155="C","E","")</f>
        <v/>
      </c>
      <c r="AC9" s="256"/>
      <c r="AD9" s="255" t="str">
        <f>IF(Badges!R155="C","E","")</f>
        <v/>
      </c>
      <c r="AE9" s="257"/>
      <c r="AF9" s="255" t="str">
        <f>IF(Badges!S155="C","E","")</f>
        <v/>
      </c>
      <c r="AG9" s="256"/>
      <c r="AH9" s="255" t="str">
        <f>IF(Badges!T155="C","E","")</f>
        <v/>
      </c>
      <c r="AI9" s="256"/>
      <c r="AJ9" s="255" t="str">
        <f>IF(Badges!U155="C","E","")</f>
        <v/>
      </c>
      <c r="AK9" s="256"/>
      <c r="AL9" s="255" t="str">
        <f>IF(Badges!V155="C","E","")</f>
        <v/>
      </c>
      <c r="AM9" s="256"/>
      <c r="AN9" s="255" t="str">
        <f>IF(Badges!W155="C","E","")</f>
        <v/>
      </c>
      <c r="AO9" s="256"/>
      <c r="AP9" s="255" t="str">
        <f>IF(Badges!X155="C","E","")</f>
        <v/>
      </c>
      <c r="AQ9" s="256"/>
      <c r="AR9" s="255" t="str">
        <f>IF(Badges!Y155="C","E","")</f>
        <v/>
      </c>
      <c r="AS9" s="256"/>
      <c r="AT9" s="255" t="str">
        <f>IF(Badges!Z155="C","E","")</f>
        <v/>
      </c>
      <c r="AU9" s="256"/>
      <c r="AV9" s="255" t="str">
        <f>IF(Badges!AA155="C","E","")</f>
        <v/>
      </c>
      <c r="AW9" s="256"/>
      <c r="AX9" s="255" t="str">
        <f>IF(Badges!AB155="C","E","")</f>
        <v/>
      </c>
      <c r="AY9" s="256"/>
      <c r="AZ9" s="255" t="str">
        <f>IF(Badges!AC155="C","E","")</f>
        <v/>
      </c>
      <c r="BA9" s="256"/>
      <c r="BB9" s="255" t="str">
        <f>IF(Badges!AD155="C","E","")</f>
        <v/>
      </c>
      <c r="BC9" s="256"/>
      <c r="BD9" s="255" t="str">
        <f>IF(Badges!AE155="C","E","")</f>
        <v/>
      </c>
      <c r="BE9" s="256"/>
      <c r="BF9" s="255" t="str">
        <f>IF(Badges!AF155="C","E","")</f>
        <v/>
      </c>
      <c r="BG9" s="256"/>
      <c r="BH9" s="255" t="str">
        <f>IF(Badges!AG155="C","E","")</f>
        <v/>
      </c>
      <c r="BI9" s="257"/>
    </row>
    <row r="10" spans="1:61">
      <c r="A10" s="254" t="s">
        <v>1143</v>
      </c>
      <c r="B10" s="255" t="str">
        <f>IF(Badges!D178="C","E","")</f>
        <v/>
      </c>
      <c r="C10" s="256"/>
      <c r="D10" s="255" t="str">
        <f>IF(Badges!E178="C","E","")</f>
        <v/>
      </c>
      <c r="E10" s="256"/>
      <c r="F10" s="255" t="str">
        <f>IF(Badges!F178="C","E","")</f>
        <v/>
      </c>
      <c r="G10" s="256"/>
      <c r="H10" s="255" t="str">
        <f>IF(Badges!G178="C","E","")</f>
        <v/>
      </c>
      <c r="I10" s="256"/>
      <c r="J10" s="255" t="str">
        <f>IF(Badges!H178="C","E","")</f>
        <v/>
      </c>
      <c r="K10" s="256"/>
      <c r="L10" s="255" t="str">
        <f>IF(Badges!I178="C","E","")</f>
        <v/>
      </c>
      <c r="M10" s="256"/>
      <c r="N10" s="255" t="str">
        <f>IF(Badges!J178="C","E","")</f>
        <v/>
      </c>
      <c r="O10" s="256"/>
      <c r="P10" s="255" t="str">
        <f>IF(Badges!K178="C","E","")</f>
        <v/>
      </c>
      <c r="Q10" s="256"/>
      <c r="R10" s="255" t="str">
        <f>IF(Badges!L178="C","E","")</f>
        <v/>
      </c>
      <c r="S10" s="256"/>
      <c r="T10" s="255" t="str">
        <f>IF(Badges!M178="C","E","")</f>
        <v/>
      </c>
      <c r="U10" s="256"/>
      <c r="V10" s="255" t="str">
        <f>IF(Badges!N178="C","E","")</f>
        <v/>
      </c>
      <c r="W10" s="256"/>
      <c r="X10" s="255" t="str">
        <f>IF(Badges!O178="C","E","")</f>
        <v/>
      </c>
      <c r="Y10" s="256"/>
      <c r="Z10" s="255" t="str">
        <f>IF(Badges!P178="C","E","")</f>
        <v/>
      </c>
      <c r="AA10" s="256"/>
      <c r="AB10" s="255" t="str">
        <f>IF(Badges!Q178="C","E","")</f>
        <v/>
      </c>
      <c r="AC10" s="256"/>
      <c r="AD10" s="255" t="str">
        <f>IF(Badges!R178="C","E","")</f>
        <v/>
      </c>
      <c r="AE10" s="257"/>
      <c r="AF10" s="255" t="str">
        <f>IF(Badges!S178="C","E","")</f>
        <v/>
      </c>
      <c r="AG10" s="256"/>
      <c r="AH10" s="255" t="str">
        <f>IF(Badges!T178="C","E","")</f>
        <v/>
      </c>
      <c r="AI10" s="256"/>
      <c r="AJ10" s="255" t="str">
        <f>IF(Badges!U178="C","E","")</f>
        <v/>
      </c>
      <c r="AK10" s="256"/>
      <c r="AL10" s="255" t="str">
        <f>IF(Badges!V178="C","E","")</f>
        <v/>
      </c>
      <c r="AM10" s="256"/>
      <c r="AN10" s="255" t="str">
        <f>IF(Badges!W178="C","E","")</f>
        <v/>
      </c>
      <c r="AO10" s="256"/>
      <c r="AP10" s="255" t="str">
        <f>IF(Badges!X178="C","E","")</f>
        <v/>
      </c>
      <c r="AQ10" s="256"/>
      <c r="AR10" s="255" t="str">
        <f>IF(Badges!Y178="C","E","")</f>
        <v/>
      </c>
      <c r="AS10" s="256"/>
      <c r="AT10" s="255" t="str">
        <f>IF(Badges!Z178="C","E","")</f>
        <v/>
      </c>
      <c r="AU10" s="256"/>
      <c r="AV10" s="255" t="str">
        <f>IF(Badges!AA178="C","E","")</f>
        <v/>
      </c>
      <c r="AW10" s="256"/>
      <c r="AX10" s="255" t="str">
        <f>IF(Badges!AB178="C","E","")</f>
        <v/>
      </c>
      <c r="AY10" s="256"/>
      <c r="AZ10" s="255" t="str">
        <f>IF(Badges!AC178="C","E","")</f>
        <v/>
      </c>
      <c r="BA10" s="256"/>
      <c r="BB10" s="255" t="str">
        <f>IF(Badges!AD178="C","E","")</f>
        <v/>
      </c>
      <c r="BC10" s="256"/>
      <c r="BD10" s="255" t="str">
        <f>IF(Badges!AE178="C","E","")</f>
        <v/>
      </c>
      <c r="BE10" s="256"/>
      <c r="BF10" s="255" t="str">
        <f>IF(Badges!AF178="C","E","")</f>
        <v/>
      </c>
      <c r="BG10" s="256"/>
      <c r="BH10" s="255" t="str">
        <f>IF(Badges!AG178="C","E","")</f>
        <v/>
      </c>
      <c r="BI10" s="257"/>
    </row>
    <row r="11" spans="1:61">
      <c r="A11" s="254" t="str">
        <f>Badges!B179</f>
        <v>Comic Artist</v>
      </c>
      <c r="B11" s="255" t="str">
        <f>IF(Badges!D201="C","E","")</f>
        <v/>
      </c>
      <c r="C11" s="256"/>
      <c r="D11" s="255" t="str">
        <f>IF(Badges!E201="C","E","")</f>
        <v/>
      </c>
      <c r="E11" s="256"/>
      <c r="F11" s="255" t="str">
        <f>IF(Badges!F201="C","E","")</f>
        <v/>
      </c>
      <c r="G11" s="256"/>
      <c r="H11" s="255" t="str">
        <f>IF(Badges!G201="C","E","")</f>
        <v/>
      </c>
      <c r="I11" s="256"/>
      <c r="J11" s="255" t="str">
        <f>IF(Badges!H201="C","E","")</f>
        <v/>
      </c>
      <c r="K11" s="256"/>
      <c r="L11" s="255" t="str">
        <f>IF(Badges!I201="C","E","")</f>
        <v/>
      </c>
      <c r="M11" s="256"/>
      <c r="N11" s="255" t="str">
        <f>IF(Badges!J201="C","E","")</f>
        <v/>
      </c>
      <c r="O11" s="256"/>
      <c r="P11" s="255" t="str">
        <f>IF(Badges!K201="C","E","")</f>
        <v/>
      </c>
      <c r="Q11" s="256"/>
      <c r="R11" s="255" t="str">
        <f>IF(Badges!L201="C","E","")</f>
        <v/>
      </c>
      <c r="S11" s="256"/>
      <c r="T11" s="255" t="str">
        <f>IF(Badges!M201="C","E","")</f>
        <v/>
      </c>
      <c r="U11" s="256"/>
      <c r="V11" s="255" t="str">
        <f>IF(Badges!N201="C","E","")</f>
        <v/>
      </c>
      <c r="W11" s="256"/>
      <c r="X11" s="255" t="str">
        <f>IF(Badges!O201="C","E","")</f>
        <v/>
      </c>
      <c r="Y11" s="256"/>
      <c r="Z11" s="255" t="str">
        <f>IF(Badges!P201="C","E","")</f>
        <v/>
      </c>
      <c r="AA11" s="256"/>
      <c r="AB11" s="255" t="str">
        <f>IF(Badges!Q201="C","E","")</f>
        <v/>
      </c>
      <c r="AC11" s="256"/>
      <c r="AD11" s="255" t="str">
        <f>IF(Badges!R201="C","E","")</f>
        <v/>
      </c>
      <c r="AE11" s="257"/>
      <c r="AF11" s="255" t="str">
        <f>IF(Badges!S201="C","E","")</f>
        <v/>
      </c>
      <c r="AG11" s="256"/>
      <c r="AH11" s="255" t="str">
        <f>IF(Badges!T201="C","E","")</f>
        <v/>
      </c>
      <c r="AI11" s="256"/>
      <c r="AJ11" s="255" t="str">
        <f>IF(Badges!U201="C","E","")</f>
        <v/>
      </c>
      <c r="AK11" s="256"/>
      <c r="AL11" s="255" t="str">
        <f>IF(Badges!V201="C","E","")</f>
        <v/>
      </c>
      <c r="AM11" s="256"/>
      <c r="AN11" s="255" t="str">
        <f>IF(Badges!W201="C","E","")</f>
        <v/>
      </c>
      <c r="AO11" s="256"/>
      <c r="AP11" s="255" t="str">
        <f>IF(Badges!X201="C","E","")</f>
        <v/>
      </c>
      <c r="AQ11" s="256"/>
      <c r="AR11" s="255" t="str">
        <f>IF(Badges!Y201="C","E","")</f>
        <v/>
      </c>
      <c r="AS11" s="256"/>
      <c r="AT11" s="255" t="str">
        <f>IF(Badges!Z201="C","E","")</f>
        <v/>
      </c>
      <c r="AU11" s="256"/>
      <c r="AV11" s="255" t="str">
        <f>IF(Badges!AA201="C","E","")</f>
        <v/>
      </c>
      <c r="AW11" s="256"/>
      <c r="AX11" s="255" t="str">
        <f>IF(Badges!AB201="C","E","")</f>
        <v/>
      </c>
      <c r="AY11" s="256"/>
      <c r="AZ11" s="255" t="str">
        <f>IF(Badges!AC201="C","E","")</f>
        <v/>
      </c>
      <c r="BA11" s="256"/>
      <c r="BB11" s="255" t="str">
        <f>IF(Badges!AD201="C","E","")</f>
        <v/>
      </c>
      <c r="BC11" s="256"/>
      <c r="BD11" s="255" t="str">
        <f>IF(Badges!AE201="C","E","")</f>
        <v/>
      </c>
      <c r="BE11" s="256"/>
      <c r="BF11" s="255" t="str">
        <f>IF(Badges!AF201="C","E","")</f>
        <v/>
      </c>
      <c r="BG11" s="256"/>
      <c r="BH11" s="255" t="str">
        <f>IF(Badges!AG201="C","E","")</f>
        <v/>
      </c>
      <c r="BI11" s="257"/>
    </row>
    <row r="12" spans="1:61">
      <c r="A12" s="254" t="str">
        <f>Badges!B202</f>
        <v>Comparison Shopping</v>
      </c>
      <c r="B12" s="255" t="str">
        <f>IF(Badges!D224="C","E","")</f>
        <v/>
      </c>
      <c r="C12" s="256"/>
      <c r="D12" s="255" t="str">
        <f>IF(Badges!E224="C","E","")</f>
        <v/>
      </c>
      <c r="E12" s="256"/>
      <c r="F12" s="255" t="str">
        <f>IF(Badges!F224="C","E","")</f>
        <v/>
      </c>
      <c r="G12" s="256"/>
      <c r="H12" s="255" t="str">
        <f>IF(Badges!G224="C","E","")</f>
        <v/>
      </c>
      <c r="I12" s="256"/>
      <c r="J12" s="255" t="str">
        <f>IF(Badges!H224="C","E","")</f>
        <v/>
      </c>
      <c r="K12" s="256"/>
      <c r="L12" s="255" t="str">
        <f>IF(Badges!I224="C","E","")</f>
        <v/>
      </c>
      <c r="M12" s="256"/>
      <c r="N12" s="255" t="str">
        <f>IF(Badges!J224="C","E","")</f>
        <v/>
      </c>
      <c r="O12" s="256"/>
      <c r="P12" s="255" t="str">
        <f>IF(Badges!K224="C","E","")</f>
        <v/>
      </c>
      <c r="Q12" s="256"/>
      <c r="R12" s="255" t="str">
        <f>IF(Badges!L224="C","E","")</f>
        <v/>
      </c>
      <c r="S12" s="256"/>
      <c r="T12" s="255" t="str">
        <f>IF(Badges!M224="C","E","")</f>
        <v/>
      </c>
      <c r="U12" s="256"/>
      <c r="V12" s="255" t="str">
        <f>IF(Badges!N224="C","E","")</f>
        <v/>
      </c>
      <c r="W12" s="256"/>
      <c r="X12" s="255" t="str">
        <f>IF(Badges!O224="C","E","")</f>
        <v/>
      </c>
      <c r="Y12" s="256"/>
      <c r="Z12" s="255" t="str">
        <f>IF(Badges!P224="C","E","")</f>
        <v/>
      </c>
      <c r="AA12" s="256"/>
      <c r="AB12" s="255" t="str">
        <f>IF(Badges!Q224="C","E","")</f>
        <v/>
      </c>
      <c r="AC12" s="256"/>
      <c r="AD12" s="255" t="str">
        <f>IF(Badges!R224="C","E","")</f>
        <v/>
      </c>
      <c r="AE12" s="257"/>
      <c r="AF12" s="255" t="str">
        <f>IF(Badges!S224="C","E","")</f>
        <v/>
      </c>
      <c r="AG12" s="256"/>
      <c r="AH12" s="255" t="str">
        <f>IF(Badges!T224="C","E","")</f>
        <v/>
      </c>
      <c r="AI12" s="256"/>
      <c r="AJ12" s="255" t="str">
        <f>IF(Badges!U224="C","E","")</f>
        <v/>
      </c>
      <c r="AK12" s="256"/>
      <c r="AL12" s="255" t="str">
        <f>IF(Badges!V224="C","E","")</f>
        <v/>
      </c>
      <c r="AM12" s="256"/>
      <c r="AN12" s="255" t="str">
        <f>IF(Badges!W224="C","E","")</f>
        <v/>
      </c>
      <c r="AO12" s="256"/>
      <c r="AP12" s="255" t="str">
        <f>IF(Badges!X224="C","E","")</f>
        <v/>
      </c>
      <c r="AQ12" s="256"/>
      <c r="AR12" s="255" t="str">
        <f>IF(Badges!Y224="C","E","")</f>
        <v/>
      </c>
      <c r="AS12" s="256"/>
      <c r="AT12" s="255" t="str">
        <f>IF(Badges!Z224="C","E","")</f>
        <v/>
      </c>
      <c r="AU12" s="256"/>
      <c r="AV12" s="255" t="str">
        <f>IF(Badges!AA224="C","E","")</f>
        <v/>
      </c>
      <c r="AW12" s="256"/>
      <c r="AX12" s="255" t="str">
        <f>IF(Badges!AB224="C","E","")</f>
        <v/>
      </c>
      <c r="AY12" s="256"/>
      <c r="AZ12" s="255" t="str">
        <f>IF(Badges!AC224="C","E","")</f>
        <v/>
      </c>
      <c r="BA12" s="256"/>
      <c r="BB12" s="255" t="str">
        <f>IF(Badges!AD224="C","E","")</f>
        <v/>
      </c>
      <c r="BC12" s="256"/>
      <c r="BD12" s="255" t="str">
        <f>IF(Badges!AE224="C","E","")</f>
        <v/>
      </c>
      <c r="BE12" s="256"/>
      <c r="BF12" s="255" t="str">
        <f>IF(Badges!AF224="C","E","")</f>
        <v/>
      </c>
      <c r="BG12" s="256"/>
      <c r="BH12" s="255" t="str">
        <f>IF(Badges!AG224="C","E","")</f>
        <v/>
      </c>
      <c r="BI12" s="257"/>
    </row>
    <row r="13" spans="1:61">
      <c r="A13" s="254" t="str">
        <f>Badges!B225</f>
        <v>Democracy for Cadettes</v>
      </c>
      <c r="B13" s="255" t="str">
        <f>IF(Badges!D247="C","E","")</f>
        <v/>
      </c>
      <c r="C13" s="256"/>
      <c r="D13" s="255" t="str">
        <f>IF(Badges!E247="C","E","")</f>
        <v/>
      </c>
      <c r="E13" s="256"/>
      <c r="F13" s="255" t="str">
        <f>IF(Badges!F247="C","E","")</f>
        <v/>
      </c>
      <c r="G13" s="256"/>
      <c r="H13" s="255" t="str">
        <f>IF(Badges!G247="C","E","")</f>
        <v/>
      </c>
      <c r="I13" s="256"/>
      <c r="J13" s="255" t="str">
        <f>IF(Badges!H247="C","E","")</f>
        <v/>
      </c>
      <c r="K13" s="256"/>
      <c r="L13" s="255" t="str">
        <f>IF(Badges!I247="C","E","")</f>
        <v/>
      </c>
      <c r="M13" s="256"/>
      <c r="N13" s="255" t="str">
        <f>IF(Badges!J247="C","E","")</f>
        <v/>
      </c>
      <c r="O13" s="256"/>
      <c r="P13" s="255" t="str">
        <f>IF(Badges!K247="C","E","")</f>
        <v/>
      </c>
      <c r="Q13" s="256"/>
      <c r="R13" s="255" t="str">
        <f>IF(Badges!L247="C","E","")</f>
        <v/>
      </c>
      <c r="S13" s="256"/>
      <c r="T13" s="255" t="str">
        <f>IF(Badges!M247="C","E","")</f>
        <v/>
      </c>
      <c r="U13" s="256"/>
      <c r="V13" s="255" t="str">
        <f>IF(Badges!N247="C","E","")</f>
        <v/>
      </c>
      <c r="W13" s="256"/>
      <c r="X13" s="255" t="str">
        <f>IF(Badges!O247="C","E","")</f>
        <v/>
      </c>
      <c r="Y13" s="256"/>
      <c r="Z13" s="255" t="str">
        <f>IF(Badges!P247="C","E","")</f>
        <v/>
      </c>
      <c r="AA13" s="256"/>
      <c r="AB13" s="255" t="str">
        <f>IF(Badges!Q247="C","E","")</f>
        <v/>
      </c>
      <c r="AC13" s="256"/>
      <c r="AD13" s="255" t="str">
        <f>IF(Badges!R247="C","E","")</f>
        <v/>
      </c>
      <c r="AE13" s="257"/>
      <c r="AF13" s="255" t="str">
        <f>IF(Badges!S247="C","E","")</f>
        <v/>
      </c>
      <c r="AG13" s="256"/>
      <c r="AH13" s="255" t="str">
        <f>IF(Badges!T247="C","E","")</f>
        <v/>
      </c>
      <c r="AI13" s="256"/>
      <c r="AJ13" s="255" t="str">
        <f>IF(Badges!U247="C","E","")</f>
        <v/>
      </c>
      <c r="AK13" s="256"/>
      <c r="AL13" s="255" t="str">
        <f>IF(Badges!V247="C","E","")</f>
        <v/>
      </c>
      <c r="AM13" s="256"/>
      <c r="AN13" s="255" t="str">
        <f>IF(Badges!W247="C","E","")</f>
        <v/>
      </c>
      <c r="AO13" s="256"/>
      <c r="AP13" s="255" t="str">
        <f>IF(Badges!X247="C","E","")</f>
        <v/>
      </c>
      <c r="AQ13" s="256"/>
      <c r="AR13" s="255" t="str">
        <f>IF(Badges!Y247="C","E","")</f>
        <v/>
      </c>
      <c r="AS13" s="256"/>
      <c r="AT13" s="255" t="str">
        <f>IF(Badges!Z247="C","E","")</f>
        <v/>
      </c>
      <c r="AU13" s="256"/>
      <c r="AV13" s="255" t="str">
        <f>IF(Badges!AA247="C","E","")</f>
        <v/>
      </c>
      <c r="AW13" s="256"/>
      <c r="AX13" s="255" t="str">
        <f>IF(Badges!AB247="C","E","")</f>
        <v/>
      </c>
      <c r="AY13" s="256"/>
      <c r="AZ13" s="255" t="str">
        <f>IF(Badges!AC247="C","E","")</f>
        <v/>
      </c>
      <c r="BA13" s="256"/>
      <c r="BB13" s="255" t="str">
        <f>IF(Badges!AD247="C","E","")</f>
        <v/>
      </c>
      <c r="BC13" s="256"/>
      <c r="BD13" s="255" t="str">
        <f>IF(Badges!AE247="C","E","")</f>
        <v/>
      </c>
      <c r="BE13" s="256"/>
      <c r="BF13" s="255" t="str">
        <f>IF(Badges!AF247="C","E","")</f>
        <v/>
      </c>
      <c r="BG13" s="256"/>
      <c r="BH13" s="255" t="str">
        <f>IF(Badges!AG247="C","E","")</f>
        <v/>
      </c>
      <c r="BI13" s="257"/>
    </row>
    <row r="14" spans="1:61">
      <c r="A14" s="254" t="str">
        <f>Badges!$B$248</f>
        <v>Digital Movie Maker</v>
      </c>
      <c r="B14" s="255" t="str">
        <f>IF(Badges!D270="C","E","")</f>
        <v/>
      </c>
      <c r="C14" s="256"/>
      <c r="D14" s="255" t="str">
        <f>IF(Badges!E270="C","E","")</f>
        <v/>
      </c>
      <c r="E14" s="256"/>
      <c r="F14" s="255" t="str">
        <f>IF(Badges!F270="C","E","")</f>
        <v/>
      </c>
      <c r="G14" s="256"/>
      <c r="H14" s="255" t="str">
        <f>IF(Badges!G270="C","E","")</f>
        <v/>
      </c>
      <c r="I14" s="256"/>
      <c r="J14" s="255" t="str">
        <f>IF(Badges!H270="C","E","")</f>
        <v/>
      </c>
      <c r="K14" s="256"/>
      <c r="L14" s="255" t="str">
        <f>IF(Badges!I270="C","E","")</f>
        <v/>
      </c>
      <c r="M14" s="256"/>
      <c r="N14" s="255" t="str">
        <f>IF(Badges!J270="C","E","")</f>
        <v/>
      </c>
      <c r="O14" s="256"/>
      <c r="P14" s="255" t="str">
        <f>IF(Badges!K270="C","E","")</f>
        <v/>
      </c>
      <c r="Q14" s="256"/>
      <c r="R14" s="255" t="str">
        <f>IF(Badges!L270="C","E","")</f>
        <v/>
      </c>
      <c r="S14" s="256"/>
      <c r="T14" s="255" t="str">
        <f>IF(Badges!M270="C","E","")</f>
        <v/>
      </c>
      <c r="U14" s="256"/>
      <c r="V14" s="255" t="str">
        <f>IF(Badges!N270="C","E","")</f>
        <v/>
      </c>
      <c r="W14" s="256"/>
      <c r="X14" s="255" t="str">
        <f>IF(Badges!O270="C","E","")</f>
        <v/>
      </c>
      <c r="Y14" s="256"/>
      <c r="Z14" s="255" t="str">
        <f>IF(Badges!P270="C","E","")</f>
        <v/>
      </c>
      <c r="AA14" s="256"/>
      <c r="AB14" s="255" t="str">
        <f>IF(Badges!Q270="C","E","")</f>
        <v/>
      </c>
      <c r="AC14" s="256"/>
      <c r="AD14" s="255" t="str">
        <f>IF(Badges!R270="C","E","")</f>
        <v/>
      </c>
      <c r="AE14" s="257"/>
      <c r="AF14" s="255" t="str">
        <f>IF(Badges!S270="C","E","")</f>
        <v/>
      </c>
      <c r="AG14" s="256"/>
      <c r="AH14" s="255" t="str">
        <f>IF(Badges!T270="C","E","")</f>
        <v/>
      </c>
      <c r="AI14" s="256"/>
      <c r="AJ14" s="255" t="str">
        <f>IF(Badges!U270="C","E","")</f>
        <v/>
      </c>
      <c r="AK14" s="256"/>
      <c r="AL14" s="255" t="str">
        <f>IF(Badges!V270="C","E","")</f>
        <v/>
      </c>
      <c r="AM14" s="256"/>
      <c r="AN14" s="255" t="str">
        <f>IF(Badges!W270="C","E","")</f>
        <v/>
      </c>
      <c r="AO14" s="256"/>
      <c r="AP14" s="255" t="str">
        <f>IF(Badges!X270="C","E","")</f>
        <v/>
      </c>
      <c r="AQ14" s="256"/>
      <c r="AR14" s="255" t="str">
        <f>IF(Badges!Y270="C","E","")</f>
        <v/>
      </c>
      <c r="AS14" s="256"/>
      <c r="AT14" s="255" t="str">
        <f>IF(Badges!Z270="C","E","")</f>
        <v/>
      </c>
      <c r="AU14" s="256"/>
      <c r="AV14" s="255" t="str">
        <f>IF(Badges!AA270="C","E","")</f>
        <v/>
      </c>
      <c r="AW14" s="256"/>
      <c r="AX14" s="255" t="str">
        <f>IF(Badges!AB270="C","E","")</f>
        <v/>
      </c>
      <c r="AY14" s="256"/>
      <c r="AZ14" s="255" t="str">
        <f>IF(Badges!AC270="C","E","")</f>
        <v/>
      </c>
      <c r="BA14" s="256"/>
      <c r="BB14" s="255" t="str">
        <f>IF(Badges!AD270="C","E","")</f>
        <v/>
      </c>
      <c r="BC14" s="256"/>
      <c r="BD14" s="255" t="str">
        <f>IF(Badges!AE270="C","E","")</f>
        <v/>
      </c>
      <c r="BE14" s="256"/>
      <c r="BF14" s="255" t="str">
        <f>IF(Badges!AF270="C","E","")</f>
        <v/>
      </c>
      <c r="BG14" s="256"/>
      <c r="BH14" s="255" t="str">
        <f>IF(Badges!AG270="C","E","")</f>
        <v/>
      </c>
      <c r="BI14" s="257"/>
    </row>
    <row r="15" spans="1:61">
      <c r="A15" s="254" t="str">
        <f>Badges!B271</f>
        <v>Eating for You</v>
      </c>
      <c r="B15" s="255" t="str">
        <f>IF(Badges!D293="C","E","")</f>
        <v/>
      </c>
      <c r="C15" s="256"/>
      <c r="D15" s="255" t="str">
        <f>IF(Badges!E293="C","E","")</f>
        <v/>
      </c>
      <c r="E15" s="256"/>
      <c r="F15" s="255" t="str">
        <f>IF(Badges!F293="C","E","")</f>
        <v/>
      </c>
      <c r="G15" s="256"/>
      <c r="H15" s="255" t="str">
        <f>IF(Badges!G293="C","E","")</f>
        <v/>
      </c>
      <c r="I15" s="256"/>
      <c r="J15" s="255" t="str">
        <f>IF(Badges!H293="C","E","")</f>
        <v/>
      </c>
      <c r="K15" s="256"/>
      <c r="L15" s="255" t="str">
        <f>IF(Badges!I293="C","E","")</f>
        <v/>
      </c>
      <c r="M15" s="256"/>
      <c r="N15" s="255" t="str">
        <f>IF(Badges!J293="C","E","")</f>
        <v/>
      </c>
      <c r="O15" s="256"/>
      <c r="P15" s="255" t="str">
        <f>IF(Badges!K293="C","E","")</f>
        <v/>
      </c>
      <c r="Q15" s="256"/>
      <c r="R15" s="255" t="str">
        <f>IF(Badges!L293="C","E","")</f>
        <v/>
      </c>
      <c r="S15" s="256"/>
      <c r="T15" s="255" t="str">
        <f>IF(Badges!M293="C","E","")</f>
        <v/>
      </c>
      <c r="U15" s="256"/>
      <c r="V15" s="255" t="str">
        <f>IF(Badges!N293="C","E","")</f>
        <v/>
      </c>
      <c r="W15" s="256"/>
      <c r="X15" s="255" t="str">
        <f>IF(Badges!O293="C","E","")</f>
        <v/>
      </c>
      <c r="Y15" s="256"/>
      <c r="Z15" s="255" t="str">
        <f>IF(Badges!P293="C","E","")</f>
        <v/>
      </c>
      <c r="AA15" s="256"/>
      <c r="AB15" s="255" t="str">
        <f>IF(Badges!Q293="C","E","")</f>
        <v/>
      </c>
      <c r="AC15" s="256"/>
      <c r="AD15" s="255" t="str">
        <f>IF(Badges!R293="C","E","")</f>
        <v/>
      </c>
      <c r="AE15" s="257"/>
      <c r="AF15" s="255" t="str">
        <f>IF(Badges!S293="C","E","")</f>
        <v/>
      </c>
      <c r="AG15" s="256"/>
      <c r="AH15" s="255" t="str">
        <f>IF(Badges!T293="C","E","")</f>
        <v/>
      </c>
      <c r="AI15" s="256"/>
      <c r="AJ15" s="255" t="str">
        <f>IF(Badges!U293="C","E","")</f>
        <v/>
      </c>
      <c r="AK15" s="256"/>
      <c r="AL15" s="255" t="str">
        <f>IF(Badges!V293="C","E","")</f>
        <v/>
      </c>
      <c r="AM15" s="256"/>
      <c r="AN15" s="255" t="str">
        <f>IF(Badges!W293="C","E","")</f>
        <v/>
      </c>
      <c r="AO15" s="256"/>
      <c r="AP15" s="255" t="str">
        <f>IF(Badges!X293="C","E","")</f>
        <v/>
      </c>
      <c r="AQ15" s="256"/>
      <c r="AR15" s="255" t="str">
        <f>IF(Badges!Y293="C","E","")</f>
        <v/>
      </c>
      <c r="AS15" s="256"/>
      <c r="AT15" s="255" t="str">
        <f>IF(Badges!Z293="C","E","")</f>
        <v/>
      </c>
      <c r="AU15" s="256"/>
      <c r="AV15" s="255" t="str">
        <f>IF(Badges!AA293="C","E","")</f>
        <v/>
      </c>
      <c r="AW15" s="256"/>
      <c r="AX15" s="255" t="str">
        <f>IF(Badges!AB293="C","E","")</f>
        <v/>
      </c>
      <c r="AY15" s="256"/>
      <c r="AZ15" s="255" t="str">
        <f>IF(Badges!AC293="C","E","")</f>
        <v/>
      </c>
      <c r="BA15" s="256"/>
      <c r="BB15" s="255" t="str">
        <f>IF(Badges!AD293="C","E","")</f>
        <v/>
      </c>
      <c r="BC15" s="256"/>
      <c r="BD15" s="255" t="str">
        <f>IF(Badges!AE293="C","E","")</f>
        <v/>
      </c>
      <c r="BE15" s="256"/>
      <c r="BF15" s="255" t="str">
        <f>IF(Badges!AF293="C","E","")</f>
        <v/>
      </c>
      <c r="BG15" s="256"/>
      <c r="BH15" s="255" t="str">
        <f>IF(Badges!AG293="C","E","")</f>
        <v/>
      </c>
      <c r="BI15" s="257"/>
    </row>
    <row r="16" spans="1:61">
      <c r="A16" s="254" t="str">
        <f>Badges!B294</f>
        <v>Eco Trekker</v>
      </c>
      <c r="B16" s="255" t="str">
        <f>IF(Badges!D316="C","E","")</f>
        <v/>
      </c>
      <c r="C16" s="256"/>
      <c r="D16" s="255" t="str">
        <f>IF(Badges!E316="C","E","")</f>
        <v/>
      </c>
      <c r="E16" s="256"/>
      <c r="F16" s="255" t="str">
        <f>IF(Badges!F316="C","E","")</f>
        <v/>
      </c>
      <c r="G16" s="256"/>
      <c r="H16" s="255" t="str">
        <f>IF(Badges!G316="C","E","")</f>
        <v/>
      </c>
      <c r="I16" s="256"/>
      <c r="J16" s="255" t="str">
        <f>IF(Badges!H316="C","E","")</f>
        <v/>
      </c>
      <c r="K16" s="256"/>
      <c r="L16" s="255" t="str">
        <f>IF(Badges!I316="C","E","")</f>
        <v/>
      </c>
      <c r="M16" s="256"/>
      <c r="N16" s="255" t="str">
        <f>IF(Badges!J316="C","E","")</f>
        <v/>
      </c>
      <c r="O16" s="256"/>
      <c r="P16" s="255" t="str">
        <f>IF(Badges!K316="C","E","")</f>
        <v/>
      </c>
      <c r="Q16" s="256"/>
      <c r="R16" s="255" t="str">
        <f>IF(Badges!L316="C","E","")</f>
        <v/>
      </c>
      <c r="S16" s="256"/>
      <c r="T16" s="255" t="str">
        <f>IF(Badges!M316="C","E","")</f>
        <v/>
      </c>
      <c r="U16" s="256"/>
      <c r="V16" s="255" t="str">
        <f>IF(Badges!N316="C","E","")</f>
        <v/>
      </c>
      <c r="W16" s="256"/>
      <c r="X16" s="255" t="str">
        <f>IF(Badges!O316="C","E","")</f>
        <v/>
      </c>
      <c r="Y16" s="256"/>
      <c r="Z16" s="255" t="str">
        <f>IF(Badges!P316="C","E","")</f>
        <v/>
      </c>
      <c r="AA16" s="256"/>
      <c r="AB16" s="255" t="str">
        <f>IF(Badges!Q316="C","E","")</f>
        <v/>
      </c>
      <c r="AC16" s="256"/>
      <c r="AD16" s="255" t="str">
        <f>IF(Badges!R316="C","E","")</f>
        <v/>
      </c>
      <c r="AE16" s="257"/>
      <c r="AF16" s="255" t="str">
        <f>IF(Badges!S316="C","E","")</f>
        <v/>
      </c>
      <c r="AG16" s="256"/>
      <c r="AH16" s="255" t="str">
        <f>IF(Badges!T316="C","E","")</f>
        <v/>
      </c>
      <c r="AI16" s="256"/>
      <c r="AJ16" s="255" t="str">
        <f>IF(Badges!U316="C","E","")</f>
        <v/>
      </c>
      <c r="AK16" s="256"/>
      <c r="AL16" s="255" t="str">
        <f>IF(Badges!V316="C","E","")</f>
        <v/>
      </c>
      <c r="AM16" s="256"/>
      <c r="AN16" s="255" t="str">
        <f>IF(Badges!W316="C","E","")</f>
        <v/>
      </c>
      <c r="AO16" s="256"/>
      <c r="AP16" s="255" t="str">
        <f>IF(Badges!X316="C","E","")</f>
        <v/>
      </c>
      <c r="AQ16" s="256"/>
      <c r="AR16" s="255" t="str">
        <f>IF(Badges!Y316="C","E","")</f>
        <v/>
      </c>
      <c r="AS16" s="256"/>
      <c r="AT16" s="255" t="str">
        <f>IF(Badges!Z316="C","E","")</f>
        <v/>
      </c>
      <c r="AU16" s="256"/>
      <c r="AV16" s="255" t="str">
        <f>IF(Badges!AA316="C","E","")</f>
        <v/>
      </c>
      <c r="AW16" s="256"/>
      <c r="AX16" s="255" t="str">
        <f>IF(Badges!AB316="C","E","")</f>
        <v/>
      </c>
      <c r="AY16" s="256"/>
      <c r="AZ16" s="255" t="str">
        <f>IF(Badges!AC316="C","E","")</f>
        <v/>
      </c>
      <c r="BA16" s="256"/>
      <c r="BB16" s="255" t="str">
        <f>IF(Badges!AD316="C","E","")</f>
        <v/>
      </c>
      <c r="BC16" s="256"/>
      <c r="BD16" s="255" t="str">
        <f>IF(Badges!AE316="C","E","")</f>
        <v/>
      </c>
      <c r="BE16" s="256"/>
      <c r="BF16" s="255" t="str">
        <f>IF(Badges!AF316="C","E","")</f>
        <v/>
      </c>
      <c r="BG16" s="256"/>
      <c r="BH16" s="255" t="str">
        <f>IF(Badges!AG316="C","E","")</f>
        <v/>
      </c>
      <c r="BI16" s="257"/>
    </row>
    <row r="17" spans="1:61">
      <c r="A17" s="254" t="str">
        <f>Badges!B317</f>
        <v>Entrepreneur</v>
      </c>
      <c r="B17" s="255" t="str">
        <f>IF(Badges!D339="C","E","")</f>
        <v/>
      </c>
      <c r="C17" s="256"/>
      <c r="D17" s="255" t="str">
        <f>IF(Badges!E339="C","E","")</f>
        <v/>
      </c>
      <c r="E17" s="256"/>
      <c r="F17" s="255" t="str">
        <f>IF(Badges!F339="C","E","")</f>
        <v/>
      </c>
      <c r="G17" s="256"/>
      <c r="H17" s="255" t="str">
        <f>IF(Badges!G339="C","E","")</f>
        <v/>
      </c>
      <c r="I17" s="256"/>
      <c r="J17" s="255" t="str">
        <f>IF(Badges!H339="C","E","")</f>
        <v/>
      </c>
      <c r="K17" s="256"/>
      <c r="L17" s="255" t="str">
        <f>IF(Badges!I339="C","E","")</f>
        <v/>
      </c>
      <c r="M17" s="256"/>
      <c r="N17" s="255" t="str">
        <f>IF(Badges!J339="C","E","")</f>
        <v/>
      </c>
      <c r="O17" s="256"/>
      <c r="P17" s="255" t="str">
        <f>IF(Badges!K339="C","E","")</f>
        <v/>
      </c>
      <c r="Q17" s="256"/>
      <c r="R17" s="255" t="str">
        <f>IF(Badges!L339="C","E","")</f>
        <v/>
      </c>
      <c r="S17" s="256"/>
      <c r="T17" s="255" t="str">
        <f>IF(Badges!M339="C","E","")</f>
        <v/>
      </c>
      <c r="U17" s="256"/>
      <c r="V17" s="255" t="str">
        <f>IF(Badges!N339="C","E","")</f>
        <v/>
      </c>
      <c r="W17" s="256"/>
      <c r="X17" s="255" t="str">
        <f>IF(Badges!O339="C","E","")</f>
        <v/>
      </c>
      <c r="Y17" s="256"/>
      <c r="Z17" s="255" t="str">
        <f>IF(Badges!P339="C","E","")</f>
        <v/>
      </c>
      <c r="AA17" s="256"/>
      <c r="AB17" s="255" t="str">
        <f>IF(Badges!Q339="C","E","")</f>
        <v/>
      </c>
      <c r="AC17" s="256"/>
      <c r="AD17" s="255" t="str">
        <f>IF(Badges!R339="C","E","")</f>
        <v/>
      </c>
      <c r="AE17" s="257"/>
      <c r="AF17" s="255" t="str">
        <f>IF(Badges!S339="C","E","")</f>
        <v/>
      </c>
      <c r="AG17" s="256"/>
      <c r="AH17" s="255" t="str">
        <f>IF(Badges!T339="C","E","")</f>
        <v/>
      </c>
      <c r="AI17" s="256"/>
      <c r="AJ17" s="255" t="str">
        <f>IF(Badges!U339="C","E","")</f>
        <v/>
      </c>
      <c r="AK17" s="256"/>
      <c r="AL17" s="255" t="str">
        <f>IF(Badges!V339="C","E","")</f>
        <v/>
      </c>
      <c r="AM17" s="256"/>
      <c r="AN17" s="255" t="str">
        <f>IF(Badges!W339="C","E","")</f>
        <v/>
      </c>
      <c r="AO17" s="256"/>
      <c r="AP17" s="255" t="str">
        <f>IF(Badges!X339="C","E","")</f>
        <v/>
      </c>
      <c r="AQ17" s="256"/>
      <c r="AR17" s="255" t="str">
        <f>IF(Badges!Y339="C","E","")</f>
        <v/>
      </c>
      <c r="AS17" s="256"/>
      <c r="AT17" s="255" t="str">
        <f>IF(Badges!Z339="C","E","")</f>
        <v/>
      </c>
      <c r="AU17" s="256"/>
      <c r="AV17" s="255" t="str">
        <f>IF(Badges!AA339="C","E","")</f>
        <v/>
      </c>
      <c r="AW17" s="256"/>
      <c r="AX17" s="255" t="str">
        <f>IF(Badges!AB339="C","E","")</f>
        <v/>
      </c>
      <c r="AY17" s="256"/>
      <c r="AZ17" s="255" t="str">
        <f>IF(Badges!AC339="C","E","")</f>
        <v/>
      </c>
      <c r="BA17" s="256"/>
      <c r="BB17" s="255" t="str">
        <f>IF(Badges!AD339="C","E","")</f>
        <v/>
      </c>
      <c r="BC17" s="256"/>
      <c r="BD17" s="255" t="str">
        <f>IF(Badges!AE339="C","E","")</f>
        <v/>
      </c>
      <c r="BE17" s="256"/>
      <c r="BF17" s="255" t="str">
        <f>IF(Badges!AF339="C","E","")</f>
        <v/>
      </c>
      <c r="BG17" s="256"/>
      <c r="BH17" s="255" t="str">
        <f>IF(Badges!AG339="C","E","")</f>
        <v/>
      </c>
      <c r="BI17" s="257"/>
    </row>
    <row r="18" spans="1:61">
      <c r="A18" s="254" t="str">
        <f>Badges!B340</f>
        <v>Field Day</v>
      </c>
      <c r="B18" s="255" t="str">
        <f>IF(Badges!D362="C","E","")</f>
        <v/>
      </c>
      <c r="C18" s="256"/>
      <c r="D18" s="255" t="str">
        <f>IF(Badges!E362="C","E","")</f>
        <v/>
      </c>
      <c r="E18" s="256"/>
      <c r="F18" s="255" t="str">
        <f>IF(Badges!F362="C","E","")</f>
        <v/>
      </c>
      <c r="G18" s="256"/>
      <c r="H18" s="255" t="str">
        <f>IF(Badges!G362="C","E","")</f>
        <v/>
      </c>
      <c r="I18" s="256"/>
      <c r="J18" s="255" t="str">
        <f>IF(Badges!H362="C","E","")</f>
        <v/>
      </c>
      <c r="K18" s="256"/>
      <c r="L18" s="255" t="str">
        <f>IF(Badges!I362="C","E","")</f>
        <v/>
      </c>
      <c r="M18" s="256"/>
      <c r="N18" s="255" t="str">
        <f>IF(Badges!J362="C","E","")</f>
        <v/>
      </c>
      <c r="O18" s="256"/>
      <c r="P18" s="255" t="str">
        <f>IF(Badges!K362="C","E","")</f>
        <v/>
      </c>
      <c r="Q18" s="256"/>
      <c r="R18" s="255" t="str">
        <f>IF(Badges!L362="C","E","")</f>
        <v/>
      </c>
      <c r="S18" s="256"/>
      <c r="T18" s="255" t="str">
        <f>IF(Badges!M362="C","E","")</f>
        <v/>
      </c>
      <c r="U18" s="256"/>
      <c r="V18" s="255" t="str">
        <f>IF(Badges!N362="C","E","")</f>
        <v/>
      </c>
      <c r="W18" s="256"/>
      <c r="X18" s="255" t="str">
        <f>IF(Badges!O362="C","E","")</f>
        <v/>
      </c>
      <c r="Y18" s="256"/>
      <c r="Z18" s="255" t="str">
        <f>IF(Badges!P362="C","E","")</f>
        <v/>
      </c>
      <c r="AA18" s="256"/>
      <c r="AB18" s="255" t="str">
        <f>IF(Badges!Q362="C","E","")</f>
        <v/>
      </c>
      <c r="AC18" s="256"/>
      <c r="AD18" s="255" t="str">
        <f>IF(Badges!R362="C","E","")</f>
        <v/>
      </c>
      <c r="AE18" s="257"/>
      <c r="AF18" s="255" t="str">
        <f>IF(Badges!S362="C","E","")</f>
        <v/>
      </c>
      <c r="AG18" s="256"/>
      <c r="AH18" s="255" t="str">
        <f>IF(Badges!T362="C","E","")</f>
        <v/>
      </c>
      <c r="AI18" s="256"/>
      <c r="AJ18" s="255" t="str">
        <f>IF(Badges!U362="C","E","")</f>
        <v/>
      </c>
      <c r="AK18" s="256"/>
      <c r="AL18" s="255" t="str">
        <f>IF(Badges!V362="C","E","")</f>
        <v/>
      </c>
      <c r="AM18" s="256"/>
      <c r="AN18" s="255" t="str">
        <f>IF(Badges!W362="C","E","")</f>
        <v/>
      </c>
      <c r="AO18" s="256"/>
      <c r="AP18" s="255" t="str">
        <f>IF(Badges!X362="C","E","")</f>
        <v/>
      </c>
      <c r="AQ18" s="256"/>
      <c r="AR18" s="255" t="str">
        <f>IF(Badges!Y362="C","E","")</f>
        <v/>
      </c>
      <c r="AS18" s="256"/>
      <c r="AT18" s="255" t="str">
        <f>IF(Badges!Z362="C","E","")</f>
        <v/>
      </c>
      <c r="AU18" s="256"/>
      <c r="AV18" s="255" t="str">
        <f>IF(Badges!AA362="C","E","")</f>
        <v/>
      </c>
      <c r="AW18" s="256"/>
      <c r="AX18" s="255" t="str">
        <f>IF(Badges!AB362="C","E","")</f>
        <v/>
      </c>
      <c r="AY18" s="256"/>
      <c r="AZ18" s="255" t="str">
        <f>IF(Badges!AC362="C","E","")</f>
        <v/>
      </c>
      <c r="BA18" s="256"/>
      <c r="BB18" s="255" t="str">
        <f>IF(Badges!AD362="C","E","")</f>
        <v/>
      </c>
      <c r="BC18" s="256"/>
      <c r="BD18" s="255" t="str">
        <f>IF(Badges!AE362="C","E","")</f>
        <v/>
      </c>
      <c r="BE18" s="256"/>
      <c r="BF18" s="255" t="str">
        <f>IF(Badges!AF362="C","E","")</f>
        <v/>
      </c>
      <c r="BG18" s="256"/>
      <c r="BH18" s="255" t="str">
        <f>IF(Badges!AG362="C","E","")</f>
        <v/>
      </c>
      <c r="BI18" s="257"/>
    </row>
    <row r="19" spans="1:61">
      <c r="A19" s="254" t="str">
        <f>Badges!B363</f>
        <v>Financing My Dreams</v>
      </c>
      <c r="B19" s="255" t="str">
        <f>IF(Badges!D385="C","E","")</f>
        <v/>
      </c>
      <c r="C19" s="256"/>
      <c r="D19" s="255" t="str">
        <f>IF(Badges!E385="C","E","")</f>
        <v/>
      </c>
      <c r="E19" s="256"/>
      <c r="F19" s="255" t="str">
        <f>IF(Badges!F385="C","E","")</f>
        <v/>
      </c>
      <c r="G19" s="256"/>
      <c r="H19" s="255" t="str">
        <f>IF(Badges!G385="C","E","")</f>
        <v/>
      </c>
      <c r="I19" s="256"/>
      <c r="J19" s="255" t="str">
        <f>IF(Badges!H385="C","E","")</f>
        <v/>
      </c>
      <c r="K19" s="256"/>
      <c r="L19" s="255" t="str">
        <f>IF(Badges!I385="C","E","")</f>
        <v/>
      </c>
      <c r="M19" s="256"/>
      <c r="N19" s="255" t="str">
        <f>IF(Badges!J385="C","E","")</f>
        <v/>
      </c>
      <c r="O19" s="256"/>
      <c r="P19" s="255" t="str">
        <f>IF(Badges!K385="C","E","")</f>
        <v/>
      </c>
      <c r="Q19" s="256"/>
      <c r="R19" s="255" t="str">
        <f>IF(Badges!L385="C","E","")</f>
        <v/>
      </c>
      <c r="S19" s="256"/>
      <c r="T19" s="255" t="str">
        <f>IF(Badges!M385="C","E","")</f>
        <v/>
      </c>
      <c r="U19" s="256"/>
      <c r="V19" s="255" t="str">
        <f>IF(Badges!N385="C","E","")</f>
        <v/>
      </c>
      <c r="W19" s="256"/>
      <c r="X19" s="255" t="str">
        <f>IF(Badges!O385="C","E","")</f>
        <v/>
      </c>
      <c r="Y19" s="256"/>
      <c r="Z19" s="255" t="str">
        <f>IF(Badges!P385="C","E","")</f>
        <v/>
      </c>
      <c r="AA19" s="256"/>
      <c r="AB19" s="255" t="str">
        <f>IF(Badges!Q385="C","E","")</f>
        <v/>
      </c>
      <c r="AC19" s="256"/>
      <c r="AD19" s="255" t="str">
        <f>IF(Badges!R385="C","E","")</f>
        <v/>
      </c>
      <c r="AE19" s="257"/>
      <c r="AF19" s="255" t="str">
        <f>IF(Badges!S385="C","E","")</f>
        <v/>
      </c>
      <c r="AG19" s="256"/>
      <c r="AH19" s="255" t="str">
        <f>IF(Badges!T385="C","E","")</f>
        <v/>
      </c>
      <c r="AI19" s="256"/>
      <c r="AJ19" s="255" t="str">
        <f>IF(Badges!U385="C","E","")</f>
        <v/>
      </c>
      <c r="AK19" s="256"/>
      <c r="AL19" s="255" t="str">
        <f>IF(Badges!V385="C","E","")</f>
        <v/>
      </c>
      <c r="AM19" s="256"/>
      <c r="AN19" s="255" t="str">
        <f>IF(Badges!W385="C","E","")</f>
        <v/>
      </c>
      <c r="AO19" s="256"/>
      <c r="AP19" s="255" t="str">
        <f>IF(Badges!X385="C","E","")</f>
        <v/>
      </c>
      <c r="AQ19" s="256"/>
      <c r="AR19" s="255" t="str">
        <f>IF(Badges!Y385="C","E","")</f>
        <v/>
      </c>
      <c r="AS19" s="256"/>
      <c r="AT19" s="255" t="str">
        <f>IF(Badges!Z385="C","E","")</f>
        <v/>
      </c>
      <c r="AU19" s="256"/>
      <c r="AV19" s="255" t="str">
        <f>IF(Badges!AA385="C","E","")</f>
        <v/>
      </c>
      <c r="AW19" s="256"/>
      <c r="AX19" s="255" t="str">
        <f>IF(Badges!AB385="C","E","")</f>
        <v/>
      </c>
      <c r="AY19" s="256"/>
      <c r="AZ19" s="255" t="str">
        <f>IF(Badges!AC385="C","E","")</f>
        <v/>
      </c>
      <c r="BA19" s="256"/>
      <c r="BB19" s="255" t="str">
        <f>IF(Badges!AD385="C","E","")</f>
        <v/>
      </c>
      <c r="BC19" s="256"/>
      <c r="BD19" s="255" t="str">
        <f>IF(Badges!AE385="C","E","")</f>
        <v/>
      </c>
      <c r="BE19" s="256"/>
      <c r="BF19" s="255" t="str">
        <f>IF(Badges!AF385="C","E","")</f>
        <v/>
      </c>
      <c r="BG19" s="256"/>
      <c r="BH19" s="255" t="str">
        <f>IF(Badges!AG385="C","E","")</f>
        <v/>
      </c>
      <c r="BI19" s="257"/>
    </row>
    <row r="20" spans="1:61">
      <c r="A20" s="254" t="str">
        <f>Badges!B386</f>
        <v>Finding Common Ground</v>
      </c>
      <c r="B20" s="255" t="str">
        <f>IF(Badges!D408="C","E","")</f>
        <v/>
      </c>
      <c r="C20" s="256"/>
      <c r="D20" s="255" t="str">
        <f>IF(Badges!E408="C","E","")</f>
        <v/>
      </c>
      <c r="E20" s="256"/>
      <c r="F20" s="255" t="str">
        <f>IF(Badges!F408="C","E","")</f>
        <v/>
      </c>
      <c r="G20" s="256"/>
      <c r="H20" s="255" t="str">
        <f>IF(Badges!G408="C","E","")</f>
        <v/>
      </c>
      <c r="I20" s="256"/>
      <c r="J20" s="255" t="str">
        <f>IF(Badges!H408="C","E","")</f>
        <v/>
      </c>
      <c r="K20" s="256"/>
      <c r="L20" s="255" t="str">
        <f>IF(Badges!I408="C","E","")</f>
        <v/>
      </c>
      <c r="M20" s="256"/>
      <c r="N20" s="255" t="str">
        <f>IF(Badges!J408="C","E","")</f>
        <v/>
      </c>
      <c r="O20" s="256"/>
      <c r="P20" s="255" t="str">
        <f>IF(Badges!K408="C","E","")</f>
        <v/>
      </c>
      <c r="Q20" s="256"/>
      <c r="R20" s="255" t="str">
        <f>IF(Badges!L408="C","E","")</f>
        <v/>
      </c>
      <c r="S20" s="256"/>
      <c r="T20" s="255" t="str">
        <f>IF(Badges!M408="C","E","")</f>
        <v/>
      </c>
      <c r="U20" s="256"/>
      <c r="V20" s="255" t="str">
        <f>IF(Badges!N408="C","E","")</f>
        <v/>
      </c>
      <c r="W20" s="256"/>
      <c r="X20" s="255" t="str">
        <f>IF(Badges!O408="C","E","")</f>
        <v/>
      </c>
      <c r="Y20" s="256"/>
      <c r="Z20" s="255" t="str">
        <f>IF(Badges!P408="C","E","")</f>
        <v/>
      </c>
      <c r="AA20" s="256"/>
      <c r="AB20" s="255" t="str">
        <f>IF(Badges!Q408="C","E","")</f>
        <v/>
      </c>
      <c r="AC20" s="256"/>
      <c r="AD20" s="255" t="str">
        <f>IF(Badges!R408="C","E","")</f>
        <v/>
      </c>
      <c r="AE20" s="257"/>
      <c r="AF20" s="255" t="str">
        <f>IF(Badges!S408="C","E","")</f>
        <v/>
      </c>
      <c r="AG20" s="256"/>
      <c r="AH20" s="255" t="str">
        <f>IF(Badges!T408="C","E","")</f>
        <v/>
      </c>
      <c r="AI20" s="256"/>
      <c r="AJ20" s="255" t="str">
        <f>IF(Badges!U408="C","E","")</f>
        <v/>
      </c>
      <c r="AK20" s="256"/>
      <c r="AL20" s="255" t="str">
        <f>IF(Badges!V408="C","E","")</f>
        <v/>
      </c>
      <c r="AM20" s="256"/>
      <c r="AN20" s="255" t="str">
        <f>IF(Badges!W408="C","E","")</f>
        <v/>
      </c>
      <c r="AO20" s="256"/>
      <c r="AP20" s="255" t="str">
        <f>IF(Badges!X408="C","E","")</f>
        <v/>
      </c>
      <c r="AQ20" s="256"/>
      <c r="AR20" s="255" t="str">
        <f>IF(Badges!Y408="C","E","")</f>
        <v/>
      </c>
      <c r="AS20" s="256"/>
      <c r="AT20" s="255" t="str">
        <f>IF(Badges!Z408="C","E","")</f>
        <v/>
      </c>
      <c r="AU20" s="256"/>
      <c r="AV20" s="255" t="str">
        <f>IF(Badges!AA408="C","E","")</f>
        <v/>
      </c>
      <c r="AW20" s="256"/>
      <c r="AX20" s="255" t="str">
        <f>IF(Badges!AB408="C","E","")</f>
        <v/>
      </c>
      <c r="AY20" s="256"/>
      <c r="AZ20" s="255" t="str">
        <f>IF(Badges!AC408="C","E","")</f>
        <v/>
      </c>
      <c r="BA20" s="256"/>
      <c r="BB20" s="255" t="str">
        <f>IF(Badges!AD408="C","E","")</f>
        <v/>
      </c>
      <c r="BC20" s="256"/>
      <c r="BD20" s="255" t="str">
        <f>IF(Badges!AE408="C","E","")</f>
        <v/>
      </c>
      <c r="BE20" s="256"/>
      <c r="BF20" s="255" t="str">
        <f>IF(Badges!AF408="C","E","")</f>
        <v/>
      </c>
      <c r="BG20" s="256"/>
      <c r="BH20" s="255" t="str">
        <f>IF(Badges!AG408="C","E","")</f>
        <v/>
      </c>
      <c r="BI20" s="257"/>
    </row>
    <row r="21" spans="1:61">
      <c r="A21" s="254" t="str">
        <f>Badges!B409</f>
        <v>First Aid</v>
      </c>
      <c r="B21" s="255" t="str">
        <f>IF(Badges!D431="C","E","")</f>
        <v/>
      </c>
      <c r="C21" s="256"/>
      <c r="D21" s="255" t="str">
        <f>IF(Badges!E431="C","E","")</f>
        <v/>
      </c>
      <c r="E21" s="256"/>
      <c r="F21" s="255" t="str">
        <f>IF(Badges!F431="C","E","")</f>
        <v/>
      </c>
      <c r="G21" s="256"/>
      <c r="H21" s="255" t="str">
        <f>IF(Badges!G431="C","E","")</f>
        <v/>
      </c>
      <c r="I21" s="256"/>
      <c r="J21" s="255" t="str">
        <f>IF(Badges!H431="C","E","")</f>
        <v/>
      </c>
      <c r="K21" s="256"/>
      <c r="L21" s="255" t="str">
        <f>IF(Badges!I431="C","E","")</f>
        <v/>
      </c>
      <c r="M21" s="256"/>
      <c r="N21" s="255" t="str">
        <f>IF(Badges!J431="C","E","")</f>
        <v/>
      </c>
      <c r="O21" s="256"/>
      <c r="P21" s="255" t="str">
        <f>IF(Badges!K431="C","E","")</f>
        <v/>
      </c>
      <c r="Q21" s="256"/>
      <c r="R21" s="255" t="str">
        <f>IF(Badges!L431="C","E","")</f>
        <v/>
      </c>
      <c r="S21" s="256"/>
      <c r="T21" s="255" t="str">
        <f>IF(Badges!M431="C","E","")</f>
        <v/>
      </c>
      <c r="U21" s="256"/>
      <c r="V21" s="255" t="str">
        <f>IF(Badges!N431="C","E","")</f>
        <v/>
      </c>
      <c r="W21" s="256"/>
      <c r="X21" s="255" t="str">
        <f>IF(Badges!O431="C","E","")</f>
        <v/>
      </c>
      <c r="Y21" s="256"/>
      <c r="Z21" s="255" t="str">
        <f>IF(Badges!P431="C","E","")</f>
        <v/>
      </c>
      <c r="AA21" s="256"/>
      <c r="AB21" s="255" t="str">
        <f>IF(Badges!Q431="C","E","")</f>
        <v/>
      </c>
      <c r="AC21" s="256"/>
      <c r="AD21" s="255" t="str">
        <f>IF(Badges!R431="C","E","")</f>
        <v/>
      </c>
      <c r="AE21" s="257"/>
      <c r="AF21" s="255" t="str">
        <f>IF(Badges!S431="C","E","")</f>
        <v/>
      </c>
      <c r="AG21" s="256"/>
      <c r="AH21" s="255" t="str">
        <f>IF(Badges!T431="C","E","")</f>
        <v/>
      </c>
      <c r="AI21" s="256"/>
      <c r="AJ21" s="255" t="str">
        <f>IF(Badges!U431="C","E","")</f>
        <v/>
      </c>
      <c r="AK21" s="256"/>
      <c r="AL21" s="255" t="str">
        <f>IF(Badges!V431="C","E","")</f>
        <v/>
      </c>
      <c r="AM21" s="256"/>
      <c r="AN21" s="255" t="str">
        <f>IF(Badges!W431="C","E","")</f>
        <v/>
      </c>
      <c r="AO21" s="256"/>
      <c r="AP21" s="255" t="str">
        <f>IF(Badges!X431="C","E","")</f>
        <v/>
      </c>
      <c r="AQ21" s="256"/>
      <c r="AR21" s="255" t="str">
        <f>IF(Badges!Y431="C","E","")</f>
        <v/>
      </c>
      <c r="AS21" s="256"/>
      <c r="AT21" s="255" t="str">
        <f>IF(Badges!Z431="C","E","")</f>
        <v/>
      </c>
      <c r="AU21" s="256"/>
      <c r="AV21" s="255" t="str">
        <f>IF(Badges!AA431="C","E","")</f>
        <v/>
      </c>
      <c r="AW21" s="256"/>
      <c r="AX21" s="255" t="str">
        <f>IF(Badges!AB431="C","E","")</f>
        <v/>
      </c>
      <c r="AY21" s="256"/>
      <c r="AZ21" s="255" t="str">
        <f>IF(Badges!AC431="C","E","")</f>
        <v/>
      </c>
      <c r="BA21" s="256"/>
      <c r="BB21" s="255" t="str">
        <f>IF(Badges!AD431="C","E","")</f>
        <v/>
      </c>
      <c r="BC21" s="256"/>
      <c r="BD21" s="255" t="str">
        <f>IF(Badges!AE431="C","E","")</f>
        <v/>
      </c>
      <c r="BE21" s="256"/>
      <c r="BF21" s="255" t="str">
        <f>IF(Badges!AF431="C","E","")</f>
        <v/>
      </c>
      <c r="BG21" s="256"/>
      <c r="BH21" s="255" t="str">
        <f>IF(Badges!AG431="C","E","")</f>
        <v/>
      </c>
      <c r="BI21" s="257"/>
    </row>
    <row r="22" spans="1:61">
      <c r="A22" s="254" t="str">
        <f>Badges!B432</f>
        <v>Girl Scout Way</v>
      </c>
      <c r="B22" s="255" t="str">
        <f>IF(Badges!D454="C","E","")</f>
        <v/>
      </c>
      <c r="C22" s="256"/>
      <c r="D22" s="255" t="str">
        <f>IF(Badges!E454="C","E","")</f>
        <v/>
      </c>
      <c r="E22" s="256"/>
      <c r="F22" s="255" t="str">
        <f>IF(Badges!F454="C","E","")</f>
        <v/>
      </c>
      <c r="G22" s="256"/>
      <c r="H22" s="255" t="str">
        <f>IF(Badges!G454="C","E","")</f>
        <v/>
      </c>
      <c r="I22" s="256"/>
      <c r="J22" s="255" t="str">
        <f>IF(Badges!H454="C","E","")</f>
        <v/>
      </c>
      <c r="K22" s="256"/>
      <c r="L22" s="255" t="str">
        <f>IF(Badges!I454="C","E","")</f>
        <v/>
      </c>
      <c r="M22" s="256"/>
      <c r="N22" s="255" t="str">
        <f>IF(Badges!J454="C","E","")</f>
        <v/>
      </c>
      <c r="O22" s="256"/>
      <c r="P22" s="255" t="str">
        <f>IF(Badges!K454="C","E","")</f>
        <v/>
      </c>
      <c r="Q22" s="256"/>
      <c r="R22" s="255" t="str">
        <f>IF(Badges!L454="C","E","")</f>
        <v/>
      </c>
      <c r="S22" s="256"/>
      <c r="T22" s="255" t="str">
        <f>IF(Badges!M454="C","E","")</f>
        <v/>
      </c>
      <c r="U22" s="256"/>
      <c r="V22" s="255" t="str">
        <f>IF(Badges!N454="C","E","")</f>
        <v/>
      </c>
      <c r="W22" s="256"/>
      <c r="X22" s="255" t="str">
        <f>IF(Badges!O454="C","E","")</f>
        <v/>
      </c>
      <c r="Y22" s="256"/>
      <c r="Z22" s="255" t="str">
        <f>IF(Badges!P454="C","E","")</f>
        <v/>
      </c>
      <c r="AA22" s="256"/>
      <c r="AB22" s="255" t="str">
        <f>IF(Badges!Q454="C","E","")</f>
        <v/>
      </c>
      <c r="AC22" s="256"/>
      <c r="AD22" s="255" t="str">
        <f>IF(Badges!R454="C","E","")</f>
        <v/>
      </c>
      <c r="AE22" s="257"/>
      <c r="AF22" s="255" t="str">
        <f>IF(Badges!S454="C","E","")</f>
        <v/>
      </c>
      <c r="AG22" s="256"/>
      <c r="AH22" s="255" t="str">
        <f>IF(Badges!T454="C","E","")</f>
        <v/>
      </c>
      <c r="AI22" s="256"/>
      <c r="AJ22" s="255" t="str">
        <f>IF(Badges!U454="C","E","")</f>
        <v/>
      </c>
      <c r="AK22" s="256"/>
      <c r="AL22" s="255" t="str">
        <f>IF(Badges!V454="C","E","")</f>
        <v/>
      </c>
      <c r="AM22" s="256"/>
      <c r="AN22" s="255" t="str">
        <f>IF(Badges!W454="C","E","")</f>
        <v/>
      </c>
      <c r="AO22" s="256"/>
      <c r="AP22" s="255" t="str">
        <f>IF(Badges!X454="C","E","")</f>
        <v/>
      </c>
      <c r="AQ22" s="256"/>
      <c r="AR22" s="255" t="str">
        <f>IF(Badges!Y454="C","E","")</f>
        <v/>
      </c>
      <c r="AS22" s="256"/>
      <c r="AT22" s="255" t="str">
        <f>IF(Badges!Z454="C","E","")</f>
        <v/>
      </c>
      <c r="AU22" s="256"/>
      <c r="AV22" s="255" t="str">
        <f>IF(Badges!AA454="C","E","")</f>
        <v/>
      </c>
      <c r="AW22" s="256"/>
      <c r="AX22" s="255" t="str">
        <f>IF(Badges!AB454="C","E","")</f>
        <v/>
      </c>
      <c r="AY22" s="256"/>
      <c r="AZ22" s="255" t="str">
        <f>IF(Badges!AC454="C","E","")</f>
        <v/>
      </c>
      <c r="BA22" s="256"/>
      <c r="BB22" s="255" t="str">
        <f>IF(Badges!AD454="C","E","")</f>
        <v/>
      </c>
      <c r="BC22" s="256"/>
      <c r="BD22" s="255" t="str">
        <f>IF(Badges!AE454="C","E","")</f>
        <v/>
      </c>
      <c r="BE22" s="256"/>
      <c r="BF22" s="255" t="str">
        <f>IF(Badges!AF454="C","E","")</f>
        <v/>
      </c>
      <c r="BG22" s="256"/>
      <c r="BH22" s="255" t="str">
        <f>IF(Badges!AG454="C","E","")</f>
        <v/>
      </c>
      <c r="BI22" s="257"/>
    </row>
    <row r="23" spans="1:61">
      <c r="A23" s="254" t="str">
        <f>Badges!B455</f>
        <v>Good Sportsmanship</v>
      </c>
      <c r="B23" s="255" t="str">
        <f>IF(Badges!D477="C","E","")</f>
        <v/>
      </c>
      <c r="C23" s="256"/>
      <c r="D23" s="255" t="str">
        <f>IF(Badges!E477="C","E","")</f>
        <v/>
      </c>
      <c r="E23" s="256"/>
      <c r="F23" s="255" t="str">
        <f>IF(Badges!F477="C","E","")</f>
        <v/>
      </c>
      <c r="G23" s="256"/>
      <c r="H23" s="255" t="str">
        <f>IF(Badges!G477="C","E","")</f>
        <v/>
      </c>
      <c r="I23" s="256"/>
      <c r="J23" s="255" t="str">
        <f>IF(Badges!H477="C","E","")</f>
        <v/>
      </c>
      <c r="K23" s="256"/>
      <c r="L23" s="255" t="str">
        <f>IF(Badges!I477="C","E","")</f>
        <v/>
      </c>
      <c r="M23" s="256"/>
      <c r="N23" s="255" t="str">
        <f>IF(Badges!J477="C","E","")</f>
        <v/>
      </c>
      <c r="O23" s="256"/>
      <c r="P23" s="255" t="str">
        <f>IF(Badges!K477="C","E","")</f>
        <v/>
      </c>
      <c r="Q23" s="256"/>
      <c r="R23" s="255" t="str">
        <f>IF(Badges!L477="C","E","")</f>
        <v/>
      </c>
      <c r="S23" s="256"/>
      <c r="T23" s="255" t="str">
        <f>IF(Badges!M477="C","E","")</f>
        <v/>
      </c>
      <c r="U23" s="256"/>
      <c r="V23" s="255" t="str">
        <f>IF(Badges!N477="C","E","")</f>
        <v/>
      </c>
      <c r="W23" s="256"/>
      <c r="X23" s="255" t="str">
        <f>IF(Badges!O477="C","E","")</f>
        <v/>
      </c>
      <c r="Y23" s="256"/>
      <c r="Z23" s="255" t="str">
        <f>IF(Badges!P477="C","E","")</f>
        <v/>
      </c>
      <c r="AA23" s="256"/>
      <c r="AB23" s="255" t="str">
        <f>IF(Badges!Q477="C","E","")</f>
        <v/>
      </c>
      <c r="AC23" s="256"/>
      <c r="AD23" s="255" t="str">
        <f>IF(Badges!R477="C","E","")</f>
        <v/>
      </c>
      <c r="AE23" s="257"/>
      <c r="AF23" s="255" t="str">
        <f>IF(Badges!S477="C","E","")</f>
        <v/>
      </c>
      <c r="AG23" s="256"/>
      <c r="AH23" s="255" t="str">
        <f>IF(Badges!T477="C","E","")</f>
        <v/>
      </c>
      <c r="AI23" s="256"/>
      <c r="AJ23" s="255" t="str">
        <f>IF(Badges!U477="C","E","")</f>
        <v/>
      </c>
      <c r="AK23" s="256"/>
      <c r="AL23" s="255" t="str">
        <f>IF(Badges!V477="C","E","")</f>
        <v/>
      </c>
      <c r="AM23" s="256"/>
      <c r="AN23" s="255" t="str">
        <f>IF(Badges!W477="C","E","")</f>
        <v/>
      </c>
      <c r="AO23" s="256"/>
      <c r="AP23" s="255" t="str">
        <f>IF(Badges!X477="C","E","")</f>
        <v/>
      </c>
      <c r="AQ23" s="256"/>
      <c r="AR23" s="255" t="str">
        <f>IF(Badges!Y477="C","E","")</f>
        <v/>
      </c>
      <c r="AS23" s="256"/>
      <c r="AT23" s="255" t="str">
        <f>IF(Badges!Z477="C","E","")</f>
        <v/>
      </c>
      <c r="AU23" s="256"/>
      <c r="AV23" s="255" t="str">
        <f>IF(Badges!AA477="C","E","")</f>
        <v/>
      </c>
      <c r="AW23" s="256"/>
      <c r="AX23" s="255" t="str">
        <f>IF(Badges!AB477="C","E","")</f>
        <v/>
      </c>
      <c r="AY23" s="256"/>
      <c r="AZ23" s="255" t="str">
        <f>IF(Badges!AC477="C","E","")</f>
        <v/>
      </c>
      <c r="BA23" s="256"/>
      <c r="BB23" s="255" t="str">
        <f>IF(Badges!AD477="C","E","")</f>
        <v/>
      </c>
      <c r="BC23" s="256"/>
      <c r="BD23" s="255" t="str">
        <f>IF(Badges!AE477="C","E","")</f>
        <v/>
      </c>
      <c r="BE23" s="256"/>
      <c r="BF23" s="255" t="str">
        <f>IF(Badges!AF477="C","E","")</f>
        <v/>
      </c>
      <c r="BG23" s="256"/>
      <c r="BH23" s="255" t="str">
        <f>IF(Badges!AG477="C","E","")</f>
        <v/>
      </c>
      <c r="BI23" s="257"/>
    </row>
    <row r="24" spans="1:61">
      <c r="A24" s="254" t="str">
        <f>Badges!B478</f>
        <v>Marketing</v>
      </c>
      <c r="B24" s="255" t="str">
        <f>IF(Badges!D490="C","E","")</f>
        <v/>
      </c>
      <c r="C24" s="256"/>
      <c r="D24" s="255" t="str">
        <f>IF(Badges!E490="C","E","")</f>
        <v/>
      </c>
      <c r="E24" s="256"/>
      <c r="F24" s="255" t="str">
        <f>IF(Badges!F490="C","E","")</f>
        <v/>
      </c>
      <c r="G24" s="256"/>
      <c r="H24" s="255" t="str">
        <f>IF(Badges!G490="C","E","")</f>
        <v/>
      </c>
      <c r="I24" s="256"/>
      <c r="J24" s="255" t="str">
        <f>IF(Badges!H490="C","E","")</f>
        <v/>
      </c>
      <c r="K24" s="256"/>
      <c r="L24" s="255" t="str">
        <f>IF(Badges!I490="C","E","")</f>
        <v/>
      </c>
      <c r="M24" s="256"/>
      <c r="N24" s="255" t="str">
        <f>IF(Badges!J490="C","E","")</f>
        <v/>
      </c>
      <c r="O24" s="256"/>
      <c r="P24" s="255" t="str">
        <f>IF(Badges!K490="C","E","")</f>
        <v/>
      </c>
      <c r="Q24" s="256"/>
      <c r="R24" s="255" t="str">
        <f>IF(Badges!L490="C","E","")</f>
        <v/>
      </c>
      <c r="S24" s="256"/>
      <c r="T24" s="255" t="str">
        <f>IF(Badges!M490="C","E","")</f>
        <v/>
      </c>
      <c r="U24" s="256"/>
      <c r="V24" s="255" t="str">
        <f>IF(Badges!N490="C","E","")</f>
        <v/>
      </c>
      <c r="W24" s="256"/>
      <c r="X24" s="255" t="str">
        <f>IF(Badges!O490="C","E","")</f>
        <v/>
      </c>
      <c r="Y24" s="256"/>
      <c r="Z24" s="255" t="str">
        <f>IF(Badges!P490="C","E","")</f>
        <v/>
      </c>
      <c r="AA24" s="256"/>
      <c r="AB24" s="255" t="str">
        <f>IF(Badges!Q490="C","E","")</f>
        <v/>
      </c>
      <c r="AC24" s="256"/>
      <c r="AD24" s="255" t="str">
        <f>IF(Badges!R490="C","E","")</f>
        <v/>
      </c>
      <c r="AE24" s="257"/>
      <c r="AF24" s="255" t="str">
        <f>IF(Badges!S490="C","E","")</f>
        <v/>
      </c>
      <c r="AG24" s="256"/>
      <c r="AH24" s="255" t="str">
        <f>IF(Badges!T490="C","E","")</f>
        <v/>
      </c>
      <c r="AI24" s="256"/>
      <c r="AJ24" s="255" t="str">
        <f>IF(Badges!U490="C","E","")</f>
        <v/>
      </c>
      <c r="AK24" s="256"/>
      <c r="AL24" s="255" t="str">
        <f>IF(Badges!V490="C","E","")</f>
        <v/>
      </c>
      <c r="AM24" s="256"/>
      <c r="AN24" s="255" t="str">
        <f>IF(Badges!W490="C","E","")</f>
        <v/>
      </c>
      <c r="AO24" s="256"/>
      <c r="AP24" s="255" t="str">
        <f>IF(Badges!X490="C","E","")</f>
        <v/>
      </c>
      <c r="AQ24" s="256"/>
      <c r="AR24" s="255" t="str">
        <f>IF(Badges!Y490="C","E","")</f>
        <v/>
      </c>
      <c r="AS24" s="256"/>
      <c r="AT24" s="255" t="str">
        <f>IF(Badges!Z490="C","E","")</f>
        <v/>
      </c>
      <c r="AU24" s="256"/>
      <c r="AV24" s="255" t="str">
        <f>IF(Badges!AA490="C","E","")</f>
        <v/>
      </c>
      <c r="AW24" s="256"/>
      <c r="AX24" s="255" t="str">
        <f>IF(Badges!AB490="C","E","")</f>
        <v/>
      </c>
      <c r="AY24" s="256"/>
      <c r="AZ24" s="255" t="str">
        <f>IF(Badges!AC490="C","E","")</f>
        <v/>
      </c>
      <c r="BA24" s="256"/>
      <c r="BB24" s="255" t="str">
        <f>IF(Badges!AD490="C","E","")</f>
        <v/>
      </c>
      <c r="BC24" s="256"/>
      <c r="BD24" s="255" t="str">
        <f>IF(Badges!AE490="C","E","")</f>
        <v/>
      </c>
      <c r="BE24" s="256"/>
      <c r="BF24" s="255" t="str">
        <f>IF(Badges!AF490="C","E","")</f>
        <v/>
      </c>
      <c r="BG24" s="256"/>
      <c r="BH24" s="255" t="str">
        <f>IF(Badges!AG490="C","E","")</f>
        <v/>
      </c>
      <c r="BI24" s="257"/>
    </row>
    <row r="25" spans="1:61">
      <c r="A25" s="254" t="str">
        <f>Badges!B491</f>
        <v>Netiquette</v>
      </c>
      <c r="B25" s="255" t="str">
        <f>IF(Badges!D513="C","E","")</f>
        <v/>
      </c>
      <c r="C25" s="256"/>
      <c r="D25" s="255" t="str">
        <f>IF(Badges!E513="C","E","")</f>
        <v/>
      </c>
      <c r="E25" s="256"/>
      <c r="F25" s="255" t="str">
        <f>IF(Badges!F513="C","E","")</f>
        <v/>
      </c>
      <c r="G25" s="256"/>
      <c r="H25" s="255" t="str">
        <f>IF(Badges!G513="C","E","")</f>
        <v/>
      </c>
      <c r="I25" s="256"/>
      <c r="J25" s="255" t="str">
        <f>IF(Badges!H513="C","E","")</f>
        <v/>
      </c>
      <c r="K25" s="256"/>
      <c r="L25" s="255" t="str">
        <f>IF(Badges!I513="C","E","")</f>
        <v/>
      </c>
      <c r="M25" s="256"/>
      <c r="N25" s="255" t="str">
        <f>IF(Badges!J513="C","E","")</f>
        <v/>
      </c>
      <c r="O25" s="256"/>
      <c r="P25" s="255" t="str">
        <f>IF(Badges!K513="C","E","")</f>
        <v/>
      </c>
      <c r="Q25" s="256"/>
      <c r="R25" s="255" t="str">
        <f>IF(Badges!L513="C","E","")</f>
        <v/>
      </c>
      <c r="S25" s="256"/>
      <c r="T25" s="255" t="str">
        <f>IF(Badges!M513="C","E","")</f>
        <v/>
      </c>
      <c r="U25" s="256"/>
      <c r="V25" s="255" t="str">
        <f>IF(Badges!N513="C","E","")</f>
        <v/>
      </c>
      <c r="W25" s="256"/>
      <c r="X25" s="255" t="str">
        <f>IF(Badges!O513="C","E","")</f>
        <v/>
      </c>
      <c r="Y25" s="256"/>
      <c r="Z25" s="255" t="str">
        <f>IF(Badges!P513="C","E","")</f>
        <v/>
      </c>
      <c r="AA25" s="256"/>
      <c r="AB25" s="255" t="str">
        <f>IF(Badges!Q513="C","E","")</f>
        <v/>
      </c>
      <c r="AC25" s="256"/>
      <c r="AD25" s="255" t="str">
        <f>IF(Badges!R513="C","E","")</f>
        <v/>
      </c>
      <c r="AE25" s="257"/>
      <c r="AF25" s="255" t="str">
        <f>IF(Badges!S513="C","E","")</f>
        <v/>
      </c>
      <c r="AG25" s="256"/>
      <c r="AH25" s="255" t="str">
        <f>IF(Badges!T513="C","E","")</f>
        <v/>
      </c>
      <c r="AI25" s="256"/>
      <c r="AJ25" s="255" t="str">
        <f>IF(Badges!U513="C","E","")</f>
        <v/>
      </c>
      <c r="AK25" s="256"/>
      <c r="AL25" s="255" t="str">
        <f>IF(Badges!V513="C","E","")</f>
        <v/>
      </c>
      <c r="AM25" s="256"/>
      <c r="AN25" s="255" t="str">
        <f>IF(Badges!W513="C","E","")</f>
        <v/>
      </c>
      <c r="AO25" s="256"/>
      <c r="AP25" s="255" t="str">
        <f>IF(Badges!X513="C","E","")</f>
        <v/>
      </c>
      <c r="AQ25" s="256"/>
      <c r="AR25" s="255" t="str">
        <f>IF(Badges!Y513="C","E","")</f>
        <v/>
      </c>
      <c r="AS25" s="256"/>
      <c r="AT25" s="255" t="str">
        <f>IF(Badges!Z513="C","E","")</f>
        <v/>
      </c>
      <c r="AU25" s="256"/>
      <c r="AV25" s="255" t="str">
        <f>IF(Badges!AA513="C","E","")</f>
        <v/>
      </c>
      <c r="AW25" s="256"/>
      <c r="AX25" s="255" t="str">
        <f>IF(Badges!AB513="C","E","")</f>
        <v/>
      </c>
      <c r="AY25" s="256"/>
      <c r="AZ25" s="255" t="str">
        <f>IF(Badges!AC513="C","E","")</f>
        <v/>
      </c>
      <c r="BA25" s="256"/>
      <c r="BB25" s="255" t="str">
        <f>IF(Badges!AD513="C","E","")</f>
        <v/>
      </c>
      <c r="BC25" s="256"/>
      <c r="BD25" s="255" t="str">
        <f>IF(Badges!AE513="C","E","")</f>
        <v/>
      </c>
      <c r="BE25" s="256"/>
      <c r="BF25" s="255" t="str">
        <f>IF(Badges!AF513="C","E","")</f>
        <v/>
      </c>
      <c r="BG25" s="256"/>
      <c r="BH25" s="255" t="str">
        <f>IF(Badges!AG513="C","E","")</f>
        <v/>
      </c>
      <c r="BI25" s="257"/>
    </row>
    <row r="26" spans="1:61">
      <c r="A26" s="254" t="str">
        <f>Badges!B514</f>
        <v>New Cuisines</v>
      </c>
      <c r="B26" s="255" t="str">
        <f>IF(Badges!D536="C","E","")</f>
        <v/>
      </c>
      <c r="C26" s="256"/>
      <c r="D26" s="255" t="str">
        <f>IF(Badges!E536="C","E","")</f>
        <v/>
      </c>
      <c r="E26" s="256"/>
      <c r="F26" s="255" t="str">
        <f>IF(Badges!F536="C","E","")</f>
        <v/>
      </c>
      <c r="G26" s="256"/>
      <c r="H26" s="255" t="str">
        <f>IF(Badges!G536="C","E","")</f>
        <v/>
      </c>
      <c r="I26" s="256"/>
      <c r="J26" s="255" t="str">
        <f>IF(Badges!H536="C","E","")</f>
        <v/>
      </c>
      <c r="K26" s="256"/>
      <c r="L26" s="255" t="str">
        <f>IF(Badges!I536="C","E","")</f>
        <v/>
      </c>
      <c r="M26" s="256"/>
      <c r="N26" s="255" t="str">
        <f>IF(Badges!J536="C","E","")</f>
        <v/>
      </c>
      <c r="O26" s="256"/>
      <c r="P26" s="255" t="str">
        <f>IF(Badges!K536="C","E","")</f>
        <v/>
      </c>
      <c r="Q26" s="256"/>
      <c r="R26" s="255" t="str">
        <f>IF(Badges!L536="C","E","")</f>
        <v/>
      </c>
      <c r="S26" s="256"/>
      <c r="T26" s="255" t="str">
        <f>IF(Badges!M536="C","E","")</f>
        <v/>
      </c>
      <c r="U26" s="256"/>
      <c r="V26" s="255" t="str">
        <f>IF(Badges!N536="C","E","")</f>
        <v/>
      </c>
      <c r="W26" s="256"/>
      <c r="X26" s="255" t="str">
        <f>IF(Badges!O536="C","E","")</f>
        <v/>
      </c>
      <c r="Y26" s="256"/>
      <c r="Z26" s="255" t="str">
        <f>IF(Badges!P536="C","E","")</f>
        <v/>
      </c>
      <c r="AA26" s="256"/>
      <c r="AB26" s="255" t="str">
        <f>IF(Badges!Q536="C","E","")</f>
        <v/>
      </c>
      <c r="AC26" s="256"/>
      <c r="AD26" s="255" t="str">
        <f>IF(Badges!R536="C","E","")</f>
        <v/>
      </c>
      <c r="AE26" s="257"/>
      <c r="AF26" s="255" t="str">
        <f>IF(Badges!S536="C","E","")</f>
        <v/>
      </c>
      <c r="AG26" s="256"/>
      <c r="AH26" s="255" t="str">
        <f>IF(Badges!T536="C","E","")</f>
        <v/>
      </c>
      <c r="AI26" s="256"/>
      <c r="AJ26" s="255" t="str">
        <f>IF(Badges!U536="C","E","")</f>
        <v/>
      </c>
      <c r="AK26" s="256"/>
      <c r="AL26" s="255" t="str">
        <f>IF(Badges!V536="C","E","")</f>
        <v/>
      </c>
      <c r="AM26" s="256"/>
      <c r="AN26" s="255" t="str">
        <f>IF(Badges!W536="C","E","")</f>
        <v/>
      </c>
      <c r="AO26" s="256"/>
      <c r="AP26" s="255" t="str">
        <f>IF(Badges!X536="C","E","")</f>
        <v/>
      </c>
      <c r="AQ26" s="256"/>
      <c r="AR26" s="255" t="str">
        <f>IF(Badges!Y536="C","E","")</f>
        <v/>
      </c>
      <c r="AS26" s="256"/>
      <c r="AT26" s="255" t="str">
        <f>IF(Badges!Z536="C","E","")</f>
        <v/>
      </c>
      <c r="AU26" s="256"/>
      <c r="AV26" s="255" t="str">
        <f>IF(Badges!AA536="C","E","")</f>
        <v/>
      </c>
      <c r="AW26" s="256"/>
      <c r="AX26" s="255" t="str">
        <f>IF(Badges!AB536="C","E","")</f>
        <v/>
      </c>
      <c r="AY26" s="256"/>
      <c r="AZ26" s="255" t="str">
        <f>IF(Badges!AC536="C","E","")</f>
        <v/>
      </c>
      <c r="BA26" s="256"/>
      <c r="BB26" s="255" t="str">
        <f>IF(Badges!AD536="C","E","")</f>
        <v/>
      </c>
      <c r="BC26" s="256"/>
      <c r="BD26" s="255" t="str">
        <f>IF(Badges!AE536="C","E","")</f>
        <v/>
      </c>
      <c r="BE26" s="256"/>
      <c r="BF26" s="255" t="str">
        <f>IF(Badges!AF536="C","E","")</f>
        <v/>
      </c>
      <c r="BG26" s="256"/>
      <c r="BH26" s="255" t="str">
        <f>IF(Badges!AG536="C","E","")</f>
        <v/>
      </c>
      <c r="BI26" s="257"/>
    </row>
    <row r="27" spans="1:61">
      <c r="A27" s="254" t="str">
        <f>Badges!B537</f>
        <v>Night Owl</v>
      </c>
      <c r="B27" s="255" t="str">
        <f>IF(Badges!D559="C","E","")</f>
        <v/>
      </c>
      <c r="C27" s="256"/>
      <c r="D27" s="255" t="str">
        <f>IF(Badges!E559="C","E","")</f>
        <v/>
      </c>
      <c r="E27" s="256"/>
      <c r="F27" s="255" t="str">
        <f>IF(Badges!F559="C","E","")</f>
        <v/>
      </c>
      <c r="G27" s="256"/>
      <c r="H27" s="255" t="str">
        <f>IF(Badges!G559="C","E","")</f>
        <v/>
      </c>
      <c r="I27" s="256"/>
      <c r="J27" s="255" t="str">
        <f>IF(Badges!H559="C","E","")</f>
        <v/>
      </c>
      <c r="K27" s="256"/>
      <c r="L27" s="255" t="str">
        <f>IF(Badges!I559="C","E","")</f>
        <v/>
      </c>
      <c r="M27" s="256"/>
      <c r="N27" s="255" t="str">
        <f>IF(Badges!J559="C","E","")</f>
        <v/>
      </c>
      <c r="O27" s="256"/>
      <c r="P27" s="255" t="str">
        <f>IF(Badges!K559="C","E","")</f>
        <v/>
      </c>
      <c r="Q27" s="256"/>
      <c r="R27" s="255" t="str">
        <f>IF(Badges!L559="C","E","")</f>
        <v/>
      </c>
      <c r="S27" s="256"/>
      <c r="T27" s="255" t="str">
        <f>IF(Badges!M559="C","E","")</f>
        <v/>
      </c>
      <c r="U27" s="256"/>
      <c r="V27" s="255" t="str">
        <f>IF(Badges!N559="C","E","")</f>
        <v/>
      </c>
      <c r="W27" s="256"/>
      <c r="X27" s="255" t="str">
        <f>IF(Badges!O559="C","E","")</f>
        <v/>
      </c>
      <c r="Y27" s="256"/>
      <c r="Z27" s="255" t="str">
        <f>IF(Badges!P559="C","E","")</f>
        <v/>
      </c>
      <c r="AA27" s="256"/>
      <c r="AB27" s="255" t="str">
        <f>IF(Badges!Q559="C","E","")</f>
        <v/>
      </c>
      <c r="AC27" s="256"/>
      <c r="AD27" s="255" t="str">
        <f>IF(Badges!R559="C","E","")</f>
        <v/>
      </c>
      <c r="AE27" s="257"/>
      <c r="AF27" s="255" t="str">
        <f>IF(Badges!S559="C","E","")</f>
        <v/>
      </c>
      <c r="AG27" s="256"/>
      <c r="AH27" s="255" t="str">
        <f>IF(Badges!T559="C","E","")</f>
        <v/>
      </c>
      <c r="AI27" s="256"/>
      <c r="AJ27" s="255" t="str">
        <f>IF(Badges!U559="C","E","")</f>
        <v/>
      </c>
      <c r="AK27" s="256"/>
      <c r="AL27" s="255" t="str">
        <f>IF(Badges!V559="C","E","")</f>
        <v/>
      </c>
      <c r="AM27" s="256"/>
      <c r="AN27" s="255" t="str">
        <f>IF(Badges!W559="C","E","")</f>
        <v/>
      </c>
      <c r="AO27" s="256"/>
      <c r="AP27" s="255" t="str">
        <f>IF(Badges!X559="C","E","")</f>
        <v/>
      </c>
      <c r="AQ27" s="256"/>
      <c r="AR27" s="255" t="str">
        <f>IF(Badges!Y559="C","E","")</f>
        <v/>
      </c>
      <c r="AS27" s="256"/>
      <c r="AT27" s="255" t="str">
        <f>IF(Badges!Z559="C","E","")</f>
        <v/>
      </c>
      <c r="AU27" s="256"/>
      <c r="AV27" s="255" t="str">
        <f>IF(Badges!AA559="C","E","")</f>
        <v/>
      </c>
      <c r="AW27" s="256"/>
      <c r="AX27" s="255" t="str">
        <f>IF(Badges!AB559="C","E","")</f>
        <v/>
      </c>
      <c r="AY27" s="256"/>
      <c r="AZ27" s="255" t="str">
        <f>IF(Badges!AC559="C","E","")</f>
        <v/>
      </c>
      <c r="BA27" s="256"/>
      <c r="BB27" s="255" t="str">
        <f>IF(Badges!AD559="C","E","")</f>
        <v/>
      </c>
      <c r="BC27" s="256"/>
      <c r="BD27" s="255" t="str">
        <f>IF(Badges!AE559="C","E","")</f>
        <v/>
      </c>
      <c r="BE27" s="256"/>
      <c r="BF27" s="255" t="str">
        <f>IF(Badges!AF559="C","E","")</f>
        <v/>
      </c>
      <c r="BG27" s="256"/>
      <c r="BH27" s="255" t="str">
        <f>IF(Badges!AG559="C","E","")</f>
        <v/>
      </c>
      <c r="BI27" s="257"/>
    </row>
    <row r="28" spans="1:61">
      <c r="A28" s="254" t="str">
        <f>Badges!B560</f>
        <v>Outdoor Art Apprentice</v>
      </c>
      <c r="B28" s="255" t="str">
        <f>IF(Badges!D582="C","E","")</f>
        <v/>
      </c>
      <c r="C28" s="256"/>
      <c r="D28" s="255" t="str">
        <f>IF(Badges!E582="C","E","")</f>
        <v/>
      </c>
      <c r="E28" s="256"/>
      <c r="F28" s="255" t="str">
        <f>IF(Badges!F582="C","E","")</f>
        <v/>
      </c>
      <c r="G28" s="256"/>
      <c r="H28" s="255" t="str">
        <f>IF(Badges!G582="C","E","")</f>
        <v/>
      </c>
      <c r="I28" s="256"/>
      <c r="J28" s="255" t="str">
        <f>IF(Badges!H582="C","E","")</f>
        <v/>
      </c>
      <c r="K28" s="256"/>
      <c r="L28" s="255" t="str">
        <f>IF(Badges!I582="C","E","")</f>
        <v/>
      </c>
      <c r="M28" s="256"/>
      <c r="N28" s="255" t="str">
        <f>IF(Badges!J582="C","E","")</f>
        <v/>
      </c>
      <c r="O28" s="256"/>
      <c r="P28" s="255" t="str">
        <f>IF(Badges!K582="C","E","")</f>
        <v/>
      </c>
      <c r="Q28" s="256"/>
      <c r="R28" s="255" t="str">
        <f>IF(Badges!L582="C","E","")</f>
        <v/>
      </c>
      <c r="S28" s="256"/>
      <c r="T28" s="255" t="str">
        <f>IF(Badges!M582="C","E","")</f>
        <v/>
      </c>
      <c r="U28" s="256"/>
      <c r="V28" s="255" t="str">
        <f>IF(Badges!N582="C","E","")</f>
        <v/>
      </c>
      <c r="W28" s="256"/>
      <c r="X28" s="255" t="str">
        <f>IF(Badges!O582="C","E","")</f>
        <v/>
      </c>
      <c r="Y28" s="256"/>
      <c r="Z28" s="255" t="str">
        <f>IF(Badges!P582="C","E","")</f>
        <v/>
      </c>
      <c r="AA28" s="256"/>
      <c r="AB28" s="255" t="str">
        <f>IF(Badges!Q582="C","E","")</f>
        <v/>
      </c>
      <c r="AC28" s="256"/>
      <c r="AD28" s="255" t="str">
        <f>IF(Badges!R582="C","E","")</f>
        <v/>
      </c>
      <c r="AE28" s="257"/>
      <c r="AF28" s="255" t="str">
        <f>IF(Badges!S582="C","E","")</f>
        <v/>
      </c>
      <c r="AG28" s="256"/>
      <c r="AH28" s="255" t="str">
        <f>IF(Badges!T582="C","E","")</f>
        <v/>
      </c>
      <c r="AI28" s="256"/>
      <c r="AJ28" s="255" t="str">
        <f>IF(Badges!U582="C","E","")</f>
        <v/>
      </c>
      <c r="AK28" s="256"/>
      <c r="AL28" s="255" t="str">
        <f>IF(Badges!V582="C","E","")</f>
        <v/>
      </c>
      <c r="AM28" s="256"/>
      <c r="AN28" s="255" t="str">
        <f>IF(Badges!W582="C","E","")</f>
        <v/>
      </c>
      <c r="AO28" s="256"/>
      <c r="AP28" s="255" t="str">
        <f>IF(Badges!X582="C","E","")</f>
        <v/>
      </c>
      <c r="AQ28" s="256"/>
      <c r="AR28" s="255" t="str">
        <f>IF(Badges!Y582="C","E","")</f>
        <v/>
      </c>
      <c r="AS28" s="256"/>
      <c r="AT28" s="255" t="str">
        <f>IF(Badges!Z582="C","E","")</f>
        <v/>
      </c>
      <c r="AU28" s="256"/>
      <c r="AV28" s="255" t="str">
        <f>IF(Badges!AA582="C","E","")</f>
        <v/>
      </c>
      <c r="AW28" s="256"/>
      <c r="AX28" s="255" t="str">
        <f>IF(Badges!AB582="C","E","")</f>
        <v/>
      </c>
      <c r="AY28" s="256"/>
      <c r="AZ28" s="255" t="str">
        <f>IF(Badges!AC582="C","E","")</f>
        <v/>
      </c>
      <c r="BA28" s="256"/>
      <c r="BB28" s="255" t="str">
        <f>IF(Badges!AD582="C","E","")</f>
        <v/>
      </c>
      <c r="BC28" s="256"/>
      <c r="BD28" s="255" t="str">
        <f>IF(Badges!AE582="C","E","")</f>
        <v/>
      </c>
      <c r="BE28" s="256"/>
      <c r="BF28" s="255" t="str">
        <f>IF(Badges!AF582="C","E","")</f>
        <v/>
      </c>
      <c r="BG28" s="256"/>
      <c r="BH28" s="255" t="str">
        <f>IF(Badges!AG582="C","E","")</f>
        <v/>
      </c>
      <c r="BI28" s="257"/>
    </row>
    <row r="29" spans="1:61">
      <c r="A29" s="254" t="str">
        <f>Badges!B583</f>
        <v>Primitive Camper</v>
      </c>
      <c r="B29" s="255" t="str">
        <f>IF(Badges!D605="C","E","")</f>
        <v/>
      </c>
      <c r="C29" s="256"/>
      <c r="D29" s="255" t="str">
        <f>IF(Badges!E605="C","E","")</f>
        <v/>
      </c>
      <c r="E29" s="256"/>
      <c r="F29" s="255" t="str">
        <f>IF(Badges!F605="C","E","")</f>
        <v/>
      </c>
      <c r="G29" s="256"/>
      <c r="H29" s="255" t="str">
        <f>IF(Badges!G605="C","E","")</f>
        <v/>
      </c>
      <c r="I29" s="256"/>
      <c r="J29" s="255" t="str">
        <f>IF(Badges!H605="C","E","")</f>
        <v/>
      </c>
      <c r="K29" s="256"/>
      <c r="L29" s="255" t="str">
        <f>IF(Badges!I605="C","E","")</f>
        <v/>
      </c>
      <c r="M29" s="256"/>
      <c r="N29" s="255" t="str">
        <f>IF(Badges!J605="C","E","")</f>
        <v/>
      </c>
      <c r="O29" s="256"/>
      <c r="P29" s="255" t="str">
        <f>IF(Badges!K605="C","E","")</f>
        <v/>
      </c>
      <c r="Q29" s="256"/>
      <c r="R29" s="255" t="str">
        <f>IF(Badges!L605="C","E","")</f>
        <v/>
      </c>
      <c r="S29" s="256"/>
      <c r="T29" s="255" t="str">
        <f>IF(Badges!M605="C","E","")</f>
        <v/>
      </c>
      <c r="U29" s="256"/>
      <c r="V29" s="255" t="str">
        <f>IF(Badges!N605="C","E","")</f>
        <v/>
      </c>
      <c r="W29" s="256"/>
      <c r="X29" s="255" t="str">
        <f>IF(Badges!O605="C","E","")</f>
        <v/>
      </c>
      <c r="Y29" s="256"/>
      <c r="Z29" s="255" t="str">
        <f>IF(Badges!P605="C","E","")</f>
        <v/>
      </c>
      <c r="AA29" s="256"/>
      <c r="AB29" s="255" t="str">
        <f>IF(Badges!Q605="C","E","")</f>
        <v/>
      </c>
      <c r="AC29" s="256"/>
      <c r="AD29" s="255" t="str">
        <f>IF(Badges!R605="C","E","")</f>
        <v/>
      </c>
      <c r="AE29" s="257"/>
      <c r="AF29" s="255" t="str">
        <f>IF(Badges!S605="C","E","")</f>
        <v/>
      </c>
      <c r="AG29" s="256"/>
      <c r="AH29" s="255" t="str">
        <f>IF(Badges!T605="C","E","")</f>
        <v/>
      </c>
      <c r="AI29" s="256"/>
      <c r="AJ29" s="255" t="str">
        <f>IF(Badges!U605="C","E","")</f>
        <v/>
      </c>
      <c r="AK29" s="256"/>
      <c r="AL29" s="255" t="str">
        <f>IF(Badges!V605="C","E","")</f>
        <v/>
      </c>
      <c r="AM29" s="256"/>
      <c r="AN29" s="255" t="str">
        <f>IF(Badges!W605="C","E","")</f>
        <v/>
      </c>
      <c r="AO29" s="256"/>
      <c r="AP29" s="255" t="str">
        <f>IF(Badges!X605="C","E","")</f>
        <v/>
      </c>
      <c r="AQ29" s="256"/>
      <c r="AR29" s="255" t="str">
        <f>IF(Badges!Y605="C","E","")</f>
        <v/>
      </c>
      <c r="AS29" s="256"/>
      <c r="AT29" s="255" t="str">
        <f>IF(Badges!Z605="C","E","")</f>
        <v/>
      </c>
      <c r="AU29" s="256"/>
      <c r="AV29" s="255" t="str">
        <f>IF(Badges!AA605="C","E","")</f>
        <v/>
      </c>
      <c r="AW29" s="256"/>
      <c r="AX29" s="255" t="str">
        <f>IF(Badges!AB605="C","E","")</f>
        <v/>
      </c>
      <c r="AY29" s="256"/>
      <c r="AZ29" s="255" t="str">
        <f>IF(Badges!AC605="C","E","")</f>
        <v/>
      </c>
      <c r="BA29" s="256"/>
      <c r="BB29" s="255" t="str">
        <f>IF(Badges!AD605="C","E","")</f>
        <v/>
      </c>
      <c r="BC29" s="256"/>
      <c r="BD29" s="255" t="str">
        <f>IF(Badges!AE605="C","E","")</f>
        <v/>
      </c>
      <c r="BE29" s="256"/>
      <c r="BF29" s="255" t="str">
        <f>IF(Badges!AF605="C","E","")</f>
        <v/>
      </c>
      <c r="BG29" s="256"/>
      <c r="BH29" s="255" t="str">
        <f>IF(Badges!AG605="C","E","")</f>
        <v/>
      </c>
      <c r="BI29" s="257"/>
    </row>
    <row r="30" spans="1:61">
      <c r="A30" s="254" t="str">
        <f>Badges!B606</f>
        <v>Public Speaker</v>
      </c>
      <c r="B30" s="255" t="str">
        <f>IF(Badges!D628="C","E","")</f>
        <v/>
      </c>
      <c r="C30" s="256"/>
      <c r="D30" s="255" t="str">
        <f>IF(Badges!E628="C","E","")</f>
        <v/>
      </c>
      <c r="E30" s="256"/>
      <c r="F30" s="255" t="str">
        <f>IF(Badges!F628="C","E","")</f>
        <v/>
      </c>
      <c r="G30" s="256"/>
      <c r="H30" s="255" t="str">
        <f>IF(Badges!G628="C","E","")</f>
        <v/>
      </c>
      <c r="I30" s="256"/>
      <c r="J30" s="255" t="str">
        <f>IF(Badges!H628="C","E","")</f>
        <v/>
      </c>
      <c r="K30" s="256"/>
      <c r="L30" s="255" t="str">
        <f>IF(Badges!I628="C","E","")</f>
        <v/>
      </c>
      <c r="M30" s="256"/>
      <c r="N30" s="255" t="str">
        <f>IF(Badges!J628="C","E","")</f>
        <v/>
      </c>
      <c r="O30" s="256"/>
      <c r="P30" s="255" t="str">
        <f>IF(Badges!K628="C","E","")</f>
        <v/>
      </c>
      <c r="Q30" s="256"/>
      <c r="R30" s="255" t="str">
        <f>IF(Badges!L628="C","E","")</f>
        <v/>
      </c>
      <c r="S30" s="256"/>
      <c r="T30" s="255" t="str">
        <f>IF(Badges!M628="C","E","")</f>
        <v/>
      </c>
      <c r="U30" s="256"/>
      <c r="V30" s="255" t="str">
        <f>IF(Badges!N628="C","E","")</f>
        <v/>
      </c>
      <c r="W30" s="256"/>
      <c r="X30" s="255" t="str">
        <f>IF(Badges!O628="C","E","")</f>
        <v/>
      </c>
      <c r="Y30" s="256"/>
      <c r="Z30" s="255" t="str">
        <f>IF(Badges!P628="C","E","")</f>
        <v/>
      </c>
      <c r="AA30" s="256"/>
      <c r="AB30" s="255" t="str">
        <f>IF(Badges!Q628="C","E","")</f>
        <v/>
      </c>
      <c r="AC30" s="256"/>
      <c r="AD30" s="255" t="str">
        <f>IF(Badges!R628="C","E","")</f>
        <v/>
      </c>
      <c r="AE30" s="257"/>
      <c r="AF30" s="255" t="str">
        <f>IF(Badges!S628="C","E","")</f>
        <v/>
      </c>
      <c r="AG30" s="256"/>
      <c r="AH30" s="255" t="str">
        <f>IF(Badges!T628="C","E","")</f>
        <v/>
      </c>
      <c r="AI30" s="256"/>
      <c r="AJ30" s="255" t="str">
        <f>IF(Badges!U628="C","E","")</f>
        <v/>
      </c>
      <c r="AK30" s="256"/>
      <c r="AL30" s="255" t="str">
        <f>IF(Badges!V628="C","E","")</f>
        <v/>
      </c>
      <c r="AM30" s="256"/>
      <c r="AN30" s="255" t="str">
        <f>IF(Badges!W628="C","E","")</f>
        <v/>
      </c>
      <c r="AO30" s="256"/>
      <c r="AP30" s="255" t="str">
        <f>IF(Badges!X628="C","E","")</f>
        <v/>
      </c>
      <c r="AQ30" s="256"/>
      <c r="AR30" s="255" t="str">
        <f>IF(Badges!Y628="C","E","")</f>
        <v/>
      </c>
      <c r="AS30" s="256"/>
      <c r="AT30" s="255" t="str">
        <f>IF(Badges!Z628="C","E","")</f>
        <v/>
      </c>
      <c r="AU30" s="256"/>
      <c r="AV30" s="255" t="str">
        <f>IF(Badges!AA628="C","E","")</f>
        <v/>
      </c>
      <c r="AW30" s="256"/>
      <c r="AX30" s="255" t="str">
        <f>IF(Badges!AB628="C","E","")</f>
        <v/>
      </c>
      <c r="AY30" s="256"/>
      <c r="AZ30" s="255" t="str">
        <f>IF(Badges!AC628="C","E","")</f>
        <v/>
      </c>
      <c r="BA30" s="256"/>
      <c r="BB30" s="255" t="str">
        <f>IF(Badges!AD628="C","E","")</f>
        <v/>
      </c>
      <c r="BC30" s="256"/>
      <c r="BD30" s="255" t="str">
        <f>IF(Badges!AE628="C","E","")</f>
        <v/>
      </c>
      <c r="BE30" s="256"/>
      <c r="BF30" s="255" t="str">
        <f>IF(Badges!AF628="C","E","")</f>
        <v/>
      </c>
      <c r="BG30" s="256"/>
      <c r="BH30" s="255" t="str">
        <f>IF(Badges!AG628="C","E","")</f>
        <v/>
      </c>
      <c r="BI30" s="257"/>
    </row>
    <row r="31" spans="1:61">
      <c r="A31" s="254" t="str">
        <f>Badges!B629</f>
        <v>Science of Happiness</v>
      </c>
      <c r="B31" s="255" t="str">
        <f>IF(Badges!D651="C","E","")</f>
        <v/>
      </c>
      <c r="C31" s="256"/>
      <c r="D31" s="255" t="str">
        <f>IF(Badges!E651="C","E","")</f>
        <v/>
      </c>
      <c r="E31" s="256"/>
      <c r="F31" s="255" t="str">
        <f>IF(Badges!F651="C","E","")</f>
        <v/>
      </c>
      <c r="G31" s="256"/>
      <c r="H31" s="255" t="str">
        <f>IF(Badges!G651="C","E","")</f>
        <v/>
      </c>
      <c r="I31" s="256"/>
      <c r="J31" s="255" t="str">
        <f>IF(Badges!H651="C","E","")</f>
        <v/>
      </c>
      <c r="K31" s="256"/>
      <c r="L31" s="255" t="str">
        <f>IF(Badges!I651="C","E","")</f>
        <v/>
      </c>
      <c r="M31" s="256"/>
      <c r="N31" s="255" t="str">
        <f>IF(Badges!J651="C","E","")</f>
        <v/>
      </c>
      <c r="O31" s="256"/>
      <c r="P31" s="255" t="str">
        <f>IF(Badges!K651="C","E","")</f>
        <v/>
      </c>
      <c r="Q31" s="256"/>
      <c r="R31" s="255" t="str">
        <f>IF(Badges!L651="C","E","")</f>
        <v/>
      </c>
      <c r="S31" s="256"/>
      <c r="T31" s="255" t="str">
        <f>IF(Badges!M651="C","E","")</f>
        <v/>
      </c>
      <c r="U31" s="256"/>
      <c r="V31" s="255" t="str">
        <f>IF(Badges!N651="C","E","")</f>
        <v/>
      </c>
      <c r="W31" s="256"/>
      <c r="X31" s="255" t="str">
        <f>IF(Badges!O651="C","E","")</f>
        <v/>
      </c>
      <c r="Y31" s="256"/>
      <c r="Z31" s="255" t="str">
        <f>IF(Badges!P651="C","E","")</f>
        <v/>
      </c>
      <c r="AA31" s="256"/>
      <c r="AB31" s="255" t="str">
        <f>IF(Badges!Q651="C","E","")</f>
        <v/>
      </c>
      <c r="AC31" s="256"/>
      <c r="AD31" s="255" t="str">
        <f>IF(Badges!R651="C","E","")</f>
        <v/>
      </c>
      <c r="AE31" s="257"/>
      <c r="AF31" s="255" t="str">
        <f>IF(Badges!S651="C","E","")</f>
        <v/>
      </c>
      <c r="AG31" s="256"/>
      <c r="AH31" s="255" t="str">
        <f>IF(Badges!T651="C","E","")</f>
        <v/>
      </c>
      <c r="AI31" s="256"/>
      <c r="AJ31" s="255" t="str">
        <f>IF(Badges!U651="C","E","")</f>
        <v/>
      </c>
      <c r="AK31" s="256"/>
      <c r="AL31" s="255" t="str">
        <f>IF(Badges!V651="C","E","")</f>
        <v/>
      </c>
      <c r="AM31" s="256"/>
      <c r="AN31" s="255" t="str">
        <f>IF(Badges!W651="C","E","")</f>
        <v/>
      </c>
      <c r="AO31" s="256"/>
      <c r="AP31" s="255" t="str">
        <f>IF(Badges!X651="C","E","")</f>
        <v/>
      </c>
      <c r="AQ31" s="256"/>
      <c r="AR31" s="255" t="str">
        <f>IF(Badges!Y651="C","E","")</f>
        <v/>
      </c>
      <c r="AS31" s="256"/>
      <c r="AT31" s="255" t="str">
        <f>IF(Badges!Z651="C","E","")</f>
        <v/>
      </c>
      <c r="AU31" s="256"/>
      <c r="AV31" s="255" t="str">
        <f>IF(Badges!AA651="C","E","")</f>
        <v/>
      </c>
      <c r="AW31" s="256"/>
      <c r="AX31" s="255" t="str">
        <f>IF(Badges!AB651="C","E","")</f>
        <v/>
      </c>
      <c r="AY31" s="256"/>
      <c r="AZ31" s="255" t="str">
        <f>IF(Badges!AC651="C","E","")</f>
        <v/>
      </c>
      <c r="BA31" s="256"/>
      <c r="BB31" s="255" t="str">
        <f>IF(Badges!AD651="C","E","")</f>
        <v/>
      </c>
      <c r="BC31" s="256"/>
      <c r="BD31" s="255" t="str">
        <f>IF(Badges!AE651="C","E","")</f>
        <v/>
      </c>
      <c r="BE31" s="256"/>
      <c r="BF31" s="255" t="str">
        <f>IF(Badges!AF651="C","E","")</f>
        <v/>
      </c>
      <c r="BG31" s="256"/>
      <c r="BH31" s="255" t="str">
        <f>IF(Badges!AG651="C","E","")</f>
        <v/>
      </c>
      <c r="BI31" s="257"/>
    </row>
    <row r="32" spans="1:61">
      <c r="A32" s="254" t="str">
        <f>Badges!B652</f>
        <v>Screenwriter</v>
      </c>
      <c r="B32" s="255" t="str">
        <f>IF(Badges!D674="C","E","")</f>
        <v/>
      </c>
      <c r="C32" s="256"/>
      <c r="D32" s="255" t="str">
        <f>IF(Badges!E674="C","E","")</f>
        <v/>
      </c>
      <c r="E32" s="256"/>
      <c r="F32" s="255" t="str">
        <f>IF(Badges!F674="C","E","")</f>
        <v/>
      </c>
      <c r="G32" s="256"/>
      <c r="H32" s="255" t="str">
        <f>IF(Badges!G674="C","E","")</f>
        <v/>
      </c>
      <c r="I32" s="256"/>
      <c r="J32" s="255" t="str">
        <f>IF(Badges!H674="C","E","")</f>
        <v/>
      </c>
      <c r="K32" s="256"/>
      <c r="L32" s="255" t="str">
        <f>IF(Badges!I674="C","E","")</f>
        <v/>
      </c>
      <c r="M32" s="256"/>
      <c r="N32" s="255" t="str">
        <f>IF(Badges!J674="C","E","")</f>
        <v/>
      </c>
      <c r="O32" s="256"/>
      <c r="P32" s="255" t="str">
        <f>IF(Badges!K674="C","E","")</f>
        <v/>
      </c>
      <c r="Q32" s="256"/>
      <c r="R32" s="255" t="str">
        <f>IF(Badges!L674="C","E","")</f>
        <v/>
      </c>
      <c r="S32" s="256"/>
      <c r="T32" s="255" t="str">
        <f>IF(Badges!M674="C","E","")</f>
        <v/>
      </c>
      <c r="U32" s="256"/>
      <c r="V32" s="255" t="str">
        <f>IF(Badges!N674="C","E","")</f>
        <v/>
      </c>
      <c r="W32" s="256"/>
      <c r="X32" s="255" t="str">
        <f>IF(Badges!O674="C","E","")</f>
        <v/>
      </c>
      <c r="Y32" s="256"/>
      <c r="Z32" s="255" t="str">
        <f>IF(Badges!P674="C","E","")</f>
        <v/>
      </c>
      <c r="AA32" s="256"/>
      <c r="AB32" s="255" t="str">
        <f>IF(Badges!Q674="C","E","")</f>
        <v/>
      </c>
      <c r="AC32" s="256"/>
      <c r="AD32" s="255" t="str">
        <f>IF(Badges!R674="C","E","")</f>
        <v/>
      </c>
      <c r="AE32" s="257"/>
      <c r="AF32" s="255" t="str">
        <f>IF(Badges!S674="C","E","")</f>
        <v/>
      </c>
      <c r="AG32" s="256"/>
      <c r="AH32" s="255" t="str">
        <f>IF(Badges!T674="C","E","")</f>
        <v/>
      </c>
      <c r="AI32" s="256"/>
      <c r="AJ32" s="255" t="str">
        <f>IF(Badges!U674="C","E","")</f>
        <v/>
      </c>
      <c r="AK32" s="256"/>
      <c r="AL32" s="255" t="str">
        <f>IF(Badges!V674="C","E","")</f>
        <v/>
      </c>
      <c r="AM32" s="256"/>
      <c r="AN32" s="255" t="str">
        <f>IF(Badges!W674="C","E","")</f>
        <v/>
      </c>
      <c r="AO32" s="256"/>
      <c r="AP32" s="255" t="str">
        <f>IF(Badges!X674="C","E","")</f>
        <v/>
      </c>
      <c r="AQ32" s="256"/>
      <c r="AR32" s="255" t="str">
        <f>IF(Badges!Y674="C","E","")</f>
        <v/>
      </c>
      <c r="AS32" s="256"/>
      <c r="AT32" s="255" t="str">
        <f>IF(Badges!Z674="C","E","")</f>
        <v/>
      </c>
      <c r="AU32" s="256"/>
      <c r="AV32" s="255" t="str">
        <f>IF(Badges!AA674="C","E","")</f>
        <v/>
      </c>
      <c r="AW32" s="256"/>
      <c r="AX32" s="255" t="str">
        <f>IF(Badges!AB674="C","E","")</f>
        <v/>
      </c>
      <c r="AY32" s="256"/>
      <c r="AZ32" s="255" t="str">
        <f>IF(Badges!AC674="C","E","")</f>
        <v/>
      </c>
      <c r="BA32" s="256"/>
      <c r="BB32" s="255" t="str">
        <f>IF(Badges!AD674="C","E","")</f>
        <v/>
      </c>
      <c r="BC32" s="256"/>
      <c r="BD32" s="255" t="str">
        <f>IF(Badges!AE674="C","E","")</f>
        <v/>
      </c>
      <c r="BE32" s="256"/>
      <c r="BF32" s="255" t="str">
        <f>IF(Badges!AF674="C","E","")</f>
        <v/>
      </c>
      <c r="BG32" s="256"/>
      <c r="BH32" s="255" t="str">
        <f>IF(Badges!AG674="C","E","")</f>
        <v/>
      </c>
      <c r="BI32" s="257"/>
    </row>
    <row r="33" spans="1:61">
      <c r="A33" s="310" t="s">
        <v>1144</v>
      </c>
      <c r="B33" s="255" t="str">
        <f>IF(Badges!D697="C","E","")</f>
        <v/>
      </c>
      <c r="C33" s="256"/>
      <c r="D33" s="255" t="str">
        <f>IF(Badges!E697="C","E","")</f>
        <v/>
      </c>
      <c r="E33" s="256"/>
      <c r="F33" s="255" t="str">
        <f>IF(Badges!F697="C","E","")</f>
        <v/>
      </c>
      <c r="G33" s="256"/>
      <c r="H33" s="255" t="str">
        <f>IF(Badges!G697="C","E","")</f>
        <v/>
      </c>
      <c r="I33" s="256"/>
      <c r="J33" s="255" t="str">
        <f>IF(Badges!H697="C","E","")</f>
        <v/>
      </c>
      <c r="K33" s="256"/>
      <c r="L33" s="255" t="str">
        <f>IF(Badges!I697="C","E","")</f>
        <v/>
      </c>
      <c r="M33" s="256"/>
      <c r="N33" s="255" t="str">
        <f>IF(Badges!J697="C","E","")</f>
        <v/>
      </c>
      <c r="O33" s="256"/>
      <c r="P33" s="255" t="str">
        <f>IF(Badges!K697="C","E","")</f>
        <v/>
      </c>
      <c r="Q33" s="256"/>
      <c r="R33" s="255" t="str">
        <f>IF(Badges!L697="C","E","")</f>
        <v/>
      </c>
      <c r="S33" s="256"/>
      <c r="T33" s="255" t="str">
        <f>IF(Badges!M697="C","E","")</f>
        <v/>
      </c>
      <c r="U33" s="256"/>
      <c r="V33" s="255" t="str">
        <f>IF(Badges!N697="C","E","")</f>
        <v/>
      </c>
      <c r="W33" s="256"/>
      <c r="X33" s="255" t="str">
        <f>IF(Badges!O697="C","E","")</f>
        <v/>
      </c>
      <c r="Y33" s="256"/>
      <c r="Z33" s="255" t="str">
        <f>IF(Badges!P697="C","E","")</f>
        <v/>
      </c>
      <c r="AA33" s="256"/>
      <c r="AB33" s="255" t="str">
        <f>IF(Badges!Q697="C","E","")</f>
        <v/>
      </c>
      <c r="AC33" s="256"/>
      <c r="AD33" s="255" t="str">
        <f>IF(Badges!R697="C","E","")</f>
        <v/>
      </c>
      <c r="AE33" s="257"/>
      <c r="AF33" s="255" t="str">
        <f>IF(Badges!S697="C","E","")</f>
        <v/>
      </c>
      <c r="AG33" s="256"/>
      <c r="AH33" s="255" t="str">
        <f>IF(Badges!T697="C","E","")</f>
        <v/>
      </c>
      <c r="AI33" s="256"/>
      <c r="AJ33" s="255" t="str">
        <f>IF(Badges!U697="C","E","")</f>
        <v/>
      </c>
      <c r="AK33" s="256"/>
      <c r="AL33" s="255" t="str">
        <f>IF(Badges!V697="C","E","")</f>
        <v/>
      </c>
      <c r="AM33" s="256"/>
      <c r="AN33" s="255" t="str">
        <f>IF(Badges!W697="C","E","")</f>
        <v/>
      </c>
      <c r="AO33" s="256"/>
      <c r="AP33" s="255" t="str">
        <f>IF(Badges!X697="C","E","")</f>
        <v/>
      </c>
      <c r="AQ33" s="256"/>
      <c r="AR33" s="255" t="str">
        <f>IF(Badges!Y697="C","E","")</f>
        <v/>
      </c>
      <c r="AS33" s="256"/>
      <c r="AT33" s="255" t="str">
        <f>IF(Badges!Z697="C","E","")</f>
        <v/>
      </c>
      <c r="AU33" s="256"/>
      <c r="AV33" s="255" t="str">
        <f>IF(Badges!AA697="C","E","")</f>
        <v/>
      </c>
      <c r="AW33" s="256"/>
      <c r="AX33" s="255" t="str">
        <f>IF(Badges!AB697="C","E","")</f>
        <v/>
      </c>
      <c r="AY33" s="256"/>
      <c r="AZ33" s="255" t="str">
        <f>IF(Badges!AC697="C","E","")</f>
        <v/>
      </c>
      <c r="BA33" s="256"/>
      <c r="BB33" s="255" t="str">
        <f>IF(Badges!AD697="C","E","")</f>
        <v/>
      </c>
      <c r="BC33" s="256"/>
      <c r="BD33" s="255" t="str">
        <f>IF(Badges!AE697="C","E","")</f>
        <v/>
      </c>
      <c r="BE33" s="256"/>
      <c r="BF33" s="255" t="str">
        <f>IF(Badges!AF697="C","E","")</f>
        <v/>
      </c>
      <c r="BG33" s="256"/>
      <c r="BH33" s="255" t="str">
        <f>IF(Badges!AG697="C","E","")</f>
        <v/>
      </c>
      <c r="BI33" s="257"/>
    </row>
    <row r="34" spans="1:61">
      <c r="A34" s="254" t="str">
        <f>Badges!B698</f>
        <v>Space Science Researcher</v>
      </c>
      <c r="B34" s="255" t="str">
        <f>IF(Badges!D720="C","E","")</f>
        <v/>
      </c>
      <c r="C34" s="256"/>
      <c r="D34" s="255" t="str">
        <f>IF(Badges!E720="C","E","")</f>
        <v/>
      </c>
      <c r="E34" s="256"/>
      <c r="F34" s="255" t="str">
        <f>IF(Badges!F720="C","E","")</f>
        <v/>
      </c>
      <c r="G34" s="256"/>
      <c r="H34" s="255" t="str">
        <f>IF(Badges!G720="C","E","")</f>
        <v/>
      </c>
      <c r="I34" s="256"/>
      <c r="J34" s="255" t="str">
        <f>IF(Badges!H720="C","E","")</f>
        <v/>
      </c>
      <c r="K34" s="256"/>
      <c r="L34" s="255" t="str">
        <f>IF(Badges!I720="C","E","")</f>
        <v/>
      </c>
      <c r="M34" s="256"/>
      <c r="N34" s="255" t="str">
        <f>IF(Badges!J720="C","E","")</f>
        <v/>
      </c>
      <c r="O34" s="256"/>
      <c r="P34" s="255" t="str">
        <f>IF(Badges!K720="C","E","")</f>
        <v/>
      </c>
      <c r="Q34" s="256"/>
      <c r="R34" s="255" t="str">
        <f>IF(Badges!L720="C","E","")</f>
        <v/>
      </c>
      <c r="S34" s="256"/>
      <c r="T34" s="255" t="str">
        <f>IF(Badges!M720="C","E","")</f>
        <v/>
      </c>
      <c r="U34" s="256"/>
      <c r="V34" s="255" t="str">
        <f>IF(Badges!N720="C","E","")</f>
        <v/>
      </c>
      <c r="W34" s="256"/>
      <c r="X34" s="255" t="str">
        <f>IF(Badges!O720="C","E","")</f>
        <v/>
      </c>
      <c r="Y34" s="256"/>
      <c r="Z34" s="255" t="str">
        <f>IF(Badges!P720="C","E","")</f>
        <v/>
      </c>
      <c r="AA34" s="256"/>
      <c r="AB34" s="255" t="str">
        <f>IF(Badges!Q720="C","E","")</f>
        <v/>
      </c>
      <c r="AC34" s="256"/>
      <c r="AD34" s="255" t="str">
        <f>IF(Badges!R720="C","E","")</f>
        <v/>
      </c>
      <c r="AE34" s="257"/>
      <c r="AF34" s="255" t="str">
        <f>IF(Badges!S720="C","E","")</f>
        <v/>
      </c>
      <c r="AG34" s="256"/>
      <c r="AH34" s="255" t="str">
        <f>IF(Badges!T720="C","E","")</f>
        <v/>
      </c>
      <c r="AI34" s="256"/>
      <c r="AJ34" s="255" t="str">
        <f>IF(Badges!U720="C","E","")</f>
        <v/>
      </c>
      <c r="AK34" s="256"/>
      <c r="AL34" s="255" t="str">
        <f>IF(Badges!V720="C","E","")</f>
        <v/>
      </c>
      <c r="AM34" s="256"/>
      <c r="AN34" s="255" t="str">
        <f>IF(Badges!W720="C","E","")</f>
        <v/>
      </c>
      <c r="AO34" s="256"/>
      <c r="AP34" s="255" t="str">
        <f>IF(Badges!X720="C","E","")</f>
        <v/>
      </c>
      <c r="AQ34" s="256"/>
      <c r="AR34" s="255" t="str">
        <f>IF(Badges!Y720="C","E","")</f>
        <v/>
      </c>
      <c r="AS34" s="256"/>
      <c r="AT34" s="255" t="str">
        <f>IF(Badges!Z720="C","E","")</f>
        <v/>
      </c>
      <c r="AU34" s="256"/>
      <c r="AV34" s="255" t="str">
        <f>IF(Badges!AA720="C","E","")</f>
        <v/>
      </c>
      <c r="AW34" s="256"/>
      <c r="AX34" s="255" t="str">
        <f>IF(Badges!AB720="C","E","")</f>
        <v/>
      </c>
      <c r="AY34" s="256"/>
      <c r="AZ34" s="255" t="str">
        <f>IF(Badges!AC720="C","E","")</f>
        <v/>
      </c>
      <c r="BA34" s="256"/>
      <c r="BB34" s="255" t="str">
        <f>IF(Badges!AD720="C","E","")</f>
        <v/>
      </c>
      <c r="BC34" s="256"/>
      <c r="BD34" s="255" t="str">
        <f>IF(Badges!AE720="C","E","")</f>
        <v/>
      </c>
      <c r="BE34" s="256"/>
      <c r="BF34" s="255" t="str">
        <f>IF(Badges!AF720="C","E","")</f>
        <v/>
      </c>
      <c r="BG34" s="256"/>
      <c r="BH34" s="255" t="str">
        <f>IF(Badges!AG720="C","E","")</f>
        <v/>
      </c>
      <c r="BI34" s="257"/>
    </row>
    <row r="35" spans="1:61">
      <c r="A35" s="254" t="str">
        <f>Badges!B721</f>
        <v>Special Agent</v>
      </c>
      <c r="B35" s="255" t="str">
        <f>IF(Badges!D743="C","E","")</f>
        <v/>
      </c>
      <c r="C35" s="256"/>
      <c r="D35" s="255" t="str">
        <f>IF(Badges!E743="C","E","")</f>
        <v/>
      </c>
      <c r="E35" s="256"/>
      <c r="F35" s="255" t="str">
        <f>IF(Badges!F743="C","E","")</f>
        <v/>
      </c>
      <c r="G35" s="256"/>
      <c r="H35" s="255" t="str">
        <f>IF(Badges!G743="C","E","")</f>
        <v/>
      </c>
      <c r="I35" s="256"/>
      <c r="J35" s="255" t="str">
        <f>IF(Badges!H743="C","E","")</f>
        <v/>
      </c>
      <c r="K35" s="256"/>
      <c r="L35" s="255" t="str">
        <f>IF(Badges!I743="C","E","")</f>
        <v/>
      </c>
      <c r="M35" s="256"/>
      <c r="N35" s="255" t="str">
        <f>IF(Badges!J743="C","E","")</f>
        <v/>
      </c>
      <c r="O35" s="256"/>
      <c r="P35" s="255" t="str">
        <f>IF(Badges!K743="C","E","")</f>
        <v/>
      </c>
      <c r="Q35" s="256"/>
      <c r="R35" s="255" t="str">
        <f>IF(Badges!L743="C","E","")</f>
        <v/>
      </c>
      <c r="S35" s="256"/>
      <c r="T35" s="255" t="str">
        <f>IF(Badges!M743="C","E","")</f>
        <v/>
      </c>
      <c r="U35" s="256"/>
      <c r="V35" s="255" t="str">
        <f>IF(Badges!N743="C","E","")</f>
        <v/>
      </c>
      <c r="W35" s="256"/>
      <c r="X35" s="255" t="str">
        <f>IF(Badges!O743="C","E","")</f>
        <v/>
      </c>
      <c r="Y35" s="256"/>
      <c r="Z35" s="255" t="str">
        <f>IF(Badges!P743="C","E","")</f>
        <v/>
      </c>
      <c r="AA35" s="256"/>
      <c r="AB35" s="255" t="str">
        <f>IF(Badges!Q743="C","E","")</f>
        <v/>
      </c>
      <c r="AC35" s="256"/>
      <c r="AD35" s="255" t="str">
        <f>IF(Badges!R743="C","E","")</f>
        <v/>
      </c>
      <c r="AE35" s="257"/>
      <c r="AF35" s="255" t="str">
        <f>IF(Badges!S743="C","E","")</f>
        <v/>
      </c>
      <c r="AG35" s="256"/>
      <c r="AH35" s="255" t="str">
        <f>IF(Badges!T743="C","E","")</f>
        <v/>
      </c>
      <c r="AI35" s="256"/>
      <c r="AJ35" s="255" t="str">
        <f>IF(Badges!U743="C","E","")</f>
        <v/>
      </c>
      <c r="AK35" s="256"/>
      <c r="AL35" s="255" t="str">
        <f>IF(Badges!V743="C","E","")</f>
        <v/>
      </c>
      <c r="AM35" s="256"/>
      <c r="AN35" s="255" t="str">
        <f>IF(Badges!W743="C","E","")</f>
        <v/>
      </c>
      <c r="AO35" s="256"/>
      <c r="AP35" s="255" t="str">
        <f>IF(Badges!X743="C","E","")</f>
        <v/>
      </c>
      <c r="AQ35" s="256"/>
      <c r="AR35" s="255" t="str">
        <f>IF(Badges!Y743="C","E","")</f>
        <v/>
      </c>
      <c r="AS35" s="256"/>
      <c r="AT35" s="255" t="str">
        <f>IF(Badges!Z743="C","E","")</f>
        <v/>
      </c>
      <c r="AU35" s="256"/>
      <c r="AV35" s="255" t="str">
        <f>IF(Badges!AA743="C","E","")</f>
        <v/>
      </c>
      <c r="AW35" s="256"/>
      <c r="AX35" s="255" t="str">
        <f>IF(Badges!AB743="C","E","")</f>
        <v/>
      </c>
      <c r="AY35" s="256"/>
      <c r="AZ35" s="255" t="str">
        <f>IF(Badges!AC743="C","E","")</f>
        <v/>
      </c>
      <c r="BA35" s="256"/>
      <c r="BB35" s="255" t="str">
        <f>IF(Badges!AD743="C","E","")</f>
        <v/>
      </c>
      <c r="BC35" s="256"/>
      <c r="BD35" s="255" t="str">
        <f>IF(Badges!AE743="C","E","")</f>
        <v/>
      </c>
      <c r="BE35" s="256"/>
      <c r="BF35" s="255" t="str">
        <f>IF(Badges!AF743="C","E","")</f>
        <v/>
      </c>
      <c r="BG35" s="256"/>
      <c r="BH35" s="255" t="str">
        <f>IF(Badges!AG743="C","E","")</f>
        <v/>
      </c>
      <c r="BI35" s="257"/>
    </row>
    <row r="36" spans="1:61">
      <c r="A36" s="254" t="str">
        <f>Badges!B744</f>
        <v>STEM Career Exploration</v>
      </c>
      <c r="B36" s="255" t="str">
        <f>IF(Badges!D750="C","E","")</f>
        <v/>
      </c>
      <c r="C36" s="256"/>
      <c r="D36" s="255" t="str">
        <f>IF(Badges!E750="C","E","")</f>
        <v/>
      </c>
      <c r="E36" s="256"/>
      <c r="F36" s="255" t="str">
        <f>IF(Badges!F750="C","E","")</f>
        <v/>
      </c>
      <c r="G36" s="256"/>
      <c r="H36" s="255" t="str">
        <f>IF(Badges!G750="C","E","")</f>
        <v/>
      </c>
      <c r="I36" s="256"/>
      <c r="J36" s="255" t="str">
        <f>IF(Badges!H750="C","E","")</f>
        <v/>
      </c>
      <c r="K36" s="256"/>
      <c r="L36" s="255" t="str">
        <f>IF(Badges!I750="C","E","")</f>
        <v/>
      </c>
      <c r="M36" s="256"/>
      <c r="N36" s="255" t="str">
        <f>IF(Badges!J750="C","E","")</f>
        <v/>
      </c>
      <c r="O36" s="256"/>
      <c r="P36" s="255" t="str">
        <f>IF(Badges!K750="C","E","")</f>
        <v/>
      </c>
      <c r="Q36" s="256"/>
      <c r="R36" s="255" t="str">
        <f>IF(Badges!L750="C","E","")</f>
        <v/>
      </c>
      <c r="S36" s="256"/>
      <c r="T36" s="255" t="str">
        <f>IF(Badges!M750="C","E","")</f>
        <v/>
      </c>
      <c r="U36" s="256"/>
      <c r="V36" s="255" t="str">
        <f>IF(Badges!N750="C","E","")</f>
        <v/>
      </c>
      <c r="W36" s="256"/>
      <c r="X36" s="255" t="str">
        <f>IF(Badges!O750="C","E","")</f>
        <v/>
      </c>
      <c r="Y36" s="256"/>
      <c r="Z36" s="255" t="str">
        <f>IF(Badges!P750="C","E","")</f>
        <v/>
      </c>
      <c r="AA36" s="256"/>
      <c r="AB36" s="255" t="str">
        <f>IF(Badges!Q750="C","E","")</f>
        <v/>
      </c>
      <c r="AC36" s="256"/>
      <c r="AD36" s="255" t="str">
        <f>IF(Badges!R750="C","E","")</f>
        <v/>
      </c>
      <c r="AE36" s="257"/>
      <c r="AF36" s="255" t="str">
        <f>IF(Badges!S750="C","E","")</f>
        <v/>
      </c>
      <c r="AG36" s="256"/>
      <c r="AH36" s="255" t="str">
        <f>IF(Badges!T750="C","E","")</f>
        <v/>
      </c>
      <c r="AI36" s="256"/>
      <c r="AJ36" s="255" t="str">
        <f>IF(Badges!U750="C","E","")</f>
        <v/>
      </c>
      <c r="AK36" s="256"/>
      <c r="AL36" s="255" t="str">
        <f>IF(Badges!V750="C","E","")</f>
        <v/>
      </c>
      <c r="AM36" s="256"/>
      <c r="AN36" s="255" t="str">
        <f>IF(Badges!W750="C","E","")</f>
        <v/>
      </c>
      <c r="AO36" s="256"/>
      <c r="AP36" s="255" t="str">
        <f>IF(Badges!X750="C","E","")</f>
        <v/>
      </c>
      <c r="AQ36" s="256"/>
      <c r="AR36" s="255" t="str">
        <f>IF(Badges!Y750="C","E","")</f>
        <v/>
      </c>
      <c r="AS36" s="256"/>
      <c r="AT36" s="255" t="str">
        <f>IF(Badges!Z750="C","E","")</f>
        <v/>
      </c>
      <c r="AU36" s="256"/>
      <c r="AV36" s="255" t="str">
        <f>IF(Badges!AA750="C","E","")</f>
        <v/>
      </c>
      <c r="AW36" s="256"/>
      <c r="AX36" s="255" t="str">
        <f>IF(Badges!AB750="C","E","")</f>
        <v/>
      </c>
      <c r="AY36" s="256"/>
      <c r="AZ36" s="255" t="str">
        <f>IF(Badges!AC750="C","E","")</f>
        <v/>
      </c>
      <c r="BA36" s="256"/>
      <c r="BB36" s="255" t="str">
        <f>IF(Badges!AD750="C","E","")</f>
        <v/>
      </c>
      <c r="BC36" s="256"/>
      <c r="BD36" s="255" t="str">
        <f>IF(Badges!AE750="C","E","")</f>
        <v/>
      </c>
      <c r="BE36" s="256"/>
      <c r="BF36" s="255" t="str">
        <f>IF(Badges!AF750="C","E","")</f>
        <v/>
      </c>
      <c r="BG36" s="256"/>
      <c r="BH36" s="255" t="str">
        <f>IF(Badges!AG750="C","E","")</f>
        <v/>
      </c>
      <c r="BI36" s="257"/>
    </row>
    <row r="37" spans="1:61">
      <c r="A37" s="254" t="str">
        <f>Badges!B751</f>
        <v>Think Big</v>
      </c>
      <c r="B37" s="255" t="str">
        <f>IF(Badges!D763="C","E","")</f>
        <v/>
      </c>
      <c r="C37" s="256"/>
      <c r="D37" s="255" t="str">
        <f>IF(Badges!E763="C","E","")</f>
        <v/>
      </c>
      <c r="E37" s="256"/>
      <c r="F37" s="255" t="str">
        <f>IF(Badges!F763="C","E","")</f>
        <v/>
      </c>
      <c r="G37" s="256"/>
      <c r="H37" s="255" t="str">
        <f>IF(Badges!G763="C","E","")</f>
        <v/>
      </c>
      <c r="I37" s="256"/>
      <c r="J37" s="255" t="str">
        <f>IF(Badges!H763="C","E","")</f>
        <v/>
      </c>
      <c r="K37" s="256"/>
      <c r="L37" s="255" t="str">
        <f>IF(Badges!I763="C","E","")</f>
        <v/>
      </c>
      <c r="M37" s="256"/>
      <c r="N37" s="255" t="str">
        <f>IF(Badges!J763="C","E","")</f>
        <v/>
      </c>
      <c r="O37" s="256"/>
      <c r="P37" s="255" t="str">
        <f>IF(Badges!K763="C","E","")</f>
        <v/>
      </c>
      <c r="Q37" s="256"/>
      <c r="R37" s="255" t="str">
        <f>IF(Badges!L763="C","E","")</f>
        <v/>
      </c>
      <c r="S37" s="256"/>
      <c r="T37" s="255" t="str">
        <f>IF(Badges!M763="C","E","")</f>
        <v/>
      </c>
      <c r="U37" s="256"/>
      <c r="V37" s="255" t="str">
        <f>IF(Badges!N763="C","E","")</f>
        <v/>
      </c>
      <c r="W37" s="256"/>
      <c r="X37" s="255" t="str">
        <f>IF(Badges!O763="C","E","")</f>
        <v/>
      </c>
      <c r="Y37" s="256"/>
      <c r="Z37" s="255" t="str">
        <f>IF(Badges!P763="C","E","")</f>
        <v/>
      </c>
      <c r="AA37" s="256"/>
      <c r="AB37" s="255" t="str">
        <f>IF(Badges!Q763="C","E","")</f>
        <v/>
      </c>
      <c r="AC37" s="256"/>
      <c r="AD37" s="255" t="str">
        <f>IF(Badges!R763="C","E","")</f>
        <v/>
      </c>
      <c r="AE37" s="257"/>
      <c r="AF37" s="255" t="str">
        <f>IF(Badges!S763="C","E","")</f>
        <v/>
      </c>
      <c r="AG37" s="256"/>
      <c r="AH37" s="255" t="str">
        <f>IF(Badges!T763="C","E","")</f>
        <v/>
      </c>
      <c r="AI37" s="256"/>
      <c r="AJ37" s="255" t="str">
        <f>IF(Badges!U763="C","E","")</f>
        <v/>
      </c>
      <c r="AK37" s="256"/>
      <c r="AL37" s="255" t="str">
        <f>IF(Badges!V763="C","E","")</f>
        <v/>
      </c>
      <c r="AM37" s="256"/>
      <c r="AN37" s="255" t="str">
        <f>IF(Badges!W763="C","E","")</f>
        <v/>
      </c>
      <c r="AO37" s="256"/>
      <c r="AP37" s="255" t="str">
        <f>IF(Badges!X763="C","E","")</f>
        <v/>
      </c>
      <c r="AQ37" s="256"/>
      <c r="AR37" s="255" t="str">
        <f>IF(Badges!Y763="C","E","")</f>
        <v/>
      </c>
      <c r="AS37" s="256"/>
      <c r="AT37" s="255" t="str">
        <f>IF(Badges!Z763="C","E","")</f>
        <v/>
      </c>
      <c r="AU37" s="256"/>
      <c r="AV37" s="255" t="str">
        <f>IF(Badges!AA763="C","E","")</f>
        <v/>
      </c>
      <c r="AW37" s="256"/>
      <c r="AX37" s="255" t="str">
        <f>IF(Badges!AB763="C","E","")</f>
        <v/>
      </c>
      <c r="AY37" s="256"/>
      <c r="AZ37" s="255" t="str">
        <f>IF(Badges!AC763="C","E","")</f>
        <v/>
      </c>
      <c r="BA37" s="256"/>
      <c r="BB37" s="255" t="str">
        <f>IF(Badges!AD763="C","E","")</f>
        <v/>
      </c>
      <c r="BC37" s="256"/>
      <c r="BD37" s="255" t="str">
        <f>IF(Badges!AE763="C","E","")</f>
        <v/>
      </c>
      <c r="BE37" s="256"/>
      <c r="BF37" s="255" t="str">
        <f>IF(Badges!AF763="C","E","")</f>
        <v/>
      </c>
      <c r="BG37" s="256"/>
      <c r="BH37" s="255" t="str">
        <f>IF(Badges!AG763="C","E","")</f>
        <v/>
      </c>
      <c r="BI37" s="257"/>
    </row>
    <row r="38" spans="1:61">
      <c r="A38" s="254" t="str">
        <f>Badges!B764</f>
        <v>Trail (Hiking) Adventure</v>
      </c>
      <c r="B38" s="255" t="str">
        <f>IF(Badges!D786="C","E","")</f>
        <v/>
      </c>
      <c r="C38" s="256"/>
      <c r="D38" s="255" t="str">
        <f>IF(Badges!E786="C","E","")</f>
        <v/>
      </c>
      <c r="E38" s="256"/>
      <c r="F38" s="255" t="str">
        <f>IF(Badges!F786="C","E","")</f>
        <v/>
      </c>
      <c r="G38" s="256"/>
      <c r="H38" s="255" t="str">
        <f>IF(Badges!G786="C","E","")</f>
        <v/>
      </c>
      <c r="I38" s="256"/>
      <c r="J38" s="255" t="str">
        <f>IF(Badges!H786="C","E","")</f>
        <v/>
      </c>
      <c r="K38" s="256"/>
      <c r="L38" s="255" t="str">
        <f>IF(Badges!I786="C","E","")</f>
        <v/>
      </c>
      <c r="M38" s="256"/>
      <c r="N38" s="255" t="str">
        <f>IF(Badges!J786="C","E","")</f>
        <v/>
      </c>
      <c r="O38" s="256"/>
      <c r="P38" s="255" t="str">
        <f>IF(Badges!K786="C","E","")</f>
        <v/>
      </c>
      <c r="Q38" s="256"/>
      <c r="R38" s="255" t="str">
        <f>IF(Badges!L786="C","E","")</f>
        <v/>
      </c>
      <c r="S38" s="256"/>
      <c r="T38" s="255" t="str">
        <f>IF(Badges!M786="C","E","")</f>
        <v/>
      </c>
      <c r="U38" s="256"/>
      <c r="V38" s="255" t="str">
        <f>IF(Badges!N786="C","E","")</f>
        <v/>
      </c>
      <c r="W38" s="256"/>
      <c r="X38" s="255" t="str">
        <f>IF(Badges!O786="C","E","")</f>
        <v/>
      </c>
      <c r="Y38" s="256"/>
      <c r="Z38" s="255" t="str">
        <f>IF(Badges!P786="C","E","")</f>
        <v/>
      </c>
      <c r="AA38" s="256"/>
      <c r="AB38" s="255" t="str">
        <f>IF(Badges!Q786="C","E","")</f>
        <v/>
      </c>
      <c r="AC38" s="256"/>
      <c r="AD38" s="255" t="str">
        <f>IF(Badges!R786="C","E","")</f>
        <v/>
      </c>
      <c r="AE38" s="257"/>
      <c r="AF38" s="255" t="str">
        <f>IF(Badges!S786="C","E","")</f>
        <v/>
      </c>
      <c r="AG38" s="256"/>
      <c r="AH38" s="255" t="str">
        <f>IF(Badges!T786="C","E","")</f>
        <v/>
      </c>
      <c r="AI38" s="256"/>
      <c r="AJ38" s="255" t="str">
        <f>IF(Badges!U786="C","E","")</f>
        <v/>
      </c>
      <c r="AK38" s="256"/>
      <c r="AL38" s="255" t="str">
        <f>IF(Badges!V786="C","E","")</f>
        <v/>
      </c>
      <c r="AM38" s="256"/>
      <c r="AN38" s="255" t="str">
        <f>IF(Badges!W786="C","E","")</f>
        <v/>
      </c>
      <c r="AO38" s="256"/>
      <c r="AP38" s="255" t="str">
        <f>IF(Badges!X786="C","E","")</f>
        <v/>
      </c>
      <c r="AQ38" s="256"/>
      <c r="AR38" s="255" t="str">
        <f>IF(Badges!Y786="C","E","")</f>
        <v/>
      </c>
      <c r="AS38" s="256"/>
      <c r="AT38" s="255" t="str">
        <f>IF(Badges!Z786="C","E","")</f>
        <v/>
      </c>
      <c r="AU38" s="256"/>
      <c r="AV38" s="255" t="str">
        <f>IF(Badges!AA786="C","E","")</f>
        <v/>
      </c>
      <c r="AW38" s="256"/>
      <c r="AX38" s="255" t="str">
        <f>IF(Badges!AB786="C","E","")</f>
        <v/>
      </c>
      <c r="AY38" s="256"/>
      <c r="AZ38" s="255" t="str">
        <f>IF(Badges!AC786="C","E","")</f>
        <v/>
      </c>
      <c r="BA38" s="256"/>
      <c r="BB38" s="255" t="str">
        <f>IF(Badges!AD786="C","E","")</f>
        <v/>
      </c>
      <c r="BC38" s="256"/>
      <c r="BD38" s="255" t="str">
        <f>IF(Badges!AE786="C","E","")</f>
        <v/>
      </c>
      <c r="BE38" s="256"/>
      <c r="BF38" s="255" t="str">
        <f>IF(Badges!AF786="C","E","")</f>
        <v/>
      </c>
      <c r="BG38" s="256"/>
      <c r="BH38" s="255" t="str">
        <f>IF(Badges!AG786="C","E","")</f>
        <v/>
      </c>
      <c r="BI38" s="257"/>
    </row>
    <row r="39" spans="1:61">
      <c r="A39" s="254" t="str">
        <f>Badges!B787</f>
        <v>Trail (Running) Adventure</v>
      </c>
      <c r="B39" s="255" t="str">
        <f>IF(Badges!D809="C","E","")</f>
        <v/>
      </c>
      <c r="C39" s="256"/>
      <c r="D39" s="255" t="str">
        <f>IF(Badges!E809="C","E","")</f>
        <v/>
      </c>
      <c r="E39" s="256"/>
      <c r="F39" s="255" t="str">
        <f>IF(Badges!F809="C","E","")</f>
        <v/>
      </c>
      <c r="G39" s="256"/>
      <c r="H39" s="255" t="str">
        <f>IF(Badges!G809="C","E","")</f>
        <v/>
      </c>
      <c r="I39" s="256"/>
      <c r="J39" s="255" t="str">
        <f>IF(Badges!H809="C","E","")</f>
        <v/>
      </c>
      <c r="K39" s="256"/>
      <c r="L39" s="255" t="str">
        <f>IF(Badges!I809="C","E","")</f>
        <v/>
      </c>
      <c r="M39" s="256"/>
      <c r="N39" s="255" t="str">
        <f>IF(Badges!J809="C","E","")</f>
        <v/>
      </c>
      <c r="O39" s="256"/>
      <c r="P39" s="255" t="str">
        <f>IF(Badges!K809="C","E","")</f>
        <v/>
      </c>
      <c r="Q39" s="256"/>
      <c r="R39" s="255" t="str">
        <f>IF(Badges!L809="C","E","")</f>
        <v/>
      </c>
      <c r="S39" s="256"/>
      <c r="T39" s="255" t="str">
        <f>IF(Badges!M809="C","E","")</f>
        <v/>
      </c>
      <c r="U39" s="256"/>
      <c r="V39" s="255" t="str">
        <f>IF(Badges!N809="C","E","")</f>
        <v/>
      </c>
      <c r="W39" s="256"/>
      <c r="X39" s="255" t="str">
        <f>IF(Badges!O809="C","E","")</f>
        <v/>
      </c>
      <c r="Y39" s="256"/>
      <c r="Z39" s="255" t="str">
        <f>IF(Badges!P809="C","E","")</f>
        <v/>
      </c>
      <c r="AA39" s="256"/>
      <c r="AB39" s="255" t="str">
        <f>IF(Badges!Q809="C","E","")</f>
        <v/>
      </c>
      <c r="AC39" s="256"/>
      <c r="AD39" s="255" t="str">
        <f>IF(Badges!R809="C","E","")</f>
        <v/>
      </c>
      <c r="AE39" s="257"/>
      <c r="AF39" s="255" t="str">
        <f>IF(Badges!S809="C","E","")</f>
        <v/>
      </c>
      <c r="AG39" s="256"/>
      <c r="AH39" s="255" t="str">
        <f>IF(Badges!T809="C","E","")</f>
        <v/>
      </c>
      <c r="AI39" s="256"/>
      <c r="AJ39" s="255" t="str">
        <f>IF(Badges!U809="C","E","")</f>
        <v/>
      </c>
      <c r="AK39" s="256"/>
      <c r="AL39" s="255" t="str">
        <f>IF(Badges!V809="C","E","")</f>
        <v/>
      </c>
      <c r="AM39" s="256"/>
      <c r="AN39" s="255" t="str">
        <f>IF(Badges!W809="C","E","")</f>
        <v/>
      </c>
      <c r="AO39" s="256"/>
      <c r="AP39" s="255" t="str">
        <f>IF(Badges!X809="C","E","")</f>
        <v/>
      </c>
      <c r="AQ39" s="256"/>
      <c r="AR39" s="255" t="str">
        <f>IF(Badges!Y809="C","E","")</f>
        <v/>
      </c>
      <c r="AS39" s="256"/>
      <c r="AT39" s="255" t="str">
        <f>IF(Badges!Z809="C","E","")</f>
        <v/>
      </c>
      <c r="AU39" s="256"/>
      <c r="AV39" s="255" t="str">
        <f>IF(Badges!AA809="C","E","")</f>
        <v/>
      </c>
      <c r="AW39" s="256"/>
      <c r="AX39" s="255" t="str">
        <f>IF(Badges!AB809="C","E","")</f>
        <v/>
      </c>
      <c r="AY39" s="256"/>
      <c r="AZ39" s="255" t="str">
        <f>IF(Badges!AC809="C","E","")</f>
        <v/>
      </c>
      <c r="BA39" s="256"/>
      <c r="BB39" s="255" t="str">
        <f>IF(Badges!AD809="C","E","")</f>
        <v/>
      </c>
      <c r="BC39" s="256"/>
      <c r="BD39" s="255" t="str">
        <f>IF(Badges!AE809="C","E","")</f>
        <v/>
      </c>
      <c r="BE39" s="256"/>
      <c r="BF39" s="255" t="str">
        <f>IF(Badges!AF809="C","E","")</f>
        <v/>
      </c>
      <c r="BG39" s="256"/>
      <c r="BH39" s="255" t="str">
        <f>IF(Badges!AG809="C","E","")</f>
        <v/>
      </c>
      <c r="BI39" s="257"/>
    </row>
    <row r="40" spans="1:61">
      <c r="A40" s="254" t="str">
        <f>Badges!B810</f>
        <v>Trailblazing</v>
      </c>
      <c r="B40" s="255" t="str">
        <f>IF(Badges!D832="C","E","")</f>
        <v/>
      </c>
      <c r="C40" s="256"/>
      <c r="D40" s="255" t="str">
        <f>IF(Badges!E832="C","E","")</f>
        <v/>
      </c>
      <c r="E40" s="256"/>
      <c r="F40" s="255" t="str">
        <f>IF(Badges!F832="C","E","")</f>
        <v/>
      </c>
      <c r="G40" s="256"/>
      <c r="H40" s="255" t="str">
        <f>IF(Badges!G832="C","E","")</f>
        <v/>
      </c>
      <c r="I40" s="256"/>
      <c r="J40" s="255" t="str">
        <f>IF(Badges!H832="C","E","")</f>
        <v/>
      </c>
      <c r="K40" s="256"/>
      <c r="L40" s="255" t="str">
        <f>IF(Badges!I832="C","E","")</f>
        <v/>
      </c>
      <c r="M40" s="256"/>
      <c r="N40" s="255" t="str">
        <f>IF(Badges!J832="C","E","")</f>
        <v/>
      </c>
      <c r="O40" s="256"/>
      <c r="P40" s="255" t="str">
        <f>IF(Badges!K832="C","E","")</f>
        <v/>
      </c>
      <c r="Q40" s="256"/>
      <c r="R40" s="255" t="str">
        <f>IF(Badges!L832="C","E","")</f>
        <v/>
      </c>
      <c r="S40" s="256"/>
      <c r="T40" s="255" t="str">
        <f>IF(Badges!M832="C","E","")</f>
        <v/>
      </c>
      <c r="U40" s="256"/>
      <c r="V40" s="255" t="str">
        <f>IF(Badges!N832="C","E","")</f>
        <v/>
      </c>
      <c r="W40" s="256"/>
      <c r="X40" s="255" t="str">
        <f>IF(Badges!O832="C","E","")</f>
        <v/>
      </c>
      <c r="Y40" s="256"/>
      <c r="Z40" s="255" t="str">
        <f>IF(Badges!P832="C","E","")</f>
        <v/>
      </c>
      <c r="AA40" s="256"/>
      <c r="AB40" s="255" t="str">
        <f>IF(Badges!Q832="C","E","")</f>
        <v/>
      </c>
      <c r="AC40" s="256"/>
      <c r="AD40" s="255" t="str">
        <f>IF(Badges!R832="C","E","")</f>
        <v/>
      </c>
      <c r="AE40" s="257"/>
      <c r="AF40" s="255" t="str">
        <f>IF(Badges!S832="C","E","")</f>
        <v/>
      </c>
      <c r="AG40" s="256"/>
      <c r="AH40" s="255" t="str">
        <f>IF(Badges!T832="C","E","")</f>
        <v/>
      </c>
      <c r="AI40" s="256"/>
      <c r="AJ40" s="255" t="str">
        <f>IF(Badges!U832="C","E","")</f>
        <v/>
      </c>
      <c r="AK40" s="256"/>
      <c r="AL40" s="255" t="str">
        <f>IF(Badges!V832="C","E","")</f>
        <v/>
      </c>
      <c r="AM40" s="256"/>
      <c r="AN40" s="255" t="str">
        <f>IF(Badges!W832="C","E","")</f>
        <v/>
      </c>
      <c r="AO40" s="256"/>
      <c r="AP40" s="255" t="str">
        <f>IF(Badges!X832="C","E","")</f>
        <v/>
      </c>
      <c r="AQ40" s="256"/>
      <c r="AR40" s="255" t="str">
        <f>IF(Badges!Y832="C","E","")</f>
        <v/>
      </c>
      <c r="AS40" s="256"/>
      <c r="AT40" s="255" t="str">
        <f>IF(Badges!Z832="C","E","")</f>
        <v/>
      </c>
      <c r="AU40" s="256"/>
      <c r="AV40" s="255" t="str">
        <f>IF(Badges!AA832="C","E","")</f>
        <v/>
      </c>
      <c r="AW40" s="256"/>
      <c r="AX40" s="255" t="str">
        <f>IF(Badges!AB832="C","E","")</f>
        <v/>
      </c>
      <c r="AY40" s="256"/>
      <c r="AZ40" s="255" t="str">
        <f>IF(Badges!AC832="C","E","")</f>
        <v/>
      </c>
      <c r="BA40" s="256"/>
      <c r="BB40" s="255" t="str">
        <f>IF(Badges!AD832="C","E","")</f>
        <v/>
      </c>
      <c r="BC40" s="256"/>
      <c r="BD40" s="255" t="str">
        <f>IF(Badges!AE832="C","E","")</f>
        <v/>
      </c>
      <c r="BE40" s="256"/>
      <c r="BF40" s="255" t="str">
        <f>IF(Badges!AF832="C","E","")</f>
        <v/>
      </c>
      <c r="BG40" s="256"/>
      <c r="BH40" s="255" t="str">
        <f>IF(Badges!AG832="C","E","")</f>
        <v/>
      </c>
      <c r="BI40" s="257"/>
    </row>
    <row r="41" spans="1:61">
      <c r="A41" s="254" t="str">
        <f>Badges!B833</f>
        <v>Trees</v>
      </c>
      <c r="B41" s="255" t="str">
        <f>IF(Badges!D855="C","E","")</f>
        <v/>
      </c>
      <c r="C41" s="256"/>
      <c r="D41" s="255" t="str">
        <f>IF(Badges!E855="C","E","")</f>
        <v/>
      </c>
      <c r="E41" s="256"/>
      <c r="F41" s="255" t="str">
        <f>IF(Badges!F855="C","E","")</f>
        <v/>
      </c>
      <c r="G41" s="256"/>
      <c r="H41" s="255" t="str">
        <f>IF(Badges!G855="C","E","")</f>
        <v/>
      </c>
      <c r="I41" s="256"/>
      <c r="J41" s="255" t="str">
        <f>IF(Badges!H855="C","E","")</f>
        <v/>
      </c>
      <c r="K41" s="256"/>
      <c r="L41" s="255" t="str">
        <f>IF(Badges!I855="C","E","")</f>
        <v/>
      </c>
      <c r="M41" s="256"/>
      <c r="N41" s="255" t="str">
        <f>IF(Badges!J855="C","E","")</f>
        <v/>
      </c>
      <c r="O41" s="256"/>
      <c r="P41" s="255" t="str">
        <f>IF(Badges!K855="C","E","")</f>
        <v/>
      </c>
      <c r="Q41" s="256"/>
      <c r="R41" s="255" t="str">
        <f>IF(Badges!L855="C","E","")</f>
        <v/>
      </c>
      <c r="S41" s="256"/>
      <c r="T41" s="255" t="str">
        <f>IF(Badges!M855="C","E","")</f>
        <v/>
      </c>
      <c r="U41" s="256"/>
      <c r="V41" s="255" t="str">
        <f>IF(Badges!N855="C","E","")</f>
        <v/>
      </c>
      <c r="W41" s="256"/>
      <c r="X41" s="255" t="str">
        <f>IF(Badges!O855="C","E","")</f>
        <v/>
      </c>
      <c r="Y41" s="256"/>
      <c r="Z41" s="255" t="str">
        <f>IF(Badges!P855="C","E","")</f>
        <v/>
      </c>
      <c r="AA41" s="256"/>
      <c r="AB41" s="255" t="str">
        <f>IF(Badges!Q855="C","E","")</f>
        <v/>
      </c>
      <c r="AC41" s="256"/>
      <c r="AD41" s="255" t="str">
        <f>IF(Badges!R855="C","E","")</f>
        <v/>
      </c>
      <c r="AE41" s="257"/>
      <c r="AF41" s="255" t="str">
        <f>IF(Badges!S855="C","E","")</f>
        <v/>
      </c>
      <c r="AG41" s="256"/>
      <c r="AH41" s="255" t="str">
        <f>IF(Badges!T855="C","E","")</f>
        <v/>
      </c>
      <c r="AI41" s="256"/>
      <c r="AJ41" s="255" t="str">
        <f>IF(Badges!U855="C","E","")</f>
        <v/>
      </c>
      <c r="AK41" s="256"/>
      <c r="AL41" s="255" t="str">
        <f>IF(Badges!V855="C","E","")</f>
        <v/>
      </c>
      <c r="AM41" s="256"/>
      <c r="AN41" s="255" t="str">
        <f>IF(Badges!W855="C","E","")</f>
        <v/>
      </c>
      <c r="AO41" s="256"/>
      <c r="AP41" s="255" t="str">
        <f>IF(Badges!X855="C","E","")</f>
        <v/>
      </c>
      <c r="AQ41" s="256"/>
      <c r="AR41" s="255" t="str">
        <f>IF(Badges!Y855="C","E","")</f>
        <v/>
      </c>
      <c r="AS41" s="256"/>
      <c r="AT41" s="255" t="str">
        <f>IF(Badges!Z855="C","E","")</f>
        <v/>
      </c>
      <c r="AU41" s="256"/>
      <c r="AV41" s="255" t="str">
        <f>IF(Badges!AA855="C","E","")</f>
        <v/>
      </c>
      <c r="AW41" s="256"/>
      <c r="AX41" s="255" t="str">
        <f>IF(Badges!AB855="C","E","")</f>
        <v/>
      </c>
      <c r="AY41" s="256"/>
      <c r="AZ41" s="255" t="str">
        <f>IF(Badges!AC855="C","E","")</f>
        <v/>
      </c>
      <c r="BA41" s="256"/>
      <c r="BB41" s="255" t="str">
        <f>IF(Badges!AD855="C","E","")</f>
        <v/>
      </c>
      <c r="BC41" s="256"/>
      <c r="BD41" s="255" t="str">
        <f>IF(Badges!AE855="C","E","")</f>
        <v/>
      </c>
      <c r="BE41" s="256"/>
      <c r="BF41" s="255" t="str">
        <f>IF(Badges!AF855="C","E","")</f>
        <v/>
      </c>
      <c r="BG41" s="256"/>
      <c r="BH41" s="255" t="str">
        <f>IF(Badges!AG855="C","E","")</f>
        <v/>
      </c>
      <c r="BI41" s="257"/>
    </row>
    <row r="42" spans="1:61">
      <c r="A42" s="254" t="str">
        <f>Badges!B856</f>
        <v>Woodworker</v>
      </c>
      <c r="B42" s="255" t="str">
        <f>IF(Badges!D878="C","E","")</f>
        <v/>
      </c>
      <c r="C42" s="256"/>
      <c r="D42" s="255" t="str">
        <f>IF(Badges!E878="C","E","")</f>
        <v/>
      </c>
      <c r="E42" s="256"/>
      <c r="F42" s="255" t="str">
        <f>IF(Badges!F878="C","E","")</f>
        <v/>
      </c>
      <c r="G42" s="256"/>
      <c r="H42" s="255" t="str">
        <f>IF(Badges!G878="C","E","")</f>
        <v/>
      </c>
      <c r="I42" s="256"/>
      <c r="J42" s="255" t="str">
        <f>IF(Badges!H878="C","E","")</f>
        <v/>
      </c>
      <c r="K42" s="256"/>
      <c r="L42" s="255" t="str">
        <f>IF(Badges!I878="C","E","")</f>
        <v/>
      </c>
      <c r="M42" s="256"/>
      <c r="N42" s="255" t="str">
        <f>IF(Badges!J878="C","E","")</f>
        <v/>
      </c>
      <c r="O42" s="256"/>
      <c r="P42" s="255" t="str">
        <f>IF(Badges!K878="C","E","")</f>
        <v/>
      </c>
      <c r="Q42" s="256"/>
      <c r="R42" s="255" t="str">
        <f>IF(Badges!L878="C","E","")</f>
        <v/>
      </c>
      <c r="S42" s="256"/>
      <c r="T42" s="255" t="str">
        <f>IF(Badges!M878="C","E","")</f>
        <v/>
      </c>
      <c r="U42" s="256"/>
      <c r="V42" s="255" t="str">
        <f>IF(Badges!N878="C","E","")</f>
        <v/>
      </c>
      <c r="W42" s="256"/>
      <c r="X42" s="255" t="str">
        <f>IF(Badges!O878="C","E","")</f>
        <v/>
      </c>
      <c r="Y42" s="256"/>
      <c r="Z42" s="255" t="str">
        <f>IF(Badges!P878="C","E","")</f>
        <v/>
      </c>
      <c r="AA42" s="256"/>
      <c r="AB42" s="255" t="str">
        <f>IF(Badges!Q878="C","E","")</f>
        <v/>
      </c>
      <c r="AC42" s="256"/>
      <c r="AD42" s="255" t="str">
        <f>IF(Badges!R878="C","E","")</f>
        <v/>
      </c>
      <c r="AE42" s="257"/>
      <c r="AF42" s="255" t="str">
        <f>IF(Badges!S878="C","E","")</f>
        <v/>
      </c>
      <c r="AG42" s="256"/>
      <c r="AH42" s="255" t="str">
        <f>IF(Badges!T878="C","E","")</f>
        <v/>
      </c>
      <c r="AI42" s="256"/>
      <c r="AJ42" s="255" t="str">
        <f>IF(Badges!U878="C","E","")</f>
        <v/>
      </c>
      <c r="AK42" s="256"/>
      <c r="AL42" s="255" t="str">
        <f>IF(Badges!V878="C","E","")</f>
        <v/>
      </c>
      <c r="AM42" s="256"/>
      <c r="AN42" s="255" t="str">
        <f>IF(Badges!W878="C","E","")</f>
        <v/>
      </c>
      <c r="AO42" s="256"/>
      <c r="AP42" s="255" t="str">
        <f>IF(Badges!X878="C","E","")</f>
        <v/>
      </c>
      <c r="AQ42" s="256"/>
      <c r="AR42" s="255" t="str">
        <f>IF(Badges!Y878="C","E","")</f>
        <v/>
      </c>
      <c r="AS42" s="256"/>
      <c r="AT42" s="255" t="str">
        <f>IF(Badges!Z878="C","E","")</f>
        <v/>
      </c>
      <c r="AU42" s="256"/>
      <c r="AV42" s="255" t="str">
        <f>IF(Badges!AA878="C","E","")</f>
        <v/>
      </c>
      <c r="AW42" s="256"/>
      <c r="AX42" s="255" t="str">
        <f>IF(Badges!AB878="C","E","")</f>
        <v/>
      </c>
      <c r="AY42" s="256"/>
      <c r="AZ42" s="255" t="str">
        <f>IF(Badges!AC878="C","E","")</f>
        <v/>
      </c>
      <c r="BA42" s="256"/>
      <c r="BB42" s="255" t="str">
        <f>IF(Badges!AD878="C","E","")</f>
        <v/>
      </c>
      <c r="BC42" s="256"/>
      <c r="BD42" s="255" t="str">
        <f>IF(Badges!AE878="C","E","")</f>
        <v/>
      </c>
      <c r="BE42" s="256"/>
      <c r="BF42" s="255" t="str">
        <f>IF(Badges!AF878="C","E","")</f>
        <v/>
      </c>
      <c r="BG42" s="256"/>
      <c r="BH42" s="255" t="str">
        <f>IF(Badges!AG878="C","E","")</f>
        <v/>
      </c>
      <c r="BI42" s="257"/>
    </row>
    <row r="43" spans="1:61">
      <c r="A43" s="303" t="str">
        <f>Badges!A881</f>
        <v>Coding for Good</v>
      </c>
      <c r="B43" s="64"/>
      <c r="C43" s="259"/>
      <c r="D43" s="64"/>
      <c r="E43" s="259"/>
      <c r="F43" s="64"/>
      <c r="G43" s="259"/>
      <c r="H43" s="64"/>
      <c r="I43" s="259"/>
      <c r="J43" s="64"/>
      <c r="K43" s="259"/>
      <c r="L43" s="64"/>
      <c r="M43" s="259"/>
      <c r="N43" s="64"/>
      <c r="O43" s="259"/>
      <c r="P43" s="64"/>
      <c r="Q43" s="259"/>
      <c r="R43" s="64"/>
      <c r="S43" s="259"/>
      <c r="T43" s="64"/>
      <c r="U43" s="259"/>
      <c r="V43" s="64"/>
      <c r="W43" s="259"/>
      <c r="X43" s="64"/>
      <c r="Y43" s="259"/>
      <c r="Z43" s="64"/>
      <c r="AA43" s="259"/>
      <c r="AB43" s="64"/>
      <c r="AC43" s="259"/>
      <c r="AD43" s="64"/>
      <c r="AE43" s="253"/>
      <c r="AF43" s="64"/>
      <c r="AG43" s="259"/>
      <c r="AH43" s="64"/>
      <c r="AI43" s="259"/>
      <c r="AJ43" s="64"/>
      <c r="AK43" s="259"/>
      <c r="AL43" s="64"/>
      <c r="AM43" s="259"/>
      <c r="AN43" s="64"/>
      <c r="AO43" s="259"/>
      <c r="AP43" s="64"/>
      <c r="AQ43" s="259"/>
      <c r="AR43" s="64"/>
      <c r="AS43" s="259"/>
      <c r="AT43" s="64"/>
      <c r="AU43" s="259"/>
      <c r="AV43" s="64"/>
      <c r="AW43" s="259"/>
      <c r="AX43" s="64"/>
      <c r="AY43" s="259"/>
      <c r="AZ43" s="64"/>
      <c r="BA43" s="259"/>
      <c r="BB43" s="64"/>
      <c r="BC43" s="259"/>
      <c r="BD43" s="64"/>
      <c r="BE43" s="259"/>
      <c r="BF43" s="64"/>
      <c r="BG43" s="259"/>
      <c r="BH43" s="64"/>
      <c r="BI43" s="260"/>
    </row>
    <row r="44" spans="1:61">
      <c r="A44" s="304" t="str">
        <f>Badges!B882</f>
        <v>Coding Basics</v>
      </c>
      <c r="B44" s="255" t="str">
        <f>IF(Badges!D888="C","E","")</f>
        <v/>
      </c>
      <c r="C44" s="256"/>
      <c r="D44" s="255" t="str">
        <f>IF(Badges!E888="C","E","")</f>
        <v/>
      </c>
      <c r="E44" s="256"/>
      <c r="F44" s="255" t="str">
        <f>IF(Badges!F888="C","E","")</f>
        <v/>
      </c>
      <c r="G44" s="256"/>
      <c r="H44" s="255" t="str">
        <f>IF(Badges!G888="C","E","")</f>
        <v/>
      </c>
      <c r="I44" s="256"/>
      <c r="J44" s="255" t="str">
        <f>IF(Badges!H888="C","E","")</f>
        <v/>
      </c>
      <c r="K44" s="256"/>
      <c r="L44" s="255" t="str">
        <f>IF(Badges!I888="C","E","")</f>
        <v/>
      </c>
      <c r="M44" s="256"/>
      <c r="N44" s="255" t="str">
        <f>IF(Badges!J888="C","E","")</f>
        <v/>
      </c>
      <c r="O44" s="256"/>
      <c r="P44" s="255" t="str">
        <f>IF(Badges!K888="C","E","")</f>
        <v/>
      </c>
      <c r="Q44" s="256"/>
      <c r="R44" s="255" t="str">
        <f>IF(Badges!L888="C","E","")</f>
        <v/>
      </c>
      <c r="S44" s="256"/>
      <c r="T44" s="255" t="str">
        <f>IF(Badges!M888="C","E","")</f>
        <v/>
      </c>
      <c r="U44" s="256"/>
      <c r="V44" s="255" t="str">
        <f>IF(Badges!N888="C","E","")</f>
        <v/>
      </c>
      <c r="W44" s="256"/>
      <c r="X44" s="255" t="str">
        <f>IF(Badges!O888="C","E","")</f>
        <v/>
      </c>
      <c r="Y44" s="256"/>
      <c r="Z44" s="255" t="str">
        <f>IF(Badges!P888="C","E","")</f>
        <v/>
      </c>
      <c r="AA44" s="256"/>
      <c r="AB44" s="255" t="str">
        <f>IF(Badges!Q888="C","E","")</f>
        <v/>
      </c>
      <c r="AC44" s="256"/>
      <c r="AD44" s="255" t="str">
        <f>IF(Badges!R888="C","E","")</f>
        <v/>
      </c>
      <c r="AE44" s="257"/>
      <c r="AF44" s="255" t="str">
        <f>IF(Badges!S888="C","E","")</f>
        <v/>
      </c>
      <c r="AG44" s="256"/>
      <c r="AH44" s="255" t="str">
        <f>IF(Badges!T888="C","E","")</f>
        <v/>
      </c>
      <c r="AI44" s="256"/>
      <c r="AJ44" s="255" t="str">
        <f>IF(Badges!U888="C","E","")</f>
        <v/>
      </c>
      <c r="AK44" s="256"/>
      <c r="AL44" s="255" t="str">
        <f>IF(Badges!V888="C","E","")</f>
        <v/>
      </c>
      <c r="AM44" s="256"/>
      <c r="AN44" s="255" t="str">
        <f>IF(Badges!W888="C","E","")</f>
        <v/>
      </c>
      <c r="AO44" s="256"/>
      <c r="AP44" s="255" t="str">
        <f>IF(Badges!X888="C","E","")</f>
        <v/>
      </c>
      <c r="AQ44" s="256"/>
      <c r="AR44" s="255" t="str">
        <f>IF(Badges!Y888="C","E","")</f>
        <v/>
      </c>
      <c r="AS44" s="256"/>
      <c r="AT44" s="255" t="str">
        <f>IF(Badges!Z888="C","E","")</f>
        <v/>
      </c>
      <c r="AU44" s="256"/>
      <c r="AV44" s="255" t="str">
        <f>IF(Badges!AA888="C","E","")</f>
        <v/>
      </c>
      <c r="AW44" s="256"/>
      <c r="AX44" s="255" t="str">
        <f>IF(Badges!AB888="C","E","")</f>
        <v/>
      </c>
      <c r="AY44" s="256"/>
      <c r="AZ44" s="255" t="str">
        <f>IF(Badges!AC888="C","E","")</f>
        <v/>
      </c>
      <c r="BA44" s="256"/>
      <c r="BB44" s="255" t="str">
        <f>IF(Badges!AD888="C","E","")</f>
        <v/>
      </c>
      <c r="BC44" s="256"/>
      <c r="BD44" s="255" t="str">
        <f>IF(Badges!AE888="C","E","")</f>
        <v/>
      </c>
      <c r="BE44" s="256"/>
      <c r="BF44" s="255" t="str">
        <f>IF(Badges!AF888="C","E","")</f>
        <v/>
      </c>
      <c r="BG44" s="256"/>
      <c r="BH44" s="255" t="str">
        <f>IF(Badges!AG888="C","E","")</f>
        <v/>
      </c>
      <c r="BI44" s="257"/>
    </row>
    <row r="45" spans="1:61">
      <c r="A45" s="304" t="str">
        <f>Badges!B889</f>
        <v>Digital Game Design</v>
      </c>
      <c r="B45" s="255" t="str">
        <f>IF(Badges!D895="C","E","")</f>
        <v/>
      </c>
      <c r="C45" s="256"/>
      <c r="D45" s="255" t="str">
        <f>IF(Badges!E895="C","E","")</f>
        <v/>
      </c>
      <c r="E45" s="256"/>
      <c r="F45" s="255" t="str">
        <f>IF(Badges!F895="C","E","")</f>
        <v/>
      </c>
      <c r="G45" s="256"/>
      <c r="H45" s="255" t="str">
        <f>IF(Badges!G895="C","E","")</f>
        <v/>
      </c>
      <c r="I45" s="256"/>
      <c r="J45" s="255" t="str">
        <f>IF(Badges!H895="C","E","")</f>
        <v/>
      </c>
      <c r="K45" s="256"/>
      <c r="L45" s="255" t="str">
        <f>IF(Badges!I895="C","E","")</f>
        <v/>
      </c>
      <c r="M45" s="256"/>
      <c r="N45" s="255" t="str">
        <f>IF(Badges!J895="C","E","")</f>
        <v/>
      </c>
      <c r="O45" s="256"/>
      <c r="P45" s="255" t="str">
        <f>IF(Badges!K895="C","E","")</f>
        <v/>
      </c>
      <c r="Q45" s="256"/>
      <c r="R45" s="255" t="str">
        <f>IF(Badges!L895="C","E","")</f>
        <v/>
      </c>
      <c r="S45" s="256"/>
      <c r="T45" s="255" t="str">
        <f>IF(Badges!M895="C","E","")</f>
        <v/>
      </c>
      <c r="U45" s="256"/>
      <c r="V45" s="255" t="str">
        <f>IF(Badges!N895="C","E","")</f>
        <v/>
      </c>
      <c r="W45" s="256"/>
      <c r="X45" s="255" t="str">
        <f>IF(Badges!O895="C","E","")</f>
        <v/>
      </c>
      <c r="Y45" s="256"/>
      <c r="Z45" s="255" t="str">
        <f>IF(Badges!P895="C","E","")</f>
        <v/>
      </c>
      <c r="AA45" s="256"/>
      <c r="AB45" s="255" t="str">
        <f>IF(Badges!Q895="C","E","")</f>
        <v/>
      </c>
      <c r="AC45" s="256"/>
      <c r="AD45" s="255" t="str">
        <f>IF(Badges!R895="C","E","")</f>
        <v/>
      </c>
      <c r="AE45" s="257"/>
      <c r="AF45" s="255" t="str">
        <f>IF(Badges!S895="C","E","")</f>
        <v/>
      </c>
      <c r="AG45" s="256"/>
      <c r="AH45" s="255" t="str">
        <f>IF(Badges!T895="C","E","")</f>
        <v/>
      </c>
      <c r="AI45" s="256"/>
      <c r="AJ45" s="255" t="str">
        <f>IF(Badges!U895="C","E","")</f>
        <v/>
      </c>
      <c r="AK45" s="256"/>
      <c r="AL45" s="255" t="str">
        <f>IF(Badges!V895="C","E","")</f>
        <v/>
      </c>
      <c r="AM45" s="256"/>
      <c r="AN45" s="255" t="str">
        <f>IF(Badges!W895="C","E","")</f>
        <v/>
      </c>
      <c r="AO45" s="256"/>
      <c r="AP45" s="255" t="str">
        <f>IF(Badges!X895="C","E","")</f>
        <v/>
      </c>
      <c r="AQ45" s="256"/>
      <c r="AR45" s="255" t="str">
        <f>IF(Badges!Y895="C","E","")</f>
        <v/>
      </c>
      <c r="AS45" s="256"/>
      <c r="AT45" s="255" t="str">
        <f>IF(Badges!Z895="C","E","")</f>
        <v/>
      </c>
      <c r="AU45" s="256"/>
      <c r="AV45" s="255" t="str">
        <f>IF(Badges!AA895="C","E","")</f>
        <v/>
      </c>
      <c r="AW45" s="256"/>
      <c r="AX45" s="255" t="str">
        <f>IF(Badges!AB895="C","E","")</f>
        <v/>
      </c>
      <c r="AY45" s="256"/>
      <c r="AZ45" s="255" t="str">
        <f>IF(Badges!AC895="C","E","")</f>
        <v/>
      </c>
      <c r="BA45" s="256"/>
      <c r="BB45" s="255" t="str">
        <f>IF(Badges!AD895="C","E","")</f>
        <v/>
      </c>
      <c r="BC45" s="256"/>
      <c r="BD45" s="255" t="str">
        <f>IF(Badges!AE895="C","E","")</f>
        <v/>
      </c>
      <c r="BE45" s="256"/>
      <c r="BF45" s="255" t="str">
        <f>IF(Badges!AF895="C","E","")</f>
        <v/>
      </c>
      <c r="BG45" s="256"/>
      <c r="BH45" s="255" t="str">
        <f>IF(Badges!AG895="C","E","")</f>
        <v/>
      </c>
      <c r="BI45" s="257"/>
    </row>
    <row r="46" spans="1:61">
      <c r="A46" s="304" t="str">
        <f>Badges!B896</f>
        <v>App Development</v>
      </c>
      <c r="B46" s="255" t="str">
        <f>IF(Badges!D902="C","E","")</f>
        <v/>
      </c>
      <c r="C46" s="256"/>
      <c r="D46" s="255" t="str">
        <f>IF(Badges!E902="C","E","")</f>
        <v/>
      </c>
      <c r="E46" s="256"/>
      <c r="F46" s="255" t="str">
        <f>IF(Badges!F902="C","E","")</f>
        <v/>
      </c>
      <c r="G46" s="256"/>
      <c r="H46" s="255" t="str">
        <f>IF(Badges!G902="C","E","")</f>
        <v/>
      </c>
      <c r="I46" s="256"/>
      <c r="J46" s="255" t="str">
        <f>IF(Badges!H902="C","E","")</f>
        <v/>
      </c>
      <c r="K46" s="256"/>
      <c r="L46" s="255" t="str">
        <f>IF(Badges!I902="C","E","")</f>
        <v/>
      </c>
      <c r="M46" s="256"/>
      <c r="N46" s="255" t="str">
        <f>IF(Badges!J902="C","E","")</f>
        <v/>
      </c>
      <c r="O46" s="256"/>
      <c r="P46" s="255" t="str">
        <f>IF(Badges!K902="C","E","")</f>
        <v/>
      </c>
      <c r="Q46" s="256"/>
      <c r="R46" s="255" t="str">
        <f>IF(Badges!L902="C","E","")</f>
        <v/>
      </c>
      <c r="S46" s="256"/>
      <c r="T46" s="255" t="str">
        <f>IF(Badges!M902="C","E","")</f>
        <v/>
      </c>
      <c r="U46" s="256"/>
      <c r="V46" s="255" t="str">
        <f>IF(Badges!N902="C","E","")</f>
        <v/>
      </c>
      <c r="W46" s="256"/>
      <c r="X46" s="255" t="str">
        <f>IF(Badges!O902="C","E","")</f>
        <v/>
      </c>
      <c r="Y46" s="256"/>
      <c r="Z46" s="255" t="str">
        <f>IF(Badges!P902="C","E","")</f>
        <v/>
      </c>
      <c r="AA46" s="256"/>
      <c r="AB46" s="255" t="str">
        <f>IF(Badges!Q902="C","E","")</f>
        <v/>
      </c>
      <c r="AC46" s="256"/>
      <c r="AD46" s="255" t="str">
        <f>IF(Badges!R902="C","E","")</f>
        <v/>
      </c>
      <c r="AE46" s="257"/>
      <c r="AF46" s="255" t="str">
        <f>IF(Badges!S902="C","E","")</f>
        <v/>
      </c>
      <c r="AG46" s="256"/>
      <c r="AH46" s="255" t="str">
        <f>IF(Badges!T902="C","E","")</f>
        <v/>
      </c>
      <c r="AI46" s="256"/>
      <c r="AJ46" s="255" t="str">
        <f>IF(Badges!U902="C","E","")</f>
        <v/>
      </c>
      <c r="AK46" s="256"/>
      <c r="AL46" s="255" t="str">
        <f>IF(Badges!V902="C","E","")</f>
        <v/>
      </c>
      <c r="AM46" s="256"/>
      <c r="AN46" s="255" t="str">
        <f>IF(Badges!W902="C","E","")</f>
        <v/>
      </c>
      <c r="AO46" s="256"/>
      <c r="AP46" s="255" t="str">
        <f>IF(Badges!X902="C","E","")</f>
        <v/>
      </c>
      <c r="AQ46" s="256"/>
      <c r="AR46" s="255" t="str">
        <f>IF(Badges!Y902="C","E","")</f>
        <v/>
      </c>
      <c r="AS46" s="256"/>
      <c r="AT46" s="255" t="str">
        <f>IF(Badges!Z902="C","E","")</f>
        <v/>
      </c>
      <c r="AU46" s="256"/>
      <c r="AV46" s="255" t="str">
        <f>IF(Badges!AA902="C","E","")</f>
        <v/>
      </c>
      <c r="AW46" s="256"/>
      <c r="AX46" s="255" t="str">
        <f>IF(Badges!AB902="C","E","")</f>
        <v/>
      </c>
      <c r="AY46" s="256"/>
      <c r="AZ46" s="255" t="str">
        <f>IF(Badges!AC902="C","E","")</f>
        <v/>
      </c>
      <c r="BA46" s="256"/>
      <c r="BB46" s="255" t="str">
        <f>IF(Badges!AD902="C","E","")</f>
        <v/>
      </c>
      <c r="BC46" s="256"/>
      <c r="BD46" s="255" t="str">
        <f>IF(Badges!AE902="C","E","")</f>
        <v/>
      </c>
      <c r="BE46" s="256"/>
      <c r="BF46" s="255" t="str">
        <f>IF(Badges!AF902="C","E","")</f>
        <v/>
      </c>
      <c r="BG46" s="256"/>
      <c r="BH46" s="255" t="str">
        <f>IF(Badges!AG902="C","E","")</f>
        <v/>
      </c>
      <c r="BI46" s="257"/>
    </row>
    <row r="47" spans="1:61">
      <c r="A47" s="303" t="str">
        <f>Badges!A903</f>
        <v>Cybersecurity</v>
      </c>
      <c r="B47" s="64"/>
      <c r="C47" s="259"/>
      <c r="D47" s="64"/>
      <c r="E47" s="259"/>
      <c r="F47" s="64"/>
      <c r="G47" s="259"/>
      <c r="H47" s="64"/>
      <c r="I47" s="259"/>
      <c r="J47" s="64"/>
      <c r="K47" s="259"/>
      <c r="L47" s="64"/>
      <c r="M47" s="259"/>
      <c r="N47" s="64"/>
      <c r="O47" s="259"/>
      <c r="P47" s="64"/>
      <c r="Q47" s="259"/>
      <c r="R47" s="64"/>
      <c r="S47" s="259"/>
      <c r="T47" s="64"/>
      <c r="U47" s="259"/>
      <c r="V47" s="64"/>
      <c r="W47" s="259"/>
      <c r="X47" s="64"/>
      <c r="Y47" s="259"/>
      <c r="Z47" s="64"/>
      <c r="AA47" s="259"/>
      <c r="AB47" s="64"/>
      <c r="AC47" s="259"/>
      <c r="AD47" s="64"/>
      <c r="AE47" s="253"/>
      <c r="AF47" s="64"/>
      <c r="AG47" s="259"/>
      <c r="AH47" s="64"/>
      <c r="AI47" s="259"/>
      <c r="AJ47" s="64"/>
      <c r="AK47" s="259"/>
      <c r="AL47" s="64"/>
      <c r="AM47" s="259"/>
      <c r="AN47" s="64"/>
      <c r="AO47" s="259"/>
      <c r="AP47" s="64"/>
      <c r="AQ47" s="259"/>
      <c r="AR47" s="64"/>
      <c r="AS47" s="259"/>
      <c r="AT47" s="64"/>
      <c r="AU47" s="259"/>
      <c r="AV47" s="64"/>
      <c r="AW47" s="259"/>
      <c r="AX47" s="64"/>
      <c r="AY47" s="259"/>
      <c r="AZ47" s="64"/>
      <c r="BA47" s="259"/>
      <c r="BB47" s="64"/>
      <c r="BC47" s="259"/>
      <c r="BD47" s="64"/>
      <c r="BE47" s="259"/>
      <c r="BF47" s="64"/>
      <c r="BG47" s="259"/>
      <c r="BH47" s="64"/>
      <c r="BI47" s="260"/>
    </row>
    <row r="48" spans="1:61">
      <c r="A48" s="304" t="str">
        <f>Badges!B904</f>
        <v>Cybersecurity Basics</v>
      </c>
      <c r="B48" s="255" t="str">
        <f>IF(Badges!D910="C","E","")</f>
        <v/>
      </c>
      <c r="C48" s="256"/>
      <c r="D48" s="255" t="str">
        <f>IF(Badges!E910="C","E","")</f>
        <v/>
      </c>
      <c r="E48" s="256"/>
      <c r="F48" s="255" t="str">
        <f>IF(Badges!F910="C","E","")</f>
        <v/>
      </c>
      <c r="G48" s="256"/>
      <c r="H48" s="255" t="str">
        <f>IF(Badges!G910="C","E","")</f>
        <v/>
      </c>
      <c r="I48" s="256"/>
      <c r="J48" s="255" t="str">
        <f>IF(Badges!H910="C","E","")</f>
        <v/>
      </c>
      <c r="K48" s="256"/>
      <c r="L48" s="255" t="str">
        <f>IF(Badges!I910="C","E","")</f>
        <v/>
      </c>
      <c r="M48" s="256"/>
      <c r="N48" s="255" t="str">
        <f>IF(Badges!J910="C","E","")</f>
        <v/>
      </c>
      <c r="O48" s="256"/>
      <c r="P48" s="255" t="str">
        <f>IF(Badges!K910="C","E","")</f>
        <v/>
      </c>
      <c r="Q48" s="256"/>
      <c r="R48" s="255" t="str">
        <f>IF(Badges!L910="C","E","")</f>
        <v/>
      </c>
      <c r="S48" s="256"/>
      <c r="T48" s="255" t="str">
        <f>IF(Badges!M910="C","E","")</f>
        <v/>
      </c>
      <c r="U48" s="256"/>
      <c r="V48" s="255" t="str">
        <f>IF(Badges!N910="C","E","")</f>
        <v/>
      </c>
      <c r="W48" s="256"/>
      <c r="X48" s="255" t="str">
        <f>IF(Badges!O910="C","E","")</f>
        <v/>
      </c>
      <c r="Y48" s="256"/>
      <c r="Z48" s="255" t="str">
        <f>IF(Badges!P910="C","E","")</f>
        <v/>
      </c>
      <c r="AA48" s="256"/>
      <c r="AB48" s="255" t="str">
        <f>IF(Badges!Q910="C","E","")</f>
        <v/>
      </c>
      <c r="AC48" s="256"/>
      <c r="AD48" s="255" t="str">
        <f>IF(Badges!R910="C","E","")</f>
        <v/>
      </c>
      <c r="AE48" s="257"/>
      <c r="AF48" s="255" t="str">
        <f>IF(Badges!S910="C","E","")</f>
        <v/>
      </c>
      <c r="AG48" s="256"/>
      <c r="AH48" s="255" t="str">
        <f>IF(Badges!T910="C","E","")</f>
        <v/>
      </c>
      <c r="AI48" s="256"/>
      <c r="AJ48" s="255" t="str">
        <f>IF(Badges!U910="C","E","")</f>
        <v/>
      </c>
      <c r="AK48" s="256"/>
      <c r="AL48" s="255" t="str">
        <f>IF(Badges!V910="C","E","")</f>
        <v/>
      </c>
      <c r="AM48" s="256"/>
      <c r="AN48" s="255" t="str">
        <f>IF(Badges!W910="C","E","")</f>
        <v/>
      </c>
      <c r="AO48" s="256"/>
      <c r="AP48" s="255" t="str">
        <f>IF(Badges!X910="C","E","")</f>
        <v/>
      </c>
      <c r="AQ48" s="256"/>
      <c r="AR48" s="255" t="str">
        <f>IF(Badges!Y910="C","E","")</f>
        <v/>
      </c>
      <c r="AS48" s="256"/>
      <c r="AT48" s="255" t="str">
        <f>IF(Badges!Z910="C","E","")</f>
        <v/>
      </c>
      <c r="AU48" s="256"/>
      <c r="AV48" s="255" t="str">
        <f>IF(Badges!AA910="C","E","")</f>
        <v/>
      </c>
      <c r="AW48" s="256"/>
      <c r="AX48" s="255" t="str">
        <f>IF(Badges!AB910="C","E","")</f>
        <v/>
      </c>
      <c r="AY48" s="256"/>
      <c r="AZ48" s="255" t="str">
        <f>IF(Badges!AC910="C","E","")</f>
        <v/>
      </c>
      <c r="BA48" s="256"/>
      <c r="BB48" s="255" t="str">
        <f>IF(Badges!AD910="C","E","")</f>
        <v/>
      </c>
      <c r="BC48" s="256"/>
      <c r="BD48" s="255" t="str">
        <f>IF(Badges!AE910="C","E","")</f>
        <v/>
      </c>
      <c r="BE48" s="256"/>
      <c r="BF48" s="255" t="str">
        <f>IF(Badges!AF910="C","E","")</f>
        <v/>
      </c>
      <c r="BG48" s="256"/>
      <c r="BH48" s="255" t="str">
        <f>IF(Badges!AG910="C","E","")</f>
        <v/>
      </c>
      <c r="BI48" s="257"/>
    </row>
    <row r="49" spans="1:61">
      <c r="A49" s="304" t="str">
        <f>Badges!B911</f>
        <v>Cybersecurity Safeguards</v>
      </c>
      <c r="B49" s="255" t="str">
        <f>IF(Badges!D917="C","E","")</f>
        <v/>
      </c>
      <c r="C49" s="256"/>
      <c r="D49" s="255" t="str">
        <f>IF(Badges!E917="C","E","")</f>
        <v/>
      </c>
      <c r="E49" s="256"/>
      <c r="F49" s="255" t="str">
        <f>IF(Badges!F917="C","E","")</f>
        <v/>
      </c>
      <c r="G49" s="256"/>
      <c r="H49" s="255" t="str">
        <f>IF(Badges!G917="C","E","")</f>
        <v/>
      </c>
      <c r="I49" s="256"/>
      <c r="J49" s="255" t="str">
        <f>IF(Badges!H917="C","E","")</f>
        <v/>
      </c>
      <c r="K49" s="256"/>
      <c r="L49" s="255" t="str">
        <f>IF(Badges!I917="C","E","")</f>
        <v/>
      </c>
      <c r="M49" s="256"/>
      <c r="N49" s="255" t="str">
        <f>IF(Badges!J917="C","E","")</f>
        <v/>
      </c>
      <c r="O49" s="256"/>
      <c r="P49" s="255" t="str">
        <f>IF(Badges!K917="C","E","")</f>
        <v/>
      </c>
      <c r="Q49" s="256"/>
      <c r="R49" s="255" t="str">
        <f>IF(Badges!L917="C","E","")</f>
        <v/>
      </c>
      <c r="S49" s="256"/>
      <c r="T49" s="255" t="str">
        <f>IF(Badges!M917="C","E","")</f>
        <v/>
      </c>
      <c r="U49" s="256"/>
      <c r="V49" s="255" t="str">
        <f>IF(Badges!N917="C","E","")</f>
        <v/>
      </c>
      <c r="W49" s="256"/>
      <c r="X49" s="255" t="str">
        <f>IF(Badges!O917="C","E","")</f>
        <v/>
      </c>
      <c r="Y49" s="256"/>
      <c r="Z49" s="255" t="str">
        <f>IF(Badges!P917="C","E","")</f>
        <v/>
      </c>
      <c r="AA49" s="256"/>
      <c r="AB49" s="255" t="str">
        <f>IF(Badges!Q917="C","E","")</f>
        <v/>
      </c>
      <c r="AC49" s="256"/>
      <c r="AD49" s="255" t="str">
        <f>IF(Badges!R917="C","E","")</f>
        <v/>
      </c>
      <c r="AE49" s="257"/>
      <c r="AF49" s="255" t="str">
        <f>IF(Badges!S917="C","E","")</f>
        <v/>
      </c>
      <c r="AG49" s="256"/>
      <c r="AH49" s="255" t="str">
        <f>IF(Badges!T917="C","E","")</f>
        <v/>
      </c>
      <c r="AI49" s="256"/>
      <c r="AJ49" s="255" t="str">
        <f>IF(Badges!U917="C","E","")</f>
        <v/>
      </c>
      <c r="AK49" s="256"/>
      <c r="AL49" s="255" t="str">
        <f>IF(Badges!V917="C","E","")</f>
        <v/>
      </c>
      <c r="AM49" s="256"/>
      <c r="AN49" s="255" t="str">
        <f>IF(Badges!W917="C","E","")</f>
        <v/>
      </c>
      <c r="AO49" s="256"/>
      <c r="AP49" s="255" t="str">
        <f>IF(Badges!X917="C","E","")</f>
        <v/>
      </c>
      <c r="AQ49" s="256"/>
      <c r="AR49" s="255" t="str">
        <f>IF(Badges!Y917="C","E","")</f>
        <v/>
      </c>
      <c r="AS49" s="256"/>
      <c r="AT49" s="255" t="str">
        <f>IF(Badges!Z917="C","E","")</f>
        <v/>
      </c>
      <c r="AU49" s="256"/>
      <c r="AV49" s="255" t="str">
        <f>IF(Badges!AA917="C","E","")</f>
        <v/>
      </c>
      <c r="AW49" s="256"/>
      <c r="AX49" s="255" t="str">
        <f>IF(Badges!AB917="C","E","")</f>
        <v/>
      </c>
      <c r="AY49" s="256"/>
      <c r="AZ49" s="255" t="str">
        <f>IF(Badges!AC917="C","E","")</f>
        <v/>
      </c>
      <c r="BA49" s="256"/>
      <c r="BB49" s="255" t="str">
        <f>IF(Badges!AD917="C","E","")</f>
        <v/>
      </c>
      <c r="BC49" s="256"/>
      <c r="BD49" s="255" t="str">
        <f>IF(Badges!AE917="C","E","")</f>
        <v/>
      </c>
      <c r="BE49" s="256"/>
      <c r="BF49" s="255" t="str">
        <f>IF(Badges!AF917="C","E","")</f>
        <v/>
      </c>
      <c r="BG49" s="256"/>
      <c r="BH49" s="255" t="str">
        <f>IF(Badges!AG917="C","E","")</f>
        <v/>
      </c>
      <c r="BI49" s="257"/>
    </row>
    <row r="50" spans="1:61">
      <c r="A50" s="304" t="str">
        <f>Badges!B918</f>
        <v>Cybersecurity Investigator</v>
      </c>
      <c r="B50" s="255" t="str">
        <f>IF(Badges!D924="C","E","")</f>
        <v/>
      </c>
      <c r="C50" s="256"/>
      <c r="D50" s="255" t="str">
        <f>IF(Badges!E924="C","E","")</f>
        <v/>
      </c>
      <c r="E50" s="256"/>
      <c r="F50" s="255" t="str">
        <f>IF(Badges!F924="C","E","")</f>
        <v/>
      </c>
      <c r="G50" s="256"/>
      <c r="H50" s="255" t="str">
        <f>IF(Badges!G924="C","E","")</f>
        <v/>
      </c>
      <c r="I50" s="256"/>
      <c r="J50" s="255" t="str">
        <f>IF(Badges!H924="C","E","")</f>
        <v/>
      </c>
      <c r="K50" s="256"/>
      <c r="L50" s="255" t="str">
        <f>IF(Badges!I924="C","E","")</f>
        <v/>
      </c>
      <c r="M50" s="256"/>
      <c r="N50" s="255" t="str">
        <f>IF(Badges!J924="C","E","")</f>
        <v/>
      </c>
      <c r="O50" s="256"/>
      <c r="P50" s="255" t="str">
        <f>IF(Badges!K924="C","E","")</f>
        <v/>
      </c>
      <c r="Q50" s="256"/>
      <c r="R50" s="255" t="str">
        <f>IF(Badges!L924="C","E","")</f>
        <v/>
      </c>
      <c r="S50" s="256"/>
      <c r="T50" s="255" t="str">
        <f>IF(Badges!M924="C","E","")</f>
        <v/>
      </c>
      <c r="U50" s="256"/>
      <c r="V50" s="255" t="str">
        <f>IF(Badges!N924="C","E","")</f>
        <v/>
      </c>
      <c r="W50" s="256"/>
      <c r="X50" s="255" t="str">
        <f>IF(Badges!O924="C","E","")</f>
        <v/>
      </c>
      <c r="Y50" s="256"/>
      <c r="Z50" s="255" t="str">
        <f>IF(Badges!P924="C","E","")</f>
        <v/>
      </c>
      <c r="AA50" s="256"/>
      <c r="AB50" s="255" t="str">
        <f>IF(Badges!Q924="C","E","")</f>
        <v/>
      </c>
      <c r="AC50" s="256"/>
      <c r="AD50" s="255" t="str">
        <f>IF(Badges!R924="C","E","")</f>
        <v/>
      </c>
      <c r="AE50" s="257"/>
      <c r="AF50" s="255" t="str">
        <f>IF(Badges!S924="C","E","")</f>
        <v/>
      </c>
      <c r="AG50" s="256"/>
      <c r="AH50" s="255" t="str">
        <f>IF(Badges!T924="C","E","")</f>
        <v/>
      </c>
      <c r="AI50" s="256"/>
      <c r="AJ50" s="255" t="str">
        <f>IF(Badges!U924="C","E","")</f>
        <v/>
      </c>
      <c r="AK50" s="256"/>
      <c r="AL50" s="255" t="str">
        <f>IF(Badges!V924="C","E","")</f>
        <v/>
      </c>
      <c r="AM50" s="256"/>
      <c r="AN50" s="255" t="str">
        <f>IF(Badges!W924="C","E","")</f>
        <v/>
      </c>
      <c r="AO50" s="256"/>
      <c r="AP50" s="255" t="str">
        <f>IF(Badges!X924="C","E","")</f>
        <v/>
      </c>
      <c r="AQ50" s="256"/>
      <c r="AR50" s="255" t="str">
        <f>IF(Badges!Y924="C","E","")</f>
        <v/>
      </c>
      <c r="AS50" s="256"/>
      <c r="AT50" s="255" t="str">
        <f>IF(Badges!Z924="C","E","")</f>
        <v/>
      </c>
      <c r="AU50" s="256"/>
      <c r="AV50" s="255" t="str">
        <f>IF(Badges!AA924="C","E","")</f>
        <v/>
      </c>
      <c r="AW50" s="256"/>
      <c r="AX50" s="255" t="str">
        <f>IF(Badges!AB924="C","E","")</f>
        <v/>
      </c>
      <c r="AY50" s="256"/>
      <c r="AZ50" s="255" t="str">
        <f>IF(Badges!AC924="C","E","")</f>
        <v/>
      </c>
      <c r="BA50" s="256"/>
      <c r="BB50" s="255" t="str">
        <f>IF(Badges!AD924="C","E","")</f>
        <v/>
      </c>
      <c r="BC50" s="256"/>
      <c r="BD50" s="255" t="str">
        <f>IF(Badges!AE924="C","E","")</f>
        <v/>
      </c>
      <c r="BE50" s="256"/>
      <c r="BF50" s="255" t="str">
        <f>IF(Badges!AF924="C","E","")</f>
        <v/>
      </c>
      <c r="BG50" s="256"/>
      <c r="BH50" s="255" t="str">
        <f>IF(Badges!AG924="C","E","")</f>
        <v/>
      </c>
      <c r="BI50" s="257"/>
    </row>
    <row r="51" spans="1:61">
      <c r="A51" s="303" t="str">
        <f>Badges!A925</f>
        <v>Robotics</v>
      </c>
      <c r="B51" s="64"/>
      <c r="C51" s="259"/>
      <c r="D51" s="64"/>
      <c r="E51" s="259"/>
      <c r="F51" s="64"/>
      <c r="G51" s="259"/>
      <c r="H51" s="64"/>
      <c r="I51" s="259"/>
      <c r="J51" s="64"/>
      <c r="K51" s="259"/>
      <c r="L51" s="64"/>
      <c r="M51" s="259"/>
      <c r="N51" s="64"/>
      <c r="O51" s="259"/>
      <c r="P51" s="64"/>
      <c r="Q51" s="259"/>
      <c r="R51" s="64"/>
      <c r="S51" s="259"/>
      <c r="T51" s="64"/>
      <c r="U51" s="259"/>
      <c r="V51" s="64"/>
      <c r="W51" s="259"/>
      <c r="X51" s="64"/>
      <c r="Y51" s="259"/>
      <c r="Z51" s="64"/>
      <c r="AA51" s="259"/>
      <c r="AB51" s="64"/>
      <c r="AC51" s="259"/>
      <c r="AD51" s="64"/>
      <c r="AE51" s="253"/>
      <c r="AF51" s="64"/>
      <c r="AG51" s="259"/>
      <c r="AH51" s="64"/>
      <c r="AI51" s="259"/>
      <c r="AJ51" s="64"/>
      <c r="AK51" s="259"/>
      <c r="AL51" s="64"/>
      <c r="AM51" s="259"/>
      <c r="AN51" s="64"/>
      <c r="AO51" s="259"/>
      <c r="AP51" s="64"/>
      <c r="AQ51" s="259"/>
      <c r="AR51" s="64"/>
      <c r="AS51" s="259"/>
      <c r="AT51" s="64"/>
      <c r="AU51" s="259"/>
      <c r="AV51" s="64"/>
      <c r="AW51" s="259"/>
      <c r="AX51" s="64"/>
      <c r="AY51" s="259"/>
      <c r="AZ51" s="64"/>
      <c r="BA51" s="259"/>
      <c r="BB51" s="64"/>
      <c r="BC51" s="259"/>
      <c r="BD51" s="64"/>
      <c r="BE51" s="259"/>
      <c r="BF51" s="64"/>
      <c r="BG51" s="259"/>
      <c r="BH51" s="64"/>
      <c r="BI51" s="260"/>
    </row>
    <row r="52" spans="1:61">
      <c r="A52" s="304" t="str">
        <f>Badges!B926</f>
        <v>Programming Robots</v>
      </c>
      <c r="B52" s="255" t="str">
        <f>IF(Badges!D932="C","E","")</f>
        <v/>
      </c>
      <c r="C52" s="256"/>
      <c r="D52" s="255" t="str">
        <f>IF(Badges!E932="C","E","")</f>
        <v/>
      </c>
      <c r="E52" s="256"/>
      <c r="F52" s="255" t="str">
        <f>IF(Badges!F932="C","E","")</f>
        <v/>
      </c>
      <c r="G52" s="256"/>
      <c r="H52" s="255" t="str">
        <f>IF(Badges!G932="C","E","")</f>
        <v/>
      </c>
      <c r="I52" s="256"/>
      <c r="J52" s="255" t="str">
        <f>IF(Badges!H932="C","E","")</f>
        <v/>
      </c>
      <c r="K52" s="256"/>
      <c r="L52" s="255" t="str">
        <f>IF(Badges!I932="C","E","")</f>
        <v/>
      </c>
      <c r="M52" s="256"/>
      <c r="N52" s="255" t="str">
        <f>IF(Badges!J932="C","E","")</f>
        <v/>
      </c>
      <c r="O52" s="256"/>
      <c r="P52" s="255" t="str">
        <f>IF(Badges!K932="C","E","")</f>
        <v/>
      </c>
      <c r="Q52" s="256"/>
      <c r="R52" s="255" t="str">
        <f>IF(Badges!L932="C","E","")</f>
        <v/>
      </c>
      <c r="S52" s="256"/>
      <c r="T52" s="255" t="str">
        <f>IF(Badges!M932="C","E","")</f>
        <v/>
      </c>
      <c r="U52" s="256"/>
      <c r="V52" s="255" t="str">
        <f>IF(Badges!N932="C","E","")</f>
        <v/>
      </c>
      <c r="W52" s="256"/>
      <c r="X52" s="255" t="str">
        <f>IF(Badges!O932="C","E","")</f>
        <v/>
      </c>
      <c r="Y52" s="256"/>
      <c r="Z52" s="255" t="str">
        <f>IF(Badges!P932="C","E","")</f>
        <v/>
      </c>
      <c r="AA52" s="256"/>
      <c r="AB52" s="255" t="str">
        <f>IF(Badges!Q932="C","E","")</f>
        <v/>
      </c>
      <c r="AC52" s="256"/>
      <c r="AD52" s="255" t="str">
        <f>IF(Badges!R932="C","E","")</f>
        <v/>
      </c>
      <c r="AE52" s="257"/>
      <c r="AF52" s="255" t="str">
        <f>IF(Badges!S932="C","E","")</f>
        <v/>
      </c>
      <c r="AG52" s="256"/>
      <c r="AH52" s="255" t="str">
        <f>IF(Badges!T932="C","E","")</f>
        <v/>
      </c>
      <c r="AI52" s="256"/>
      <c r="AJ52" s="255" t="str">
        <f>IF(Badges!U932="C","E","")</f>
        <v/>
      </c>
      <c r="AK52" s="256"/>
      <c r="AL52" s="255" t="str">
        <f>IF(Badges!V932="C","E","")</f>
        <v/>
      </c>
      <c r="AM52" s="256"/>
      <c r="AN52" s="255" t="str">
        <f>IF(Badges!W932="C","E","")</f>
        <v/>
      </c>
      <c r="AO52" s="256"/>
      <c r="AP52" s="255" t="str">
        <f>IF(Badges!X932="C","E","")</f>
        <v/>
      </c>
      <c r="AQ52" s="256"/>
      <c r="AR52" s="255" t="str">
        <f>IF(Badges!Y932="C","E","")</f>
        <v/>
      </c>
      <c r="AS52" s="256"/>
      <c r="AT52" s="255" t="str">
        <f>IF(Badges!Z932="C","E","")</f>
        <v/>
      </c>
      <c r="AU52" s="256"/>
      <c r="AV52" s="255" t="str">
        <f>IF(Badges!AA932="C","E","")</f>
        <v/>
      </c>
      <c r="AW52" s="256"/>
      <c r="AX52" s="255" t="str">
        <f>IF(Badges!AB932="C","E","")</f>
        <v/>
      </c>
      <c r="AY52" s="256"/>
      <c r="AZ52" s="255" t="str">
        <f>IF(Badges!AC932="C","E","")</f>
        <v/>
      </c>
      <c r="BA52" s="256"/>
      <c r="BB52" s="255" t="str">
        <f>IF(Badges!AD932="C","E","")</f>
        <v/>
      </c>
      <c r="BC52" s="256"/>
      <c r="BD52" s="255" t="str">
        <f>IF(Badges!AE932="C","E","")</f>
        <v/>
      </c>
      <c r="BE52" s="256"/>
      <c r="BF52" s="255" t="str">
        <f>IF(Badges!AF932="C","E","")</f>
        <v/>
      </c>
      <c r="BG52" s="256"/>
      <c r="BH52" s="255" t="str">
        <f>IF(Badges!AG932="C","E","")</f>
        <v/>
      </c>
      <c r="BI52" s="257"/>
    </row>
    <row r="53" spans="1:61">
      <c r="A53" s="304" t="str">
        <f>Badges!B933</f>
        <v>Desgining Robots</v>
      </c>
      <c r="B53" s="255" t="str">
        <f>IF(Badges!D939="C","E","")</f>
        <v/>
      </c>
      <c r="C53" s="256"/>
      <c r="D53" s="255" t="str">
        <f>IF(Badges!E939="C","E","")</f>
        <v/>
      </c>
      <c r="E53" s="256"/>
      <c r="F53" s="255" t="str">
        <f>IF(Badges!F939="C","E","")</f>
        <v/>
      </c>
      <c r="G53" s="256"/>
      <c r="H53" s="255" t="str">
        <f>IF(Badges!G939="C","E","")</f>
        <v/>
      </c>
      <c r="I53" s="256"/>
      <c r="J53" s="255" t="str">
        <f>IF(Badges!H939="C","E","")</f>
        <v/>
      </c>
      <c r="K53" s="256"/>
      <c r="L53" s="255" t="str">
        <f>IF(Badges!I939="C","E","")</f>
        <v/>
      </c>
      <c r="M53" s="256"/>
      <c r="N53" s="255" t="str">
        <f>IF(Badges!J939="C","E","")</f>
        <v/>
      </c>
      <c r="O53" s="256"/>
      <c r="P53" s="255" t="str">
        <f>IF(Badges!K939="C","E","")</f>
        <v/>
      </c>
      <c r="Q53" s="256"/>
      <c r="R53" s="255" t="str">
        <f>IF(Badges!L939="C","E","")</f>
        <v/>
      </c>
      <c r="S53" s="256"/>
      <c r="T53" s="255" t="str">
        <f>IF(Badges!M939="C","E","")</f>
        <v/>
      </c>
      <c r="U53" s="256"/>
      <c r="V53" s="255" t="str">
        <f>IF(Badges!N939="C","E","")</f>
        <v/>
      </c>
      <c r="W53" s="256"/>
      <c r="X53" s="255" t="str">
        <f>IF(Badges!O939="C","E","")</f>
        <v/>
      </c>
      <c r="Y53" s="256"/>
      <c r="Z53" s="255" t="str">
        <f>IF(Badges!P939="C","E","")</f>
        <v/>
      </c>
      <c r="AA53" s="256"/>
      <c r="AB53" s="255" t="str">
        <f>IF(Badges!Q939="C","E","")</f>
        <v/>
      </c>
      <c r="AC53" s="256"/>
      <c r="AD53" s="255" t="str">
        <f>IF(Badges!R939="C","E","")</f>
        <v/>
      </c>
      <c r="AE53" s="257"/>
      <c r="AF53" s="255" t="str">
        <f>IF(Badges!S939="C","E","")</f>
        <v/>
      </c>
      <c r="AG53" s="256"/>
      <c r="AH53" s="255" t="str">
        <f>IF(Badges!T939="C","E","")</f>
        <v/>
      </c>
      <c r="AI53" s="256"/>
      <c r="AJ53" s="255" t="str">
        <f>IF(Badges!U939="C","E","")</f>
        <v/>
      </c>
      <c r="AK53" s="256"/>
      <c r="AL53" s="255" t="str">
        <f>IF(Badges!V939="C","E","")</f>
        <v/>
      </c>
      <c r="AM53" s="256"/>
      <c r="AN53" s="255" t="str">
        <f>IF(Badges!W939="C","E","")</f>
        <v/>
      </c>
      <c r="AO53" s="256"/>
      <c r="AP53" s="255" t="str">
        <f>IF(Badges!X939="C","E","")</f>
        <v/>
      </c>
      <c r="AQ53" s="256"/>
      <c r="AR53" s="255" t="str">
        <f>IF(Badges!Y939="C","E","")</f>
        <v/>
      </c>
      <c r="AS53" s="256"/>
      <c r="AT53" s="255" t="str">
        <f>IF(Badges!Z939="C","E","")</f>
        <v/>
      </c>
      <c r="AU53" s="256"/>
      <c r="AV53" s="255" t="str">
        <f>IF(Badges!AA939="C","E","")</f>
        <v/>
      </c>
      <c r="AW53" s="256"/>
      <c r="AX53" s="255" t="str">
        <f>IF(Badges!AB939="C","E","")</f>
        <v/>
      </c>
      <c r="AY53" s="256"/>
      <c r="AZ53" s="255" t="str">
        <f>IF(Badges!AC939="C","E","")</f>
        <v/>
      </c>
      <c r="BA53" s="256"/>
      <c r="BB53" s="255" t="str">
        <f>IF(Badges!AD939="C","E","")</f>
        <v/>
      </c>
      <c r="BC53" s="256"/>
      <c r="BD53" s="255" t="str">
        <f>IF(Badges!AE939="C","E","")</f>
        <v/>
      </c>
      <c r="BE53" s="256"/>
      <c r="BF53" s="255" t="str">
        <f>IF(Badges!AF939="C","E","")</f>
        <v/>
      </c>
      <c r="BG53" s="256"/>
      <c r="BH53" s="255" t="str">
        <f>IF(Badges!AG939="C","E","")</f>
        <v/>
      </c>
      <c r="BI53" s="257"/>
    </row>
    <row r="54" spans="1:61">
      <c r="A54" s="304" t="str">
        <f>Badges!B940</f>
        <v>Showcasing Robots</v>
      </c>
      <c r="B54" s="255" t="str">
        <f>IF(Badges!D946="C","E","")</f>
        <v/>
      </c>
      <c r="C54" s="256"/>
      <c r="D54" s="255" t="str">
        <f>IF(Badges!E946="C","E","")</f>
        <v/>
      </c>
      <c r="E54" s="256"/>
      <c r="F54" s="255" t="str">
        <f>IF(Badges!F946="C","E","")</f>
        <v/>
      </c>
      <c r="G54" s="256"/>
      <c r="H54" s="255" t="str">
        <f>IF(Badges!G946="C","E","")</f>
        <v/>
      </c>
      <c r="I54" s="256"/>
      <c r="J54" s="255" t="str">
        <f>IF(Badges!H946="C","E","")</f>
        <v/>
      </c>
      <c r="K54" s="256"/>
      <c r="L54" s="255" t="str">
        <f>IF(Badges!I946="C","E","")</f>
        <v/>
      </c>
      <c r="M54" s="256"/>
      <c r="N54" s="255" t="str">
        <f>IF(Badges!J946="C","E","")</f>
        <v/>
      </c>
      <c r="O54" s="256"/>
      <c r="P54" s="255" t="str">
        <f>IF(Badges!K946="C","E","")</f>
        <v/>
      </c>
      <c r="Q54" s="256"/>
      <c r="R54" s="255" t="str">
        <f>IF(Badges!L946="C","E","")</f>
        <v/>
      </c>
      <c r="S54" s="256"/>
      <c r="T54" s="255" t="str">
        <f>IF(Badges!M946="C","E","")</f>
        <v/>
      </c>
      <c r="U54" s="256"/>
      <c r="V54" s="255" t="str">
        <f>IF(Badges!N946="C","E","")</f>
        <v/>
      </c>
      <c r="W54" s="256"/>
      <c r="X54" s="255" t="str">
        <f>IF(Badges!O946="C","E","")</f>
        <v/>
      </c>
      <c r="Y54" s="256"/>
      <c r="Z54" s="255" t="str">
        <f>IF(Badges!P946="C","E","")</f>
        <v/>
      </c>
      <c r="AA54" s="256"/>
      <c r="AB54" s="255" t="str">
        <f>IF(Badges!Q946="C","E","")</f>
        <v/>
      </c>
      <c r="AC54" s="256"/>
      <c r="AD54" s="255" t="str">
        <f>IF(Badges!R946="C","E","")</f>
        <v/>
      </c>
      <c r="AE54" s="257"/>
      <c r="AF54" s="255" t="str">
        <f>IF(Badges!S946="C","E","")</f>
        <v/>
      </c>
      <c r="AG54" s="256"/>
      <c r="AH54" s="255" t="str">
        <f>IF(Badges!T946="C","E","")</f>
        <v/>
      </c>
      <c r="AI54" s="256"/>
      <c r="AJ54" s="255" t="str">
        <f>IF(Badges!U946="C","E","")</f>
        <v/>
      </c>
      <c r="AK54" s="256"/>
      <c r="AL54" s="255" t="str">
        <f>IF(Badges!V946="C","E","")</f>
        <v/>
      </c>
      <c r="AM54" s="256"/>
      <c r="AN54" s="255" t="str">
        <f>IF(Badges!W946="C","E","")</f>
        <v/>
      </c>
      <c r="AO54" s="256"/>
      <c r="AP54" s="255" t="str">
        <f>IF(Badges!X946="C","E","")</f>
        <v/>
      </c>
      <c r="AQ54" s="256"/>
      <c r="AR54" s="255" t="str">
        <f>IF(Badges!Y946="C","E","")</f>
        <v/>
      </c>
      <c r="AS54" s="256"/>
      <c r="AT54" s="255" t="str">
        <f>IF(Badges!Z946="C","E","")</f>
        <v/>
      </c>
      <c r="AU54" s="256"/>
      <c r="AV54" s="255" t="str">
        <f>IF(Badges!AA946="C","E","")</f>
        <v/>
      </c>
      <c r="AW54" s="256"/>
      <c r="AX54" s="255" t="str">
        <f>IF(Badges!AB946="C","E","")</f>
        <v/>
      </c>
      <c r="AY54" s="256"/>
      <c r="AZ54" s="255" t="str">
        <f>IF(Badges!AC946="C","E","")</f>
        <v/>
      </c>
      <c r="BA54" s="256"/>
      <c r="BB54" s="255" t="str">
        <f>IF(Badges!AD946="C","E","")</f>
        <v/>
      </c>
      <c r="BC54" s="256"/>
      <c r="BD54" s="255" t="str">
        <f>IF(Badges!AE946="C","E","")</f>
        <v/>
      </c>
      <c r="BE54" s="256"/>
      <c r="BF54" s="255" t="str">
        <f>IF(Badges!AF946="C","E","")</f>
        <v/>
      </c>
      <c r="BG54" s="256"/>
      <c r="BH54" s="255" t="str">
        <f>IF(Badges!AG946="C","E","")</f>
        <v/>
      </c>
      <c r="BI54" s="257"/>
    </row>
    <row r="55" spans="1:61">
      <c r="A55" s="55" t="s">
        <v>1145</v>
      </c>
      <c r="B55" s="64"/>
      <c r="C55" s="259"/>
      <c r="D55" s="64"/>
      <c r="E55" s="259"/>
      <c r="F55" s="64"/>
      <c r="G55" s="259"/>
      <c r="H55" s="64"/>
      <c r="I55" s="259"/>
      <c r="J55" s="64"/>
      <c r="K55" s="259"/>
      <c r="L55" s="64"/>
      <c r="M55" s="259"/>
      <c r="N55" s="64"/>
      <c r="O55" s="259"/>
      <c r="P55" s="64"/>
      <c r="Q55" s="259"/>
      <c r="R55" s="64"/>
      <c r="S55" s="259"/>
      <c r="T55" s="64"/>
      <c r="U55" s="259"/>
      <c r="V55" s="64"/>
      <c r="W55" s="259"/>
      <c r="X55" s="64"/>
      <c r="Y55" s="259"/>
      <c r="Z55" s="64"/>
      <c r="AA55" s="259"/>
      <c r="AB55" s="64"/>
      <c r="AC55" s="259"/>
      <c r="AD55" s="64"/>
      <c r="AE55" s="259"/>
      <c r="AF55" s="64"/>
      <c r="AG55" s="259"/>
      <c r="AH55" s="64"/>
      <c r="AI55" s="259"/>
      <c r="AJ55" s="64"/>
      <c r="AK55" s="259"/>
      <c r="AL55" s="64"/>
      <c r="AM55" s="259"/>
      <c r="AN55" s="64"/>
      <c r="AO55" s="259"/>
      <c r="AP55" s="64"/>
      <c r="AQ55" s="259"/>
      <c r="AR55" s="64"/>
      <c r="AS55" s="259"/>
      <c r="AT55" s="64"/>
      <c r="AU55" s="259"/>
      <c r="AV55" s="64"/>
      <c r="AW55" s="259"/>
      <c r="AX55" s="64"/>
      <c r="AY55" s="259"/>
      <c r="AZ55" s="64"/>
      <c r="BA55" s="259"/>
      <c r="BB55" s="64"/>
      <c r="BC55" s="259"/>
      <c r="BD55" s="64"/>
      <c r="BE55" s="259"/>
      <c r="BF55" s="64"/>
      <c r="BG55" s="259"/>
      <c r="BH55" s="64"/>
      <c r="BI55" s="260"/>
    </row>
    <row r="56" spans="1:61">
      <c r="A56" s="261" t="str">
        <f>Journey!A6</f>
        <v>aMAZE!</v>
      </c>
      <c r="B56" s="262"/>
      <c r="C56" s="263"/>
      <c r="D56" s="262"/>
      <c r="E56" s="263"/>
      <c r="F56" s="262"/>
      <c r="G56" s="263"/>
      <c r="H56" s="262"/>
      <c r="I56" s="263"/>
      <c r="J56" s="262"/>
      <c r="K56" s="263"/>
      <c r="L56" s="262"/>
      <c r="M56" s="263"/>
      <c r="N56" s="262"/>
      <c r="O56" s="263"/>
      <c r="P56" s="262"/>
      <c r="Q56" s="263"/>
      <c r="R56" s="262"/>
      <c r="S56" s="263"/>
      <c r="T56" s="262"/>
      <c r="U56" s="263"/>
      <c r="V56" s="262"/>
      <c r="W56" s="263"/>
      <c r="X56" s="262"/>
      <c r="Y56" s="263"/>
      <c r="Z56" s="262"/>
      <c r="AA56" s="263"/>
      <c r="AB56" s="262"/>
      <c r="AC56" s="263"/>
      <c r="AD56" s="262"/>
      <c r="AE56" s="263"/>
      <c r="AF56" s="262"/>
      <c r="AG56" s="263"/>
      <c r="AH56" s="262"/>
      <c r="AI56" s="263"/>
      <c r="AJ56" s="262"/>
      <c r="AK56" s="263"/>
      <c r="AL56" s="262"/>
      <c r="AM56" s="263"/>
      <c r="AN56" s="262"/>
      <c r="AO56" s="263"/>
      <c r="AP56" s="262"/>
      <c r="AQ56" s="263"/>
      <c r="AR56" s="262"/>
      <c r="AS56" s="263"/>
      <c r="AT56" s="262"/>
      <c r="AU56" s="263"/>
      <c r="AV56" s="262"/>
      <c r="AW56" s="263"/>
      <c r="AX56" s="262"/>
      <c r="AY56" s="263"/>
      <c r="AZ56" s="262"/>
      <c r="BA56" s="263"/>
      <c r="BB56" s="262"/>
      <c r="BC56" s="263"/>
      <c r="BD56" s="262"/>
      <c r="BE56" s="263"/>
      <c r="BF56" s="262"/>
      <c r="BG56" s="263"/>
      <c r="BH56" s="262"/>
      <c r="BI56" s="264"/>
    </row>
    <row r="57" spans="1:61">
      <c r="A57" s="265" t="str">
        <f>Journey!C7</f>
        <v>The Interact Award</v>
      </c>
      <c r="B57" s="255" t="str">
        <f>IF(Journey!D17="C","E","")</f>
        <v/>
      </c>
      <c r="C57" s="256"/>
      <c r="D57" s="255" t="str">
        <f>IF(Journey!E17="C","E","")</f>
        <v/>
      </c>
      <c r="E57" s="256"/>
      <c r="F57" s="255" t="str">
        <f>IF(Journey!F17="C","E","")</f>
        <v/>
      </c>
      <c r="G57" s="256"/>
      <c r="H57" s="255" t="str">
        <f>IF(Journey!G17="C","E","")</f>
        <v/>
      </c>
      <c r="I57" s="256"/>
      <c r="J57" s="255" t="str">
        <f>IF(Journey!H17="C","E","")</f>
        <v/>
      </c>
      <c r="K57" s="256"/>
      <c r="L57" s="255" t="str">
        <f>IF(Journey!I17="C","E","")</f>
        <v/>
      </c>
      <c r="M57" s="256"/>
      <c r="N57" s="255" t="str">
        <f>IF(Journey!J17="C","E","")</f>
        <v/>
      </c>
      <c r="O57" s="256"/>
      <c r="P57" s="255" t="str">
        <f>IF(Journey!K17="C","E","")</f>
        <v/>
      </c>
      <c r="Q57" s="256"/>
      <c r="R57" s="255" t="str">
        <f>IF(Journey!L17="C","E","")</f>
        <v/>
      </c>
      <c r="S57" s="256"/>
      <c r="T57" s="255" t="str">
        <f>IF(Journey!M17="C","E","")</f>
        <v/>
      </c>
      <c r="U57" s="256"/>
      <c r="V57" s="255" t="str">
        <f>IF(Journey!N17="C","E","")</f>
        <v/>
      </c>
      <c r="W57" s="256"/>
      <c r="X57" s="255" t="str">
        <f>IF(Journey!O17="C","E","")</f>
        <v/>
      </c>
      <c r="Y57" s="256"/>
      <c r="Z57" s="255" t="str">
        <f>IF(Journey!P17="C","E","")</f>
        <v/>
      </c>
      <c r="AA57" s="256"/>
      <c r="AB57" s="255" t="str">
        <f>IF(Journey!Q17="C","E","")</f>
        <v/>
      </c>
      <c r="AC57" s="256"/>
      <c r="AD57" s="255" t="str">
        <f>IF(Journey!R17="C","E","")</f>
        <v/>
      </c>
      <c r="AE57" s="257"/>
      <c r="AF57" s="255" t="str">
        <f>IF(Journey!S17="C","E","")</f>
        <v/>
      </c>
      <c r="AG57" s="256"/>
      <c r="AH57" s="255" t="str">
        <f>IF(Journey!T17="C","E","")</f>
        <v/>
      </c>
      <c r="AI57" s="256"/>
      <c r="AJ57" s="255" t="str">
        <f>IF(Journey!U17="C","E","")</f>
        <v/>
      </c>
      <c r="AK57" s="256"/>
      <c r="AL57" s="255" t="str">
        <f>IF(Journey!V17="C","E","")</f>
        <v/>
      </c>
      <c r="AM57" s="256"/>
      <c r="AN57" s="255" t="str">
        <f>IF(Journey!W17="C","E","")</f>
        <v/>
      </c>
      <c r="AO57" s="256"/>
      <c r="AP57" s="255" t="str">
        <f>IF(Journey!X17="C","E","")</f>
        <v/>
      </c>
      <c r="AQ57" s="256"/>
      <c r="AR57" s="255" t="str">
        <f>IF(Journey!Y17="C","E","")</f>
        <v/>
      </c>
      <c r="AS57" s="256"/>
      <c r="AT57" s="255" t="str">
        <f>IF(Journey!Z17="C","E","")</f>
        <v/>
      </c>
      <c r="AU57" s="256"/>
      <c r="AV57" s="255" t="str">
        <f>IF(Journey!AA17="C","E","")</f>
        <v/>
      </c>
      <c r="AW57" s="256"/>
      <c r="AX57" s="255" t="str">
        <f>IF(Journey!AB17="C","E","")</f>
        <v/>
      </c>
      <c r="AY57" s="256"/>
      <c r="AZ57" s="255" t="str">
        <f>IF(Journey!AC17="C","E","")</f>
        <v/>
      </c>
      <c r="BA57" s="256"/>
      <c r="BB57" s="255" t="str">
        <f>IF(Journey!AD17="C","E","")</f>
        <v/>
      </c>
      <c r="BC57" s="256"/>
      <c r="BD57" s="255" t="str">
        <f>IF(Journey!AE17="C","E","")</f>
        <v/>
      </c>
      <c r="BE57" s="256"/>
      <c r="BF57" s="255" t="str">
        <f>IF(Journey!AF17="C","E","")</f>
        <v/>
      </c>
      <c r="BG57" s="256"/>
      <c r="BH57" s="255" t="str">
        <f>IF(Journey!AG17="C","E","")</f>
        <v/>
      </c>
      <c r="BI57" s="257"/>
    </row>
    <row r="58" spans="1:61">
      <c r="A58" s="265" t="str">
        <f>Journey!C19</f>
        <v>The Diplomat Award</v>
      </c>
      <c r="B58" s="255" t="str">
        <f>IF(Journey!D27="C","E","")</f>
        <v/>
      </c>
      <c r="C58" s="256"/>
      <c r="D58" s="255" t="str">
        <f>IF(Journey!E27="C","E","")</f>
        <v/>
      </c>
      <c r="E58" s="256"/>
      <c r="F58" s="255" t="str">
        <f>IF(Journey!F27="C","E","")</f>
        <v/>
      </c>
      <c r="G58" s="256"/>
      <c r="H58" s="255" t="str">
        <f>IF(Journey!G27="C","E","")</f>
        <v/>
      </c>
      <c r="I58" s="256"/>
      <c r="J58" s="255" t="str">
        <f>IF(Journey!H27="C","E","")</f>
        <v/>
      </c>
      <c r="K58" s="256"/>
      <c r="L58" s="255" t="str">
        <f>IF(Journey!I27="C","E","")</f>
        <v/>
      </c>
      <c r="M58" s="256"/>
      <c r="N58" s="255" t="str">
        <f>IF(Journey!J27="C","E","")</f>
        <v/>
      </c>
      <c r="O58" s="256"/>
      <c r="P58" s="255" t="str">
        <f>IF(Journey!K27="C","E","")</f>
        <v/>
      </c>
      <c r="Q58" s="256"/>
      <c r="R58" s="255" t="str">
        <f>IF(Journey!L27="C","E","")</f>
        <v/>
      </c>
      <c r="S58" s="256"/>
      <c r="T58" s="255" t="str">
        <f>IF(Journey!M27="C","E","")</f>
        <v/>
      </c>
      <c r="U58" s="256"/>
      <c r="V58" s="255" t="str">
        <f>IF(Journey!N27="C","E","")</f>
        <v/>
      </c>
      <c r="W58" s="256"/>
      <c r="X58" s="255" t="str">
        <f>IF(Journey!O27="C","E","")</f>
        <v/>
      </c>
      <c r="Y58" s="256"/>
      <c r="Z58" s="255" t="str">
        <f>IF(Journey!P27="C","E","")</f>
        <v/>
      </c>
      <c r="AA58" s="256"/>
      <c r="AB58" s="255" t="str">
        <f>IF(Journey!Q27="C","E","")</f>
        <v/>
      </c>
      <c r="AC58" s="256"/>
      <c r="AD58" s="255" t="str">
        <f>IF(Journey!R27="C","E","")</f>
        <v/>
      </c>
      <c r="AE58" s="257"/>
      <c r="AF58" s="255" t="str">
        <f>IF(Journey!S27="C","E","")</f>
        <v/>
      </c>
      <c r="AG58" s="256"/>
      <c r="AH58" s="255" t="str">
        <f>IF(Journey!T27="C","E","")</f>
        <v/>
      </c>
      <c r="AI58" s="256"/>
      <c r="AJ58" s="255" t="str">
        <f>IF(Journey!U27="C","E","")</f>
        <v/>
      </c>
      <c r="AK58" s="256"/>
      <c r="AL58" s="255" t="str">
        <f>IF(Journey!V27="C","E","")</f>
        <v/>
      </c>
      <c r="AM58" s="256"/>
      <c r="AN58" s="255" t="str">
        <f>IF(Journey!W27="C","E","")</f>
        <v/>
      </c>
      <c r="AO58" s="256"/>
      <c r="AP58" s="255" t="str">
        <f>IF(Journey!X27="C","E","")</f>
        <v/>
      </c>
      <c r="AQ58" s="256"/>
      <c r="AR58" s="255" t="str">
        <f>IF(Journey!Y27="C","E","")</f>
        <v/>
      </c>
      <c r="AS58" s="256"/>
      <c r="AT58" s="255" t="str">
        <f>IF(Journey!Z27="C","E","")</f>
        <v/>
      </c>
      <c r="AU58" s="256"/>
      <c r="AV58" s="255" t="str">
        <f>IF(Journey!AA27="C","E","")</f>
        <v/>
      </c>
      <c r="AW58" s="256"/>
      <c r="AX58" s="255" t="str">
        <f>IF(Journey!AB27="C","E","")</f>
        <v/>
      </c>
      <c r="AY58" s="256"/>
      <c r="AZ58" s="255" t="str">
        <f>IF(Journey!AC27="C","E","")</f>
        <v/>
      </c>
      <c r="BA58" s="256"/>
      <c r="BB58" s="255" t="str">
        <f>IF(Journey!AD27="C","E","")</f>
        <v/>
      </c>
      <c r="BC58" s="256"/>
      <c r="BD58" s="255" t="str">
        <f>IF(Journey!AE27="C","E","")</f>
        <v/>
      </c>
      <c r="BE58" s="256"/>
      <c r="BF58" s="255" t="str">
        <f>IF(Journey!AF27="C","E","")</f>
        <v/>
      </c>
      <c r="BG58" s="256"/>
      <c r="BH58" s="255" t="str">
        <f>IF(Journey!AG27="C","E","")</f>
        <v/>
      </c>
      <c r="BI58" s="257"/>
    </row>
    <row r="59" spans="1:61">
      <c r="A59" s="265" t="str">
        <f>Journey!C28</f>
        <v>The Peacemaker Award</v>
      </c>
      <c r="B59" s="255" t="str">
        <f>IF(Journey!D30="C","E","")</f>
        <v/>
      </c>
      <c r="C59" s="256"/>
      <c r="D59" s="255" t="str">
        <f>IF(Journey!E30="C","E","")</f>
        <v/>
      </c>
      <c r="E59" s="256"/>
      <c r="F59" s="255" t="str">
        <f>IF(Journey!F30="C","E","")</f>
        <v/>
      </c>
      <c r="G59" s="256"/>
      <c r="H59" s="255" t="str">
        <f>IF(Journey!G30="C","E","")</f>
        <v/>
      </c>
      <c r="I59" s="256"/>
      <c r="J59" s="255" t="str">
        <f>IF(Journey!H30="C","E","")</f>
        <v/>
      </c>
      <c r="K59" s="256"/>
      <c r="L59" s="255" t="str">
        <f>IF(Journey!I30="C","E","")</f>
        <v/>
      </c>
      <c r="M59" s="256"/>
      <c r="N59" s="255" t="str">
        <f>IF(Journey!J30="C","E","")</f>
        <v/>
      </c>
      <c r="O59" s="256"/>
      <c r="P59" s="255" t="str">
        <f>IF(Journey!K30="C","E","")</f>
        <v/>
      </c>
      <c r="Q59" s="256"/>
      <c r="R59" s="255" t="str">
        <f>IF(Journey!L30="C","E","")</f>
        <v/>
      </c>
      <c r="S59" s="256"/>
      <c r="T59" s="255" t="str">
        <f>IF(Journey!M30="C","E","")</f>
        <v/>
      </c>
      <c r="U59" s="256"/>
      <c r="V59" s="255" t="str">
        <f>IF(Journey!N30="C","E","")</f>
        <v/>
      </c>
      <c r="W59" s="256"/>
      <c r="X59" s="255" t="str">
        <f>IF(Journey!O30="C","E","")</f>
        <v/>
      </c>
      <c r="Y59" s="256"/>
      <c r="Z59" s="255" t="str">
        <f>IF(Journey!P30="C","E","")</f>
        <v/>
      </c>
      <c r="AA59" s="256"/>
      <c r="AB59" s="255" t="str">
        <f>IF(Journey!Q30="C","E","")</f>
        <v/>
      </c>
      <c r="AC59" s="256"/>
      <c r="AD59" s="255" t="str">
        <f>IF(Journey!R30="C","E","")</f>
        <v/>
      </c>
      <c r="AE59" s="257"/>
      <c r="AF59" s="255" t="str">
        <f>IF(Journey!S30="C","E","")</f>
        <v/>
      </c>
      <c r="AG59" s="256"/>
      <c r="AH59" s="255" t="str">
        <f>IF(Journey!T30="C","E","")</f>
        <v/>
      </c>
      <c r="AI59" s="256"/>
      <c r="AJ59" s="255" t="str">
        <f>IF(Journey!U30="C","E","")</f>
        <v/>
      </c>
      <c r="AK59" s="256"/>
      <c r="AL59" s="255" t="str">
        <f>IF(Journey!V30="C","E","")</f>
        <v/>
      </c>
      <c r="AM59" s="256"/>
      <c r="AN59" s="255" t="str">
        <f>IF(Journey!W30="C","E","")</f>
        <v/>
      </c>
      <c r="AO59" s="256"/>
      <c r="AP59" s="255" t="str">
        <f>IF(Journey!X30="C","E","")</f>
        <v/>
      </c>
      <c r="AQ59" s="256"/>
      <c r="AR59" s="255" t="str">
        <f>IF(Journey!Y30="C","E","")</f>
        <v/>
      </c>
      <c r="AS59" s="256"/>
      <c r="AT59" s="255" t="str">
        <f>IF(Journey!Z30="C","E","")</f>
        <v/>
      </c>
      <c r="AU59" s="256"/>
      <c r="AV59" s="255" t="str">
        <f>IF(Journey!AA30="C","E","")</f>
        <v/>
      </c>
      <c r="AW59" s="256"/>
      <c r="AX59" s="255" t="str">
        <f>IF(Journey!AB30="C","E","")</f>
        <v/>
      </c>
      <c r="AY59" s="256"/>
      <c r="AZ59" s="255" t="str">
        <f>IF(Journey!AC30="C","E","")</f>
        <v/>
      </c>
      <c r="BA59" s="256"/>
      <c r="BB59" s="255" t="str">
        <f>IF(Journey!AD30="C","E","")</f>
        <v/>
      </c>
      <c r="BC59" s="256"/>
      <c r="BD59" s="255" t="str">
        <f>IF(Journey!AE30="C","E","")</f>
        <v/>
      </c>
      <c r="BE59" s="256"/>
      <c r="BF59" s="255" t="str">
        <f>IF(Journey!AF30="C","E","")</f>
        <v/>
      </c>
      <c r="BG59" s="256"/>
      <c r="BH59" s="255" t="str">
        <f>IF(Journey!AG30="C","E","")</f>
        <v/>
      </c>
      <c r="BI59" s="257"/>
    </row>
    <row r="60" spans="1:61">
      <c r="A60" s="265" t="str">
        <f>Journey!C32</f>
        <v>Leader in Action</v>
      </c>
      <c r="B60" s="255" t="str">
        <f>IF(Journey!D39="C","E","")</f>
        <v/>
      </c>
      <c r="C60" s="256"/>
      <c r="D60" s="255" t="str">
        <f>IF(Journey!E39="C","E","")</f>
        <v/>
      </c>
      <c r="E60" s="256"/>
      <c r="F60" s="255" t="str">
        <f>IF(Journey!F39="C","E","")</f>
        <v/>
      </c>
      <c r="G60" s="256"/>
      <c r="H60" s="255" t="str">
        <f>IF(Journey!G39="C","E","")</f>
        <v/>
      </c>
      <c r="I60" s="256"/>
      <c r="J60" s="255" t="str">
        <f>IF(Journey!H39="C","E","")</f>
        <v/>
      </c>
      <c r="K60" s="256"/>
      <c r="L60" s="255" t="str">
        <f>IF(Journey!I39="C","E","")</f>
        <v/>
      </c>
      <c r="M60" s="256"/>
      <c r="N60" s="255" t="str">
        <f>IF(Journey!J39="C","E","")</f>
        <v/>
      </c>
      <c r="O60" s="256"/>
      <c r="P60" s="255" t="str">
        <f>IF(Journey!K39="C","E","")</f>
        <v/>
      </c>
      <c r="Q60" s="256"/>
      <c r="R60" s="255" t="str">
        <f>IF(Journey!L39="C","E","")</f>
        <v/>
      </c>
      <c r="S60" s="256"/>
      <c r="T60" s="255" t="str">
        <f>IF(Journey!M39="C","E","")</f>
        <v/>
      </c>
      <c r="U60" s="256"/>
      <c r="V60" s="255" t="str">
        <f>IF(Journey!N39="C","E","")</f>
        <v/>
      </c>
      <c r="W60" s="256"/>
      <c r="X60" s="255" t="str">
        <f>IF(Journey!O39="C","E","")</f>
        <v/>
      </c>
      <c r="Y60" s="256"/>
      <c r="Z60" s="255" t="str">
        <f>IF(Journey!P39="C","E","")</f>
        <v/>
      </c>
      <c r="AA60" s="256"/>
      <c r="AB60" s="255" t="str">
        <f>IF(Journey!Q39="C","E","")</f>
        <v/>
      </c>
      <c r="AC60" s="256"/>
      <c r="AD60" s="255" t="str">
        <f>IF(Journey!R39="C","E","")</f>
        <v/>
      </c>
      <c r="AE60" s="257"/>
      <c r="AF60" s="255" t="str">
        <f>IF(Journey!S39="C","E","")</f>
        <v/>
      </c>
      <c r="AG60" s="256"/>
      <c r="AH60" s="255" t="str">
        <f>IF(Journey!T39="C","E","")</f>
        <v/>
      </c>
      <c r="AI60" s="256"/>
      <c r="AJ60" s="255" t="str">
        <f>IF(Journey!U39="C","E","")</f>
        <v/>
      </c>
      <c r="AK60" s="256"/>
      <c r="AL60" s="255" t="str">
        <f>IF(Journey!V39="C","E","")</f>
        <v/>
      </c>
      <c r="AM60" s="256"/>
      <c r="AN60" s="255" t="str">
        <f>IF(Journey!W39="C","E","")</f>
        <v/>
      </c>
      <c r="AO60" s="256"/>
      <c r="AP60" s="255" t="str">
        <f>IF(Journey!X39="C","E","")</f>
        <v/>
      </c>
      <c r="AQ60" s="256"/>
      <c r="AR60" s="255" t="str">
        <f>IF(Journey!Y39="C","E","")</f>
        <v/>
      </c>
      <c r="AS60" s="256"/>
      <c r="AT60" s="255" t="str">
        <f>IF(Journey!Z39="C","E","")</f>
        <v/>
      </c>
      <c r="AU60" s="256"/>
      <c r="AV60" s="255" t="str">
        <f>IF(Journey!AA39="C","E","")</f>
        <v/>
      </c>
      <c r="AW60" s="256"/>
      <c r="AX60" s="255" t="str">
        <f>IF(Journey!AB39="C","E","")</f>
        <v/>
      </c>
      <c r="AY60" s="256"/>
      <c r="AZ60" s="255" t="str">
        <f>IF(Journey!AC39="C","E","")</f>
        <v/>
      </c>
      <c r="BA60" s="256"/>
      <c r="BB60" s="255" t="str">
        <f>IF(Journey!AD39="C","E","")</f>
        <v/>
      </c>
      <c r="BC60" s="256"/>
      <c r="BD60" s="255" t="str">
        <f>IF(Journey!AE39="C","E","")</f>
        <v/>
      </c>
      <c r="BE60" s="256"/>
      <c r="BF60" s="255" t="str">
        <f>IF(Journey!AF39="C","E","")</f>
        <v/>
      </c>
      <c r="BG60" s="256"/>
      <c r="BH60" s="255" t="str">
        <f>IF(Journey!AG39="C","E","")</f>
        <v/>
      </c>
      <c r="BI60" s="257"/>
    </row>
    <row r="61" spans="1:61">
      <c r="A61" s="266" t="str">
        <f>Journey!A42</f>
        <v>BREATHE</v>
      </c>
      <c r="B61" s="54"/>
      <c r="C61" s="253"/>
      <c r="D61" s="54"/>
      <c r="E61" s="253"/>
      <c r="F61" s="54"/>
      <c r="G61" s="253"/>
      <c r="H61" s="54"/>
      <c r="I61" s="253"/>
      <c r="J61" s="54"/>
      <c r="K61" s="253"/>
      <c r="L61" s="54"/>
      <c r="M61" s="253"/>
      <c r="N61" s="54"/>
      <c r="O61" s="253"/>
      <c r="P61" s="54"/>
      <c r="Q61" s="253"/>
      <c r="R61" s="54"/>
      <c r="S61" s="253"/>
      <c r="T61" s="54"/>
      <c r="U61" s="253"/>
      <c r="V61" s="54"/>
      <c r="W61" s="253"/>
      <c r="X61" s="54"/>
      <c r="Y61" s="253"/>
      <c r="Z61" s="54"/>
      <c r="AA61" s="253"/>
      <c r="AB61" s="54"/>
      <c r="AC61" s="253"/>
      <c r="AD61" s="54"/>
      <c r="AE61" s="253"/>
      <c r="AF61" s="54"/>
      <c r="AG61" s="253"/>
      <c r="AH61" s="54"/>
      <c r="AI61" s="253"/>
      <c r="AJ61" s="54"/>
      <c r="AK61" s="253"/>
      <c r="AL61" s="54"/>
      <c r="AM61" s="253"/>
      <c r="AN61" s="54"/>
      <c r="AO61" s="253"/>
      <c r="AP61" s="54"/>
      <c r="AQ61" s="253"/>
      <c r="AR61" s="54"/>
      <c r="AS61" s="253"/>
      <c r="AT61" s="54"/>
      <c r="AU61" s="253"/>
      <c r="AV61" s="54"/>
      <c r="AW61" s="253"/>
      <c r="AX61" s="54"/>
      <c r="AY61" s="253"/>
      <c r="AZ61" s="54"/>
      <c r="BA61" s="253"/>
      <c r="BB61" s="54"/>
      <c r="BC61" s="253"/>
      <c r="BD61" s="54"/>
      <c r="BE61" s="253"/>
      <c r="BF61" s="54"/>
      <c r="BG61" s="253"/>
      <c r="BH61" s="54"/>
      <c r="BI61" s="258"/>
    </row>
    <row r="62" spans="1:61">
      <c r="A62" s="265" t="str">
        <f>Journey!C43</f>
        <v>Aware</v>
      </c>
      <c r="B62" s="255" t="str">
        <f>IF(Journey!D48="C","E","")</f>
        <v/>
      </c>
      <c r="C62" s="256"/>
      <c r="D62" s="255" t="str">
        <f>IF(Journey!E48="C","E","")</f>
        <v/>
      </c>
      <c r="E62" s="256"/>
      <c r="F62" s="255" t="str">
        <f>IF(Journey!F48="C","E","")</f>
        <v/>
      </c>
      <c r="G62" s="256"/>
      <c r="H62" s="255" t="str">
        <f>IF(Journey!G48="C","E","")</f>
        <v/>
      </c>
      <c r="I62" s="256"/>
      <c r="J62" s="255" t="str">
        <f>IF(Journey!H48="C","E","")</f>
        <v/>
      </c>
      <c r="K62" s="256"/>
      <c r="L62" s="255" t="str">
        <f>IF(Journey!I48="C","E","")</f>
        <v/>
      </c>
      <c r="M62" s="256"/>
      <c r="N62" s="255" t="str">
        <f>IF(Journey!J48="C","E","")</f>
        <v/>
      </c>
      <c r="O62" s="256"/>
      <c r="P62" s="255" t="str">
        <f>IF(Journey!K48="C","E","")</f>
        <v/>
      </c>
      <c r="Q62" s="256"/>
      <c r="R62" s="255" t="str">
        <f>IF(Journey!L48="C","E","")</f>
        <v/>
      </c>
      <c r="S62" s="256"/>
      <c r="T62" s="255" t="str">
        <f>IF(Journey!M48="C","E","")</f>
        <v/>
      </c>
      <c r="U62" s="256"/>
      <c r="V62" s="255" t="str">
        <f>IF(Journey!N48="C","E","")</f>
        <v/>
      </c>
      <c r="W62" s="256"/>
      <c r="X62" s="255" t="str">
        <f>IF(Journey!O48="C","E","")</f>
        <v/>
      </c>
      <c r="Y62" s="256"/>
      <c r="Z62" s="255" t="str">
        <f>IF(Journey!P48="C","E","")</f>
        <v/>
      </c>
      <c r="AA62" s="256"/>
      <c r="AB62" s="255" t="str">
        <f>IF(Journey!Q48="C","E","")</f>
        <v/>
      </c>
      <c r="AC62" s="256"/>
      <c r="AD62" s="255" t="str">
        <f>IF(Journey!R48="C","E","")</f>
        <v/>
      </c>
      <c r="AE62" s="257"/>
      <c r="AF62" s="255" t="str">
        <f>IF(Journey!S48="C","E","")</f>
        <v/>
      </c>
      <c r="AG62" s="256"/>
      <c r="AH62" s="255" t="str">
        <f>IF(Journey!T48="C","E","")</f>
        <v/>
      </c>
      <c r="AI62" s="256"/>
      <c r="AJ62" s="255" t="str">
        <f>IF(Journey!U48="C","E","")</f>
        <v/>
      </c>
      <c r="AK62" s="256"/>
      <c r="AL62" s="255" t="str">
        <f>IF(Journey!V48="C","E","")</f>
        <v/>
      </c>
      <c r="AM62" s="256"/>
      <c r="AN62" s="255" t="str">
        <f>IF(Journey!W48="C","E","")</f>
        <v/>
      </c>
      <c r="AO62" s="256"/>
      <c r="AP62" s="255" t="str">
        <f>IF(Journey!X48="C","E","")</f>
        <v/>
      </c>
      <c r="AQ62" s="256"/>
      <c r="AR62" s="255" t="str">
        <f>IF(Journey!Y48="C","E","")</f>
        <v/>
      </c>
      <c r="AS62" s="256"/>
      <c r="AT62" s="255" t="str">
        <f>IF(Journey!Z48="C","E","")</f>
        <v/>
      </c>
      <c r="AU62" s="256"/>
      <c r="AV62" s="255" t="str">
        <f>IF(Journey!AA48="C","E","")</f>
        <v/>
      </c>
      <c r="AW62" s="256"/>
      <c r="AX62" s="255" t="str">
        <f>IF(Journey!AB48="C","E","")</f>
        <v/>
      </c>
      <c r="AY62" s="256"/>
      <c r="AZ62" s="255" t="str">
        <f>IF(Journey!AC48="C","E","")</f>
        <v/>
      </c>
      <c r="BA62" s="256"/>
      <c r="BB62" s="255" t="str">
        <f>IF(Journey!AD48="C","E","")</f>
        <v/>
      </c>
      <c r="BC62" s="256"/>
      <c r="BD62" s="255" t="str">
        <f>IF(Journey!AE48="C","E","")</f>
        <v/>
      </c>
      <c r="BE62" s="256"/>
      <c r="BF62" s="255" t="str">
        <f>IF(Journey!AF48="C","E","")</f>
        <v/>
      </c>
      <c r="BG62" s="256"/>
      <c r="BH62" s="255" t="str">
        <f>IF(Journey!AG48="C","E","")</f>
        <v/>
      </c>
      <c r="BI62" s="257"/>
    </row>
    <row r="63" spans="1:61">
      <c r="A63" s="265" t="str">
        <f>Journey!C49</f>
        <v>Alert</v>
      </c>
      <c r="B63" s="255" t="str">
        <f>IF(Journey!D55="C","E","")</f>
        <v/>
      </c>
      <c r="C63" s="256"/>
      <c r="D63" s="255" t="str">
        <f>IF(Journey!E55="C","E","")</f>
        <v/>
      </c>
      <c r="E63" s="256"/>
      <c r="F63" s="255" t="str">
        <f>IF(Journey!F55="C","E","")</f>
        <v/>
      </c>
      <c r="G63" s="256"/>
      <c r="H63" s="255" t="str">
        <f>IF(Journey!G55="C","E","")</f>
        <v/>
      </c>
      <c r="I63" s="256"/>
      <c r="J63" s="255" t="str">
        <f>IF(Journey!H55="C","E","")</f>
        <v/>
      </c>
      <c r="K63" s="256"/>
      <c r="L63" s="255" t="str">
        <f>IF(Journey!I55="C","E","")</f>
        <v/>
      </c>
      <c r="M63" s="256"/>
      <c r="N63" s="255" t="str">
        <f>IF(Journey!J55="C","E","")</f>
        <v/>
      </c>
      <c r="O63" s="256"/>
      <c r="P63" s="255" t="str">
        <f>IF(Journey!K55="C","E","")</f>
        <v/>
      </c>
      <c r="Q63" s="256"/>
      <c r="R63" s="255" t="str">
        <f>IF(Journey!L55="C","E","")</f>
        <v/>
      </c>
      <c r="S63" s="256"/>
      <c r="T63" s="255" t="str">
        <f>IF(Journey!M55="C","E","")</f>
        <v/>
      </c>
      <c r="U63" s="256"/>
      <c r="V63" s="255" t="str">
        <f>IF(Journey!N55="C","E","")</f>
        <v/>
      </c>
      <c r="W63" s="256"/>
      <c r="X63" s="255" t="str">
        <f>IF(Journey!O55="C","E","")</f>
        <v/>
      </c>
      <c r="Y63" s="256"/>
      <c r="Z63" s="255" t="str">
        <f>IF(Journey!P55="C","E","")</f>
        <v/>
      </c>
      <c r="AA63" s="256"/>
      <c r="AB63" s="255" t="str">
        <f>IF(Journey!Q55="C","E","")</f>
        <v/>
      </c>
      <c r="AC63" s="256"/>
      <c r="AD63" s="255" t="str">
        <f>IF(Journey!R55="C","E","")</f>
        <v/>
      </c>
      <c r="AE63" s="257"/>
      <c r="AF63" s="255" t="str">
        <f>IF(Journey!S55="C","E","")</f>
        <v/>
      </c>
      <c r="AG63" s="256"/>
      <c r="AH63" s="255" t="str">
        <f>IF(Journey!T55="C","E","")</f>
        <v/>
      </c>
      <c r="AI63" s="256"/>
      <c r="AJ63" s="255" t="str">
        <f>IF(Journey!U55="C","E","")</f>
        <v/>
      </c>
      <c r="AK63" s="256"/>
      <c r="AL63" s="255" t="str">
        <f>IF(Journey!V55="C","E","")</f>
        <v/>
      </c>
      <c r="AM63" s="256"/>
      <c r="AN63" s="255" t="str">
        <f>IF(Journey!W55="C","E","")</f>
        <v/>
      </c>
      <c r="AO63" s="256"/>
      <c r="AP63" s="255" t="str">
        <f>IF(Journey!X55="C","E","")</f>
        <v/>
      </c>
      <c r="AQ63" s="256"/>
      <c r="AR63" s="255" t="str">
        <f>IF(Journey!Y55="C","E","")</f>
        <v/>
      </c>
      <c r="AS63" s="256"/>
      <c r="AT63" s="255" t="str">
        <f>IF(Journey!Z55="C","E","")</f>
        <v/>
      </c>
      <c r="AU63" s="256"/>
      <c r="AV63" s="255" t="str">
        <f>IF(Journey!AA55="C","E","")</f>
        <v/>
      </c>
      <c r="AW63" s="256"/>
      <c r="AX63" s="255" t="str">
        <f>IF(Journey!AB55="C","E","")</f>
        <v/>
      </c>
      <c r="AY63" s="256"/>
      <c r="AZ63" s="255" t="str">
        <f>IF(Journey!AC55="C","E","")</f>
        <v/>
      </c>
      <c r="BA63" s="256"/>
      <c r="BB63" s="255" t="str">
        <f>IF(Journey!AD55="C","E","")</f>
        <v/>
      </c>
      <c r="BC63" s="256"/>
      <c r="BD63" s="255" t="str">
        <f>IF(Journey!AE55="C","E","")</f>
        <v/>
      </c>
      <c r="BE63" s="256"/>
      <c r="BF63" s="255" t="str">
        <f>IF(Journey!AF55="C","E","")</f>
        <v/>
      </c>
      <c r="BG63" s="256"/>
      <c r="BH63" s="255" t="str">
        <f>IF(Journey!AG55="C","E","")</f>
        <v/>
      </c>
      <c r="BI63" s="257"/>
    </row>
    <row r="64" spans="1:61">
      <c r="A64" s="265" t="str">
        <f>Journey!C56</f>
        <v>Affirm</v>
      </c>
      <c r="B64" s="255" t="str">
        <f>IF(Journey!D61="C","E","")</f>
        <v/>
      </c>
      <c r="C64" s="256"/>
      <c r="D64" s="255" t="str">
        <f>IF(Journey!E61="C","E","")</f>
        <v/>
      </c>
      <c r="E64" s="256"/>
      <c r="F64" s="255" t="str">
        <f>IF(Journey!F61="C","E","")</f>
        <v/>
      </c>
      <c r="G64" s="256"/>
      <c r="H64" s="255" t="str">
        <f>IF(Journey!G61="C","E","")</f>
        <v/>
      </c>
      <c r="I64" s="256"/>
      <c r="J64" s="255" t="str">
        <f>IF(Journey!H61="C","E","")</f>
        <v/>
      </c>
      <c r="K64" s="256"/>
      <c r="L64" s="255" t="str">
        <f>IF(Journey!I61="C","E","")</f>
        <v/>
      </c>
      <c r="M64" s="256"/>
      <c r="N64" s="255" t="str">
        <f>IF(Journey!J61="C","E","")</f>
        <v/>
      </c>
      <c r="O64" s="256"/>
      <c r="P64" s="255" t="str">
        <f>IF(Journey!K61="C","E","")</f>
        <v/>
      </c>
      <c r="Q64" s="256"/>
      <c r="R64" s="255" t="str">
        <f>IF(Journey!L61="C","E","")</f>
        <v/>
      </c>
      <c r="S64" s="256"/>
      <c r="T64" s="255" t="str">
        <f>IF(Journey!M61="C","E","")</f>
        <v/>
      </c>
      <c r="U64" s="256"/>
      <c r="V64" s="255" t="str">
        <f>IF(Journey!N61="C","E","")</f>
        <v/>
      </c>
      <c r="W64" s="256"/>
      <c r="X64" s="255" t="str">
        <f>IF(Journey!O61="C","E","")</f>
        <v/>
      </c>
      <c r="Y64" s="256"/>
      <c r="Z64" s="255" t="str">
        <f>IF(Journey!P61="C","E","")</f>
        <v/>
      </c>
      <c r="AA64" s="256"/>
      <c r="AB64" s="255" t="str">
        <f>IF(Journey!Q61="C","E","")</f>
        <v/>
      </c>
      <c r="AC64" s="256"/>
      <c r="AD64" s="255" t="str">
        <f>IF(Journey!R61="C","E","")</f>
        <v/>
      </c>
      <c r="AE64" s="257"/>
      <c r="AF64" s="255" t="str">
        <f>IF(Journey!S61="C","E","")</f>
        <v/>
      </c>
      <c r="AG64" s="256"/>
      <c r="AH64" s="255" t="str">
        <f>IF(Journey!T61="C","E","")</f>
        <v/>
      </c>
      <c r="AI64" s="256"/>
      <c r="AJ64" s="255" t="str">
        <f>IF(Journey!U61="C","E","")</f>
        <v/>
      </c>
      <c r="AK64" s="256"/>
      <c r="AL64" s="255" t="str">
        <f>IF(Journey!V61="C","E","")</f>
        <v/>
      </c>
      <c r="AM64" s="256"/>
      <c r="AN64" s="255" t="str">
        <f>IF(Journey!W61="C","E","")</f>
        <v/>
      </c>
      <c r="AO64" s="256"/>
      <c r="AP64" s="255" t="str">
        <f>IF(Journey!X61="C","E","")</f>
        <v/>
      </c>
      <c r="AQ64" s="256"/>
      <c r="AR64" s="255" t="str">
        <f>IF(Journey!Y61="C","E","")</f>
        <v/>
      </c>
      <c r="AS64" s="256"/>
      <c r="AT64" s="255" t="str">
        <f>IF(Journey!Z61="C","E","")</f>
        <v/>
      </c>
      <c r="AU64" s="256"/>
      <c r="AV64" s="255" t="str">
        <f>IF(Journey!AA61="C","E","")</f>
        <v/>
      </c>
      <c r="AW64" s="256"/>
      <c r="AX64" s="255" t="str">
        <f>IF(Journey!AB61="C","E","")</f>
        <v/>
      </c>
      <c r="AY64" s="256"/>
      <c r="AZ64" s="255" t="str">
        <f>IF(Journey!AC61="C","E","")</f>
        <v/>
      </c>
      <c r="BA64" s="256"/>
      <c r="BB64" s="255" t="str">
        <f>IF(Journey!AD61="C","E","")</f>
        <v/>
      </c>
      <c r="BC64" s="256"/>
      <c r="BD64" s="255" t="str">
        <f>IF(Journey!AE61="C","E","")</f>
        <v/>
      </c>
      <c r="BE64" s="256"/>
      <c r="BF64" s="255" t="str">
        <f>IF(Journey!AF61="C","E","")</f>
        <v/>
      </c>
      <c r="BG64" s="256"/>
      <c r="BH64" s="255" t="str">
        <f>IF(Journey!AG61="C","E","")</f>
        <v/>
      </c>
      <c r="BI64" s="257"/>
    </row>
    <row r="65" spans="1:61">
      <c r="A65" s="265" t="str">
        <f>Journey!C63</f>
        <v>Leader in Action</v>
      </c>
      <c r="B65" s="255" t="str">
        <f>IF(Journey!D73="C","E","")</f>
        <v/>
      </c>
      <c r="C65" s="256"/>
      <c r="D65" s="255" t="str">
        <f>IF(Journey!E73="C","E","")</f>
        <v/>
      </c>
      <c r="E65" s="256"/>
      <c r="F65" s="255" t="str">
        <f>IF(Journey!F73="C","E","")</f>
        <v/>
      </c>
      <c r="G65" s="256"/>
      <c r="H65" s="255" t="str">
        <f>IF(Journey!G73="C","E","")</f>
        <v/>
      </c>
      <c r="I65" s="256"/>
      <c r="J65" s="255" t="str">
        <f>IF(Journey!H73="C","E","")</f>
        <v/>
      </c>
      <c r="K65" s="256"/>
      <c r="L65" s="255" t="str">
        <f>IF(Journey!I73="C","E","")</f>
        <v/>
      </c>
      <c r="M65" s="256"/>
      <c r="N65" s="255" t="str">
        <f>IF(Journey!J73="C","E","")</f>
        <v/>
      </c>
      <c r="O65" s="256"/>
      <c r="P65" s="255" t="str">
        <f>IF(Journey!K73="C","E","")</f>
        <v/>
      </c>
      <c r="Q65" s="256"/>
      <c r="R65" s="255" t="str">
        <f>IF(Journey!L73="C","E","")</f>
        <v/>
      </c>
      <c r="S65" s="256"/>
      <c r="T65" s="255" t="str">
        <f>IF(Journey!M73="C","E","")</f>
        <v/>
      </c>
      <c r="U65" s="256"/>
      <c r="V65" s="255" t="str">
        <f>IF(Journey!N73="C","E","")</f>
        <v/>
      </c>
      <c r="W65" s="256"/>
      <c r="X65" s="255" t="str">
        <f>IF(Journey!O73="C","E","")</f>
        <v/>
      </c>
      <c r="Y65" s="256"/>
      <c r="Z65" s="255" t="str">
        <f>IF(Journey!P73="C","E","")</f>
        <v/>
      </c>
      <c r="AA65" s="256"/>
      <c r="AB65" s="255" t="str">
        <f>IF(Journey!Q73="C","E","")</f>
        <v/>
      </c>
      <c r="AC65" s="256"/>
      <c r="AD65" s="255" t="str">
        <f>IF(Journey!R73="C","E","")</f>
        <v/>
      </c>
      <c r="AE65" s="257"/>
      <c r="AF65" s="255" t="str">
        <f>IF(Journey!S73="C","E","")</f>
        <v/>
      </c>
      <c r="AG65" s="256"/>
      <c r="AH65" s="255" t="str">
        <f>IF(Journey!T73="C","E","")</f>
        <v/>
      </c>
      <c r="AI65" s="256"/>
      <c r="AJ65" s="255" t="str">
        <f>IF(Journey!U73="C","E","")</f>
        <v/>
      </c>
      <c r="AK65" s="256"/>
      <c r="AL65" s="255" t="str">
        <f>IF(Journey!V73="C","E","")</f>
        <v/>
      </c>
      <c r="AM65" s="256"/>
      <c r="AN65" s="255" t="str">
        <f>IF(Journey!W73="C","E","")</f>
        <v/>
      </c>
      <c r="AO65" s="256"/>
      <c r="AP65" s="255" t="str">
        <f>IF(Journey!X73="C","E","")</f>
        <v/>
      </c>
      <c r="AQ65" s="256"/>
      <c r="AR65" s="255" t="str">
        <f>IF(Journey!Y73="C","E","")</f>
        <v/>
      </c>
      <c r="AS65" s="256"/>
      <c r="AT65" s="255" t="str">
        <f>IF(Journey!Z73="C","E","")</f>
        <v/>
      </c>
      <c r="AU65" s="256"/>
      <c r="AV65" s="255" t="str">
        <f>IF(Journey!AA73="C","E","")</f>
        <v/>
      </c>
      <c r="AW65" s="256"/>
      <c r="AX65" s="255" t="str">
        <f>IF(Journey!AB73="C","E","")</f>
        <v/>
      </c>
      <c r="AY65" s="256"/>
      <c r="AZ65" s="255" t="str">
        <f>IF(Journey!AC73="C","E","")</f>
        <v/>
      </c>
      <c r="BA65" s="256"/>
      <c r="BB65" s="255" t="str">
        <f>IF(Journey!AD73="C","E","")</f>
        <v/>
      </c>
      <c r="BC65" s="256"/>
      <c r="BD65" s="255" t="str">
        <f>IF(Journey!AE73="C","E","")</f>
        <v/>
      </c>
      <c r="BE65" s="256"/>
      <c r="BF65" s="255" t="str">
        <f>IF(Journey!AF73="C","E","")</f>
        <v/>
      </c>
      <c r="BG65" s="256"/>
      <c r="BH65" s="255" t="str">
        <f>IF(Journey!AG73="C","E","")</f>
        <v/>
      </c>
      <c r="BI65" s="257"/>
    </row>
    <row r="66" spans="1:61">
      <c r="A66" s="266" t="str">
        <f>Journey!A76</f>
        <v>MEdia</v>
      </c>
      <c r="B66" s="54"/>
      <c r="C66" s="253"/>
      <c r="D66" s="54"/>
      <c r="E66" s="253"/>
      <c r="F66" s="54"/>
      <c r="G66" s="253"/>
      <c r="H66" s="54"/>
      <c r="I66" s="253"/>
      <c r="J66" s="54"/>
      <c r="K66" s="253"/>
      <c r="L66" s="54"/>
      <c r="M66" s="253"/>
      <c r="N66" s="54"/>
      <c r="O66" s="253"/>
      <c r="P66" s="54"/>
      <c r="Q66" s="253"/>
      <c r="R66" s="54"/>
      <c r="S66" s="253"/>
      <c r="T66" s="54"/>
      <c r="U66" s="253"/>
      <c r="V66" s="54"/>
      <c r="W66" s="253"/>
      <c r="X66" s="54"/>
      <c r="Y66" s="253"/>
      <c r="Z66" s="54"/>
      <c r="AA66" s="253"/>
      <c r="AB66" s="54"/>
      <c r="AC66" s="253"/>
      <c r="AD66" s="54"/>
      <c r="AE66" s="253"/>
      <c r="AF66" s="54"/>
      <c r="AG66" s="253"/>
      <c r="AH66" s="54"/>
      <c r="AI66" s="253"/>
      <c r="AJ66" s="54"/>
      <c r="AK66" s="253"/>
      <c r="AL66" s="54"/>
      <c r="AM66" s="253"/>
      <c r="AN66" s="54"/>
      <c r="AO66" s="253"/>
      <c r="AP66" s="54"/>
      <c r="AQ66" s="253"/>
      <c r="AR66" s="54"/>
      <c r="AS66" s="253"/>
      <c r="AT66" s="54"/>
      <c r="AU66" s="253"/>
      <c r="AV66" s="54"/>
      <c r="AW66" s="253"/>
      <c r="AX66" s="54"/>
      <c r="AY66" s="253"/>
      <c r="AZ66" s="54"/>
      <c r="BA66" s="253"/>
      <c r="BB66" s="54"/>
      <c r="BC66" s="253"/>
      <c r="BD66" s="54"/>
      <c r="BE66" s="253"/>
      <c r="BF66" s="54"/>
      <c r="BG66" s="253"/>
      <c r="BH66" s="54"/>
      <c r="BI66" s="258"/>
    </row>
    <row r="67" spans="1:61">
      <c r="A67" s="265" t="str">
        <f>Journey!C78</f>
        <v>Monitor</v>
      </c>
      <c r="B67" s="255" t="str">
        <f>IF(Journey!D79="C","E","")</f>
        <v/>
      </c>
      <c r="C67" s="256"/>
      <c r="D67" s="255" t="str">
        <f>IF(Journey!E79="C","E","")</f>
        <v/>
      </c>
      <c r="E67" s="256"/>
      <c r="F67" s="255" t="str">
        <f>IF(Journey!F79="C","E","")</f>
        <v/>
      </c>
      <c r="G67" s="256"/>
      <c r="H67" s="255" t="str">
        <f>IF(Journey!G79="C","E","")</f>
        <v/>
      </c>
      <c r="I67" s="256"/>
      <c r="J67" s="255" t="str">
        <f>IF(Journey!H79="C","E","")</f>
        <v/>
      </c>
      <c r="K67" s="256"/>
      <c r="L67" s="255" t="str">
        <f>IF(Journey!I79="C","E","")</f>
        <v/>
      </c>
      <c r="M67" s="256"/>
      <c r="N67" s="255" t="str">
        <f>IF(Journey!J79="C","E","")</f>
        <v/>
      </c>
      <c r="O67" s="256"/>
      <c r="P67" s="255" t="str">
        <f>IF(Journey!K79="C","E","")</f>
        <v/>
      </c>
      <c r="Q67" s="256"/>
      <c r="R67" s="255" t="str">
        <f>IF(Journey!L79="C","E","")</f>
        <v/>
      </c>
      <c r="S67" s="256"/>
      <c r="T67" s="255" t="str">
        <f>IF(Journey!M79="C","E","")</f>
        <v/>
      </c>
      <c r="U67" s="256"/>
      <c r="V67" s="255" t="str">
        <f>IF(Journey!N79="C","E","")</f>
        <v/>
      </c>
      <c r="W67" s="256"/>
      <c r="X67" s="255" t="str">
        <f>IF(Journey!O79="C","E","")</f>
        <v/>
      </c>
      <c r="Y67" s="256"/>
      <c r="Z67" s="255" t="str">
        <f>IF(Journey!P79="C","E","")</f>
        <v/>
      </c>
      <c r="AA67" s="256"/>
      <c r="AB67" s="255" t="str">
        <f>IF(Journey!Q79="C","E","")</f>
        <v/>
      </c>
      <c r="AC67" s="256"/>
      <c r="AD67" s="255" t="str">
        <f>IF(Journey!R79="C","E","")</f>
        <v/>
      </c>
      <c r="AE67" s="257"/>
      <c r="AF67" s="255" t="str">
        <f>IF(Journey!S79="C","E","")</f>
        <v/>
      </c>
      <c r="AG67" s="256"/>
      <c r="AH67" s="255" t="str">
        <f>IF(Journey!T79="C","E","")</f>
        <v/>
      </c>
      <c r="AI67" s="256"/>
      <c r="AJ67" s="255" t="str">
        <f>IF(Journey!U79="C","E","")</f>
        <v/>
      </c>
      <c r="AK67" s="256"/>
      <c r="AL67" s="255" t="str">
        <f>IF(Journey!V79="C","E","")</f>
        <v/>
      </c>
      <c r="AM67" s="256"/>
      <c r="AN67" s="255" t="str">
        <f>IF(Journey!W79="C","E","")</f>
        <v/>
      </c>
      <c r="AO67" s="256"/>
      <c r="AP67" s="255" t="str">
        <f>IF(Journey!X79="C","E","")</f>
        <v/>
      </c>
      <c r="AQ67" s="256"/>
      <c r="AR67" s="255" t="str">
        <f>IF(Journey!Y79="C","E","")</f>
        <v/>
      </c>
      <c r="AS67" s="256"/>
      <c r="AT67" s="255" t="str">
        <f>IF(Journey!Z79="C","E","")</f>
        <v/>
      </c>
      <c r="AU67" s="256"/>
      <c r="AV67" s="255" t="str">
        <f>IF(Journey!AA79="C","E","")</f>
        <v/>
      </c>
      <c r="AW67" s="256"/>
      <c r="AX67" s="255" t="str">
        <f>IF(Journey!AB79="C","E","")</f>
        <v/>
      </c>
      <c r="AY67" s="256"/>
      <c r="AZ67" s="255" t="str">
        <f>IF(Journey!AC79="C","E","")</f>
        <v/>
      </c>
      <c r="BA67" s="256"/>
      <c r="BB67" s="255" t="str">
        <f>IF(Journey!AD79="C","E","")</f>
        <v/>
      </c>
      <c r="BC67" s="256"/>
      <c r="BD67" s="255" t="str">
        <f>IF(Journey!AE79="C","E","")</f>
        <v/>
      </c>
      <c r="BE67" s="256"/>
      <c r="BF67" s="255" t="str">
        <f>IF(Journey!AF79="C","E","")</f>
        <v/>
      </c>
      <c r="BG67" s="256"/>
      <c r="BH67" s="255" t="str">
        <f>IF(Journey!AG79="C","E","")</f>
        <v/>
      </c>
      <c r="BI67" s="257"/>
    </row>
    <row r="68" spans="1:61">
      <c r="A68" s="265" t="str">
        <f>Journey!C81</f>
        <v>Influence</v>
      </c>
      <c r="B68" s="255" t="str">
        <f>IF(Journey!D82="C","E","")</f>
        <v/>
      </c>
      <c r="C68" s="256"/>
      <c r="D68" s="255" t="str">
        <f>IF(Journey!E82="C","E","")</f>
        <v/>
      </c>
      <c r="E68" s="256"/>
      <c r="F68" s="255" t="str">
        <f>IF(Journey!F82="C","E","")</f>
        <v/>
      </c>
      <c r="G68" s="256"/>
      <c r="H68" s="255" t="str">
        <f>IF(Journey!G82="C","E","")</f>
        <v/>
      </c>
      <c r="I68" s="256"/>
      <c r="J68" s="255" t="str">
        <f>IF(Journey!H82="C","E","")</f>
        <v/>
      </c>
      <c r="K68" s="256"/>
      <c r="L68" s="255" t="str">
        <f>IF(Journey!I82="C","E","")</f>
        <v/>
      </c>
      <c r="M68" s="256"/>
      <c r="N68" s="255" t="str">
        <f>IF(Journey!J82="C","E","")</f>
        <v/>
      </c>
      <c r="O68" s="256"/>
      <c r="P68" s="255" t="str">
        <f>IF(Journey!K82="C","E","")</f>
        <v/>
      </c>
      <c r="Q68" s="256"/>
      <c r="R68" s="255" t="str">
        <f>IF(Journey!L82="C","E","")</f>
        <v/>
      </c>
      <c r="S68" s="256"/>
      <c r="T68" s="255" t="str">
        <f>IF(Journey!M82="C","E","")</f>
        <v/>
      </c>
      <c r="U68" s="256"/>
      <c r="V68" s="255" t="str">
        <f>IF(Journey!N82="C","E","")</f>
        <v/>
      </c>
      <c r="W68" s="256"/>
      <c r="X68" s="255" t="str">
        <f>IF(Journey!O82="C","E","")</f>
        <v/>
      </c>
      <c r="Y68" s="256"/>
      <c r="Z68" s="255" t="str">
        <f>IF(Journey!P82="C","E","")</f>
        <v/>
      </c>
      <c r="AA68" s="256"/>
      <c r="AB68" s="255" t="str">
        <f>IF(Journey!Q82="C","E","")</f>
        <v/>
      </c>
      <c r="AC68" s="256"/>
      <c r="AD68" s="255" t="str">
        <f>IF(Journey!R82="C","E","")</f>
        <v/>
      </c>
      <c r="AE68" s="257"/>
      <c r="AF68" s="255" t="str">
        <f>IF(Journey!S82="C","E","")</f>
        <v/>
      </c>
      <c r="AG68" s="256"/>
      <c r="AH68" s="255" t="str">
        <f>IF(Journey!T82="C","E","")</f>
        <v/>
      </c>
      <c r="AI68" s="256"/>
      <c r="AJ68" s="255" t="str">
        <f>IF(Journey!U82="C","E","")</f>
        <v/>
      </c>
      <c r="AK68" s="256"/>
      <c r="AL68" s="255" t="str">
        <f>IF(Journey!V82="C","E","")</f>
        <v/>
      </c>
      <c r="AM68" s="256"/>
      <c r="AN68" s="255" t="str">
        <f>IF(Journey!W82="C","E","")</f>
        <v/>
      </c>
      <c r="AO68" s="256"/>
      <c r="AP68" s="255" t="str">
        <f>IF(Journey!X82="C","E","")</f>
        <v/>
      </c>
      <c r="AQ68" s="256"/>
      <c r="AR68" s="255" t="str">
        <f>IF(Journey!Y82="C","E","")</f>
        <v/>
      </c>
      <c r="AS68" s="256"/>
      <c r="AT68" s="255" t="str">
        <f>IF(Journey!Z82="C","E","")</f>
        <v/>
      </c>
      <c r="AU68" s="256"/>
      <c r="AV68" s="255" t="str">
        <f>IF(Journey!AA82="C","E","")</f>
        <v/>
      </c>
      <c r="AW68" s="256"/>
      <c r="AX68" s="255" t="str">
        <f>IF(Journey!AB82="C","E","")</f>
        <v/>
      </c>
      <c r="AY68" s="256"/>
      <c r="AZ68" s="255" t="str">
        <f>IF(Journey!AC82="C","E","")</f>
        <v/>
      </c>
      <c r="BA68" s="256"/>
      <c r="BB68" s="255" t="str">
        <f>IF(Journey!AD82="C","E","")</f>
        <v/>
      </c>
      <c r="BC68" s="256"/>
      <c r="BD68" s="255" t="str">
        <f>IF(Journey!AE82="C","E","")</f>
        <v/>
      </c>
      <c r="BE68" s="256"/>
      <c r="BF68" s="255" t="str">
        <f>IF(Journey!AF82="C","E","")</f>
        <v/>
      </c>
      <c r="BG68" s="256"/>
      <c r="BH68" s="255" t="str">
        <f>IF(Journey!AG82="C","E","")</f>
        <v/>
      </c>
      <c r="BI68" s="257"/>
    </row>
    <row r="69" spans="1:61">
      <c r="A69" s="265" t="str">
        <f>Journey!C84</f>
        <v>Cultivate</v>
      </c>
      <c r="B69" s="255" t="str">
        <f>IF(Journey!D85="C","E","")</f>
        <v/>
      </c>
      <c r="C69" s="256"/>
      <c r="D69" s="255" t="str">
        <f>IF(Journey!E85="C","E","")</f>
        <v/>
      </c>
      <c r="E69" s="256"/>
      <c r="F69" s="255" t="str">
        <f>IF(Journey!F85="C","E","")</f>
        <v/>
      </c>
      <c r="G69" s="256"/>
      <c r="H69" s="255" t="str">
        <f>IF(Journey!G85="C","E","")</f>
        <v/>
      </c>
      <c r="I69" s="256"/>
      <c r="J69" s="255" t="str">
        <f>IF(Journey!H85="C","E","")</f>
        <v/>
      </c>
      <c r="K69" s="256"/>
      <c r="L69" s="255" t="str">
        <f>IF(Journey!I85="C","E","")</f>
        <v/>
      </c>
      <c r="M69" s="256"/>
      <c r="N69" s="255" t="str">
        <f>IF(Journey!J85="C","E","")</f>
        <v/>
      </c>
      <c r="O69" s="256"/>
      <c r="P69" s="255" t="str">
        <f>IF(Journey!K85="C","E","")</f>
        <v/>
      </c>
      <c r="Q69" s="256"/>
      <c r="R69" s="255" t="str">
        <f>IF(Journey!L85="C","E","")</f>
        <v/>
      </c>
      <c r="S69" s="256"/>
      <c r="T69" s="255" t="str">
        <f>IF(Journey!M85="C","E","")</f>
        <v/>
      </c>
      <c r="U69" s="256"/>
      <c r="V69" s="255" t="str">
        <f>IF(Journey!N85="C","E","")</f>
        <v/>
      </c>
      <c r="W69" s="256"/>
      <c r="X69" s="255" t="str">
        <f>IF(Journey!O85="C","E","")</f>
        <v/>
      </c>
      <c r="Y69" s="256"/>
      <c r="Z69" s="255" t="str">
        <f>IF(Journey!P85="C","E","")</f>
        <v/>
      </c>
      <c r="AA69" s="256"/>
      <c r="AB69" s="255" t="str">
        <f>IF(Journey!Q85="C","E","")</f>
        <v/>
      </c>
      <c r="AC69" s="256"/>
      <c r="AD69" s="255" t="str">
        <f>IF(Journey!R85="C","E","")</f>
        <v/>
      </c>
      <c r="AE69" s="257"/>
      <c r="AF69" s="255" t="str">
        <f>IF(Journey!S85="C","E","")</f>
        <v/>
      </c>
      <c r="AG69" s="256"/>
      <c r="AH69" s="255" t="str">
        <f>IF(Journey!T85="C","E","")</f>
        <v/>
      </c>
      <c r="AI69" s="256"/>
      <c r="AJ69" s="255" t="str">
        <f>IF(Journey!U85="C","E","")</f>
        <v/>
      </c>
      <c r="AK69" s="256"/>
      <c r="AL69" s="255" t="str">
        <f>IF(Journey!V85="C","E","")</f>
        <v/>
      </c>
      <c r="AM69" s="256"/>
      <c r="AN69" s="255" t="str">
        <f>IF(Journey!W85="C","E","")</f>
        <v/>
      </c>
      <c r="AO69" s="256"/>
      <c r="AP69" s="255" t="str">
        <f>IF(Journey!X85="C","E","")</f>
        <v/>
      </c>
      <c r="AQ69" s="256"/>
      <c r="AR69" s="255" t="str">
        <f>IF(Journey!Y85="C","E","")</f>
        <v/>
      </c>
      <c r="AS69" s="256"/>
      <c r="AT69" s="255" t="str">
        <f>IF(Journey!Z85="C","E","")</f>
        <v/>
      </c>
      <c r="AU69" s="256"/>
      <c r="AV69" s="255" t="str">
        <f>IF(Journey!AA85="C","E","")</f>
        <v/>
      </c>
      <c r="AW69" s="256"/>
      <c r="AX69" s="255" t="str">
        <f>IF(Journey!AB85="C","E","")</f>
        <v/>
      </c>
      <c r="AY69" s="256"/>
      <c r="AZ69" s="255" t="str">
        <f>IF(Journey!AC85="C","E","")</f>
        <v/>
      </c>
      <c r="BA69" s="256"/>
      <c r="BB69" s="255" t="str">
        <f>IF(Journey!AD85="C","E","")</f>
        <v/>
      </c>
      <c r="BC69" s="256"/>
      <c r="BD69" s="255" t="str">
        <f>IF(Journey!AE85="C","E","")</f>
        <v/>
      </c>
      <c r="BE69" s="256"/>
      <c r="BF69" s="255" t="str">
        <f>IF(Journey!AF85="C","E","")</f>
        <v/>
      </c>
      <c r="BG69" s="256"/>
      <c r="BH69" s="255" t="str">
        <f>IF(Journey!AG85="C","E","")</f>
        <v/>
      </c>
      <c r="BI69" s="257"/>
    </row>
    <row r="70" spans="1:61">
      <c r="A70" s="304" t="str">
        <f>Journey!C87</f>
        <v>Leader in Action</v>
      </c>
      <c r="B70" s="343" t="str">
        <f>IF(Journey!D97="C","E","")</f>
        <v/>
      </c>
      <c r="C70" s="267"/>
      <c r="D70" s="343" t="str">
        <f>IF(Journey!E97="C","E","")</f>
        <v/>
      </c>
      <c r="E70" s="267"/>
      <c r="F70" s="343" t="str">
        <f>IF(Journey!F97="C","E","")</f>
        <v/>
      </c>
      <c r="G70" s="267"/>
      <c r="H70" s="343" t="str">
        <f>IF(Journey!G97="C","E","")</f>
        <v/>
      </c>
      <c r="I70" s="267"/>
      <c r="J70" s="343" t="str">
        <f>IF(Journey!H97="C","E","")</f>
        <v/>
      </c>
      <c r="K70" s="267"/>
      <c r="L70" s="343" t="str">
        <f>IF(Journey!I97="C","E","")</f>
        <v/>
      </c>
      <c r="M70" s="267"/>
      <c r="N70" s="343" t="str">
        <f>IF(Journey!J97="C","E","")</f>
        <v/>
      </c>
      <c r="O70" s="267"/>
      <c r="P70" s="343" t="str">
        <f>IF(Journey!K97="C","E","")</f>
        <v/>
      </c>
      <c r="Q70" s="267"/>
      <c r="R70" s="343" t="str">
        <f>IF(Journey!L97="C","E","")</f>
        <v/>
      </c>
      <c r="S70" s="267"/>
      <c r="T70" s="343" t="str">
        <f>IF(Journey!M97="C","E","")</f>
        <v/>
      </c>
      <c r="U70" s="267"/>
      <c r="V70" s="343" t="str">
        <f>IF(Journey!N97="C","E","")</f>
        <v/>
      </c>
      <c r="W70" s="267"/>
      <c r="X70" s="343" t="str">
        <f>IF(Journey!O97="C","E","")</f>
        <v/>
      </c>
      <c r="Y70" s="267"/>
      <c r="Z70" s="343" t="str">
        <f>IF(Journey!P97="C","E","")</f>
        <v/>
      </c>
      <c r="AA70" s="267"/>
      <c r="AB70" s="343" t="str">
        <f>IF(Journey!Q97="C","E","")</f>
        <v/>
      </c>
      <c r="AC70" s="267"/>
      <c r="AD70" s="343" t="str">
        <f>IF(Journey!R97="C","E","")</f>
        <v/>
      </c>
      <c r="AE70" s="268"/>
      <c r="AF70" s="343" t="str">
        <f>IF(Journey!S97="C","E","")</f>
        <v/>
      </c>
      <c r="AG70" s="267"/>
      <c r="AH70" s="343" t="str">
        <f>IF(Journey!T97="C","E","")</f>
        <v/>
      </c>
      <c r="AI70" s="267"/>
      <c r="AJ70" s="343" t="str">
        <f>IF(Journey!U97="C","E","")</f>
        <v/>
      </c>
      <c r="AK70" s="267"/>
      <c r="AL70" s="343" t="str">
        <f>IF(Journey!V97="C","E","")</f>
        <v/>
      </c>
      <c r="AM70" s="267"/>
      <c r="AN70" s="343" t="str">
        <f>IF(Journey!W97="C","E","")</f>
        <v/>
      </c>
      <c r="AO70" s="267"/>
      <c r="AP70" s="343" t="str">
        <f>IF(Journey!X97="C","E","")</f>
        <v/>
      </c>
      <c r="AQ70" s="267"/>
      <c r="AR70" s="343" t="str">
        <f>IF(Journey!Y97="C","E","")</f>
        <v/>
      </c>
      <c r="AS70" s="267"/>
      <c r="AT70" s="343" t="str">
        <f>IF(Journey!Z97="C","E","")</f>
        <v/>
      </c>
      <c r="AU70" s="267"/>
      <c r="AV70" s="343" t="str">
        <f>IF(Journey!AA97="C","E","")</f>
        <v/>
      </c>
      <c r="AW70" s="267"/>
      <c r="AX70" s="343" t="str">
        <f>IF(Journey!AB97="C","E","")</f>
        <v/>
      </c>
      <c r="AY70" s="267"/>
      <c r="AZ70" s="343" t="str">
        <f>IF(Journey!AC97="C","E","")</f>
        <v/>
      </c>
      <c r="BA70" s="267"/>
      <c r="BB70" s="343" t="str">
        <f>IF(Journey!AD97="C","E","")</f>
        <v/>
      </c>
      <c r="BC70" s="267"/>
      <c r="BD70" s="343" t="str">
        <f>IF(Journey!AE97="C","E","")</f>
        <v/>
      </c>
      <c r="BE70" s="267"/>
      <c r="BF70" s="343" t="str">
        <f>IF(Journey!AF97="C","E","")</f>
        <v/>
      </c>
      <c r="BG70" s="267"/>
      <c r="BH70" s="343" t="str">
        <f>IF(Journey!AG97="C","E","")</f>
        <v/>
      </c>
      <c r="BI70" s="268"/>
    </row>
    <row r="71" spans="1:61">
      <c r="A71" s="266" t="str">
        <f>Journey!A99</f>
        <v>Outdoor</v>
      </c>
      <c r="B71" s="344"/>
      <c r="C71" s="344"/>
      <c r="D71" s="344"/>
      <c r="E71" s="344"/>
      <c r="F71" s="344"/>
      <c r="G71" s="344"/>
      <c r="H71" s="344"/>
      <c r="I71" s="344"/>
      <c r="J71" s="344"/>
      <c r="K71" s="344"/>
      <c r="L71" s="344"/>
      <c r="M71" s="344"/>
      <c r="N71" s="344"/>
      <c r="O71" s="344"/>
      <c r="P71" s="344"/>
      <c r="Q71" s="344"/>
      <c r="R71" s="344"/>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5"/>
    </row>
    <row r="72" spans="1:61">
      <c r="A72" s="265" t="str">
        <f>Journey!C104</f>
        <v>Take Action</v>
      </c>
      <c r="B72" s="255" t="str">
        <f>IF(Journey!D105="C","E","")</f>
        <v/>
      </c>
      <c r="C72" s="256"/>
      <c r="D72" s="255" t="str">
        <f>IF(Journey!E105="C","E","")</f>
        <v/>
      </c>
      <c r="E72" s="256"/>
      <c r="F72" s="255" t="str">
        <f>IF(Journey!F105="C","E","")</f>
        <v/>
      </c>
      <c r="G72" s="256"/>
      <c r="H72" s="255" t="str">
        <f>IF(Journey!G105="C","E","")</f>
        <v/>
      </c>
      <c r="I72" s="256"/>
      <c r="J72" s="255" t="str">
        <f>IF(Journey!H105="C","E","")</f>
        <v/>
      </c>
      <c r="K72" s="256"/>
      <c r="L72" s="255" t="str">
        <f>IF(Journey!I105="C","E","")</f>
        <v/>
      </c>
      <c r="M72" s="256"/>
      <c r="N72" s="255" t="str">
        <f>IF(Journey!J105="C","E","")</f>
        <v/>
      </c>
      <c r="O72" s="256"/>
      <c r="P72" s="255" t="str">
        <f>IF(Journey!K105="C","E","")</f>
        <v/>
      </c>
      <c r="Q72" s="256"/>
      <c r="R72" s="255" t="str">
        <f>IF(Journey!L105="C","E","")</f>
        <v/>
      </c>
      <c r="S72" s="256"/>
      <c r="T72" s="255" t="str">
        <f>IF(Journey!M105="C","E","")</f>
        <v/>
      </c>
      <c r="U72" s="256"/>
      <c r="V72" s="255" t="str">
        <f>IF(Journey!N105="C","E","")</f>
        <v/>
      </c>
      <c r="W72" s="256"/>
      <c r="X72" s="255" t="str">
        <f>IF(Journey!O105="C","E","")</f>
        <v/>
      </c>
      <c r="Y72" s="256"/>
      <c r="Z72" s="255" t="str">
        <f>IF(Journey!P105="C","E","")</f>
        <v/>
      </c>
      <c r="AA72" s="256"/>
      <c r="AB72" s="255" t="str">
        <f>IF(Journey!Q105="C","E","")</f>
        <v/>
      </c>
      <c r="AC72" s="256"/>
      <c r="AD72" s="255" t="str">
        <f>IF(Journey!R105="C","E","")</f>
        <v/>
      </c>
      <c r="AE72" s="257"/>
      <c r="AF72" s="255" t="str">
        <f>IF(Journey!S105="C","E","")</f>
        <v/>
      </c>
      <c r="AG72" s="256"/>
      <c r="AH72" s="255" t="str">
        <f>IF(Journey!T105="C","E","")</f>
        <v/>
      </c>
      <c r="AI72" s="256"/>
      <c r="AJ72" s="255" t="str">
        <f>IF(Journey!U105="C","E","")</f>
        <v/>
      </c>
      <c r="AK72" s="256"/>
      <c r="AL72" s="255" t="str">
        <f>IF(Journey!V105="C","E","")</f>
        <v/>
      </c>
      <c r="AM72" s="256"/>
      <c r="AN72" s="255" t="str">
        <f>IF(Journey!W105="C","E","")</f>
        <v/>
      </c>
      <c r="AO72" s="256"/>
      <c r="AP72" s="255" t="str">
        <f>IF(Journey!X105="C","E","")</f>
        <v/>
      </c>
      <c r="AQ72" s="256"/>
      <c r="AR72" s="255" t="str">
        <f>IF(Journey!Y105="C","E","")</f>
        <v/>
      </c>
      <c r="AS72" s="256"/>
      <c r="AT72" s="255" t="str">
        <f>IF(Journey!Z105="C","E","")</f>
        <v/>
      </c>
      <c r="AU72" s="256"/>
      <c r="AV72" s="255" t="str">
        <f>IF(Journey!AA105="C","E","")</f>
        <v/>
      </c>
      <c r="AW72" s="256"/>
      <c r="AX72" s="255" t="str">
        <f>IF(Journey!AB105="C","E","")</f>
        <v/>
      </c>
      <c r="AY72" s="256"/>
      <c r="AZ72" s="255" t="str">
        <f>IF(Journey!AC105="C","E","")</f>
        <v/>
      </c>
      <c r="BA72" s="256"/>
      <c r="BB72" s="255" t="str">
        <f>IF(Journey!AD105="C","E","")</f>
        <v/>
      </c>
      <c r="BC72" s="256"/>
      <c r="BD72" s="255" t="str">
        <f>IF(Journey!AE105="C","E","")</f>
        <v/>
      </c>
      <c r="BE72" s="256"/>
      <c r="BF72" s="255" t="str">
        <f>IF(Journey!AF105="C","E","")</f>
        <v/>
      </c>
      <c r="BG72" s="256"/>
      <c r="BH72" s="255" t="str">
        <f>IF(Journey!AG105="C","E","")</f>
        <v/>
      </c>
      <c r="BI72" s="257"/>
    </row>
    <row r="73" spans="1:61">
      <c r="A73" s="265" t="str">
        <f>Journey!C106</f>
        <v>Leader in Action</v>
      </c>
      <c r="B73" s="255" t="str">
        <f>IF(Journey!D116="C","E","")</f>
        <v/>
      </c>
      <c r="C73" s="256"/>
      <c r="D73" s="255" t="str">
        <f>IF(Journey!E116="C","E","")</f>
        <v/>
      </c>
      <c r="E73" s="256"/>
      <c r="F73" s="255" t="str">
        <f>IF(Journey!F116="C","E","")</f>
        <v/>
      </c>
      <c r="G73" s="256"/>
      <c r="H73" s="255" t="str">
        <f>IF(Journey!G116="C","E","")</f>
        <v/>
      </c>
      <c r="I73" s="256"/>
      <c r="J73" s="255" t="str">
        <f>IF(Journey!H116="C","E","")</f>
        <v/>
      </c>
      <c r="K73" s="256"/>
      <c r="L73" s="255" t="str">
        <f>IF(Journey!I116="C","E","")</f>
        <v/>
      </c>
      <c r="M73" s="256"/>
      <c r="N73" s="255" t="str">
        <f>IF(Journey!J116="C","E","")</f>
        <v/>
      </c>
      <c r="O73" s="256"/>
      <c r="P73" s="255" t="str">
        <f>IF(Journey!K116="C","E","")</f>
        <v/>
      </c>
      <c r="Q73" s="256"/>
      <c r="R73" s="255" t="str">
        <f>IF(Journey!L116="C","E","")</f>
        <v/>
      </c>
      <c r="S73" s="256"/>
      <c r="T73" s="255" t="str">
        <f>IF(Journey!M116="C","E","")</f>
        <v/>
      </c>
      <c r="U73" s="256"/>
      <c r="V73" s="255" t="str">
        <f>IF(Journey!N116="C","E","")</f>
        <v/>
      </c>
      <c r="W73" s="256"/>
      <c r="X73" s="255" t="str">
        <f>IF(Journey!O116="C","E","")</f>
        <v/>
      </c>
      <c r="Y73" s="256"/>
      <c r="Z73" s="255" t="str">
        <f>IF(Journey!P116="C","E","")</f>
        <v/>
      </c>
      <c r="AA73" s="256"/>
      <c r="AB73" s="255" t="str">
        <f>IF(Journey!Q116="C","E","")</f>
        <v/>
      </c>
      <c r="AC73" s="256"/>
      <c r="AD73" s="255" t="str">
        <f>IF(Journey!R116="C","E","")</f>
        <v/>
      </c>
      <c r="AE73" s="257"/>
      <c r="AF73" s="255" t="str">
        <f>IF(Journey!S116="C","E","")</f>
        <v/>
      </c>
      <c r="AG73" s="256"/>
      <c r="AH73" s="255" t="str">
        <f>IF(Journey!T116="C","E","")</f>
        <v/>
      </c>
      <c r="AI73" s="256"/>
      <c r="AJ73" s="255" t="str">
        <f>IF(Journey!U116="C","E","")</f>
        <v/>
      </c>
      <c r="AK73" s="256"/>
      <c r="AL73" s="255" t="str">
        <f>IF(Journey!V116="C","E","")</f>
        <v/>
      </c>
      <c r="AM73" s="256"/>
      <c r="AN73" s="255" t="str">
        <f>IF(Journey!W116="C","E","")</f>
        <v/>
      </c>
      <c r="AO73" s="256"/>
      <c r="AP73" s="255" t="str">
        <f>IF(Journey!X116="C","E","")</f>
        <v/>
      </c>
      <c r="AQ73" s="256"/>
      <c r="AR73" s="255" t="str">
        <f>IF(Journey!Y116="C","E","")</f>
        <v/>
      </c>
      <c r="AS73" s="256"/>
      <c r="AT73" s="255" t="str">
        <f>IF(Journey!Z116="C","E","")</f>
        <v/>
      </c>
      <c r="AU73" s="256"/>
      <c r="AV73" s="255" t="str">
        <f>IF(Journey!AA116="C","E","")</f>
        <v/>
      </c>
      <c r="AW73" s="256"/>
      <c r="AX73" s="255" t="str">
        <f>IF(Journey!AB116="C","E","")</f>
        <v/>
      </c>
      <c r="AY73" s="256"/>
      <c r="AZ73" s="255" t="str">
        <f>IF(Journey!AC116="C","E","")</f>
        <v/>
      </c>
      <c r="BA73" s="256"/>
      <c r="BB73" s="255" t="str">
        <f>IF(Journey!AD116="C","E","")</f>
        <v/>
      </c>
      <c r="BC73" s="256"/>
      <c r="BD73" s="255" t="str">
        <f>IF(Journey!AE116="C","E","")</f>
        <v/>
      </c>
      <c r="BE73" s="256"/>
      <c r="BF73" s="255" t="str">
        <f>IF(Journey!AF116="C","E","")</f>
        <v/>
      </c>
      <c r="BG73" s="256"/>
      <c r="BH73" s="255" t="str">
        <f>IF(Journey!AG116="C","E","")</f>
        <v/>
      </c>
      <c r="BI73" s="257"/>
    </row>
    <row r="74" spans="1:61">
      <c r="A74" s="266" t="str">
        <f>Journey!A118</f>
        <v>Think Like:</v>
      </c>
      <c r="B74" s="54"/>
      <c r="C74" s="253"/>
      <c r="D74" s="54"/>
      <c r="E74" s="253"/>
      <c r="F74" s="54"/>
      <c r="G74" s="253"/>
      <c r="H74" s="54"/>
      <c r="I74" s="253"/>
      <c r="J74" s="54"/>
      <c r="K74" s="253"/>
      <c r="L74" s="54"/>
      <c r="M74" s="253"/>
      <c r="N74" s="54"/>
      <c r="O74" s="253"/>
      <c r="P74" s="54"/>
      <c r="Q74" s="253"/>
      <c r="R74" s="54"/>
      <c r="S74" s="253"/>
      <c r="T74" s="54"/>
      <c r="U74" s="253"/>
      <c r="V74" s="54"/>
      <c r="W74" s="253"/>
      <c r="X74" s="54"/>
      <c r="Y74" s="253"/>
      <c r="Z74" s="54"/>
      <c r="AA74" s="253"/>
      <c r="AB74" s="54"/>
      <c r="AC74" s="253"/>
      <c r="AD74" s="54"/>
      <c r="AE74" s="253"/>
      <c r="AF74" s="54"/>
      <c r="AG74" s="253"/>
      <c r="AH74" s="54"/>
      <c r="AI74" s="253"/>
      <c r="AJ74" s="54"/>
      <c r="AK74" s="253"/>
      <c r="AL74" s="54"/>
      <c r="AM74" s="253"/>
      <c r="AN74" s="54"/>
      <c r="AO74" s="253"/>
      <c r="AP74" s="54"/>
      <c r="AQ74" s="253"/>
      <c r="AR74" s="54"/>
      <c r="AS74" s="253"/>
      <c r="AT74" s="54"/>
      <c r="AU74" s="253"/>
      <c r="AV74" s="54"/>
      <c r="AW74" s="253"/>
      <c r="AX74" s="54"/>
      <c r="AY74" s="253"/>
      <c r="AZ74" s="54"/>
      <c r="BA74" s="253"/>
      <c r="BB74" s="54"/>
      <c r="BC74" s="253"/>
      <c r="BD74" s="54"/>
      <c r="BE74" s="253"/>
      <c r="BF74" s="54"/>
      <c r="BG74" s="253"/>
      <c r="BH74" s="54"/>
      <c r="BI74" s="258"/>
    </row>
    <row r="75" spans="1:61">
      <c r="A75" s="265" t="str">
        <f>Journey!C119</f>
        <v>Think Like a Citizen Scientist</v>
      </c>
      <c r="B75" s="255" t="str">
        <f>IF(Journey!D125="A","E","")</f>
        <v/>
      </c>
      <c r="C75" s="256"/>
      <c r="D75" s="255" t="str">
        <f>IF(Journey!E125="A","E","")</f>
        <v/>
      </c>
      <c r="E75" s="256"/>
      <c r="F75" s="255" t="str">
        <f>IF(Journey!F125="A","E","")</f>
        <v/>
      </c>
      <c r="G75" s="256"/>
      <c r="H75" s="255" t="str">
        <f>IF(Journey!G125="A","E","")</f>
        <v/>
      </c>
      <c r="I75" s="256"/>
      <c r="J75" s="255" t="str">
        <f>IF(Journey!H125="A","E","")</f>
        <v/>
      </c>
      <c r="K75" s="256"/>
      <c r="L75" s="255" t="str">
        <f>IF(Journey!I125="A","E","")</f>
        <v/>
      </c>
      <c r="M75" s="256"/>
      <c r="N75" s="255" t="str">
        <f>IF(Journey!J125="A","E","")</f>
        <v/>
      </c>
      <c r="O75" s="256"/>
      <c r="P75" s="255" t="str">
        <f>IF(Journey!K125="A","E","")</f>
        <v/>
      </c>
      <c r="Q75" s="256"/>
      <c r="R75" s="255" t="str">
        <f>IF(Journey!L125="A","E","")</f>
        <v/>
      </c>
      <c r="S75" s="256"/>
      <c r="T75" s="255" t="str">
        <f>IF(Journey!M125="A","E","")</f>
        <v/>
      </c>
      <c r="U75" s="256"/>
      <c r="V75" s="255" t="str">
        <f>IF(Journey!N125="A","E","")</f>
        <v/>
      </c>
      <c r="W75" s="256"/>
      <c r="X75" s="255" t="str">
        <f>IF(Journey!O125="A","E","")</f>
        <v/>
      </c>
      <c r="Y75" s="256"/>
      <c r="Z75" s="255" t="str">
        <f>IF(Journey!P125="A","E","")</f>
        <v/>
      </c>
      <c r="AA75" s="256"/>
      <c r="AB75" s="255" t="str">
        <f>IF(Journey!Q125="A","E","")</f>
        <v/>
      </c>
      <c r="AC75" s="256"/>
      <c r="AD75" s="255" t="str">
        <f>IF(Journey!R125="A","E","")</f>
        <v/>
      </c>
      <c r="AE75" s="257"/>
      <c r="AF75" s="255" t="str">
        <f>IF(Journey!S126="C","E","")</f>
        <v/>
      </c>
      <c r="AG75" s="256"/>
      <c r="AH75" s="255" t="str">
        <f>IF(Journey!T125="A","E","")</f>
        <v/>
      </c>
      <c r="AI75" s="256"/>
      <c r="AJ75" s="255" t="str">
        <f>IF(Journey!U125="A","E","")</f>
        <v/>
      </c>
      <c r="AK75" s="256"/>
      <c r="AL75" s="255" t="str">
        <f>IF(Journey!V125="A","E","")</f>
        <v/>
      </c>
      <c r="AM75" s="256"/>
      <c r="AN75" s="255" t="str">
        <f>IF(Journey!W125="A","E","")</f>
        <v/>
      </c>
      <c r="AO75" s="256"/>
      <c r="AP75" s="255" t="str">
        <f>IF(Journey!X125="A","E","")</f>
        <v/>
      </c>
      <c r="AQ75" s="256"/>
      <c r="AR75" s="255" t="str">
        <f>IF(Journey!Y125="A","E","")</f>
        <v/>
      </c>
      <c r="AS75" s="256"/>
      <c r="AT75" s="255" t="str">
        <f>IF(Journey!Z125="A","E","")</f>
        <v/>
      </c>
      <c r="AU75" s="256"/>
      <c r="AV75" s="255" t="str">
        <f>IF(Journey!AA125="A","E","")</f>
        <v/>
      </c>
      <c r="AW75" s="256"/>
      <c r="AX75" s="255" t="str">
        <f>IF(Journey!AB125="A","E","")</f>
        <v/>
      </c>
      <c r="AY75" s="256"/>
      <c r="AZ75" s="255" t="str">
        <f>IF(Journey!AC125="A","E","")</f>
        <v/>
      </c>
      <c r="BA75" s="256"/>
      <c r="BB75" s="255" t="str">
        <f>IF(Journey!AD125="A","E","")</f>
        <v/>
      </c>
      <c r="BC75" s="256"/>
      <c r="BD75" s="255" t="str">
        <f>IF(Journey!AE125="A","E","")</f>
        <v/>
      </c>
      <c r="BE75" s="256"/>
      <c r="BF75" s="255" t="str">
        <f>IF(Journey!AF125="A","E","")</f>
        <v/>
      </c>
      <c r="BG75" s="256"/>
      <c r="BH75" s="255" t="str">
        <f>IF(Journey!AG125="A","E","")</f>
        <v/>
      </c>
      <c r="BI75" s="257"/>
    </row>
    <row r="76" spans="1:61">
      <c r="A76" s="353" t="s">
        <v>993</v>
      </c>
      <c r="B76" s="255" t="str">
        <f>IF(Journey!D128="A","E","")</f>
        <v/>
      </c>
      <c r="C76" s="256"/>
      <c r="D76" s="255" t="str">
        <f>IF(Journey!E128="A","E","")</f>
        <v/>
      </c>
      <c r="E76" s="256"/>
      <c r="F76" s="255" t="str">
        <f>IF(Journey!F128="A","E","")</f>
        <v/>
      </c>
      <c r="G76" s="256"/>
      <c r="H76" s="255" t="str">
        <f>IF(Journey!G128="A","E","")</f>
        <v/>
      </c>
      <c r="I76" s="256"/>
      <c r="J76" s="255" t="str">
        <f>IF(Journey!H128="A","E","")</f>
        <v/>
      </c>
      <c r="K76" s="256"/>
      <c r="L76" s="255" t="str">
        <f>IF(Journey!I128="A","E","")</f>
        <v/>
      </c>
      <c r="M76" s="256"/>
      <c r="N76" s="255" t="str">
        <f>IF(Journey!J128="A","E","")</f>
        <v/>
      </c>
      <c r="O76" s="256"/>
      <c r="P76" s="255" t="str">
        <f>IF(Journey!K128="A","E","")</f>
        <v/>
      </c>
      <c r="Q76" s="256"/>
      <c r="R76" s="255" t="str">
        <f>IF(Journey!L128="A","E","")</f>
        <v/>
      </c>
      <c r="S76" s="256"/>
      <c r="T76" s="255" t="str">
        <f>IF(Journey!M128="A","E","")</f>
        <v/>
      </c>
      <c r="U76" s="256"/>
      <c r="V76" s="255" t="str">
        <f>IF(Journey!N128="A","E","")</f>
        <v/>
      </c>
      <c r="W76" s="256"/>
      <c r="X76" s="255" t="str">
        <f>IF(Journey!O128="A","E","")</f>
        <v/>
      </c>
      <c r="Y76" s="256"/>
      <c r="Z76" s="255" t="str">
        <f>IF(Journey!P128="A","E","")</f>
        <v/>
      </c>
      <c r="AA76" s="256"/>
      <c r="AB76" s="255" t="str">
        <f>IF(Journey!Q128="A","E","")</f>
        <v/>
      </c>
      <c r="AC76" s="256"/>
      <c r="AD76" s="255" t="str">
        <f>IF(Journey!R128="A","E","")</f>
        <v/>
      </c>
      <c r="AE76" s="257"/>
      <c r="AF76" s="255" t="str">
        <f>IF(Journey!S127="C","E","")</f>
        <v/>
      </c>
      <c r="AG76" s="256"/>
      <c r="AH76" s="255" t="str">
        <f>IF(Journey!T128="A","E","")</f>
        <v/>
      </c>
      <c r="AI76" s="256"/>
      <c r="AJ76" s="255" t="str">
        <f>IF(Journey!U128="A","E","")</f>
        <v/>
      </c>
      <c r="AK76" s="256"/>
      <c r="AL76" s="255" t="str">
        <f>IF(Journey!V128="A","E","")</f>
        <v/>
      </c>
      <c r="AM76" s="256"/>
      <c r="AN76" s="255" t="str">
        <f>IF(Journey!W128="A","E","")</f>
        <v/>
      </c>
      <c r="AO76" s="256"/>
      <c r="AP76" s="255" t="str">
        <f>IF(Journey!X128="A","E","")</f>
        <v/>
      </c>
      <c r="AQ76" s="256"/>
      <c r="AR76" s="255" t="str">
        <f>IF(Journey!Y128="A","E","")</f>
        <v/>
      </c>
      <c r="AS76" s="256"/>
      <c r="AT76" s="255" t="str">
        <f>IF(Journey!Z128="A","E","")</f>
        <v/>
      </c>
      <c r="AU76" s="256"/>
      <c r="AV76" s="255" t="str">
        <f>IF(Journey!AA128="A","E","")</f>
        <v/>
      </c>
      <c r="AW76" s="256"/>
      <c r="AX76" s="255" t="str">
        <f>IF(Journey!AB128="A","E","")</f>
        <v/>
      </c>
      <c r="AY76" s="256"/>
      <c r="AZ76" s="255" t="str">
        <f>IF(Journey!AC128="A","E","")</f>
        <v/>
      </c>
      <c r="BA76" s="256"/>
      <c r="BB76" s="255" t="str">
        <f>IF(Journey!AD128="A","E","")</f>
        <v/>
      </c>
      <c r="BC76" s="256"/>
      <c r="BD76" s="255" t="str">
        <f>IF(Journey!AE128="A","E","")</f>
        <v/>
      </c>
      <c r="BE76" s="256"/>
      <c r="BF76" s="255" t="str">
        <f>IF(Journey!AF128="A","E","")</f>
        <v/>
      </c>
      <c r="BG76" s="256"/>
      <c r="BH76" s="255" t="str">
        <f>IF(Journey!AG128="A","E","")</f>
        <v/>
      </c>
      <c r="BI76" s="257"/>
    </row>
    <row r="77" spans="1:61">
      <c r="A77" s="353" t="str">
        <f>Journey!C130</f>
        <v>Leader in Action</v>
      </c>
      <c r="B77" s="255" t="str">
        <f>IF(Journey!D140="C","E","")</f>
        <v/>
      </c>
      <c r="C77" s="256"/>
      <c r="D77" s="255" t="str">
        <f>IF(Journey!E140="C","E","")</f>
        <v/>
      </c>
      <c r="E77" s="256"/>
      <c r="F77" s="255" t="str">
        <f>IF(Journey!F140="C","E","")</f>
        <v/>
      </c>
      <c r="G77" s="256"/>
      <c r="H77" s="255" t="str">
        <f>IF(Journey!G140="C","E","")</f>
        <v/>
      </c>
      <c r="I77" s="256"/>
      <c r="J77" s="255" t="str">
        <f>IF(Journey!H140="C","E","")</f>
        <v/>
      </c>
      <c r="K77" s="256"/>
      <c r="L77" s="255" t="str">
        <f>IF(Journey!I140="C","E","")</f>
        <v/>
      </c>
      <c r="M77" s="256"/>
      <c r="N77" s="255" t="str">
        <f>IF(Journey!J140="C","E","")</f>
        <v/>
      </c>
      <c r="O77" s="256"/>
      <c r="P77" s="255" t="str">
        <f>IF(Journey!K140="C","E","")</f>
        <v/>
      </c>
      <c r="Q77" s="256"/>
      <c r="R77" s="255" t="str">
        <f>IF(Journey!L140="C","E","")</f>
        <v/>
      </c>
      <c r="S77" s="256"/>
      <c r="T77" s="255" t="str">
        <f>IF(Journey!M140="C","E","")</f>
        <v/>
      </c>
      <c r="U77" s="256"/>
      <c r="V77" s="255" t="str">
        <f>IF(Journey!N140="C","E","")</f>
        <v/>
      </c>
      <c r="W77" s="256"/>
      <c r="X77" s="255" t="str">
        <f>IF(Journey!O140="C","E","")</f>
        <v/>
      </c>
      <c r="Y77" s="256"/>
      <c r="Z77" s="255" t="str">
        <f>IF(Journey!P140="C","E","")</f>
        <v/>
      </c>
      <c r="AA77" s="256"/>
      <c r="AB77" s="255" t="str">
        <f>IF(Journey!Q140="C","E","")</f>
        <v/>
      </c>
      <c r="AC77" s="256"/>
      <c r="AD77" s="255" t="str">
        <f>IF(Journey!R140="C","E","")</f>
        <v/>
      </c>
      <c r="AE77" s="257"/>
      <c r="AF77" s="255" t="str">
        <f>IF(Journey!S140="C","E","")</f>
        <v/>
      </c>
      <c r="AG77" s="256"/>
      <c r="AH77" s="255" t="str">
        <f>IF(Journey!T140="C","E","")</f>
        <v/>
      </c>
      <c r="AI77" s="256"/>
      <c r="AJ77" s="255" t="str">
        <f>IF(Journey!U140="C","E","")</f>
        <v/>
      </c>
      <c r="AK77" s="256"/>
      <c r="AL77" s="255" t="str">
        <f>IF(Journey!V140="C","E","")</f>
        <v/>
      </c>
      <c r="AM77" s="256"/>
      <c r="AN77" s="255" t="str">
        <f>IF(Journey!W140="C","E","")</f>
        <v/>
      </c>
      <c r="AO77" s="256"/>
      <c r="AP77" s="255" t="str">
        <f>IF(Journey!X140="C","E","")</f>
        <v/>
      </c>
      <c r="AQ77" s="256"/>
      <c r="AR77" s="255" t="str">
        <f>IF(Journey!Y140="C","E","")</f>
        <v/>
      </c>
      <c r="AS77" s="256"/>
      <c r="AT77" s="255" t="str">
        <f>IF(Journey!Z140="C","E","")</f>
        <v/>
      </c>
      <c r="AU77" s="256"/>
      <c r="AV77" s="255" t="str">
        <f>IF(Journey!AA140="C","E","")</f>
        <v/>
      </c>
      <c r="AW77" s="256"/>
      <c r="AX77" s="255" t="str">
        <f>IF(Journey!AB140="C","E","")</f>
        <v/>
      </c>
      <c r="AY77" s="256"/>
      <c r="AZ77" s="255" t="str">
        <f>IF(Journey!AC140="C","E","")</f>
        <v/>
      </c>
      <c r="BA77" s="256"/>
      <c r="BB77" s="255" t="str">
        <f>IF(Journey!AD140="C","E","")</f>
        <v/>
      </c>
      <c r="BC77" s="256"/>
      <c r="BD77" s="255" t="str">
        <f>IF(Journey!AE140="C","E","")</f>
        <v/>
      </c>
      <c r="BE77" s="256"/>
      <c r="BF77" s="255" t="str">
        <f>IF(Journey!AF140="C","E","")</f>
        <v/>
      </c>
      <c r="BG77" s="256"/>
      <c r="BH77" s="255" t="str">
        <f>IF(Journey!AG140="C","E","")</f>
        <v/>
      </c>
      <c r="BI77" s="257"/>
    </row>
    <row r="78" spans="1:61">
      <c r="A78" s="265" t="str">
        <f>Journey!C141</f>
        <v>Think Like an Engineer</v>
      </c>
      <c r="B78" s="255" t="str">
        <f>IF(Journey!D147="A","E","")</f>
        <v/>
      </c>
      <c r="C78" s="256"/>
      <c r="D78" s="255" t="str">
        <f>IF(Journey!E147="A","E","")</f>
        <v/>
      </c>
      <c r="E78" s="256"/>
      <c r="F78" s="255" t="str">
        <f>IF(Journey!F147="A","E","")</f>
        <v/>
      </c>
      <c r="G78" s="256"/>
      <c r="H78" s="255" t="str">
        <f>IF(Journey!G147="A","E","")</f>
        <v/>
      </c>
      <c r="I78" s="256"/>
      <c r="J78" s="255" t="str">
        <f>IF(Journey!H147="A","E","")</f>
        <v/>
      </c>
      <c r="K78" s="256"/>
      <c r="L78" s="255" t="str">
        <f>IF(Journey!I147="A","E","")</f>
        <v/>
      </c>
      <c r="M78" s="256"/>
      <c r="N78" s="255" t="str">
        <f>IF(Journey!J147="A","E","")</f>
        <v/>
      </c>
      <c r="O78" s="256"/>
      <c r="P78" s="255" t="str">
        <f>IF(Journey!K147="A","E","")</f>
        <v/>
      </c>
      <c r="Q78" s="256"/>
      <c r="R78" s="255" t="str">
        <f>IF(Journey!L147="A","E","")</f>
        <v/>
      </c>
      <c r="S78" s="256"/>
      <c r="T78" s="255" t="str">
        <f>IF(Journey!M147="A","E","")</f>
        <v/>
      </c>
      <c r="U78" s="256"/>
      <c r="V78" s="255" t="str">
        <f>IF(Journey!N147="A","E","")</f>
        <v/>
      </c>
      <c r="W78" s="256"/>
      <c r="X78" s="255" t="str">
        <f>IF(Journey!O147="A","E","")</f>
        <v/>
      </c>
      <c r="Y78" s="256"/>
      <c r="Z78" s="255" t="str">
        <f>IF(Journey!P147="A","E","")</f>
        <v/>
      </c>
      <c r="AA78" s="256"/>
      <c r="AB78" s="255" t="str">
        <f>IF(Journey!Q147="A","E","")</f>
        <v/>
      </c>
      <c r="AC78" s="256"/>
      <c r="AD78" s="255" t="str">
        <f>IF(Journey!R147="A","E","")</f>
        <v/>
      </c>
      <c r="AE78" s="257"/>
      <c r="AF78" s="255" t="str">
        <f>IF(Journey!S147="A","E","")</f>
        <v/>
      </c>
      <c r="AG78" s="256"/>
      <c r="AH78" s="255" t="str">
        <f>IF(Journey!T147="A","E","")</f>
        <v/>
      </c>
      <c r="AI78" s="256"/>
      <c r="AJ78" s="255" t="str">
        <f>IF(Journey!U147="A","E","")</f>
        <v/>
      </c>
      <c r="AK78" s="256"/>
      <c r="AL78" s="255" t="str">
        <f>IF(Journey!V147="A","E","")</f>
        <v/>
      </c>
      <c r="AM78" s="256"/>
      <c r="AN78" s="255" t="str">
        <f>IF(Journey!W147="A","E","")</f>
        <v/>
      </c>
      <c r="AO78" s="256"/>
      <c r="AP78" s="255" t="str">
        <f>IF(Journey!X147="A","E","")</f>
        <v/>
      </c>
      <c r="AQ78" s="256"/>
      <c r="AR78" s="255" t="str">
        <f>IF(Journey!Y147="A","E","")</f>
        <v/>
      </c>
      <c r="AS78" s="256"/>
      <c r="AT78" s="255" t="str">
        <f>IF(Journey!Z147="A","E","")</f>
        <v/>
      </c>
      <c r="AU78" s="256"/>
      <c r="AV78" s="255" t="str">
        <f>IF(Journey!AA147="A","E","")</f>
        <v/>
      </c>
      <c r="AW78" s="256"/>
      <c r="AX78" s="255" t="str">
        <f>IF(Journey!AB147="A","E","")</f>
        <v/>
      </c>
      <c r="AY78" s="256"/>
      <c r="AZ78" s="255" t="str">
        <f>IF(Journey!AC147="A","E","")</f>
        <v/>
      </c>
      <c r="BA78" s="256"/>
      <c r="BB78" s="255" t="str">
        <f>IF(Journey!AD147="A","E","")</f>
        <v/>
      </c>
      <c r="BC78" s="256"/>
      <c r="BD78" s="255" t="str">
        <f>IF(Journey!AE147="A","E","")</f>
        <v/>
      </c>
      <c r="BE78" s="256"/>
      <c r="BF78" s="255" t="str">
        <f>IF(Journey!AF147="A","E","")</f>
        <v/>
      </c>
      <c r="BG78" s="256"/>
      <c r="BH78" s="255" t="str">
        <f>IF(Journey!AG147="A","E","")</f>
        <v/>
      </c>
      <c r="BI78" s="257"/>
    </row>
    <row r="79" spans="1:61">
      <c r="A79" s="353" t="s">
        <v>993</v>
      </c>
      <c r="B79" s="255" t="str">
        <f>IF(Journey!D150="A","E","")</f>
        <v/>
      </c>
      <c r="C79" s="256"/>
      <c r="D79" s="255" t="str">
        <f>IF(Journey!E150="A","E","")</f>
        <v/>
      </c>
      <c r="E79" s="256"/>
      <c r="F79" s="255" t="str">
        <f>IF(Journey!F150="A","E","")</f>
        <v/>
      </c>
      <c r="G79" s="256"/>
      <c r="H79" s="255" t="str">
        <f>IF(Journey!G150="A","E","")</f>
        <v/>
      </c>
      <c r="I79" s="256"/>
      <c r="J79" s="255" t="str">
        <f>IF(Journey!H150="A","E","")</f>
        <v/>
      </c>
      <c r="K79" s="256"/>
      <c r="L79" s="255" t="str">
        <f>IF(Journey!I150="A","E","")</f>
        <v/>
      </c>
      <c r="M79" s="256"/>
      <c r="N79" s="255" t="str">
        <f>IF(Journey!J150="A","E","")</f>
        <v/>
      </c>
      <c r="O79" s="256"/>
      <c r="P79" s="255" t="str">
        <f>IF(Journey!K150="A","E","")</f>
        <v/>
      </c>
      <c r="Q79" s="256"/>
      <c r="R79" s="255" t="str">
        <f>IF(Journey!L150="A","E","")</f>
        <v/>
      </c>
      <c r="S79" s="256"/>
      <c r="T79" s="255" t="str">
        <f>IF(Journey!M150="A","E","")</f>
        <v/>
      </c>
      <c r="U79" s="256"/>
      <c r="V79" s="255" t="str">
        <f>IF(Journey!N150="A","E","")</f>
        <v/>
      </c>
      <c r="W79" s="256"/>
      <c r="X79" s="255" t="str">
        <f>IF(Journey!O150="A","E","")</f>
        <v/>
      </c>
      <c r="Y79" s="256"/>
      <c r="Z79" s="255" t="str">
        <f>IF(Journey!P150="A","E","")</f>
        <v/>
      </c>
      <c r="AA79" s="256"/>
      <c r="AB79" s="255" t="str">
        <f>IF(Journey!Q150="A","E","")</f>
        <v/>
      </c>
      <c r="AC79" s="256"/>
      <c r="AD79" s="255" t="str">
        <f>IF(Journey!R150="A","E","")</f>
        <v/>
      </c>
      <c r="AE79" s="257"/>
      <c r="AF79" s="255" t="str">
        <f>IF(Journey!S150="A","E","")</f>
        <v/>
      </c>
      <c r="AG79" s="256"/>
      <c r="AH79" s="255" t="str">
        <f>IF(Journey!T150="A","E","")</f>
        <v/>
      </c>
      <c r="AI79" s="256"/>
      <c r="AJ79" s="255" t="str">
        <f>IF(Journey!U150="A","E","")</f>
        <v/>
      </c>
      <c r="AK79" s="256"/>
      <c r="AL79" s="255" t="str">
        <f>IF(Journey!V150="A","E","")</f>
        <v/>
      </c>
      <c r="AM79" s="256"/>
      <c r="AN79" s="255" t="str">
        <f>IF(Journey!W150="A","E","")</f>
        <v/>
      </c>
      <c r="AO79" s="256"/>
      <c r="AP79" s="255" t="str">
        <f>IF(Journey!X150="A","E","")</f>
        <v/>
      </c>
      <c r="AQ79" s="256"/>
      <c r="AR79" s="255" t="str">
        <f>IF(Journey!Y150="A","E","")</f>
        <v/>
      </c>
      <c r="AS79" s="256"/>
      <c r="AT79" s="255" t="str">
        <f>IF(Journey!Z150="A","E","")</f>
        <v/>
      </c>
      <c r="AU79" s="256"/>
      <c r="AV79" s="255" t="str">
        <f>IF(Journey!AA150="A","E","")</f>
        <v/>
      </c>
      <c r="AW79" s="256"/>
      <c r="AX79" s="255" t="str">
        <f>IF(Journey!AB150="A","E","")</f>
        <v/>
      </c>
      <c r="AY79" s="256"/>
      <c r="AZ79" s="255" t="str">
        <f>IF(Journey!AC150="A","E","")</f>
        <v/>
      </c>
      <c r="BA79" s="256"/>
      <c r="BB79" s="255" t="str">
        <f>IF(Journey!AD150="A","E","")</f>
        <v/>
      </c>
      <c r="BC79" s="256"/>
      <c r="BD79" s="255" t="str">
        <f>IF(Journey!AE150="A","E","")</f>
        <v/>
      </c>
      <c r="BE79" s="256"/>
      <c r="BF79" s="255" t="str">
        <f>IF(Journey!AF150="A","E","")</f>
        <v/>
      </c>
      <c r="BG79" s="256"/>
      <c r="BH79" s="255" t="str">
        <f>IF(Journey!AG150="A","E","")</f>
        <v/>
      </c>
      <c r="BI79" s="257"/>
    </row>
    <row r="80" spans="1:61">
      <c r="A80" s="353" t="str">
        <f>Journey!C152</f>
        <v>Leader in Action</v>
      </c>
      <c r="B80" s="255" t="str">
        <f>IF(Journey!D162="C","E","")</f>
        <v/>
      </c>
      <c r="C80" s="256"/>
      <c r="D80" s="255" t="str">
        <f>IF(Journey!E162="C","E","")</f>
        <v/>
      </c>
      <c r="E80" s="256"/>
      <c r="F80" s="255" t="str">
        <f>IF(Journey!F162="C","E","")</f>
        <v/>
      </c>
      <c r="G80" s="256"/>
      <c r="H80" s="255" t="str">
        <f>IF(Journey!G162="C","E","")</f>
        <v/>
      </c>
      <c r="I80" s="256"/>
      <c r="J80" s="255" t="str">
        <f>IF(Journey!H162="C","E","")</f>
        <v/>
      </c>
      <c r="K80" s="256"/>
      <c r="L80" s="255" t="str">
        <f>IF(Journey!I162="C","E","")</f>
        <v/>
      </c>
      <c r="M80" s="256"/>
      <c r="N80" s="255" t="str">
        <f>IF(Journey!J162="C","E","")</f>
        <v/>
      </c>
      <c r="O80" s="256"/>
      <c r="P80" s="255" t="str">
        <f>IF(Journey!K162="C","E","")</f>
        <v/>
      </c>
      <c r="Q80" s="256"/>
      <c r="R80" s="255" t="str">
        <f>IF(Journey!L162="C","E","")</f>
        <v/>
      </c>
      <c r="S80" s="256"/>
      <c r="T80" s="255" t="str">
        <f>IF(Journey!M162="C","E","")</f>
        <v/>
      </c>
      <c r="U80" s="256"/>
      <c r="V80" s="255" t="str">
        <f>IF(Journey!N162="C","E","")</f>
        <v/>
      </c>
      <c r="W80" s="256"/>
      <c r="X80" s="255" t="str">
        <f>IF(Journey!O162="C","E","")</f>
        <v/>
      </c>
      <c r="Y80" s="256"/>
      <c r="Z80" s="255" t="str">
        <f>IF(Journey!P162="C","E","")</f>
        <v/>
      </c>
      <c r="AA80" s="256"/>
      <c r="AB80" s="255" t="str">
        <f>IF(Journey!Q162="C","E","")</f>
        <v/>
      </c>
      <c r="AC80" s="256"/>
      <c r="AD80" s="255" t="str">
        <f>IF(Journey!R162="C","E","")</f>
        <v/>
      </c>
      <c r="AE80" s="257"/>
      <c r="AF80" s="255" t="str">
        <f>IF(Journey!S162="C","E","")</f>
        <v/>
      </c>
      <c r="AG80" s="256"/>
      <c r="AH80" s="255" t="str">
        <f>IF(Journey!T162="C","E","")</f>
        <v/>
      </c>
      <c r="AI80" s="256"/>
      <c r="AJ80" s="255" t="str">
        <f>IF(Journey!U162="C","E","")</f>
        <v/>
      </c>
      <c r="AK80" s="256"/>
      <c r="AL80" s="255" t="str">
        <f>IF(Journey!V162="C","E","")</f>
        <v/>
      </c>
      <c r="AM80" s="256"/>
      <c r="AN80" s="255" t="str">
        <f>IF(Journey!W162="C","E","")</f>
        <v/>
      </c>
      <c r="AO80" s="256"/>
      <c r="AP80" s="255" t="str">
        <f>IF(Journey!X162="C","E","")</f>
        <v/>
      </c>
      <c r="AQ80" s="256"/>
      <c r="AR80" s="255" t="str">
        <f>IF(Journey!Y162="C","E","")</f>
        <v/>
      </c>
      <c r="AS80" s="256"/>
      <c r="AT80" s="255" t="str">
        <f>IF(Journey!Z162="C","E","")</f>
        <v/>
      </c>
      <c r="AU80" s="256"/>
      <c r="AV80" s="255" t="str">
        <f>IF(Journey!AA162="C","E","")</f>
        <v/>
      </c>
      <c r="AW80" s="256"/>
      <c r="AX80" s="255" t="str">
        <f>IF(Journey!AB162="C","E","")</f>
        <v/>
      </c>
      <c r="AY80" s="256"/>
      <c r="AZ80" s="255" t="str">
        <f>IF(Journey!AC162="C","E","")</f>
        <v/>
      </c>
      <c r="BA80" s="256"/>
      <c r="BB80" s="255" t="str">
        <f>IF(Journey!AD162="C","E","")</f>
        <v/>
      </c>
      <c r="BC80" s="256"/>
      <c r="BD80" s="255" t="str">
        <f>IF(Journey!AE162="C","E","")</f>
        <v/>
      </c>
      <c r="BE80" s="256"/>
      <c r="BF80" s="255" t="str">
        <f>IF(Journey!AF162="C","E","")</f>
        <v/>
      </c>
      <c r="BG80" s="256"/>
      <c r="BH80" s="255" t="str">
        <f>IF(Journey!AG162="C","E","")</f>
        <v/>
      </c>
      <c r="BI80" s="257"/>
    </row>
    <row r="81" spans="1:61">
      <c r="A81" s="265" t="str">
        <f>Journey!C163</f>
        <v>Think Like a Programmer</v>
      </c>
      <c r="B81" s="255" t="str">
        <f>IF(Journey!D169="A","E","")</f>
        <v/>
      </c>
      <c r="C81" s="256"/>
      <c r="D81" s="255" t="str">
        <f>IF(Journey!E169="A","E","")</f>
        <v/>
      </c>
      <c r="E81" s="256"/>
      <c r="F81" s="255" t="str">
        <f>IF(Journey!F169="A","E","")</f>
        <v/>
      </c>
      <c r="G81" s="256"/>
      <c r="H81" s="255" t="str">
        <f>IF(Journey!G169="A","E","")</f>
        <v/>
      </c>
      <c r="I81" s="256"/>
      <c r="J81" s="255" t="str">
        <f>IF(Journey!H169="A","E","")</f>
        <v/>
      </c>
      <c r="K81" s="256"/>
      <c r="L81" s="255" t="str">
        <f>IF(Journey!I169="A","E","")</f>
        <v/>
      </c>
      <c r="M81" s="256"/>
      <c r="N81" s="255" t="str">
        <f>IF(Journey!J169="A","E","")</f>
        <v/>
      </c>
      <c r="O81" s="256"/>
      <c r="P81" s="255" t="str">
        <f>IF(Journey!K169="A","E","")</f>
        <v/>
      </c>
      <c r="Q81" s="256"/>
      <c r="R81" s="255" t="str">
        <f>IF(Journey!L169="A","E","")</f>
        <v/>
      </c>
      <c r="S81" s="256"/>
      <c r="T81" s="255" t="str">
        <f>IF(Journey!M169="A","E","")</f>
        <v/>
      </c>
      <c r="U81" s="256"/>
      <c r="V81" s="255" t="str">
        <f>IF(Journey!N169="A","E","")</f>
        <v/>
      </c>
      <c r="W81" s="256"/>
      <c r="X81" s="255" t="str">
        <f>IF(Journey!O169="A","E","")</f>
        <v/>
      </c>
      <c r="Y81" s="256"/>
      <c r="Z81" s="255" t="str">
        <f>IF(Journey!P169="A","E","")</f>
        <v/>
      </c>
      <c r="AA81" s="256"/>
      <c r="AB81" s="255" t="str">
        <f>IF(Journey!Q169="A","E","")</f>
        <v/>
      </c>
      <c r="AC81" s="256"/>
      <c r="AD81" s="255" t="str">
        <f>IF(Journey!R169="A","E","")</f>
        <v/>
      </c>
      <c r="AE81" s="257"/>
      <c r="AF81" s="255" t="str">
        <f>IF(Journey!S169="A","E","")</f>
        <v/>
      </c>
      <c r="AG81" s="256"/>
      <c r="AH81" s="255" t="str">
        <f>IF(Journey!T169="A","E","")</f>
        <v/>
      </c>
      <c r="AI81" s="256"/>
      <c r="AJ81" s="255" t="str">
        <f>IF(Journey!U169="A","E","")</f>
        <v/>
      </c>
      <c r="AK81" s="256"/>
      <c r="AL81" s="255" t="str">
        <f>IF(Journey!V169="A","E","")</f>
        <v/>
      </c>
      <c r="AM81" s="256"/>
      <c r="AN81" s="255" t="str">
        <f>IF(Journey!W169="A","E","")</f>
        <v/>
      </c>
      <c r="AO81" s="256"/>
      <c r="AP81" s="255" t="str">
        <f>IF(Journey!X169="A","E","")</f>
        <v/>
      </c>
      <c r="AQ81" s="256"/>
      <c r="AR81" s="255" t="str">
        <f>IF(Journey!Y169="A","E","")</f>
        <v/>
      </c>
      <c r="AS81" s="256"/>
      <c r="AT81" s="255" t="str">
        <f>IF(Journey!Z169="A","E","")</f>
        <v/>
      </c>
      <c r="AU81" s="256"/>
      <c r="AV81" s="255" t="str">
        <f>IF(Journey!AA169="A","E","")</f>
        <v/>
      </c>
      <c r="AW81" s="256"/>
      <c r="AX81" s="255" t="str">
        <f>IF(Journey!AB169="A","E","")</f>
        <v/>
      </c>
      <c r="AY81" s="256"/>
      <c r="AZ81" s="255" t="str">
        <f>IF(Journey!AC169="A","E","")</f>
        <v/>
      </c>
      <c r="BA81" s="256"/>
      <c r="BB81" s="255" t="str">
        <f>IF(Journey!AD169="A","E","")</f>
        <v/>
      </c>
      <c r="BC81" s="256"/>
      <c r="BD81" s="255" t="str">
        <f>IF(Journey!AE169="A","E","")</f>
        <v/>
      </c>
      <c r="BE81" s="256"/>
      <c r="BF81" s="255" t="str">
        <f>IF(Journey!AF169="A","E","")</f>
        <v/>
      </c>
      <c r="BG81" s="256"/>
      <c r="BH81" s="255" t="str">
        <f>IF(Journey!AG169="A","E","")</f>
        <v/>
      </c>
      <c r="BI81" s="257"/>
    </row>
    <row r="82" spans="1:61">
      <c r="A82" s="353" t="s">
        <v>993</v>
      </c>
      <c r="B82" s="255" t="str">
        <f>IF(Journey!D172="A","E","")</f>
        <v/>
      </c>
      <c r="C82" s="256"/>
      <c r="D82" s="255" t="str">
        <f>IF(Journey!E172="A","E","")</f>
        <v/>
      </c>
      <c r="E82" s="256"/>
      <c r="F82" s="255" t="str">
        <f>IF(Journey!F172="A","E","")</f>
        <v/>
      </c>
      <c r="G82" s="256"/>
      <c r="H82" s="255" t="str">
        <f>IF(Journey!G172="A","E","")</f>
        <v/>
      </c>
      <c r="I82" s="256"/>
      <c r="J82" s="255" t="str">
        <f>IF(Journey!H172="A","E","")</f>
        <v/>
      </c>
      <c r="K82" s="256"/>
      <c r="L82" s="255" t="str">
        <f>IF(Journey!I172="A","E","")</f>
        <v/>
      </c>
      <c r="M82" s="256"/>
      <c r="N82" s="255" t="str">
        <f>IF(Journey!J172="A","E","")</f>
        <v/>
      </c>
      <c r="O82" s="256"/>
      <c r="P82" s="255" t="str">
        <f>IF(Journey!K172="A","E","")</f>
        <v/>
      </c>
      <c r="Q82" s="256"/>
      <c r="R82" s="255" t="str">
        <f>IF(Journey!L172="A","E","")</f>
        <v/>
      </c>
      <c r="S82" s="256"/>
      <c r="T82" s="255" t="str">
        <f>IF(Journey!M172="A","E","")</f>
        <v/>
      </c>
      <c r="U82" s="256"/>
      <c r="V82" s="255" t="str">
        <f>IF(Journey!N172="A","E","")</f>
        <v/>
      </c>
      <c r="W82" s="256"/>
      <c r="X82" s="255" t="str">
        <f>IF(Journey!O172="A","E","")</f>
        <v/>
      </c>
      <c r="Y82" s="256"/>
      <c r="Z82" s="255" t="str">
        <f>IF(Journey!P172="A","E","")</f>
        <v/>
      </c>
      <c r="AA82" s="256"/>
      <c r="AB82" s="255" t="str">
        <f>IF(Journey!Q172="A","E","")</f>
        <v/>
      </c>
      <c r="AC82" s="256"/>
      <c r="AD82" s="255" t="str">
        <f>IF(Journey!R172="A","E","")</f>
        <v/>
      </c>
      <c r="AE82" s="257"/>
      <c r="AF82" s="255" t="str">
        <f>IF(Journey!S172="A","E","")</f>
        <v/>
      </c>
      <c r="AG82" s="256"/>
      <c r="AH82" s="255" t="str">
        <f>IF(Journey!T172="A","E","")</f>
        <v/>
      </c>
      <c r="AI82" s="256"/>
      <c r="AJ82" s="255" t="str">
        <f>IF(Journey!U172="A","E","")</f>
        <v/>
      </c>
      <c r="AK82" s="256"/>
      <c r="AL82" s="255" t="str">
        <f>IF(Journey!V172="A","E","")</f>
        <v/>
      </c>
      <c r="AM82" s="256"/>
      <c r="AN82" s="255" t="str">
        <f>IF(Journey!W172="A","E","")</f>
        <v/>
      </c>
      <c r="AO82" s="256"/>
      <c r="AP82" s="255" t="str">
        <f>IF(Journey!X172="A","E","")</f>
        <v/>
      </c>
      <c r="AQ82" s="256"/>
      <c r="AR82" s="255" t="str">
        <f>IF(Journey!Y172="A","E","")</f>
        <v/>
      </c>
      <c r="AS82" s="256"/>
      <c r="AT82" s="255" t="str">
        <f>IF(Journey!Z172="A","E","")</f>
        <v/>
      </c>
      <c r="AU82" s="256"/>
      <c r="AV82" s="255" t="str">
        <f>IF(Journey!AA172="A","E","")</f>
        <v/>
      </c>
      <c r="AW82" s="256"/>
      <c r="AX82" s="255" t="str">
        <f>IF(Journey!AB172="A","E","")</f>
        <v/>
      </c>
      <c r="AY82" s="256"/>
      <c r="AZ82" s="255" t="str">
        <f>IF(Journey!AC172="A","E","")</f>
        <v/>
      </c>
      <c r="BA82" s="256"/>
      <c r="BB82" s="255" t="str">
        <f>IF(Journey!AD172="A","E","")</f>
        <v/>
      </c>
      <c r="BC82" s="256"/>
      <c r="BD82" s="255" t="str">
        <f>IF(Journey!AE172="A","E","")</f>
        <v/>
      </c>
      <c r="BE82" s="256"/>
      <c r="BF82" s="255" t="str">
        <f>IF(Journey!AF172="A","E","")</f>
        <v/>
      </c>
      <c r="BG82" s="256"/>
      <c r="BH82" s="255" t="str">
        <f>IF(Journey!AG172="A","E","")</f>
        <v/>
      </c>
      <c r="BI82" s="257"/>
    </row>
    <row r="83" spans="1:61">
      <c r="A83" s="353" t="str">
        <f>Journey!C174</f>
        <v>Leader in Action</v>
      </c>
      <c r="B83" s="255" t="str">
        <f>IF(Journey!D184="C","E","")</f>
        <v/>
      </c>
      <c r="C83" s="256"/>
      <c r="D83" s="255" t="str">
        <f>IF(Journey!E184="C","E","")</f>
        <v/>
      </c>
      <c r="E83" s="256"/>
      <c r="F83" s="255" t="str">
        <f>IF(Journey!F184="C","E","")</f>
        <v/>
      </c>
      <c r="G83" s="256"/>
      <c r="H83" s="255" t="str">
        <f>IF(Journey!G184="C","E","")</f>
        <v/>
      </c>
      <c r="I83" s="256"/>
      <c r="J83" s="255" t="str">
        <f>IF(Journey!H184="C","E","")</f>
        <v/>
      </c>
      <c r="K83" s="256"/>
      <c r="L83" s="255" t="str">
        <f>IF(Journey!I184="C","E","")</f>
        <v/>
      </c>
      <c r="M83" s="256"/>
      <c r="N83" s="255" t="str">
        <f>IF(Journey!J184="C","E","")</f>
        <v/>
      </c>
      <c r="O83" s="256"/>
      <c r="P83" s="255" t="str">
        <f>IF(Journey!K184="C","E","")</f>
        <v/>
      </c>
      <c r="Q83" s="256"/>
      <c r="R83" s="255" t="str">
        <f>IF(Journey!L184="C","E","")</f>
        <v/>
      </c>
      <c r="S83" s="256"/>
      <c r="T83" s="255" t="str">
        <f>IF(Journey!M184="C","E","")</f>
        <v/>
      </c>
      <c r="U83" s="256"/>
      <c r="V83" s="255" t="str">
        <f>IF(Journey!N184="C","E","")</f>
        <v/>
      </c>
      <c r="W83" s="256"/>
      <c r="X83" s="255" t="str">
        <f>IF(Journey!O184="C","E","")</f>
        <v/>
      </c>
      <c r="Y83" s="256"/>
      <c r="Z83" s="255" t="str">
        <f>IF(Journey!P184="C","E","")</f>
        <v/>
      </c>
      <c r="AA83" s="256"/>
      <c r="AB83" s="255" t="str">
        <f>IF(Journey!Q184="C","E","")</f>
        <v/>
      </c>
      <c r="AC83" s="256"/>
      <c r="AD83" s="255" t="str">
        <f>IF(Journey!R184="C","E","")</f>
        <v/>
      </c>
      <c r="AE83" s="257"/>
      <c r="AF83" s="255" t="str">
        <f>IF(Journey!S184="C","E","")</f>
        <v/>
      </c>
      <c r="AG83" s="256"/>
      <c r="AH83" s="255" t="str">
        <f>IF(Journey!T184="C","E","")</f>
        <v/>
      </c>
      <c r="AI83" s="256"/>
      <c r="AJ83" s="255" t="str">
        <f>IF(Journey!U184="C","E","")</f>
        <v/>
      </c>
      <c r="AK83" s="256"/>
      <c r="AL83" s="255" t="str">
        <f>IF(Journey!V184="C","E","")</f>
        <v/>
      </c>
      <c r="AM83" s="256"/>
      <c r="AN83" s="255" t="str">
        <f>IF(Journey!W184="C","E","")</f>
        <v/>
      </c>
      <c r="AO83" s="256"/>
      <c r="AP83" s="255" t="str">
        <f>IF(Journey!X184="C","E","")</f>
        <v/>
      </c>
      <c r="AQ83" s="256"/>
      <c r="AR83" s="255" t="str">
        <f>IF(Journey!Y184="C","E","")</f>
        <v/>
      </c>
      <c r="AS83" s="256"/>
      <c r="AT83" s="255" t="str">
        <f>IF(Journey!Z184="C","E","")</f>
        <v/>
      </c>
      <c r="AU83" s="256"/>
      <c r="AV83" s="255" t="str">
        <f>IF(Journey!AA184="C","E","")</f>
        <v/>
      </c>
      <c r="AW83" s="256"/>
      <c r="AX83" s="255" t="str">
        <f>IF(Journey!AB184="C","E","")</f>
        <v/>
      </c>
      <c r="AY83" s="256"/>
      <c r="AZ83" s="255" t="str">
        <f>IF(Journey!AC184="C","E","")</f>
        <v/>
      </c>
      <c r="BA83" s="256"/>
      <c r="BB83" s="255" t="str">
        <f>IF(Journey!AD184="C","E","")</f>
        <v/>
      </c>
      <c r="BC83" s="256"/>
      <c r="BD83" s="255" t="str">
        <f>IF(Journey!AE184="C","E","")</f>
        <v/>
      </c>
      <c r="BE83" s="256"/>
      <c r="BF83" s="255" t="str">
        <f>IF(Journey!AF184="C","E","")</f>
        <v/>
      </c>
      <c r="BG83" s="256"/>
      <c r="BH83" s="255" t="str">
        <f>IF(Journey!AG184="C","E","")</f>
        <v/>
      </c>
      <c r="BI83" s="257"/>
    </row>
    <row r="84" spans="1:61">
      <c r="A84" s="51" t="str">
        <f>'Council Own'!A5:R5</f>
        <v>Council's Own</v>
      </c>
      <c r="B84" s="54"/>
      <c r="C84" s="253"/>
      <c r="D84" s="54"/>
      <c r="E84" s="253"/>
      <c r="F84" s="54"/>
      <c r="G84" s="253"/>
      <c r="H84" s="54"/>
      <c r="I84" s="253"/>
      <c r="J84" s="54"/>
      <c r="K84" s="253"/>
      <c r="L84" s="54"/>
      <c r="M84" s="253"/>
      <c r="N84" s="54"/>
      <c r="O84" s="253"/>
      <c r="P84" s="54"/>
      <c r="Q84" s="253"/>
      <c r="R84" s="54"/>
      <c r="S84" s="253"/>
      <c r="T84" s="54"/>
      <c r="U84" s="253"/>
      <c r="V84" s="54"/>
      <c r="W84" s="253"/>
      <c r="X84" s="54"/>
      <c r="Y84" s="253"/>
      <c r="Z84" s="54"/>
      <c r="AA84" s="253"/>
      <c r="AB84" s="54"/>
      <c r="AC84" s="253"/>
      <c r="AD84" s="54"/>
      <c r="AE84" s="253"/>
      <c r="AF84" s="54"/>
      <c r="AG84" s="253"/>
      <c r="AH84" s="54"/>
      <c r="AI84" s="253"/>
      <c r="AJ84" s="54"/>
      <c r="AK84" s="253"/>
      <c r="AL84" s="54"/>
      <c r="AM84" s="253"/>
      <c r="AN84" s="54"/>
      <c r="AO84" s="253"/>
      <c r="AP84" s="54"/>
      <c r="AQ84" s="253"/>
      <c r="AR84" s="54"/>
      <c r="AS84" s="253"/>
      <c r="AT84" s="54"/>
      <c r="AU84" s="253"/>
      <c r="AV84" s="54"/>
      <c r="AW84" s="253"/>
      <c r="AX84" s="54"/>
      <c r="AY84" s="253"/>
      <c r="AZ84" s="54"/>
      <c r="BA84" s="253"/>
      <c r="BB84" s="54"/>
      <c r="BC84" s="253"/>
      <c r="BD84" s="54"/>
      <c r="BE84" s="253"/>
      <c r="BF84" s="54"/>
      <c r="BG84" s="253"/>
      <c r="BH84" s="54"/>
      <c r="BI84" s="258"/>
    </row>
    <row r="85" spans="1:61">
      <c r="A85" s="254" t="str">
        <f>'Council Own'!B6</f>
        <v>&lt;&lt;List Badge 1 Here&gt;&gt;</v>
      </c>
      <c r="B85" s="255" t="str">
        <f>IF('Council Own'!D28="C","E","")</f>
        <v/>
      </c>
      <c r="C85" s="256"/>
      <c r="D85" s="255" t="str">
        <f>IF('Council Own'!E28="C","E","")</f>
        <v/>
      </c>
      <c r="E85" s="256"/>
      <c r="F85" s="255" t="str">
        <f>IF('Council Own'!F28="C","E","")</f>
        <v/>
      </c>
      <c r="G85" s="256"/>
      <c r="H85" s="255" t="str">
        <f>IF('Council Own'!G28="C","E","")</f>
        <v/>
      </c>
      <c r="I85" s="256"/>
      <c r="J85" s="255" t="str">
        <f>IF('Council Own'!H28="C","E","")</f>
        <v/>
      </c>
      <c r="K85" s="256"/>
      <c r="L85" s="255" t="str">
        <f>IF('Council Own'!I28="C","E","")</f>
        <v/>
      </c>
      <c r="M85" s="256"/>
      <c r="N85" s="255" t="str">
        <f>IF('Council Own'!J28="C","E","")</f>
        <v/>
      </c>
      <c r="O85" s="256"/>
      <c r="P85" s="255" t="str">
        <f>IF('Council Own'!K28="C","E","")</f>
        <v/>
      </c>
      <c r="Q85" s="256"/>
      <c r="R85" s="255" t="str">
        <f>IF('Council Own'!L28="C","E","")</f>
        <v/>
      </c>
      <c r="S85" s="256"/>
      <c r="T85" s="255" t="str">
        <f>IF('Council Own'!M28="C","E","")</f>
        <v/>
      </c>
      <c r="U85" s="256"/>
      <c r="V85" s="255" t="str">
        <f>IF('Council Own'!N28="C","E","")</f>
        <v/>
      </c>
      <c r="W85" s="256"/>
      <c r="X85" s="255" t="str">
        <f>IF('Council Own'!O28="C","E","")</f>
        <v/>
      </c>
      <c r="Y85" s="256"/>
      <c r="Z85" s="255" t="str">
        <f>IF('Council Own'!P28="C","E","")</f>
        <v/>
      </c>
      <c r="AA85" s="256"/>
      <c r="AB85" s="255" t="str">
        <f>IF('Council Own'!Q28="C","E","")</f>
        <v/>
      </c>
      <c r="AC85" s="256"/>
      <c r="AD85" s="255" t="str">
        <f>IF('Council Own'!R28="C","E","")</f>
        <v/>
      </c>
      <c r="AE85" s="257"/>
      <c r="AF85" s="255" t="str">
        <f>IF('Council Own'!S28="C","E","")</f>
        <v/>
      </c>
      <c r="AG85" s="256"/>
      <c r="AH85" s="255" t="str">
        <f>IF('Council Own'!T28="C","E","")</f>
        <v/>
      </c>
      <c r="AI85" s="256"/>
      <c r="AJ85" s="255" t="str">
        <f>IF('Council Own'!U28="C","E","")</f>
        <v/>
      </c>
      <c r="AK85" s="256"/>
      <c r="AL85" s="255" t="str">
        <f>IF('Council Own'!V28="C","E","")</f>
        <v/>
      </c>
      <c r="AM85" s="256"/>
      <c r="AN85" s="255" t="str">
        <f>IF('Council Own'!W28="C","E","")</f>
        <v/>
      </c>
      <c r="AO85" s="256"/>
      <c r="AP85" s="255" t="str">
        <f>IF('Council Own'!X28="C","E","")</f>
        <v/>
      </c>
      <c r="AQ85" s="256"/>
      <c r="AR85" s="255" t="str">
        <f>IF('Council Own'!Y28="C","E","")</f>
        <v/>
      </c>
      <c r="AS85" s="256"/>
      <c r="AT85" s="255" t="str">
        <f>IF('Council Own'!Z28="C","E","")</f>
        <v/>
      </c>
      <c r="AU85" s="256"/>
      <c r="AV85" s="255" t="str">
        <f>IF('Council Own'!AA28="C","E","")</f>
        <v/>
      </c>
      <c r="AW85" s="256"/>
      <c r="AX85" s="255" t="str">
        <f>IF('Council Own'!AB28="C","E","")</f>
        <v/>
      </c>
      <c r="AY85" s="256"/>
      <c r="AZ85" s="255" t="str">
        <f>IF('Council Own'!AC28="C","E","")</f>
        <v/>
      </c>
      <c r="BA85" s="256"/>
      <c r="BB85" s="255" t="str">
        <f>IF('Council Own'!AD28="C","E","")</f>
        <v/>
      </c>
      <c r="BC85" s="256"/>
      <c r="BD85" s="255" t="str">
        <f>IF('Council Own'!AE28="C","E","")</f>
        <v/>
      </c>
      <c r="BE85" s="256"/>
      <c r="BF85" s="255" t="str">
        <f>IF('Council Own'!AF28="C","E","")</f>
        <v/>
      </c>
      <c r="BG85" s="256"/>
      <c r="BH85" s="255" t="str">
        <f>IF('Council Own'!AG28="C","E","")</f>
        <v/>
      </c>
      <c r="BI85" s="257"/>
    </row>
    <row r="86" spans="1:61">
      <c r="A86" s="254" t="str">
        <f>'Council Own'!B30</f>
        <v>&lt;&lt;List Badge 2 Here&gt;&gt;</v>
      </c>
      <c r="B86" s="255" t="str">
        <f>IF('Council Own'!D52="C","E","")</f>
        <v/>
      </c>
      <c r="C86" s="256"/>
      <c r="D86" s="255" t="str">
        <f>IF('Council Own'!E52="C","E","")</f>
        <v/>
      </c>
      <c r="E86" s="256"/>
      <c r="F86" s="255" t="str">
        <f>IF('Council Own'!F52="C","E","")</f>
        <v/>
      </c>
      <c r="G86" s="256"/>
      <c r="H86" s="255" t="str">
        <f>IF('Council Own'!G52="C","E","")</f>
        <v/>
      </c>
      <c r="I86" s="256"/>
      <c r="J86" s="255" t="str">
        <f>IF('Council Own'!H52="C","E","")</f>
        <v/>
      </c>
      <c r="K86" s="256"/>
      <c r="L86" s="255" t="str">
        <f>IF('Council Own'!I52="C","E","")</f>
        <v/>
      </c>
      <c r="M86" s="256"/>
      <c r="N86" s="255" t="str">
        <f>IF('Council Own'!J52="C","E","")</f>
        <v/>
      </c>
      <c r="O86" s="256"/>
      <c r="P86" s="255" t="str">
        <f>IF('Council Own'!K52="C","E","")</f>
        <v/>
      </c>
      <c r="Q86" s="256"/>
      <c r="R86" s="255" t="str">
        <f>IF('Council Own'!L52="C","E","")</f>
        <v/>
      </c>
      <c r="S86" s="256"/>
      <c r="T86" s="255" t="str">
        <f>IF('Council Own'!M52="C","E","")</f>
        <v/>
      </c>
      <c r="U86" s="256"/>
      <c r="V86" s="255" t="str">
        <f>IF('Council Own'!N52="C","E","")</f>
        <v/>
      </c>
      <c r="W86" s="256"/>
      <c r="X86" s="255" t="str">
        <f>IF('Council Own'!O52="C","E","")</f>
        <v/>
      </c>
      <c r="Y86" s="256"/>
      <c r="Z86" s="255" t="str">
        <f>IF('Council Own'!P52="C","E","")</f>
        <v/>
      </c>
      <c r="AA86" s="256"/>
      <c r="AB86" s="255" t="str">
        <f>IF('Council Own'!Q52="C","E","")</f>
        <v/>
      </c>
      <c r="AC86" s="256"/>
      <c r="AD86" s="255" t="str">
        <f>IF('Council Own'!R52="C","E","")</f>
        <v/>
      </c>
      <c r="AE86" s="257"/>
      <c r="AF86" s="255" t="str">
        <f>IF('Council Own'!S52="C","E","")</f>
        <v/>
      </c>
      <c r="AG86" s="256"/>
      <c r="AH86" s="255" t="str">
        <f>IF('Council Own'!T52="C","E","")</f>
        <v/>
      </c>
      <c r="AI86" s="256"/>
      <c r="AJ86" s="255" t="str">
        <f>IF('Council Own'!U52="C","E","")</f>
        <v/>
      </c>
      <c r="AK86" s="256"/>
      <c r="AL86" s="255" t="str">
        <f>IF('Council Own'!V52="C","E","")</f>
        <v/>
      </c>
      <c r="AM86" s="256"/>
      <c r="AN86" s="255" t="str">
        <f>IF('Council Own'!W52="C","E","")</f>
        <v/>
      </c>
      <c r="AO86" s="256"/>
      <c r="AP86" s="255" t="str">
        <f>IF('Council Own'!X52="C","E","")</f>
        <v/>
      </c>
      <c r="AQ86" s="256"/>
      <c r="AR86" s="255" t="str">
        <f>IF('Council Own'!Y52="C","E","")</f>
        <v/>
      </c>
      <c r="AS86" s="256"/>
      <c r="AT86" s="255" t="str">
        <f>IF('Council Own'!Z52="C","E","")</f>
        <v/>
      </c>
      <c r="AU86" s="256"/>
      <c r="AV86" s="255" t="str">
        <f>IF('Council Own'!AA52="C","E","")</f>
        <v/>
      </c>
      <c r="AW86" s="256"/>
      <c r="AX86" s="255" t="str">
        <f>IF('Council Own'!AB52="C","E","")</f>
        <v/>
      </c>
      <c r="AY86" s="256"/>
      <c r="AZ86" s="255" t="str">
        <f>IF('Council Own'!AC52="C","E","")</f>
        <v/>
      </c>
      <c r="BA86" s="256"/>
      <c r="BB86" s="255" t="str">
        <f>IF('Council Own'!AD52="C","E","")</f>
        <v/>
      </c>
      <c r="BC86" s="256"/>
      <c r="BD86" s="255" t="str">
        <f>IF('Council Own'!AE52="C","E","")</f>
        <v/>
      </c>
      <c r="BE86" s="256"/>
      <c r="BF86" s="255" t="str">
        <f>IF('Council Own'!AF52="C","E","")</f>
        <v/>
      </c>
      <c r="BG86" s="256"/>
      <c r="BH86" s="255" t="str">
        <f>IF('Council Own'!AG52="C","E","")</f>
        <v/>
      </c>
      <c r="BI86" s="257"/>
    </row>
    <row r="87" spans="1:61">
      <c r="A87" s="254" t="str">
        <f>'Council Own'!B54</f>
        <v>&lt;&lt;List Badge 3 Here&gt;&gt;</v>
      </c>
      <c r="B87" s="255" t="str">
        <f>IF('Council Own'!D76="C","E","")</f>
        <v/>
      </c>
      <c r="C87" s="256"/>
      <c r="D87" s="255" t="str">
        <f>IF('Council Own'!E76="C","E","")</f>
        <v/>
      </c>
      <c r="E87" s="256"/>
      <c r="F87" s="255" t="str">
        <f>IF('Council Own'!F76="C","E","")</f>
        <v/>
      </c>
      <c r="G87" s="256"/>
      <c r="H87" s="255" t="str">
        <f>IF('Council Own'!G76="C","E","")</f>
        <v/>
      </c>
      <c r="I87" s="256"/>
      <c r="J87" s="255" t="str">
        <f>IF('Council Own'!H76="C","E","")</f>
        <v/>
      </c>
      <c r="K87" s="256"/>
      <c r="L87" s="255" t="str">
        <f>IF('Council Own'!I76="C","E","")</f>
        <v/>
      </c>
      <c r="M87" s="256"/>
      <c r="N87" s="255" t="str">
        <f>IF('Council Own'!J76="C","E","")</f>
        <v/>
      </c>
      <c r="O87" s="256"/>
      <c r="P87" s="255" t="str">
        <f>IF('Council Own'!K76="C","E","")</f>
        <v/>
      </c>
      <c r="Q87" s="256"/>
      <c r="R87" s="255" t="str">
        <f>IF('Council Own'!L76="C","E","")</f>
        <v/>
      </c>
      <c r="S87" s="256"/>
      <c r="T87" s="255" t="str">
        <f>IF('Council Own'!M76="C","E","")</f>
        <v/>
      </c>
      <c r="U87" s="256"/>
      <c r="V87" s="255" t="str">
        <f>IF('Council Own'!N76="C","E","")</f>
        <v/>
      </c>
      <c r="W87" s="256"/>
      <c r="X87" s="255" t="str">
        <f>IF('Council Own'!O76="C","E","")</f>
        <v/>
      </c>
      <c r="Y87" s="256"/>
      <c r="Z87" s="255" t="str">
        <f>IF('Council Own'!P76="C","E","")</f>
        <v/>
      </c>
      <c r="AA87" s="256"/>
      <c r="AB87" s="255" t="str">
        <f>IF('Council Own'!Q76="C","E","")</f>
        <v/>
      </c>
      <c r="AC87" s="256"/>
      <c r="AD87" s="255" t="str">
        <f>IF('Council Own'!R76="C","E","")</f>
        <v/>
      </c>
      <c r="AE87" s="257"/>
      <c r="AF87" s="255" t="str">
        <f>IF('Council Own'!S76="C","E","")</f>
        <v/>
      </c>
      <c r="AG87" s="256"/>
      <c r="AH87" s="255" t="str">
        <f>IF('Council Own'!T76="C","E","")</f>
        <v/>
      </c>
      <c r="AI87" s="256"/>
      <c r="AJ87" s="255" t="str">
        <f>IF('Council Own'!U76="C","E","")</f>
        <v/>
      </c>
      <c r="AK87" s="256"/>
      <c r="AL87" s="255" t="str">
        <f>IF('Council Own'!V76="C","E","")</f>
        <v/>
      </c>
      <c r="AM87" s="256"/>
      <c r="AN87" s="255" t="str">
        <f>IF('Council Own'!W76="C","E","")</f>
        <v/>
      </c>
      <c r="AO87" s="256"/>
      <c r="AP87" s="255" t="str">
        <f>IF('Council Own'!X76="C","E","")</f>
        <v/>
      </c>
      <c r="AQ87" s="256"/>
      <c r="AR87" s="255" t="str">
        <f>IF('Council Own'!Y76="C","E","")</f>
        <v/>
      </c>
      <c r="AS87" s="256"/>
      <c r="AT87" s="255" t="str">
        <f>IF('Council Own'!Z76="C","E","")</f>
        <v/>
      </c>
      <c r="AU87" s="256"/>
      <c r="AV87" s="255" t="str">
        <f>IF('Council Own'!AA76="C","E","")</f>
        <v/>
      </c>
      <c r="AW87" s="256"/>
      <c r="AX87" s="255" t="str">
        <f>IF('Council Own'!AB76="C","E","")</f>
        <v/>
      </c>
      <c r="AY87" s="256"/>
      <c r="AZ87" s="255" t="str">
        <f>IF('Council Own'!AC76="C","E","")</f>
        <v/>
      </c>
      <c r="BA87" s="256"/>
      <c r="BB87" s="255" t="str">
        <f>IF('Council Own'!AD76="C","E","")</f>
        <v/>
      </c>
      <c r="BC87" s="256"/>
      <c r="BD87" s="255" t="str">
        <f>IF('Council Own'!AE76="C","E","")</f>
        <v/>
      </c>
      <c r="BE87" s="256"/>
      <c r="BF87" s="255" t="str">
        <f>IF('Council Own'!AF76="C","E","")</f>
        <v/>
      </c>
      <c r="BG87" s="256"/>
      <c r="BH87" s="255" t="str">
        <f>IF('Council Own'!AG76="C","E","")</f>
        <v/>
      </c>
      <c r="BI87" s="257"/>
    </row>
    <row r="88" spans="1:61">
      <c r="A88" s="254" t="str">
        <f>'Council Own'!B78</f>
        <v>&lt;&lt;List Badge 4 Here&gt;&gt;</v>
      </c>
      <c r="B88" s="255" t="str">
        <f>IF('Council Own'!D100="C","E","")</f>
        <v/>
      </c>
      <c r="C88" s="256"/>
      <c r="D88" s="255" t="str">
        <f>IF('Council Own'!E100="C","E","")</f>
        <v/>
      </c>
      <c r="E88" s="256"/>
      <c r="F88" s="255" t="str">
        <f>IF('Council Own'!F100="C","E","")</f>
        <v/>
      </c>
      <c r="G88" s="256"/>
      <c r="H88" s="255" t="str">
        <f>IF('Council Own'!G100="C","E","")</f>
        <v/>
      </c>
      <c r="I88" s="256"/>
      <c r="J88" s="255" t="str">
        <f>IF('Council Own'!H100="C","E","")</f>
        <v/>
      </c>
      <c r="K88" s="256"/>
      <c r="L88" s="255" t="str">
        <f>IF('Council Own'!I100="C","E","")</f>
        <v/>
      </c>
      <c r="M88" s="256"/>
      <c r="N88" s="255" t="str">
        <f>IF('Council Own'!J100="C","E","")</f>
        <v/>
      </c>
      <c r="O88" s="256"/>
      <c r="P88" s="255" t="str">
        <f>IF('Council Own'!K100="C","E","")</f>
        <v/>
      </c>
      <c r="Q88" s="256"/>
      <c r="R88" s="255" t="str">
        <f>IF('Council Own'!L100="C","E","")</f>
        <v/>
      </c>
      <c r="S88" s="256"/>
      <c r="T88" s="255" t="str">
        <f>IF('Council Own'!M100="C","E","")</f>
        <v/>
      </c>
      <c r="U88" s="256"/>
      <c r="V88" s="255" t="str">
        <f>IF('Council Own'!N100="C","E","")</f>
        <v/>
      </c>
      <c r="W88" s="256"/>
      <c r="X88" s="255" t="str">
        <f>IF('Council Own'!O100="C","E","")</f>
        <v/>
      </c>
      <c r="Y88" s="256"/>
      <c r="Z88" s="255" t="str">
        <f>IF('Council Own'!P100="C","E","")</f>
        <v/>
      </c>
      <c r="AA88" s="256"/>
      <c r="AB88" s="255" t="str">
        <f>IF('Council Own'!Q100="C","E","")</f>
        <v/>
      </c>
      <c r="AC88" s="256"/>
      <c r="AD88" s="255" t="str">
        <f>IF('Council Own'!R100="C","E","")</f>
        <v/>
      </c>
      <c r="AE88" s="257"/>
      <c r="AF88" s="255" t="str">
        <f>IF('Council Own'!S100="C","E","")</f>
        <v/>
      </c>
      <c r="AG88" s="256"/>
      <c r="AH88" s="255" t="str">
        <f>IF('Council Own'!T100="C","E","")</f>
        <v/>
      </c>
      <c r="AI88" s="256"/>
      <c r="AJ88" s="255" t="str">
        <f>IF('Council Own'!U100="C","E","")</f>
        <v/>
      </c>
      <c r="AK88" s="256"/>
      <c r="AL88" s="255" t="str">
        <f>IF('Council Own'!V100="C","E","")</f>
        <v/>
      </c>
      <c r="AM88" s="256"/>
      <c r="AN88" s="255" t="str">
        <f>IF('Council Own'!W100="C","E","")</f>
        <v/>
      </c>
      <c r="AO88" s="256"/>
      <c r="AP88" s="255" t="str">
        <f>IF('Council Own'!X100="C","E","")</f>
        <v/>
      </c>
      <c r="AQ88" s="256"/>
      <c r="AR88" s="255" t="str">
        <f>IF('Council Own'!Y100="C","E","")</f>
        <v/>
      </c>
      <c r="AS88" s="256"/>
      <c r="AT88" s="255" t="str">
        <f>IF('Council Own'!Z100="C","E","")</f>
        <v/>
      </c>
      <c r="AU88" s="256"/>
      <c r="AV88" s="255" t="str">
        <f>IF('Council Own'!AA100="C","E","")</f>
        <v/>
      </c>
      <c r="AW88" s="256"/>
      <c r="AX88" s="255" t="str">
        <f>IF('Council Own'!AB100="C","E","")</f>
        <v/>
      </c>
      <c r="AY88" s="256"/>
      <c r="AZ88" s="255" t="str">
        <f>IF('Council Own'!AC100="C","E","")</f>
        <v/>
      </c>
      <c r="BA88" s="256"/>
      <c r="BB88" s="255" t="str">
        <f>IF('Council Own'!AD100="C","E","")</f>
        <v/>
      </c>
      <c r="BC88" s="256"/>
      <c r="BD88" s="255" t="str">
        <f>IF('Council Own'!AE100="C","E","")</f>
        <v/>
      </c>
      <c r="BE88" s="256"/>
      <c r="BF88" s="255" t="str">
        <f>IF('Council Own'!AF100="C","E","")</f>
        <v/>
      </c>
      <c r="BG88" s="256"/>
      <c r="BH88" s="255" t="str">
        <f>IF('Council Own'!AG100="C","E","")</f>
        <v/>
      </c>
      <c r="BI88" s="257"/>
    </row>
    <row r="89" spans="1:61">
      <c r="A89" s="254" t="str">
        <f>'Council Own'!B102</f>
        <v>&lt;&lt;List Badge 5 Here&gt;&gt;</v>
      </c>
      <c r="B89" s="255" t="str">
        <f>IF('Council Own'!D124="C","E","")</f>
        <v/>
      </c>
      <c r="C89" s="267"/>
      <c r="D89" s="255" t="str">
        <f>IF('Council Own'!E124="C","E","")</f>
        <v/>
      </c>
      <c r="E89" s="267"/>
      <c r="F89" s="255" t="str">
        <f>IF('Council Own'!F124="C","E","")</f>
        <v/>
      </c>
      <c r="G89" s="267"/>
      <c r="H89" s="255" t="str">
        <f>IF('Council Own'!G124="C","E","")</f>
        <v/>
      </c>
      <c r="I89" s="267"/>
      <c r="J89" s="255" t="str">
        <f>IF('Council Own'!H124="C","E","")</f>
        <v/>
      </c>
      <c r="K89" s="267"/>
      <c r="L89" s="255" t="str">
        <f>IF('Council Own'!I124="C","E","")</f>
        <v/>
      </c>
      <c r="M89" s="267"/>
      <c r="N89" s="255" t="str">
        <f>IF('Council Own'!J124="C","E","")</f>
        <v/>
      </c>
      <c r="O89" s="267"/>
      <c r="P89" s="255" t="str">
        <f>IF('Council Own'!K124="C","E","")</f>
        <v/>
      </c>
      <c r="Q89" s="267"/>
      <c r="R89" s="255" t="str">
        <f>IF('Council Own'!L124="C","E","")</f>
        <v/>
      </c>
      <c r="S89" s="267"/>
      <c r="T89" s="255" t="str">
        <f>IF('Council Own'!M124="C","E","")</f>
        <v/>
      </c>
      <c r="U89" s="267"/>
      <c r="V89" s="255" t="str">
        <f>IF('Council Own'!N124="C","E","")</f>
        <v/>
      </c>
      <c r="W89" s="267"/>
      <c r="X89" s="255" t="str">
        <f>IF('Council Own'!O124="C","E","")</f>
        <v/>
      </c>
      <c r="Y89" s="267"/>
      <c r="Z89" s="255" t="str">
        <f>IF('Council Own'!P124="C","E","")</f>
        <v/>
      </c>
      <c r="AA89" s="267"/>
      <c r="AB89" s="255" t="str">
        <f>IF('Council Own'!Q124="C","E","")</f>
        <v/>
      </c>
      <c r="AC89" s="267"/>
      <c r="AD89" s="255" t="str">
        <f>IF('Council Own'!R124="C","E","")</f>
        <v/>
      </c>
      <c r="AE89" s="268"/>
      <c r="AF89" s="255" t="str">
        <f>IF('Council Own'!S124="C","E","")</f>
        <v/>
      </c>
      <c r="AG89" s="267"/>
      <c r="AH89" s="255" t="str">
        <f>IF('Council Own'!T124="C","E","")</f>
        <v/>
      </c>
      <c r="AI89" s="267"/>
      <c r="AJ89" s="255" t="str">
        <f>IF('Council Own'!U124="C","E","")</f>
        <v/>
      </c>
      <c r="AK89" s="267"/>
      <c r="AL89" s="255" t="str">
        <f>IF('Council Own'!V124="C","E","")</f>
        <v/>
      </c>
      <c r="AM89" s="267"/>
      <c r="AN89" s="255" t="str">
        <f>IF('Council Own'!W124="C","E","")</f>
        <v/>
      </c>
      <c r="AO89" s="267"/>
      <c r="AP89" s="255" t="str">
        <f>IF('Council Own'!X124="C","E","")</f>
        <v/>
      </c>
      <c r="AQ89" s="267"/>
      <c r="AR89" s="255" t="str">
        <f>IF('Council Own'!Y124="C","E","")</f>
        <v/>
      </c>
      <c r="AS89" s="267"/>
      <c r="AT89" s="255" t="str">
        <f>IF('Council Own'!Z124="C","E","")</f>
        <v/>
      </c>
      <c r="AU89" s="267"/>
      <c r="AV89" s="255" t="str">
        <f>IF('Council Own'!AA124="C","E","")</f>
        <v/>
      </c>
      <c r="AW89" s="267"/>
      <c r="AX89" s="255" t="str">
        <f>IF('Council Own'!AB124="C","E","")</f>
        <v/>
      </c>
      <c r="AY89" s="267"/>
      <c r="AZ89" s="255" t="str">
        <f>IF('Council Own'!AC124="C","E","")</f>
        <v/>
      </c>
      <c r="BA89" s="267"/>
      <c r="BB89" s="255" t="str">
        <f>IF('Council Own'!AD124="C","E","")</f>
        <v/>
      </c>
      <c r="BC89" s="267"/>
      <c r="BD89" s="255" t="str">
        <f>IF('Council Own'!AE124="C","E","")</f>
        <v/>
      </c>
      <c r="BE89" s="267"/>
      <c r="BF89" s="255" t="str">
        <f>IF('Council Own'!AF124="C","E","")</f>
        <v/>
      </c>
      <c r="BG89" s="267"/>
      <c r="BH89" s="255" t="str">
        <f>IF('Council Own'!AG124="C","E","")</f>
        <v/>
      </c>
      <c r="BI89" s="268"/>
    </row>
    <row r="90" spans="1:61">
      <c r="A90" s="254" t="str">
        <f>'Council Own'!B126</f>
        <v>&lt;&lt;List Badge 6 Here&gt;&gt;</v>
      </c>
      <c r="B90" s="255" t="str">
        <f>IF('Council Own'!D148="C","E","")</f>
        <v/>
      </c>
      <c r="C90" s="267"/>
      <c r="D90" s="255" t="str">
        <f>IF('Council Own'!E148="C","E","")</f>
        <v/>
      </c>
      <c r="E90" s="267"/>
      <c r="F90" s="255" t="str">
        <f>IF('Council Own'!F148="C","E","")</f>
        <v/>
      </c>
      <c r="G90" s="267"/>
      <c r="H90" s="255" t="str">
        <f>IF('Council Own'!G148="C","E","")</f>
        <v/>
      </c>
      <c r="I90" s="267"/>
      <c r="J90" s="255" t="str">
        <f>IF('Council Own'!H148="C","E","")</f>
        <v/>
      </c>
      <c r="K90" s="267"/>
      <c r="L90" s="255" t="str">
        <f>IF('Council Own'!I148="C","E","")</f>
        <v/>
      </c>
      <c r="M90" s="267"/>
      <c r="N90" s="255" t="str">
        <f>IF('Council Own'!J148="C","E","")</f>
        <v/>
      </c>
      <c r="O90" s="267"/>
      <c r="P90" s="255" t="str">
        <f>IF('Council Own'!K148="C","E","")</f>
        <v/>
      </c>
      <c r="Q90" s="267"/>
      <c r="R90" s="255" t="str">
        <f>IF('Council Own'!L148="C","E","")</f>
        <v/>
      </c>
      <c r="S90" s="267"/>
      <c r="T90" s="255" t="str">
        <f>IF('Council Own'!M148="C","E","")</f>
        <v/>
      </c>
      <c r="U90" s="267"/>
      <c r="V90" s="255" t="str">
        <f>IF('Council Own'!N148="C","E","")</f>
        <v/>
      </c>
      <c r="W90" s="267"/>
      <c r="X90" s="255" t="str">
        <f>IF('Council Own'!O148="C","E","")</f>
        <v/>
      </c>
      <c r="Y90" s="267"/>
      <c r="Z90" s="255" t="str">
        <f>IF('Council Own'!P148="C","E","")</f>
        <v/>
      </c>
      <c r="AA90" s="267"/>
      <c r="AB90" s="255" t="str">
        <f>IF('Council Own'!Q148="C","E","")</f>
        <v/>
      </c>
      <c r="AC90" s="267"/>
      <c r="AD90" s="255" t="str">
        <f>IF('Council Own'!R148="C","E","")</f>
        <v/>
      </c>
      <c r="AE90" s="268"/>
      <c r="AF90" s="255" t="str">
        <f>IF('Council Own'!S148="C","E","")</f>
        <v/>
      </c>
      <c r="AG90" s="267"/>
      <c r="AH90" s="255" t="str">
        <f>IF('Council Own'!T148="C","E","")</f>
        <v/>
      </c>
      <c r="AI90" s="267"/>
      <c r="AJ90" s="255" t="str">
        <f>IF('Council Own'!U148="C","E","")</f>
        <v/>
      </c>
      <c r="AK90" s="267"/>
      <c r="AL90" s="255" t="str">
        <f>IF('Council Own'!V148="C","E","")</f>
        <v/>
      </c>
      <c r="AM90" s="267"/>
      <c r="AN90" s="255" t="str">
        <f>IF('Council Own'!W148="C","E","")</f>
        <v/>
      </c>
      <c r="AO90" s="267"/>
      <c r="AP90" s="255" t="str">
        <f>IF('Council Own'!X148="C","E","")</f>
        <v/>
      </c>
      <c r="AQ90" s="267"/>
      <c r="AR90" s="255" t="str">
        <f>IF('Council Own'!Y148="C","E","")</f>
        <v/>
      </c>
      <c r="AS90" s="267"/>
      <c r="AT90" s="255" t="str">
        <f>IF('Council Own'!Z148="C","E","")</f>
        <v/>
      </c>
      <c r="AU90" s="267"/>
      <c r="AV90" s="255" t="str">
        <f>IF('Council Own'!AA148="C","E","")</f>
        <v/>
      </c>
      <c r="AW90" s="267"/>
      <c r="AX90" s="255" t="str">
        <f>IF('Council Own'!AB148="C","E","")</f>
        <v/>
      </c>
      <c r="AY90" s="267"/>
      <c r="AZ90" s="255" t="str">
        <f>IF('Council Own'!AC148="C","E","")</f>
        <v/>
      </c>
      <c r="BA90" s="267"/>
      <c r="BB90" s="255" t="str">
        <f>IF('Council Own'!AD148="C","E","")</f>
        <v/>
      </c>
      <c r="BC90" s="267"/>
      <c r="BD90" s="255" t="str">
        <f>IF('Council Own'!AE148="C","E","")</f>
        <v/>
      </c>
      <c r="BE90" s="267"/>
      <c r="BF90" s="255" t="str">
        <f>IF('Council Own'!AF148="C","E","")</f>
        <v/>
      </c>
      <c r="BG90" s="267"/>
      <c r="BH90" s="255" t="str">
        <f>IF('Council Own'!AG148="C","E","")</f>
        <v/>
      </c>
      <c r="BI90" s="268"/>
    </row>
    <row r="91" spans="1:61">
      <c r="A91" s="254" t="str">
        <f>'Council Own'!B150</f>
        <v>&lt;&lt;List Badge 7 Here&gt;&gt;</v>
      </c>
      <c r="B91" s="255" t="str">
        <f>IF('Council Own'!D172="C","E","")</f>
        <v/>
      </c>
      <c r="C91" s="267"/>
      <c r="D91" s="255" t="str">
        <f>IF('Council Own'!E172="C","E","")</f>
        <v/>
      </c>
      <c r="E91" s="267"/>
      <c r="F91" s="255" t="str">
        <f>IF('Council Own'!F172="C","E","")</f>
        <v/>
      </c>
      <c r="G91" s="267"/>
      <c r="H91" s="255" t="str">
        <f>IF('Council Own'!G172="C","E","")</f>
        <v/>
      </c>
      <c r="I91" s="267"/>
      <c r="J91" s="255" t="str">
        <f>IF('Council Own'!H172="C","E","")</f>
        <v/>
      </c>
      <c r="K91" s="267"/>
      <c r="L91" s="255" t="str">
        <f>IF('Council Own'!I172="C","E","")</f>
        <v/>
      </c>
      <c r="M91" s="267"/>
      <c r="N91" s="255" t="str">
        <f>IF('Council Own'!J172="C","E","")</f>
        <v/>
      </c>
      <c r="O91" s="267"/>
      <c r="P91" s="255" t="str">
        <f>IF('Council Own'!K172="C","E","")</f>
        <v/>
      </c>
      <c r="Q91" s="267"/>
      <c r="R91" s="255" t="str">
        <f>IF('Council Own'!L172="C","E","")</f>
        <v/>
      </c>
      <c r="S91" s="267"/>
      <c r="T91" s="255" t="str">
        <f>IF('Council Own'!M172="C","E","")</f>
        <v/>
      </c>
      <c r="U91" s="267"/>
      <c r="V91" s="255" t="str">
        <f>IF('Council Own'!N172="C","E","")</f>
        <v/>
      </c>
      <c r="W91" s="267"/>
      <c r="X91" s="255" t="str">
        <f>IF('Council Own'!O172="C","E","")</f>
        <v/>
      </c>
      <c r="Y91" s="267"/>
      <c r="Z91" s="255" t="str">
        <f>IF('Council Own'!P172="C","E","")</f>
        <v/>
      </c>
      <c r="AA91" s="267"/>
      <c r="AB91" s="255" t="str">
        <f>IF('Council Own'!Q172="C","E","")</f>
        <v/>
      </c>
      <c r="AC91" s="267"/>
      <c r="AD91" s="255" t="str">
        <f>IF('Council Own'!R172="C","E","")</f>
        <v/>
      </c>
      <c r="AE91" s="268"/>
      <c r="AF91" s="255" t="str">
        <f>IF('Council Own'!S172="C","E","")</f>
        <v/>
      </c>
      <c r="AG91" s="267"/>
      <c r="AH91" s="255" t="str">
        <f>IF('Council Own'!T172="C","E","")</f>
        <v/>
      </c>
      <c r="AI91" s="267"/>
      <c r="AJ91" s="255" t="str">
        <f>IF('Council Own'!U172="C","E","")</f>
        <v/>
      </c>
      <c r="AK91" s="267"/>
      <c r="AL91" s="255" t="str">
        <f>IF('Council Own'!V172="C","E","")</f>
        <v/>
      </c>
      <c r="AM91" s="267"/>
      <c r="AN91" s="255" t="str">
        <f>IF('Council Own'!W172="C","E","")</f>
        <v/>
      </c>
      <c r="AO91" s="267"/>
      <c r="AP91" s="255" t="str">
        <f>IF('Council Own'!X172="C","E","")</f>
        <v/>
      </c>
      <c r="AQ91" s="267"/>
      <c r="AR91" s="255" t="str">
        <f>IF('Council Own'!Y172="C","E","")</f>
        <v/>
      </c>
      <c r="AS91" s="267"/>
      <c r="AT91" s="255" t="str">
        <f>IF('Council Own'!Z172="C","E","")</f>
        <v/>
      </c>
      <c r="AU91" s="267"/>
      <c r="AV91" s="255" t="str">
        <f>IF('Council Own'!AA172="C","E","")</f>
        <v/>
      </c>
      <c r="AW91" s="267"/>
      <c r="AX91" s="255" t="str">
        <f>IF('Council Own'!AB172="C","E","")</f>
        <v/>
      </c>
      <c r="AY91" s="267"/>
      <c r="AZ91" s="255" t="str">
        <f>IF('Council Own'!AC172="C","E","")</f>
        <v/>
      </c>
      <c r="BA91" s="267"/>
      <c r="BB91" s="255" t="str">
        <f>IF('Council Own'!AD172="C","E","")</f>
        <v/>
      </c>
      <c r="BC91" s="267"/>
      <c r="BD91" s="255" t="str">
        <f>IF('Council Own'!AE172="C","E","")</f>
        <v/>
      </c>
      <c r="BE91" s="267"/>
      <c r="BF91" s="255" t="str">
        <f>IF('Council Own'!AF172="C","E","")</f>
        <v/>
      </c>
      <c r="BG91" s="267"/>
      <c r="BH91" s="255" t="str">
        <f>IF('Council Own'!AG172="C","E","")</f>
        <v/>
      </c>
      <c r="BI91" s="268"/>
    </row>
    <row r="92" spans="1:61">
      <c r="A92" s="254" t="str">
        <f>'Council Own'!B174</f>
        <v>&lt;&lt;List Badge 8 Here&gt;&gt;</v>
      </c>
      <c r="B92" s="255" t="str">
        <f>IF('Council Own'!D196="C","E","")</f>
        <v/>
      </c>
      <c r="C92" s="267"/>
      <c r="D92" s="255" t="str">
        <f>IF('Council Own'!E196="C","E","")</f>
        <v/>
      </c>
      <c r="E92" s="267"/>
      <c r="F92" s="255" t="str">
        <f>IF('Council Own'!F196="C","E","")</f>
        <v/>
      </c>
      <c r="G92" s="267"/>
      <c r="H92" s="255" t="str">
        <f>IF('Council Own'!G196="C","E","")</f>
        <v/>
      </c>
      <c r="I92" s="267"/>
      <c r="J92" s="255" t="str">
        <f>IF('Council Own'!H196="C","E","")</f>
        <v/>
      </c>
      <c r="K92" s="267"/>
      <c r="L92" s="255" t="str">
        <f>IF('Council Own'!I196="C","E","")</f>
        <v/>
      </c>
      <c r="M92" s="267"/>
      <c r="N92" s="255" t="str">
        <f>IF('Council Own'!J196="C","E","")</f>
        <v/>
      </c>
      <c r="O92" s="267"/>
      <c r="P92" s="255" t="str">
        <f>IF('Council Own'!K196="C","E","")</f>
        <v/>
      </c>
      <c r="Q92" s="267"/>
      <c r="R92" s="255" t="str">
        <f>IF('Council Own'!L196="C","E","")</f>
        <v/>
      </c>
      <c r="S92" s="267"/>
      <c r="T92" s="255" t="str">
        <f>IF('Council Own'!M196="C","E","")</f>
        <v/>
      </c>
      <c r="U92" s="267"/>
      <c r="V92" s="255" t="str">
        <f>IF('Council Own'!N196="C","E","")</f>
        <v/>
      </c>
      <c r="W92" s="267"/>
      <c r="X92" s="255" t="str">
        <f>IF('Council Own'!O196="C","E","")</f>
        <v/>
      </c>
      <c r="Y92" s="267"/>
      <c r="Z92" s="255" t="str">
        <f>IF('Council Own'!P196="C","E","")</f>
        <v/>
      </c>
      <c r="AA92" s="267"/>
      <c r="AB92" s="255" t="str">
        <f>IF('Council Own'!Q196="C","E","")</f>
        <v/>
      </c>
      <c r="AC92" s="267"/>
      <c r="AD92" s="255" t="str">
        <f>IF('Council Own'!R196="C","E","")</f>
        <v/>
      </c>
      <c r="AE92" s="268"/>
      <c r="AF92" s="255" t="str">
        <f>IF('Council Own'!S196="C","E","")</f>
        <v/>
      </c>
      <c r="AG92" s="267"/>
      <c r="AH92" s="255" t="str">
        <f>IF('Council Own'!T196="C","E","")</f>
        <v/>
      </c>
      <c r="AI92" s="267"/>
      <c r="AJ92" s="255" t="str">
        <f>IF('Council Own'!U196="C","E","")</f>
        <v/>
      </c>
      <c r="AK92" s="267"/>
      <c r="AL92" s="255" t="str">
        <f>IF('Council Own'!V196="C","E","")</f>
        <v/>
      </c>
      <c r="AM92" s="267"/>
      <c r="AN92" s="255" t="str">
        <f>IF('Council Own'!W196="C","E","")</f>
        <v/>
      </c>
      <c r="AO92" s="267"/>
      <c r="AP92" s="255" t="str">
        <f>IF('Council Own'!X196="C","E","")</f>
        <v/>
      </c>
      <c r="AQ92" s="267"/>
      <c r="AR92" s="255" t="str">
        <f>IF('Council Own'!Y196="C","E","")</f>
        <v/>
      </c>
      <c r="AS92" s="267"/>
      <c r="AT92" s="255" t="str">
        <f>IF('Council Own'!Z196="C","E","")</f>
        <v/>
      </c>
      <c r="AU92" s="267"/>
      <c r="AV92" s="255" t="str">
        <f>IF('Council Own'!AA196="C","E","")</f>
        <v/>
      </c>
      <c r="AW92" s="267"/>
      <c r="AX92" s="255" t="str">
        <f>IF('Council Own'!AB196="C","E","")</f>
        <v/>
      </c>
      <c r="AY92" s="267"/>
      <c r="AZ92" s="255" t="str">
        <f>IF('Council Own'!AC196="C","E","")</f>
        <v/>
      </c>
      <c r="BA92" s="267"/>
      <c r="BB92" s="255" t="str">
        <f>IF('Council Own'!AD196="C","E","")</f>
        <v/>
      </c>
      <c r="BC92" s="267"/>
      <c r="BD92" s="255" t="str">
        <f>IF('Council Own'!AE196="C","E","")</f>
        <v/>
      </c>
      <c r="BE92" s="267"/>
      <c r="BF92" s="255" t="str">
        <f>IF('Council Own'!AF196="C","E","")</f>
        <v/>
      </c>
      <c r="BG92" s="267"/>
      <c r="BH92" s="255" t="str">
        <f>IF('Council Own'!AG196="C","E","")</f>
        <v/>
      </c>
      <c r="BI92" s="268"/>
    </row>
    <row r="93" spans="1:61">
      <c r="A93" s="254" t="str">
        <f>'Council Own'!B198</f>
        <v>&lt;&lt;List Badge 9 Here&gt;&gt;</v>
      </c>
      <c r="B93" s="255" t="str">
        <f>IF('Council Own'!D220="C","E","")</f>
        <v/>
      </c>
      <c r="C93" s="267"/>
      <c r="D93" s="255" t="str">
        <f>IF('Council Own'!E220="C","E","")</f>
        <v/>
      </c>
      <c r="E93" s="267"/>
      <c r="F93" s="255" t="str">
        <f>IF('Council Own'!F220="C","E","")</f>
        <v/>
      </c>
      <c r="G93" s="267"/>
      <c r="H93" s="255" t="str">
        <f>IF('Council Own'!G220="C","E","")</f>
        <v/>
      </c>
      <c r="I93" s="267"/>
      <c r="J93" s="255" t="str">
        <f>IF('Council Own'!H220="C","E","")</f>
        <v/>
      </c>
      <c r="K93" s="267"/>
      <c r="L93" s="255" t="str">
        <f>IF('Council Own'!I220="C","E","")</f>
        <v/>
      </c>
      <c r="M93" s="267"/>
      <c r="N93" s="255" t="str">
        <f>IF('Council Own'!J220="C","E","")</f>
        <v/>
      </c>
      <c r="O93" s="267"/>
      <c r="P93" s="255" t="str">
        <f>IF('Council Own'!K220="C","E","")</f>
        <v/>
      </c>
      <c r="Q93" s="267"/>
      <c r="R93" s="255" t="str">
        <f>IF('Council Own'!L220="C","E","")</f>
        <v/>
      </c>
      <c r="S93" s="267"/>
      <c r="T93" s="255" t="str">
        <f>IF('Council Own'!M220="C","E","")</f>
        <v/>
      </c>
      <c r="U93" s="267"/>
      <c r="V93" s="255" t="str">
        <f>IF('Council Own'!N220="C","E","")</f>
        <v/>
      </c>
      <c r="W93" s="267"/>
      <c r="X93" s="255" t="str">
        <f>IF('Council Own'!O220="C","E","")</f>
        <v/>
      </c>
      <c r="Y93" s="267"/>
      <c r="Z93" s="255" t="str">
        <f>IF('Council Own'!P220="C","E","")</f>
        <v/>
      </c>
      <c r="AA93" s="267"/>
      <c r="AB93" s="255" t="str">
        <f>IF('Council Own'!Q220="C","E","")</f>
        <v/>
      </c>
      <c r="AC93" s="267"/>
      <c r="AD93" s="255" t="str">
        <f>IF('Council Own'!R220="C","E","")</f>
        <v/>
      </c>
      <c r="AE93" s="268"/>
      <c r="AF93" s="255" t="str">
        <f>IF('Council Own'!S220="C","E","")</f>
        <v/>
      </c>
      <c r="AG93" s="267"/>
      <c r="AH93" s="255" t="str">
        <f>IF('Council Own'!T220="C","E","")</f>
        <v/>
      </c>
      <c r="AI93" s="267"/>
      <c r="AJ93" s="255" t="str">
        <f>IF('Council Own'!U220="C","E","")</f>
        <v/>
      </c>
      <c r="AK93" s="267"/>
      <c r="AL93" s="255" t="str">
        <f>IF('Council Own'!V220="C","E","")</f>
        <v/>
      </c>
      <c r="AM93" s="267"/>
      <c r="AN93" s="255" t="str">
        <f>IF('Council Own'!W220="C","E","")</f>
        <v/>
      </c>
      <c r="AO93" s="267"/>
      <c r="AP93" s="255" t="str">
        <f>IF('Council Own'!X220="C","E","")</f>
        <v/>
      </c>
      <c r="AQ93" s="267"/>
      <c r="AR93" s="255" t="str">
        <f>IF('Council Own'!Y220="C","E","")</f>
        <v/>
      </c>
      <c r="AS93" s="267"/>
      <c r="AT93" s="255" t="str">
        <f>IF('Council Own'!Z220="C","E","")</f>
        <v/>
      </c>
      <c r="AU93" s="267"/>
      <c r="AV93" s="255" t="str">
        <f>IF('Council Own'!AA220="C","E","")</f>
        <v/>
      </c>
      <c r="AW93" s="267"/>
      <c r="AX93" s="255" t="str">
        <f>IF('Council Own'!AB220="C","E","")</f>
        <v/>
      </c>
      <c r="AY93" s="267"/>
      <c r="AZ93" s="255" t="str">
        <f>IF('Council Own'!AC220="C","E","")</f>
        <v/>
      </c>
      <c r="BA93" s="267"/>
      <c r="BB93" s="255" t="str">
        <f>IF('Council Own'!AD220="C","E","")</f>
        <v/>
      </c>
      <c r="BC93" s="267"/>
      <c r="BD93" s="255" t="str">
        <f>IF('Council Own'!AE220="C","E","")</f>
        <v/>
      </c>
      <c r="BE93" s="267"/>
      <c r="BF93" s="255" t="str">
        <f>IF('Council Own'!AF220="C","E","")</f>
        <v/>
      </c>
      <c r="BG93" s="267"/>
      <c r="BH93" s="255" t="str">
        <f>IF('Council Own'!AG220="C","E","")</f>
        <v/>
      </c>
      <c r="BI93" s="268"/>
    </row>
    <row r="94" spans="1:61">
      <c r="A94" s="254" t="str">
        <f>'Council Own'!B222</f>
        <v>&lt;&lt;List Badge 10 Here&gt;&gt;</v>
      </c>
      <c r="B94" s="255" t="str">
        <f>IF('Council Own'!D244="C","E","")</f>
        <v/>
      </c>
      <c r="C94" s="267"/>
      <c r="D94" s="255" t="str">
        <f>IF('Council Own'!E244="C","E","")</f>
        <v/>
      </c>
      <c r="E94" s="267"/>
      <c r="F94" s="255" t="str">
        <f>IF('Council Own'!F244="C","E","")</f>
        <v/>
      </c>
      <c r="G94" s="267"/>
      <c r="H94" s="255" t="str">
        <f>IF('Council Own'!G244="C","E","")</f>
        <v/>
      </c>
      <c r="I94" s="267"/>
      <c r="J94" s="255" t="str">
        <f>IF('Council Own'!H244="C","E","")</f>
        <v/>
      </c>
      <c r="K94" s="267"/>
      <c r="L94" s="255" t="str">
        <f>IF('Council Own'!I244="C","E","")</f>
        <v/>
      </c>
      <c r="M94" s="267"/>
      <c r="N94" s="255" t="str">
        <f>IF('Council Own'!J244="C","E","")</f>
        <v/>
      </c>
      <c r="O94" s="267"/>
      <c r="P94" s="255" t="str">
        <f>IF('Council Own'!K244="C","E","")</f>
        <v/>
      </c>
      <c r="Q94" s="267"/>
      <c r="R94" s="255" t="str">
        <f>IF('Council Own'!L244="C","E","")</f>
        <v/>
      </c>
      <c r="S94" s="267"/>
      <c r="T94" s="255" t="str">
        <f>IF('Council Own'!M244="C","E","")</f>
        <v/>
      </c>
      <c r="U94" s="267"/>
      <c r="V94" s="255" t="str">
        <f>IF('Council Own'!N244="C","E","")</f>
        <v/>
      </c>
      <c r="W94" s="267"/>
      <c r="X94" s="255" t="str">
        <f>IF('Council Own'!O244="C","E","")</f>
        <v/>
      </c>
      <c r="Y94" s="267"/>
      <c r="Z94" s="255" t="str">
        <f>IF('Council Own'!P244="C","E","")</f>
        <v/>
      </c>
      <c r="AA94" s="267"/>
      <c r="AB94" s="255" t="str">
        <f>IF('Council Own'!Q244="C","E","")</f>
        <v/>
      </c>
      <c r="AC94" s="267"/>
      <c r="AD94" s="255" t="str">
        <f>IF('Council Own'!R244="C","E","")</f>
        <v/>
      </c>
      <c r="AE94" s="268"/>
      <c r="AF94" s="255" t="str">
        <f>IF('Council Own'!S244="C","E","")</f>
        <v/>
      </c>
      <c r="AG94" s="267"/>
      <c r="AH94" s="255" t="str">
        <f>IF('Council Own'!T244="C","E","")</f>
        <v/>
      </c>
      <c r="AI94" s="267"/>
      <c r="AJ94" s="255" t="str">
        <f>IF('Council Own'!U244="C","E","")</f>
        <v/>
      </c>
      <c r="AK94" s="267"/>
      <c r="AL94" s="255" t="str">
        <f>IF('Council Own'!V244="C","E","")</f>
        <v/>
      </c>
      <c r="AM94" s="267"/>
      <c r="AN94" s="255" t="str">
        <f>IF('Council Own'!W244="C","E","")</f>
        <v/>
      </c>
      <c r="AO94" s="267"/>
      <c r="AP94" s="255" t="str">
        <f>IF('Council Own'!X244="C","E","")</f>
        <v/>
      </c>
      <c r="AQ94" s="267"/>
      <c r="AR94" s="255" t="str">
        <f>IF('Council Own'!Y244="C","E","")</f>
        <v/>
      </c>
      <c r="AS94" s="267"/>
      <c r="AT94" s="255" t="str">
        <f>IF('Council Own'!Z244="C","E","")</f>
        <v/>
      </c>
      <c r="AU94" s="267"/>
      <c r="AV94" s="255" t="str">
        <f>IF('Council Own'!AA244="C","E","")</f>
        <v/>
      </c>
      <c r="AW94" s="267"/>
      <c r="AX94" s="255" t="str">
        <f>IF('Council Own'!AB244="C","E","")</f>
        <v/>
      </c>
      <c r="AY94" s="267"/>
      <c r="AZ94" s="255" t="str">
        <f>IF('Council Own'!AC244="C","E","")</f>
        <v/>
      </c>
      <c r="BA94" s="267"/>
      <c r="BB94" s="255" t="str">
        <f>IF('Council Own'!AD244="C","E","")</f>
        <v/>
      </c>
      <c r="BC94" s="267"/>
      <c r="BD94" s="255" t="str">
        <f>IF('Council Own'!AE244="C","E","")</f>
        <v/>
      </c>
      <c r="BE94" s="267"/>
      <c r="BF94" s="255" t="str">
        <f>IF('Council Own'!AF244="C","E","")</f>
        <v/>
      </c>
      <c r="BG94" s="267"/>
      <c r="BH94" s="255" t="str">
        <f>IF('Council Own'!AG244="C","E","")</f>
        <v/>
      </c>
      <c r="BI94" s="268"/>
    </row>
    <row r="95" spans="1:61">
      <c r="A95" s="254" t="str">
        <f>'Council Own'!B246</f>
        <v>&lt;&lt;List Badge 11 Here&gt;&gt;</v>
      </c>
      <c r="B95" s="255" t="str">
        <f>IF('Council Own'!D268="C","E","")</f>
        <v/>
      </c>
      <c r="C95" s="267"/>
      <c r="D95" s="255" t="str">
        <f>IF('Council Own'!E268="C","E","")</f>
        <v/>
      </c>
      <c r="E95" s="267"/>
      <c r="F95" s="255" t="str">
        <f>IF('Council Own'!F268="C","E","")</f>
        <v/>
      </c>
      <c r="G95" s="267"/>
      <c r="H95" s="255" t="str">
        <f>IF('Council Own'!G268="C","E","")</f>
        <v/>
      </c>
      <c r="I95" s="267"/>
      <c r="J95" s="255" t="str">
        <f>IF('Council Own'!H268="C","E","")</f>
        <v/>
      </c>
      <c r="K95" s="267"/>
      <c r="L95" s="255" t="str">
        <f>IF('Council Own'!I268="C","E","")</f>
        <v/>
      </c>
      <c r="M95" s="267"/>
      <c r="N95" s="255" t="str">
        <f>IF('Council Own'!J268="C","E","")</f>
        <v/>
      </c>
      <c r="O95" s="267"/>
      <c r="P95" s="255" t="str">
        <f>IF('Council Own'!K268="C","E","")</f>
        <v/>
      </c>
      <c r="Q95" s="267"/>
      <c r="R95" s="255" t="str">
        <f>IF('Council Own'!L268="C","E","")</f>
        <v/>
      </c>
      <c r="S95" s="267"/>
      <c r="T95" s="255" t="str">
        <f>IF('Council Own'!M268="C","E","")</f>
        <v/>
      </c>
      <c r="U95" s="267"/>
      <c r="V95" s="255" t="str">
        <f>IF('Council Own'!N268="C","E","")</f>
        <v/>
      </c>
      <c r="W95" s="267"/>
      <c r="X95" s="255" t="str">
        <f>IF('Council Own'!O268="C","E","")</f>
        <v/>
      </c>
      <c r="Y95" s="267"/>
      <c r="Z95" s="255" t="str">
        <f>IF('Council Own'!P268="C","E","")</f>
        <v/>
      </c>
      <c r="AA95" s="267"/>
      <c r="AB95" s="255" t="str">
        <f>IF('Council Own'!Q268="C","E","")</f>
        <v/>
      </c>
      <c r="AC95" s="267"/>
      <c r="AD95" s="255" t="str">
        <f>IF('Council Own'!R268="C","E","")</f>
        <v/>
      </c>
      <c r="AE95" s="268"/>
      <c r="AF95" s="255" t="str">
        <f>IF('Council Own'!S268="C","E","")</f>
        <v/>
      </c>
      <c r="AG95" s="267"/>
      <c r="AH95" s="255" t="str">
        <f>IF('Council Own'!T268="C","E","")</f>
        <v/>
      </c>
      <c r="AI95" s="267"/>
      <c r="AJ95" s="255" t="str">
        <f>IF('Council Own'!U268="C","E","")</f>
        <v/>
      </c>
      <c r="AK95" s="267"/>
      <c r="AL95" s="255" t="str">
        <f>IF('Council Own'!V268="C","E","")</f>
        <v/>
      </c>
      <c r="AM95" s="267"/>
      <c r="AN95" s="255" t="str">
        <f>IF('Council Own'!W268="C","E","")</f>
        <v/>
      </c>
      <c r="AO95" s="267"/>
      <c r="AP95" s="255" t="str">
        <f>IF('Council Own'!X268="C","E","")</f>
        <v/>
      </c>
      <c r="AQ95" s="267"/>
      <c r="AR95" s="255" t="str">
        <f>IF('Council Own'!Y268="C","E","")</f>
        <v/>
      </c>
      <c r="AS95" s="267"/>
      <c r="AT95" s="255" t="str">
        <f>IF('Council Own'!Z268="C","E","")</f>
        <v/>
      </c>
      <c r="AU95" s="267"/>
      <c r="AV95" s="255" t="str">
        <f>IF('Council Own'!AA268="C","E","")</f>
        <v/>
      </c>
      <c r="AW95" s="267"/>
      <c r="AX95" s="255" t="str">
        <f>IF('Council Own'!AB268="C","E","")</f>
        <v/>
      </c>
      <c r="AY95" s="267"/>
      <c r="AZ95" s="255" t="str">
        <f>IF('Council Own'!AC268="C","E","")</f>
        <v/>
      </c>
      <c r="BA95" s="267"/>
      <c r="BB95" s="255" t="str">
        <f>IF('Council Own'!AD268="C","E","")</f>
        <v/>
      </c>
      <c r="BC95" s="267"/>
      <c r="BD95" s="255" t="str">
        <f>IF('Council Own'!AE268="C","E","")</f>
        <v/>
      </c>
      <c r="BE95" s="267"/>
      <c r="BF95" s="255" t="str">
        <f>IF('Council Own'!AF268="C","E","")</f>
        <v/>
      </c>
      <c r="BG95" s="267"/>
      <c r="BH95" s="255" t="str">
        <f>IF('Council Own'!AG268="C","E","")</f>
        <v/>
      </c>
      <c r="BI95" s="268"/>
    </row>
    <row r="96" spans="1:61">
      <c r="A96" s="254" t="str">
        <f>'Council Own'!B270</f>
        <v>&lt;&lt;List Badge 12 Here&gt;&gt;</v>
      </c>
      <c r="B96" s="255" t="str">
        <f>IF('Council Own'!D292="C","E","")</f>
        <v/>
      </c>
      <c r="C96" s="267"/>
      <c r="D96" s="255" t="str">
        <f>IF('Council Own'!E292="C","E","")</f>
        <v/>
      </c>
      <c r="E96" s="267"/>
      <c r="F96" s="255" t="str">
        <f>IF('Council Own'!F292="C","E","")</f>
        <v/>
      </c>
      <c r="G96" s="267"/>
      <c r="H96" s="255" t="str">
        <f>IF('Council Own'!G292="C","E","")</f>
        <v/>
      </c>
      <c r="I96" s="267"/>
      <c r="J96" s="255" t="str">
        <f>IF('Council Own'!H292="C","E","")</f>
        <v/>
      </c>
      <c r="K96" s="267"/>
      <c r="L96" s="255" t="str">
        <f>IF('Council Own'!I292="C","E","")</f>
        <v/>
      </c>
      <c r="M96" s="267"/>
      <c r="N96" s="255" t="str">
        <f>IF('Council Own'!J292="C","E","")</f>
        <v/>
      </c>
      <c r="O96" s="267"/>
      <c r="P96" s="255" t="str">
        <f>IF('Council Own'!K292="C","E","")</f>
        <v/>
      </c>
      <c r="Q96" s="267"/>
      <c r="R96" s="255" t="str">
        <f>IF('Council Own'!L292="C","E","")</f>
        <v/>
      </c>
      <c r="S96" s="267"/>
      <c r="T96" s="255" t="str">
        <f>IF('Council Own'!M292="C","E","")</f>
        <v/>
      </c>
      <c r="U96" s="267"/>
      <c r="V96" s="255" t="str">
        <f>IF('Council Own'!N292="C","E","")</f>
        <v/>
      </c>
      <c r="W96" s="267"/>
      <c r="X96" s="255" t="str">
        <f>IF('Council Own'!O292="C","E","")</f>
        <v/>
      </c>
      <c r="Y96" s="267"/>
      <c r="Z96" s="255" t="str">
        <f>IF('Council Own'!P292="C","E","")</f>
        <v/>
      </c>
      <c r="AA96" s="267"/>
      <c r="AB96" s="255" t="str">
        <f>IF('Council Own'!Q292="C","E","")</f>
        <v/>
      </c>
      <c r="AC96" s="267"/>
      <c r="AD96" s="255" t="str">
        <f>IF('Council Own'!R292="C","E","")</f>
        <v/>
      </c>
      <c r="AE96" s="268"/>
      <c r="AF96" s="255" t="str">
        <f>IF('Council Own'!S292="C","E","")</f>
        <v/>
      </c>
      <c r="AG96" s="267"/>
      <c r="AH96" s="255" t="str">
        <f>IF('Council Own'!T292="C","E","")</f>
        <v/>
      </c>
      <c r="AI96" s="267"/>
      <c r="AJ96" s="255" t="str">
        <f>IF('Council Own'!U292="C","E","")</f>
        <v/>
      </c>
      <c r="AK96" s="267"/>
      <c r="AL96" s="255" t="str">
        <f>IF('Council Own'!V292="C","E","")</f>
        <v/>
      </c>
      <c r="AM96" s="267"/>
      <c r="AN96" s="255" t="str">
        <f>IF('Council Own'!W292="C","E","")</f>
        <v/>
      </c>
      <c r="AO96" s="267"/>
      <c r="AP96" s="255" t="str">
        <f>IF('Council Own'!X292="C","E","")</f>
        <v/>
      </c>
      <c r="AQ96" s="267"/>
      <c r="AR96" s="255" t="str">
        <f>IF('Council Own'!Y292="C","E","")</f>
        <v/>
      </c>
      <c r="AS96" s="267"/>
      <c r="AT96" s="255" t="str">
        <f>IF('Council Own'!Z292="C","E","")</f>
        <v/>
      </c>
      <c r="AU96" s="267"/>
      <c r="AV96" s="255" t="str">
        <f>IF('Council Own'!AA292="C","E","")</f>
        <v/>
      </c>
      <c r="AW96" s="267"/>
      <c r="AX96" s="255" t="str">
        <f>IF('Council Own'!AB292="C","E","")</f>
        <v/>
      </c>
      <c r="AY96" s="267"/>
      <c r="AZ96" s="255" t="str">
        <f>IF('Council Own'!AC292="C","E","")</f>
        <v/>
      </c>
      <c r="BA96" s="267"/>
      <c r="BB96" s="255" t="str">
        <f>IF('Council Own'!AD292="C","E","")</f>
        <v/>
      </c>
      <c r="BC96" s="267"/>
      <c r="BD96" s="255" t="str">
        <f>IF('Council Own'!AE292="C","E","")</f>
        <v/>
      </c>
      <c r="BE96" s="267"/>
      <c r="BF96" s="255" t="str">
        <f>IF('Council Own'!AF292="C","E","")</f>
        <v/>
      </c>
      <c r="BG96" s="267"/>
      <c r="BH96" s="255" t="str">
        <f>IF('Council Own'!AG292="C","E","")</f>
        <v/>
      </c>
      <c r="BI96" s="268"/>
    </row>
    <row r="97" spans="1:61">
      <c r="A97" s="254" t="str">
        <f>'Council Own'!B294</f>
        <v>&lt;&lt;List Badge 13 Here&gt;&gt;</v>
      </c>
      <c r="B97" s="255" t="str">
        <f>IF('Council Own'!D316="C","E","")</f>
        <v/>
      </c>
      <c r="C97" s="267"/>
      <c r="D97" s="255" t="str">
        <f>IF('Council Own'!E316="C","E","")</f>
        <v/>
      </c>
      <c r="E97" s="267"/>
      <c r="F97" s="255" t="str">
        <f>IF('Council Own'!F316="C","E","")</f>
        <v/>
      </c>
      <c r="G97" s="267"/>
      <c r="H97" s="255" t="str">
        <f>IF('Council Own'!G316="C","E","")</f>
        <v/>
      </c>
      <c r="I97" s="267"/>
      <c r="J97" s="255" t="str">
        <f>IF('Council Own'!H316="C","E","")</f>
        <v/>
      </c>
      <c r="K97" s="267"/>
      <c r="L97" s="255" t="str">
        <f>IF('Council Own'!I316="C","E","")</f>
        <v/>
      </c>
      <c r="M97" s="267"/>
      <c r="N97" s="255" t="str">
        <f>IF('Council Own'!J316="C","E","")</f>
        <v/>
      </c>
      <c r="O97" s="267"/>
      <c r="P97" s="255" t="str">
        <f>IF('Council Own'!K316="C","E","")</f>
        <v/>
      </c>
      <c r="Q97" s="267"/>
      <c r="R97" s="255" t="str">
        <f>IF('Council Own'!L316="C","E","")</f>
        <v/>
      </c>
      <c r="S97" s="267"/>
      <c r="T97" s="255" t="str">
        <f>IF('Council Own'!M316="C","E","")</f>
        <v/>
      </c>
      <c r="U97" s="267"/>
      <c r="V97" s="255" t="str">
        <f>IF('Council Own'!N316="C","E","")</f>
        <v/>
      </c>
      <c r="W97" s="267"/>
      <c r="X97" s="255" t="str">
        <f>IF('Council Own'!O316="C","E","")</f>
        <v/>
      </c>
      <c r="Y97" s="267"/>
      <c r="Z97" s="255" t="str">
        <f>IF('Council Own'!P316="C","E","")</f>
        <v/>
      </c>
      <c r="AA97" s="267"/>
      <c r="AB97" s="255" t="str">
        <f>IF('Council Own'!Q316="C","E","")</f>
        <v/>
      </c>
      <c r="AC97" s="267"/>
      <c r="AD97" s="255" t="str">
        <f>IF('Council Own'!R316="C","E","")</f>
        <v/>
      </c>
      <c r="AE97" s="268"/>
      <c r="AF97" s="255" t="str">
        <f>IF('Council Own'!S316="C","E","")</f>
        <v/>
      </c>
      <c r="AG97" s="267"/>
      <c r="AH97" s="255" t="str">
        <f>IF('Council Own'!T316="C","E","")</f>
        <v/>
      </c>
      <c r="AI97" s="267"/>
      <c r="AJ97" s="255" t="str">
        <f>IF('Council Own'!U316="C","E","")</f>
        <v/>
      </c>
      <c r="AK97" s="267"/>
      <c r="AL97" s="255" t="str">
        <f>IF('Council Own'!V316="C","E","")</f>
        <v/>
      </c>
      <c r="AM97" s="267"/>
      <c r="AN97" s="255" t="str">
        <f>IF('Council Own'!W316="C","E","")</f>
        <v/>
      </c>
      <c r="AO97" s="267"/>
      <c r="AP97" s="255" t="str">
        <f>IF('Council Own'!X316="C","E","")</f>
        <v/>
      </c>
      <c r="AQ97" s="267"/>
      <c r="AR97" s="255" t="str">
        <f>IF('Council Own'!Y316="C","E","")</f>
        <v/>
      </c>
      <c r="AS97" s="267"/>
      <c r="AT97" s="255" t="str">
        <f>IF('Council Own'!Z316="C","E","")</f>
        <v/>
      </c>
      <c r="AU97" s="267"/>
      <c r="AV97" s="255" t="str">
        <f>IF('Council Own'!AA316="C","E","")</f>
        <v/>
      </c>
      <c r="AW97" s="267"/>
      <c r="AX97" s="255" t="str">
        <f>IF('Council Own'!AB316="C","E","")</f>
        <v/>
      </c>
      <c r="AY97" s="267"/>
      <c r="AZ97" s="255" t="str">
        <f>IF('Council Own'!AC316="C","E","")</f>
        <v/>
      </c>
      <c r="BA97" s="267"/>
      <c r="BB97" s="255" t="str">
        <f>IF('Council Own'!AD316="C","E","")</f>
        <v/>
      </c>
      <c r="BC97" s="267"/>
      <c r="BD97" s="255" t="str">
        <f>IF('Council Own'!AE316="C","E","")</f>
        <v/>
      </c>
      <c r="BE97" s="267"/>
      <c r="BF97" s="255" t="str">
        <f>IF('Council Own'!AF316="C","E","")</f>
        <v/>
      </c>
      <c r="BG97" s="267"/>
      <c r="BH97" s="255" t="str">
        <f>IF('Council Own'!AG316="C","E","")</f>
        <v/>
      </c>
      <c r="BI97" s="268"/>
    </row>
    <row r="98" spans="1:61">
      <c r="A98" s="254" t="str">
        <f>'Council Own'!B318</f>
        <v>&lt;&lt;List Badge 14 Here&gt;&gt;</v>
      </c>
      <c r="B98" s="255" t="str">
        <f>IF('Council Own'!D340="C","E","")</f>
        <v/>
      </c>
      <c r="C98" s="267"/>
      <c r="D98" s="255" t="str">
        <f>IF('Council Own'!E340="C","E","")</f>
        <v/>
      </c>
      <c r="E98" s="267"/>
      <c r="F98" s="255" t="str">
        <f>IF('Council Own'!F340="C","E","")</f>
        <v/>
      </c>
      <c r="G98" s="267"/>
      <c r="H98" s="255" t="str">
        <f>IF('Council Own'!G340="C","E","")</f>
        <v/>
      </c>
      <c r="I98" s="267"/>
      <c r="J98" s="255" t="str">
        <f>IF('Council Own'!H340="C","E","")</f>
        <v/>
      </c>
      <c r="K98" s="267"/>
      <c r="L98" s="255" t="str">
        <f>IF('Council Own'!I340="C","E","")</f>
        <v/>
      </c>
      <c r="M98" s="267"/>
      <c r="N98" s="255" t="str">
        <f>IF('Council Own'!J340="C","E","")</f>
        <v/>
      </c>
      <c r="O98" s="267"/>
      <c r="P98" s="255" t="str">
        <f>IF('Council Own'!K340="C","E","")</f>
        <v/>
      </c>
      <c r="Q98" s="267"/>
      <c r="R98" s="255" t="str">
        <f>IF('Council Own'!L340="C","E","")</f>
        <v/>
      </c>
      <c r="S98" s="267"/>
      <c r="T98" s="255" t="str">
        <f>IF('Council Own'!M340="C","E","")</f>
        <v/>
      </c>
      <c r="U98" s="267"/>
      <c r="V98" s="255" t="str">
        <f>IF('Council Own'!N340="C","E","")</f>
        <v/>
      </c>
      <c r="W98" s="267"/>
      <c r="X98" s="255" t="str">
        <f>IF('Council Own'!O340="C","E","")</f>
        <v/>
      </c>
      <c r="Y98" s="267"/>
      <c r="Z98" s="255" t="str">
        <f>IF('Council Own'!P340="C","E","")</f>
        <v/>
      </c>
      <c r="AA98" s="267"/>
      <c r="AB98" s="255" t="str">
        <f>IF('Council Own'!Q340="C","E","")</f>
        <v/>
      </c>
      <c r="AC98" s="267"/>
      <c r="AD98" s="255" t="str">
        <f>IF('Council Own'!R340="C","E","")</f>
        <v/>
      </c>
      <c r="AE98" s="268"/>
      <c r="AF98" s="255" t="str">
        <f>IF('Council Own'!S340="C","E","")</f>
        <v/>
      </c>
      <c r="AG98" s="267"/>
      <c r="AH98" s="255" t="str">
        <f>IF('Council Own'!T340="C","E","")</f>
        <v/>
      </c>
      <c r="AI98" s="267"/>
      <c r="AJ98" s="255" t="str">
        <f>IF('Council Own'!U340="C","E","")</f>
        <v/>
      </c>
      <c r="AK98" s="267"/>
      <c r="AL98" s="255" t="str">
        <f>IF('Council Own'!V340="C","E","")</f>
        <v/>
      </c>
      <c r="AM98" s="267"/>
      <c r="AN98" s="255" t="str">
        <f>IF('Council Own'!W340="C","E","")</f>
        <v/>
      </c>
      <c r="AO98" s="267"/>
      <c r="AP98" s="255" t="str">
        <f>IF('Council Own'!X340="C","E","")</f>
        <v/>
      </c>
      <c r="AQ98" s="267"/>
      <c r="AR98" s="255" t="str">
        <f>IF('Council Own'!Y340="C","E","")</f>
        <v/>
      </c>
      <c r="AS98" s="267"/>
      <c r="AT98" s="255" t="str">
        <f>IF('Council Own'!Z340="C","E","")</f>
        <v/>
      </c>
      <c r="AU98" s="267"/>
      <c r="AV98" s="255" t="str">
        <f>IF('Council Own'!AA340="C","E","")</f>
        <v/>
      </c>
      <c r="AW98" s="267"/>
      <c r="AX98" s="255" t="str">
        <f>IF('Council Own'!AB340="C","E","")</f>
        <v/>
      </c>
      <c r="AY98" s="267"/>
      <c r="AZ98" s="255" t="str">
        <f>IF('Council Own'!AC340="C","E","")</f>
        <v/>
      </c>
      <c r="BA98" s="267"/>
      <c r="BB98" s="255" t="str">
        <f>IF('Council Own'!AD340="C","E","")</f>
        <v/>
      </c>
      <c r="BC98" s="267"/>
      <c r="BD98" s="255" t="str">
        <f>IF('Council Own'!AE340="C","E","")</f>
        <v/>
      </c>
      <c r="BE98" s="267"/>
      <c r="BF98" s="255" t="str">
        <f>IF('Council Own'!AF340="C","E","")</f>
        <v/>
      </c>
      <c r="BG98" s="267"/>
      <c r="BH98" s="255" t="str">
        <f>IF('Council Own'!AG340="C","E","")</f>
        <v/>
      </c>
      <c r="BI98" s="268"/>
    </row>
    <row r="99" spans="1:61">
      <c r="A99" s="254" t="str">
        <f>'Council Own'!B342</f>
        <v>&lt;&lt;List Badge 15 Here&gt;&gt;</v>
      </c>
      <c r="B99" s="255" t="str">
        <f>IF('Council Own'!D364="C","E","")</f>
        <v/>
      </c>
      <c r="C99" s="267"/>
      <c r="D99" s="255" t="str">
        <f>IF('Council Own'!E364="C","E","")</f>
        <v/>
      </c>
      <c r="E99" s="267"/>
      <c r="F99" s="255" t="str">
        <f>IF('Council Own'!F364="C","E","")</f>
        <v/>
      </c>
      <c r="G99" s="267"/>
      <c r="H99" s="255" t="str">
        <f>IF('Council Own'!G364="C","E","")</f>
        <v/>
      </c>
      <c r="I99" s="267"/>
      <c r="J99" s="255" t="str">
        <f>IF('Council Own'!H364="C","E","")</f>
        <v/>
      </c>
      <c r="K99" s="267"/>
      <c r="L99" s="255" t="str">
        <f>IF('Council Own'!I364="C","E","")</f>
        <v/>
      </c>
      <c r="M99" s="267"/>
      <c r="N99" s="255" t="str">
        <f>IF('Council Own'!J364="C","E","")</f>
        <v/>
      </c>
      <c r="O99" s="267"/>
      <c r="P99" s="255" t="str">
        <f>IF('Council Own'!K364="C","E","")</f>
        <v/>
      </c>
      <c r="Q99" s="267"/>
      <c r="R99" s="255" t="str">
        <f>IF('Council Own'!L364="C","E","")</f>
        <v/>
      </c>
      <c r="S99" s="267"/>
      <c r="T99" s="255" t="str">
        <f>IF('Council Own'!M364="C","E","")</f>
        <v/>
      </c>
      <c r="U99" s="267"/>
      <c r="V99" s="255" t="str">
        <f>IF('Council Own'!N364="C","E","")</f>
        <v/>
      </c>
      <c r="W99" s="267"/>
      <c r="X99" s="255" t="str">
        <f>IF('Council Own'!O364="C","E","")</f>
        <v/>
      </c>
      <c r="Y99" s="267"/>
      <c r="Z99" s="255" t="str">
        <f>IF('Council Own'!P364="C","E","")</f>
        <v/>
      </c>
      <c r="AA99" s="267"/>
      <c r="AB99" s="255" t="str">
        <f>IF('Council Own'!Q364="C","E","")</f>
        <v/>
      </c>
      <c r="AC99" s="267"/>
      <c r="AD99" s="255" t="str">
        <f>IF('Council Own'!R364="C","E","")</f>
        <v/>
      </c>
      <c r="AE99" s="268"/>
      <c r="AF99" s="255" t="str">
        <f>IF('Council Own'!S364="C","E","")</f>
        <v/>
      </c>
      <c r="AG99" s="267"/>
      <c r="AH99" s="255" t="str">
        <f>IF('Council Own'!T364="C","E","")</f>
        <v/>
      </c>
      <c r="AI99" s="267"/>
      <c r="AJ99" s="255" t="str">
        <f>IF('Council Own'!U364="C","E","")</f>
        <v/>
      </c>
      <c r="AK99" s="267"/>
      <c r="AL99" s="255" t="str">
        <f>IF('Council Own'!V364="C","E","")</f>
        <v/>
      </c>
      <c r="AM99" s="267"/>
      <c r="AN99" s="255" t="str">
        <f>IF('Council Own'!W364="C","E","")</f>
        <v/>
      </c>
      <c r="AO99" s="267"/>
      <c r="AP99" s="255" t="str">
        <f>IF('Council Own'!X364="C","E","")</f>
        <v/>
      </c>
      <c r="AQ99" s="267"/>
      <c r="AR99" s="255" t="str">
        <f>IF('Council Own'!Y364="C","E","")</f>
        <v/>
      </c>
      <c r="AS99" s="267"/>
      <c r="AT99" s="255" t="str">
        <f>IF('Council Own'!Z364="C","E","")</f>
        <v/>
      </c>
      <c r="AU99" s="267"/>
      <c r="AV99" s="255" t="str">
        <f>IF('Council Own'!AA364="C","E","")</f>
        <v/>
      </c>
      <c r="AW99" s="267"/>
      <c r="AX99" s="255" t="str">
        <f>IF('Council Own'!AB364="C","E","")</f>
        <v/>
      </c>
      <c r="AY99" s="267"/>
      <c r="AZ99" s="255" t="str">
        <f>IF('Council Own'!AC364="C","E","")</f>
        <v/>
      </c>
      <c r="BA99" s="267"/>
      <c r="BB99" s="255" t="str">
        <f>IF('Council Own'!AD364="C","E","")</f>
        <v/>
      </c>
      <c r="BC99" s="267"/>
      <c r="BD99" s="255" t="str">
        <f>IF('Council Own'!AE364="C","E","")</f>
        <v/>
      </c>
      <c r="BE99" s="267"/>
      <c r="BF99" s="255" t="str">
        <f>IF('Council Own'!AF364="C","E","")</f>
        <v/>
      </c>
      <c r="BG99" s="267"/>
      <c r="BH99" s="255" t="str">
        <f>IF('Council Own'!AG364="C","E","")</f>
        <v/>
      </c>
      <c r="BI99" s="268"/>
    </row>
    <row r="100" spans="1:61">
      <c r="A100" s="51" t="s">
        <v>1146</v>
      </c>
      <c r="B100" s="269"/>
      <c r="C100" s="253"/>
      <c r="D100" s="269"/>
      <c r="E100" s="253"/>
      <c r="F100" s="269"/>
      <c r="G100" s="253"/>
      <c r="H100" s="269"/>
      <c r="I100" s="253"/>
      <c r="J100" s="269"/>
      <c r="K100" s="253"/>
      <c r="L100" s="269"/>
      <c r="M100" s="253"/>
      <c r="N100" s="269"/>
      <c r="O100" s="253"/>
      <c r="P100" s="269"/>
      <c r="Q100" s="253"/>
      <c r="R100" s="269"/>
      <c r="S100" s="253"/>
      <c r="T100" s="269"/>
      <c r="U100" s="253"/>
      <c r="V100" s="269"/>
      <c r="W100" s="253"/>
      <c r="X100" s="269"/>
      <c r="Y100" s="253"/>
      <c r="Z100" s="269"/>
      <c r="AA100" s="253"/>
      <c r="AB100" s="269"/>
      <c r="AC100" s="253"/>
      <c r="AD100" s="269"/>
      <c r="AE100" s="253"/>
      <c r="AF100" s="269"/>
      <c r="AG100" s="253"/>
      <c r="AH100" s="269"/>
      <c r="AI100" s="253"/>
      <c r="AJ100" s="269"/>
      <c r="AK100" s="253"/>
      <c r="AL100" s="269"/>
      <c r="AM100" s="253"/>
      <c r="AN100" s="269"/>
      <c r="AO100" s="253"/>
      <c r="AP100" s="269"/>
      <c r="AQ100" s="253"/>
      <c r="AR100" s="269"/>
      <c r="AS100" s="253"/>
      <c r="AT100" s="269"/>
      <c r="AU100" s="253"/>
      <c r="AV100" s="269"/>
      <c r="AW100" s="253"/>
      <c r="AX100" s="269"/>
      <c r="AY100" s="253"/>
      <c r="AZ100" s="269"/>
      <c r="BA100" s="253"/>
      <c r="BB100" s="269"/>
      <c r="BC100" s="253"/>
      <c r="BD100" s="269"/>
      <c r="BE100" s="253"/>
      <c r="BF100" s="269"/>
      <c r="BG100" s="253"/>
      <c r="BH100" s="269"/>
      <c r="BI100" s="258"/>
    </row>
    <row r="101" spans="1:61">
      <c r="A101" s="266" t="str">
        <f>'Age-Level'!B5</f>
        <v>Cookie Entrepreneur Family (Year 1)</v>
      </c>
      <c r="B101" s="255" t="str">
        <f>IF('Age-Level'!D11="C","E","")</f>
        <v/>
      </c>
      <c r="C101" s="256"/>
      <c r="D101" s="255" t="str">
        <f>IF('Age-Level'!E11="C","E","")</f>
        <v/>
      </c>
      <c r="E101" s="256"/>
      <c r="F101" s="255" t="str">
        <f>IF('Age-Level'!F11="C","E","")</f>
        <v/>
      </c>
      <c r="G101" s="256"/>
      <c r="H101" s="255" t="str">
        <f>IF('Age-Level'!G11="C","E","")</f>
        <v/>
      </c>
      <c r="I101" s="256"/>
      <c r="J101" s="255" t="str">
        <f>IF('Age-Level'!H11="C","E","")</f>
        <v/>
      </c>
      <c r="K101" s="256"/>
      <c r="L101" s="255" t="str">
        <f>IF('Age-Level'!I11="C","E","")</f>
        <v/>
      </c>
      <c r="M101" s="256"/>
      <c r="N101" s="255" t="str">
        <f>IF('Age-Level'!J11="C","E","")</f>
        <v/>
      </c>
      <c r="O101" s="256"/>
      <c r="P101" s="255" t="str">
        <f>IF('Age-Level'!K11="C","E","")</f>
        <v/>
      </c>
      <c r="Q101" s="256"/>
      <c r="R101" s="255" t="str">
        <f>IF('Age-Level'!L11="C","E","")</f>
        <v/>
      </c>
      <c r="S101" s="256"/>
      <c r="T101" s="255" t="str">
        <f>IF('Age-Level'!M11="C","E","")</f>
        <v/>
      </c>
      <c r="U101" s="256"/>
      <c r="V101" s="255" t="str">
        <f>IF('Age-Level'!N11="C","E","")</f>
        <v/>
      </c>
      <c r="W101" s="256"/>
      <c r="X101" s="255" t="str">
        <f>IF('Age-Level'!O11="C","E","")</f>
        <v/>
      </c>
      <c r="Y101" s="256"/>
      <c r="Z101" s="255" t="str">
        <f>IF('Age-Level'!P11="C","E","")</f>
        <v/>
      </c>
      <c r="AA101" s="256"/>
      <c r="AB101" s="255" t="str">
        <f>IF('Age-Level'!Q11="C","E","")</f>
        <v/>
      </c>
      <c r="AC101" s="256"/>
      <c r="AD101" s="255" t="str">
        <f>IF('Age-Level'!R11="C","E","")</f>
        <v/>
      </c>
      <c r="AE101" s="257"/>
      <c r="AF101" s="255" t="str">
        <f>IF('Age-Level'!S11="C","E","")</f>
        <v/>
      </c>
      <c r="AG101" s="256"/>
      <c r="AH101" s="255" t="str">
        <f>IF('Age-Level'!T11="C","E","")</f>
        <v/>
      </c>
      <c r="AI101" s="256"/>
      <c r="AJ101" s="255" t="str">
        <f>IF('Age-Level'!U11="C","E","")</f>
        <v/>
      </c>
      <c r="AK101" s="256"/>
      <c r="AL101" s="255" t="str">
        <f>IF('Age-Level'!V11="C","E","")</f>
        <v/>
      </c>
      <c r="AM101" s="256"/>
      <c r="AN101" s="255" t="str">
        <f>IF('Age-Level'!W11="C","E","")</f>
        <v/>
      </c>
      <c r="AO101" s="256"/>
      <c r="AP101" s="255" t="str">
        <f>IF('Age-Level'!X11="C","E","")</f>
        <v/>
      </c>
      <c r="AQ101" s="256"/>
      <c r="AR101" s="255" t="str">
        <f>IF('Age-Level'!Y11="C","E","")</f>
        <v/>
      </c>
      <c r="AS101" s="256"/>
      <c r="AT101" s="255" t="str">
        <f>IF('Age-Level'!Z11="C","E","")</f>
        <v/>
      </c>
      <c r="AU101" s="256"/>
      <c r="AV101" s="255" t="str">
        <f>IF('Age-Level'!AA11="C","E","")</f>
        <v/>
      </c>
      <c r="AW101" s="256"/>
      <c r="AX101" s="255" t="str">
        <f>IF('Age-Level'!AB11="C","E","")</f>
        <v/>
      </c>
      <c r="AY101" s="256"/>
      <c r="AZ101" s="255" t="str">
        <f>IF('Age-Level'!AC11="C","E","")</f>
        <v/>
      </c>
      <c r="BA101" s="256"/>
      <c r="BB101" s="255" t="str">
        <f>IF('Age-Level'!AD11="C","E","")</f>
        <v/>
      </c>
      <c r="BC101" s="256"/>
      <c r="BD101" s="255" t="str">
        <f>IF('Age-Level'!AE11="C","E","")</f>
        <v/>
      </c>
      <c r="BE101" s="256"/>
      <c r="BF101" s="255" t="str">
        <f>IF('Age-Level'!AF11="C","E","")</f>
        <v/>
      </c>
      <c r="BG101" s="256"/>
      <c r="BH101" s="255" t="str">
        <f>IF('Age-Level'!AG11="C","E","")</f>
        <v/>
      </c>
      <c r="BI101" s="257"/>
    </row>
    <row r="102" spans="1:61">
      <c r="A102" s="266" t="str">
        <f>'Age-Level'!B12</f>
        <v>Cookie Entrepreneur Family (Year 2)</v>
      </c>
      <c r="B102" s="255" t="str">
        <f>IF('Age-Level'!D18="C","E","")</f>
        <v/>
      </c>
      <c r="C102" s="256"/>
      <c r="D102" s="255" t="str">
        <f>IF('Age-Level'!E18="C","E","")</f>
        <v/>
      </c>
      <c r="E102" s="256"/>
      <c r="F102" s="255" t="str">
        <f>IF('Age-Level'!F18="C","E","")</f>
        <v/>
      </c>
      <c r="G102" s="256"/>
      <c r="H102" s="255" t="str">
        <f>IF('Age-Level'!G18="C","E","")</f>
        <v/>
      </c>
      <c r="I102" s="256"/>
      <c r="J102" s="255" t="str">
        <f>IF('Age-Level'!H18="C","E","")</f>
        <v/>
      </c>
      <c r="K102" s="256"/>
      <c r="L102" s="255" t="str">
        <f>IF('Age-Level'!I18="C","E","")</f>
        <v/>
      </c>
      <c r="M102" s="256"/>
      <c r="N102" s="255" t="str">
        <f>IF('Age-Level'!J18="C","E","")</f>
        <v/>
      </c>
      <c r="O102" s="256"/>
      <c r="P102" s="255" t="str">
        <f>IF('Age-Level'!K18="C","E","")</f>
        <v/>
      </c>
      <c r="Q102" s="256"/>
      <c r="R102" s="255" t="str">
        <f>IF('Age-Level'!L18="C","E","")</f>
        <v/>
      </c>
      <c r="S102" s="256"/>
      <c r="T102" s="255" t="str">
        <f>IF('Age-Level'!M18="C","E","")</f>
        <v/>
      </c>
      <c r="U102" s="256"/>
      <c r="V102" s="255" t="str">
        <f>IF('Age-Level'!N18="C","E","")</f>
        <v/>
      </c>
      <c r="W102" s="256"/>
      <c r="X102" s="255" t="str">
        <f>IF('Age-Level'!O18="C","E","")</f>
        <v/>
      </c>
      <c r="Y102" s="256"/>
      <c r="Z102" s="255" t="str">
        <f>IF('Age-Level'!P18="C","E","")</f>
        <v/>
      </c>
      <c r="AA102" s="256"/>
      <c r="AB102" s="255" t="str">
        <f>IF('Age-Level'!Q18="C","E","")</f>
        <v/>
      </c>
      <c r="AC102" s="256"/>
      <c r="AD102" s="255" t="str">
        <f>IF('Age-Level'!R18="C","E","")</f>
        <v/>
      </c>
      <c r="AE102" s="257"/>
      <c r="AF102" s="255" t="str">
        <f>IF('Age-Level'!S18="C","E","")</f>
        <v/>
      </c>
      <c r="AG102" s="256"/>
      <c r="AH102" s="255" t="str">
        <f>IF('Age-Level'!T18="C","E","")</f>
        <v/>
      </c>
      <c r="AI102" s="256"/>
      <c r="AJ102" s="255" t="str">
        <f>IF('Age-Level'!U18="C","E","")</f>
        <v/>
      </c>
      <c r="AK102" s="256"/>
      <c r="AL102" s="255" t="str">
        <f>IF('Age-Level'!V18="C","E","")</f>
        <v/>
      </c>
      <c r="AM102" s="256"/>
      <c r="AN102" s="255" t="str">
        <f>IF('Age-Level'!W18="C","E","")</f>
        <v/>
      </c>
      <c r="AO102" s="256"/>
      <c r="AP102" s="255" t="str">
        <f>IF('Age-Level'!X18="C","E","")</f>
        <v/>
      </c>
      <c r="AQ102" s="256"/>
      <c r="AR102" s="255" t="str">
        <f>IF('Age-Level'!Y18="C","E","")</f>
        <v/>
      </c>
      <c r="AS102" s="256"/>
      <c r="AT102" s="255" t="str">
        <f>IF('Age-Level'!Z18="C","E","")</f>
        <v/>
      </c>
      <c r="AU102" s="256"/>
      <c r="AV102" s="255" t="str">
        <f>IF('Age-Level'!AA18="C","E","")</f>
        <v/>
      </c>
      <c r="AW102" s="256"/>
      <c r="AX102" s="255" t="str">
        <f>IF('Age-Level'!AB18="C","E","")</f>
        <v/>
      </c>
      <c r="AY102" s="256"/>
      <c r="AZ102" s="255" t="str">
        <f>IF('Age-Level'!AC18="C","E","")</f>
        <v/>
      </c>
      <c r="BA102" s="256"/>
      <c r="BB102" s="255" t="str">
        <f>IF('Age-Level'!AD18="C","E","")</f>
        <v/>
      </c>
      <c r="BC102" s="256"/>
      <c r="BD102" s="255" t="str">
        <f>IF('Age-Level'!AE18="C","E","")</f>
        <v/>
      </c>
      <c r="BE102" s="256"/>
      <c r="BF102" s="255" t="str">
        <f>IF('Age-Level'!AF18="C","E","")</f>
        <v/>
      </c>
      <c r="BG102" s="256"/>
      <c r="BH102" s="255" t="str">
        <f>IF('Age-Level'!AG18="C","E","")</f>
        <v/>
      </c>
      <c r="BI102" s="257"/>
    </row>
    <row r="103" spans="1:61">
      <c r="A103" s="266" t="str">
        <f>'Age-Level'!B19</f>
        <v>Cookie Entrepreneur Family (Year 3)</v>
      </c>
      <c r="B103" s="255" t="str">
        <f>IF('Age-Level'!D25="C","E","")</f>
        <v/>
      </c>
      <c r="C103" s="256"/>
      <c r="D103" s="255" t="str">
        <f>IF('Age-Level'!E25="C","E","")</f>
        <v/>
      </c>
      <c r="E103" s="256"/>
      <c r="F103" s="255" t="str">
        <f>IF('Age-Level'!F25="C","E","")</f>
        <v/>
      </c>
      <c r="G103" s="256"/>
      <c r="H103" s="255" t="str">
        <f>IF('Age-Level'!G25="C","E","")</f>
        <v/>
      </c>
      <c r="I103" s="256"/>
      <c r="J103" s="255" t="str">
        <f>IF('Age-Level'!H25="C","E","")</f>
        <v/>
      </c>
      <c r="K103" s="256"/>
      <c r="L103" s="255" t="str">
        <f>IF('Age-Level'!I25="C","E","")</f>
        <v/>
      </c>
      <c r="M103" s="256"/>
      <c r="N103" s="255" t="str">
        <f>IF('Age-Level'!J25="C","E","")</f>
        <v/>
      </c>
      <c r="O103" s="256"/>
      <c r="P103" s="255" t="str">
        <f>IF('Age-Level'!K25="C","E","")</f>
        <v/>
      </c>
      <c r="Q103" s="256"/>
      <c r="R103" s="255" t="str">
        <f>IF('Age-Level'!L25="C","E","")</f>
        <v/>
      </c>
      <c r="S103" s="256"/>
      <c r="T103" s="255" t="str">
        <f>IF('Age-Level'!M25="C","E","")</f>
        <v/>
      </c>
      <c r="U103" s="256"/>
      <c r="V103" s="255" t="str">
        <f>IF('Age-Level'!N25="C","E","")</f>
        <v/>
      </c>
      <c r="W103" s="256"/>
      <c r="X103" s="255" t="str">
        <f>IF('Age-Level'!O25="C","E","")</f>
        <v/>
      </c>
      <c r="Y103" s="256"/>
      <c r="Z103" s="255" t="str">
        <f>IF('Age-Level'!P25="C","E","")</f>
        <v/>
      </c>
      <c r="AA103" s="256"/>
      <c r="AB103" s="255" t="str">
        <f>IF('Age-Level'!Q25="C","E","")</f>
        <v/>
      </c>
      <c r="AC103" s="256"/>
      <c r="AD103" s="255" t="str">
        <f>IF('Age-Level'!R25="C","E","")</f>
        <v/>
      </c>
      <c r="AE103" s="257"/>
      <c r="AF103" s="255" t="str">
        <f>IF('Age-Level'!S25="C","E","")</f>
        <v/>
      </c>
      <c r="AG103" s="256"/>
      <c r="AH103" s="255" t="str">
        <f>IF('Age-Level'!T25="C","E","")</f>
        <v/>
      </c>
      <c r="AI103" s="256"/>
      <c r="AJ103" s="255" t="str">
        <f>IF('Age-Level'!U25="C","E","")</f>
        <v/>
      </c>
      <c r="AK103" s="256"/>
      <c r="AL103" s="255" t="str">
        <f>IF('Age-Level'!V25="C","E","")</f>
        <v/>
      </c>
      <c r="AM103" s="256"/>
      <c r="AN103" s="255" t="str">
        <f>IF('Age-Level'!W25="C","E","")</f>
        <v/>
      </c>
      <c r="AO103" s="256"/>
      <c r="AP103" s="255" t="str">
        <f>IF('Age-Level'!X25="C","E","")</f>
        <v/>
      </c>
      <c r="AQ103" s="256"/>
      <c r="AR103" s="255" t="str">
        <f>IF('Age-Level'!Y25="C","E","")</f>
        <v/>
      </c>
      <c r="AS103" s="256"/>
      <c r="AT103" s="255" t="str">
        <f>IF('Age-Level'!Z25="C","E","")</f>
        <v/>
      </c>
      <c r="AU103" s="256"/>
      <c r="AV103" s="255" t="str">
        <f>IF('Age-Level'!AA25="C","E","")</f>
        <v/>
      </c>
      <c r="AW103" s="256"/>
      <c r="AX103" s="255" t="str">
        <f>IF('Age-Level'!AB25="C","E","")</f>
        <v/>
      </c>
      <c r="AY103" s="256"/>
      <c r="AZ103" s="255" t="str">
        <f>IF('Age-Level'!AC25="C","E","")</f>
        <v/>
      </c>
      <c r="BA103" s="256"/>
      <c r="BB103" s="255" t="str">
        <f>IF('Age-Level'!AD25="C","E","")</f>
        <v/>
      </c>
      <c r="BC103" s="256"/>
      <c r="BD103" s="255" t="str">
        <f>IF('Age-Level'!AE25="C","E","")</f>
        <v/>
      </c>
      <c r="BE103" s="256"/>
      <c r="BF103" s="255" t="str">
        <f>IF('Age-Level'!AF25="C","E","")</f>
        <v/>
      </c>
      <c r="BG103" s="256"/>
      <c r="BH103" s="255" t="str">
        <f>IF('Age-Level'!AG25="C","E","")</f>
        <v/>
      </c>
      <c r="BI103" s="257"/>
    </row>
    <row r="104" spans="1:61">
      <c r="A104" s="266" t="str">
        <f>'Age-Level'!B26</f>
        <v>My Promise, My Faith (Year 1)</v>
      </c>
      <c r="B104" s="255" t="str">
        <f>IF('Age-Level'!D32="C","E","")</f>
        <v/>
      </c>
      <c r="C104" s="256"/>
      <c r="D104" s="255" t="str">
        <f>IF('Age-Level'!E32="C","E","")</f>
        <v/>
      </c>
      <c r="E104" s="256"/>
      <c r="F104" s="255" t="str">
        <f>IF('Age-Level'!F32="C","E","")</f>
        <v/>
      </c>
      <c r="G104" s="256"/>
      <c r="H104" s="255" t="str">
        <f>IF('Age-Level'!G32="C","E","")</f>
        <v/>
      </c>
      <c r="I104" s="256"/>
      <c r="J104" s="255" t="str">
        <f>IF('Age-Level'!H32="C","E","")</f>
        <v/>
      </c>
      <c r="K104" s="256"/>
      <c r="L104" s="255" t="str">
        <f>IF('Age-Level'!I32="C","E","")</f>
        <v/>
      </c>
      <c r="M104" s="256"/>
      <c r="N104" s="255" t="str">
        <f>IF('Age-Level'!J32="C","E","")</f>
        <v/>
      </c>
      <c r="O104" s="256"/>
      <c r="P104" s="255" t="str">
        <f>IF('Age-Level'!K32="C","E","")</f>
        <v/>
      </c>
      <c r="Q104" s="256"/>
      <c r="R104" s="255" t="str">
        <f>IF('Age-Level'!L32="C","E","")</f>
        <v/>
      </c>
      <c r="S104" s="256"/>
      <c r="T104" s="255" t="str">
        <f>IF('Age-Level'!M32="C","E","")</f>
        <v/>
      </c>
      <c r="U104" s="256"/>
      <c r="V104" s="255" t="str">
        <f>IF('Age-Level'!N32="C","E","")</f>
        <v/>
      </c>
      <c r="W104" s="256"/>
      <c r="X104" s="255" t="str">
        <f>IF('Age-Level'!O32="C","E","")</f>
        <v/>
      </c>
      <c r="Y104" s="256"/>
      <c r="Z104" s="255" t="str">
        <f>IF('Age-Level'!P32="C","E","")</f>
        <v/>
      </c>
      <c r="AA104" s="256"/>
      <c r="AB104" s="255" t="str">
        <f>IF('Age-Level'!Q32="C","E","")</f>
        <v/>
      </c>
      <c r="AC104" s="256"/>
      <c r="AD104" s="255" t="str">
        <f>IF('Age-Level'!R32="C","E","")</f>
        <v/>
      </c>
      <c r="AE104" s="257"/>
      <c r="AF104" s="255" t="str">
        <f>IF('Age-Level'!S32="C","E","")</f>
        <v/>
      </c>
      <c r="AG104" s="256"/>
      <c r="AH104" s="255" t="str">
        <f>IF('Age-Level'!T32="C","E","")</f>
        <v/>
      </c>
      <c r="AI104" s="256"/>
      <c r="AJ104" s="255" t="str">
        <f>IF('Age-Level'!U32="C","E","")</f>
        <v/>
      </c>
      <c r="AK104" s="256"/>
      <c r="AL104" s="255" t="str">
        <f>IF('Age-Level'!V32="C","E","")</f>
        <v/>
      </c>
      <c r="AM104" s="256"/>
      <c r="AN104" s="255" t="str">
        <f>IF('Age-Level'!W32="C","E","")</f>
        <v/>
      </c>
      <c r="AO104" s="256"/>
      <c r="AP104" s="255" t="str">
        <f>IF('Age-Level'!X32="C","E","")</f>
        <v/>
      </c>
      <c r="AQ104" s="256"/>
      <c r="AR104" s="255" t="str">
        <f>IF('Age-Level'!Y32="C","E","")</f>
        <v/>
      </c>
      <c r="AS104" s="256"/>
      <c r="AT104" s="255" t="str">
        <f>IF('Age-Level'!Z32="C","E","")</f>
        <v/>
      </c>
      <c r="AU104" s="256"/>
      <c r="AV104" s="255" t="str">
        <f>IF('Age-Level'!AA32="C","E","")</f>
        <v/>
      </c>
      <c r="AW104" s="256"/>
      <c r="AX104" s="255" t="str">
        <f>IF('Age-Level'!AB32="C","E","")</f>
        <v/>
      </c>
      <c r="AY104" s="256"/>
      <c r="AZ104" s="255" t="str">
        <f>IF('Age-Level'!AC32="C","E","")</f>
        <v/>
      </c>
      <c r="BA104" s="256"/>
      <c r="BB104" s="255" t="str">
        <f>IF('Age-Level'!AD32="C","E","")</f>
        <v/>
      </c>
      <c r="BC104" s="256"/>
      <c r="BD104" s="255" t="str">
        <f>IF('Age-Level'!AE32="C","E","")</f>
        <v/>
      </c>
      <c r="BE104" s="256"/>
      <c r="BF104" s="255" t="str">
        <f>IF('Age-Level'!AF32="C","E","")</f>
        <v/>
      </c>
      <c r="BG104" s="256"/>
      <c r="BH104" s="255" t="str">
        <f>IF('Age-Level'!AG32="C","E","")</f>
        <v/>
      </c>
      <c r="BI104" s="257"/>
    </row>
    <row r="105" spans="1:61">
      <c r="A105" s="266" t="str">
        <f>'Age-Level'!B33</f>
        <v>My Promise, My Faith (Year 2)</v>
      </c>
      <c r="B105" s="255" t="str">
        <f>IF('Age-Level'!D39="C","E","")</f>
        <v/>
      </c>
      <c r="C105" s="256"/>
      <c r="D105" s="255" t="str">
        <f>IF('Age-Level'!E39="C","E","")</f>
        <v/>
      </c>
      <c r="E105" s="256"/>
      <c r="F105" s="255" t="str">
        <f>IF('Age-Level'!F39="C","E","")</f>
        <v/>
      </c>
      <c r="G105" s="256"/>
      <c r="H105" s="255" t="str">
        <f>IF('Age-Level'!G39="C","E","")</f>
        <v/>
      </c>
      <c r="I105" s="256"/>
      <c r="J105" s="255" t="str">
        <f>IF('Age-Level'!H39="C","E","")</f>
        <v/>
      </c>
      <c r="K105" s="256"/>
      <c r="L105" s="255" t="str">
        <f>IF('Age-Level'!I39="C","E","")</f>
        <v/>
      </c>
      <c r="M105" s="256"/>
      <c r="N105" s="255" t="str">
        <f>IF('Age-Level'!J39="C","E","")</f>
        <v/>
      </c>
      <c r="O105" s="256"/>
      <c r="P105" s="255" t="str">
        <f>IF('Age-Level'!K39="C","E","")</f>
        <v/>
      </c>
      <c r="Q105" s="256"/>
      <c r="R105" s="255" t="str">
        <f>IF('Age-Level'!L39="C","E","")</f>
        <v/>
      </c>
      <c r="S105" s="256"/>
      <c r="T105" s="255" t="str">
        <f>IF('Age-Level'!M39="C","E","")</f>
        <v/>
      </c>
      <c r="U105" s="256"/>
      <c r="V105" s="255" t="str">
        <f>IF('Age-Level'!N39="C","E","")</f>
        <v/>
      </c>
      <c r="W105" s="256"/>
      <c r="X105" s="255" t="str">
        <f>IF('Age-Level'!O39="C","E","")</f>
        <v/>
      </c>
      <c r="Y105" s="256"/>
      <c r="Z105" s="255" t="str">
        <f>IF('Age-Level'!P39="C","E","")</f>
        <v/>
      </c>
      <c r="AA105" s="256"/>
      <c r="AB105" s="255" t="str">
        <f>IF('Age-Level'!Q39="C","E","")</f>
        <v/>
      </c>
      <c r="AC105" s="256"/>
      <c r="AD105" s="255" t="str">
        <f>IF('Age-Level'!R39="C","E","")</f>
        <v/>
      </c>
      <c r="AE105" s="257"/>
      <c r="AF105" s="255" t="str">
        <f>IF('Age-Level'!S39="C","E","")</f>
        <v/>
      </c>
      <c r="AG105" s="256"/>
      <c r="AH105" s="255" t="str">
        <f>IF('Age-Level'!T39="C","E","")</f>
        <v/>
      </c>
      <c r="AI105" s="256"/>
      <c r="AJ105" s="255" t="str">
        <f>IF('Age-Level'!U39="C","E","")</f>
        <v/>
      </c>
      <c r="AK105" s="256"/>
      <c r="AL105" s="255" t="str">
        <f>IF('Age-Level'!V39="C","E","")</f>
        <v/>
      </c>
      <c r="AM105" s="256"/>
      <c r="AN105" s="255" t="str">
        <f>IF('Age-Level'!W39="C","E","")</f>
        <v/>
      </c>
      <c r="AO105" s="256"/>
      <c r="AP105" s="255" t="str">
        <f>IF('Age-Level'!X39="C","E","")</f>
        <v/>
      </c>
      <c r="AQ105" s="256"/>
      <c r="AR105" s="255" t="str">
        <f>IF('Age-Level'!Y39="C","E","")</f>
        <v/>
      </c>
      <c r="AS105" s="256"/>
      <c r="AT105" s="255" t="str">
        <f>IF('Age-Level'!Z39="C","E","")</f>
        <v/>
      </c>
      <c r="AU105" s="256"/>
      <c r="AV105" s="255" t="str">
        <f>IF('Age-Level'!AA39="C","E","")</f>
        <v/>
      </c>
      <c r="AW105" s="256"/>
      <c r="AX105" s="255" t="str">
        <f>IF('Age-Level'!AB39="C","E","")</f>
        <v/>
      </c>
      <c r="AY105" s="256"/>
      <c r="AZ105" s="255" t="str">
        <f>IF('Age-Level'!AC39="C","E","")</f>
        <v/>
      </c>
      <c r="BA105" s="256"/>
      <c r="BB105" s="255" t="str">
        <f>IF('Age-Level'!AD39="C","E","")</f>
        <v/>
      </c>
      <c r="BC105" s="256"/>
      <c r="BD105" s="255" t="str">
        <f>IF('Age-Level'!AE39="C","E","")</f>
        <v/>
      </c>
      <c r="BE105" s="256"/>
      <c r="BF105" s="255" t="str">
        <f>IF('Age-Level'!AF39="C","E","")</f>
        <v/>
      </c>
      <c r="BG105" s="256"/>
      <c r="BH105" s="255" t="str">
        <f>IF('Age-Level'!AG39="C","E","")</f>
        <v/>
      </c>
      <c r="BI105" s="257"/>
    </row>
    <row r="106" spans="1:61">
      <c r="A106" s="266" t="str">
        <f>'Age-Level'!B40</f>
        <v>My Promise, My Faith (Year 3)</v>
      </c>
      <c r="B106" s="255" t="str">
        <f>IF('Age-Level'!D46="C","E","")</f>
        <v/>
      </c>
      <c r="C106" s="256"/>
      <c r="D106" s="255" t="str">
        <f>IF('Age-Level'!E46="C","E","")</f>
        <v/>
      </c>
      <c r="E106" s="256"/>
      <c r="F106" s="255" t="str">
        <f>IF('Age-Level'!F46="C","E","")</f>
        <v/>
      </c>
      <c r="G106" s="256"/>
      <c r="H106" s="255" t="str">
        <f>IF('Age-Level'!G46="C","E","")</f>
        <v/>
      </c>
      <c r="I106" s="256"/>
      <c r="J106" s="255" t="str">
        <f>IF('Age-Level'!H46="C","E","")</f>
        <v/>
      </c>
      <c r="K106" s="256"/>
      <c r="L106" s="255" t="str">
        <f>IF('Age-Level'!I46="C","E","")</f>
        <v/>
      </c>
      <c r="M106" s="256"/>
      <c r="N106" s="255" t="str">
        <f>IF('Age-Level'!J46="C","E","")</f>
        <v/>
      </c>
      <c r="O106" s="256"/>
      <c r="P106" s="255" t="str">
        <f>IF('Age-Level'!K46="C","E","")</f>
        <v/>
      </c>
      <c r="Q106" s="256"/>
      <c r="R106" s="255" t="str">
        <f>IF('Age-Level'!L46="C","E","")</f>
        <v/>
      </c>
      <c r="S106" s="256"/>
      <c r="T106" s="255" t="str">
        <f>IF('Age-Level'!M46="C","E","")</f>
        <v/>
      </c>
      <c r="U106" s="256"/>
      <c r="V106" s="255" t="str">
        <f>IF('Age-Level'!N46="C","E","")</f>
        <v/>
      </c>
      <c r="W106" s="256"/>
      <c r="X106" s="255" t="str">
        <f>IF('Age-Level'!O46="C","E","")</f>
        <v/>
      </c>
      <c r="Y106" s="256"/>
      <c r="Z106" s="255" t="str">
        <f>IF('Age-Level'!P46="C","E","")</f>
        <v/>
      </c>
      <c r="AA106" s="256"/>
      <c r="AB106" s="255" t="str">
        <f>IF('Age-Level'!Q46="C","E","")</f>
        <v/>
      </c>
      <c r="AC106" s="256"/>
      <c r="AD106" s="255" t="str">
        <f>IF('Age-Level'!R46="C","E","")</f>
        <v/>
      </c>
      <c r="AE106" s="257"/>
      <c r="AF106" s="255" t="str">
        <f>IF('Age-Level'!S46="C","E","")</f>
        <v/>
      </c>
      <c r="AG106" s="256"/>
      <c r="AH106" s="255" t="str">
        <f>IF('Age-Level'!T46="C","E","")</f>
        <v/>
      </c>
      <c r="AI106" s="256"/>
      <c r="AJ106" s="255" t="str">
        <f>IF('Age-Level'!U46="C","E","")</f>
        <v/>
      </c>
      <c r="AK106" s="256"/>
      <c r="AL106" s="255" t="str">
        <f>IF('Age-Level'!V46="C","E","")</f>
        <v/>
      </c>
      <c r="AM106" s="256"/>
      <c r="AN106" s="255" t="str">
        <f>IF('Age-Level'!W46="C","E","")</f>
        <v/>
      </c>
      <c r="AO106" s="256"/>
      <c r="AP106" s="255" t="str">
        <f>IF('Age-Level'!X46="C","E","")</f>
        <v/>
      </c>
      <c r="AQ106" s="256"/>
      <c r="AR106" s="255" t="str">
        <f>IF('Age-Level'!Y46="C","E","")</f>
        <v/>
      </c>
      <c r="AS106" s="256"/>
      <c r="AT106" s="255" t="str">
        <f>IF('Age-Level'!Z46="C","E","")</f>
        <v/>
      </c>
      <c r="AU106" s="256"/>
      <c r="AV106" s="255" t="str">
        <f>IF('Age-Level'!AA46="C","E","")</f>
        <v/>
      </c>
      <c r="AW106" s="256"/>
      <c r="AX106" s="255" t="str">
        <f>IF('Age-Level'!AB46="C","E","")</f>
        <v/>
      </c>
      <c r="AY106" s="256"/>
      <c r="AZ106" s="255" t="str">
        <f>IF('Age-Level'!AC46="C","E","")</f>
        <v/>
      </c>
      <c r="BA106" s="256"/>
      <c r="BB106" s="255" t="str">
        <f>IF('Age-Level'!AD46="C","E","")</f>
        <v/>
      </c>
      <c r="BC106" s="256"/>
      <c r="BD106" s="255" t="str">
        <f>IF('Age-Level'!AE46="C","E","")</f>
        <v/>
      </c>
      <c r="BE106" s="256"/>
      <c r="BF106" s="255" t="str">
        <f>IF('Age-Level'!AF46="C","E","")</f>
        <v/>
      </c>
      <c r="BG106" s="256"/>
      <c r="BH106" s="255" t="str">
        <f>IF('Age-Level'!AG46="C","E","")</f>
        <v/>
      </c>
      <c r="BI106" s="257"/>
    </row>
    <row r="107" spans="1:61">
      <c r="A107" s="254" t="str">
        <f>'Age-Level'!B47</f>
        <v>Safety Award</v>
      </c>
      <c r="B107" s="255" t="str">
        <f>IF('Age-Level'!D53="C","E","")</f>
        <v/>
      </c>
      <c r="C107" s="267"/>
      <c r="D107" s="255" t="str">
        <f>IF('Age-Level'!E53="C","E","")</f>
        <v/>
      </c>
      <c r="E107" s="267"/>
      <c r="F107" s="255" t="str">
        <f>IF('Age-Level'!F53="C","E","")</f>
        <v/>
      </c>
      <c r="G107" s="267"/>
      <c r="H107" s="255" t="str">
        <f>IF('Age-Level'!G53="C","E","")</f>
        <v/>
      </c>
      <c r="I107" s="267"/>
      <c r="J107" s="255" t="str">
        <f>IF('Age-Level'!H53="C","E","")</f>
        <v/>
      </c>
      <c r="K107" s="267"/>
      <c r="L107" s="255" t="str">
        <f>IF('Age-Level'!I53="C","E","")</f>
        <v/>
      </c>
      <c r="M107" s="267"/>
      <c r="N107" s="255" t="str">
        <f>IF('Age-Level'!J53="C","E","")</f>
        <v/>
      </c>
      <c r="O107" s="267"/>
      <c r="P107" s="255" t="str">
        <f>IF('Age-Level'!K53="C","E","")</f>
        <v/>
      </c>
      <c r="Q107" s="267"/>
      <c r="R107" s="255" t="str">
        <f>IF('Age-Level'!L53="C","E","")</f>
        <v/>
      </c>
      <c r="S107" s="267"/>
      <c r="T107" s="255" t="str">
        <f>IF('Age-Level'!M53="C","E","")</f>
        <v/>
      </c>
      <c r="U107" s="267"/>
      <c r="V107" s="255" t="str">
        <f>IF('Age-Level'!N53="C","E","")</f>
        <v/>
      </c>
      <c r="W107" s="267"/>
      <c r="X107" s="255" t="str">
        <f>IF('Age-Level'!O53="C","E","")</f>
        <v/>
      </c>
      <c r="Y107" s="267"/>
      <c r="Z107" s="255" t="str">
        <f>IF('Age-Level'!P53="C","E","")</f>
        <v/>
      </c>
      <c r="AA107" s="267"/>
      <c r="AB107" s="255" t="str">
        <f>IF('Age-Level'!Q53="C","E","")</f>
        <v/>
      </c>
      <c r="AC107" s="267"/>
      <c r="AD107" s="255" t="str">
        <f>IF('Age-Level'!R53="C","E","")</f>
        <v/>
      </c>
      <c r="AE107" s="268"/>
      <c r="AF107" s="255" t="str">
        <f>IF('Age-Level'!S53="C","E","")</f>
        <v/>
      </c>
      <c r="AG107" s="267"/>
      <c r="AH107" s="255" t="str">
        <f>IF('Age-Level'!T53="C","E","")</f>
        <v/>
      </c>
      <c r="AI107" s="267"/>
      <c r="AJ107" s="255" t="str">
        <f>IF('Age-Level'!U53="C","E","")</f>
        <v/>
      </c>
      <c r="AK107" s="267"/>
      <c r="AL107" s="255" t="str">
        <f>IF('Age-Level'!V53="C","E","")</f>
        <v/>
      </c>
      <c r="AM107" s="267"/>
      <c r="AN107" s="255" t="str">
        <f>IF('Age-Level'!W53="C","E","")</f>
        <v/>
      </c>
      <c r="AO107" s="267"/>
      <c r="AP107" s="255" t="str">
        <f>IF('Age-Level'!X53="C","E","")</f>
        <v/>
      </c>
      <c r="AQ107" s="267"/>
      <c r="AR107" s="255" t="str">
        <f>IF('Age-Level'!Y53="C","E","")</f>
        <v/>
      </c>
      <c r="AS107" s="267"/>
      <c r="AT107" s="255" t="str">
        <f>IF('Age-Level'!Z53="C","E","")</f>
        <v/>
      </c>
      <c r="AU107" s="267"/>
      <c r="AV107" s="255" t="str">
        <f>IF('Age-Level'!AA53="C","E","")</f>
        <v/>
      </c>
      <c r="AW107" s="267"/>
      <c r="AX107" s="255" t="str">
        <f>IF('Age-Level'!AB53="C","E","")</f>
        <v/>
      </c>
      <c r="AY107" s="267"/>
      <c r="AZ107" s="255" t="str">
        <f>IF('Age-Level'!AC53="C","E","")</f>
        <v/>
      </c>
      <c r="BA107" s="267"/>
      <c r="BB107" s="255" t="str">
        <f>IF('Age-Level'!AD53="C","E","")</f>
        <v/>
      </c>
      <c r="BC107" s="267"/>
      <c r="BD107" s="255" t="str">
        <f>IF('Age-Level'!AE53="C","E","")</f>
        <v/>
      </c>
      <c r="BE107" s="267"/>
      <c r="BF107" s="255" t="str">
        <f>IF('Age-Level'!AF53="C","E","")</f>
        <v/>
      </c>
      <c r="BG107" s="267"/>
      <c r="BH107" s="255" t="str">
        <f>IF('Age-Level'!AG53="C","E","")</f>
        <v/>
      </c>
      <c r="BI107" s="268"/>
    </row>
    <row r="108" spans="1:61">
      <c r="A108" s="266" t="str">
        <f>'Age-Level'!$B$54</f>
        <v>Journey Summit Pin</v>
      </c>
      <c r="B108" s="255" t="str">
        <f>IF('Age-Level'!D55="C","E","")</f>
        <v/>
      </c>
      <c r="C108" s="256"/>
      <c r="D108" s="255" t="str">
        <f>IF('Age-Level'!E55="C","E","")</f>
        <v/>
      </c>
      <c r="E108" s="256"/>
      <c r="F108" s="255" t="str">
        <f>IF('Age-Level'!F55="C","E","")</f>
        <v/>
      </c>
      <c r="G108" s="256"/>
      <c r="H108" s="255" t="str">
        <f>IF('Age-Level'!G55="C","E","")</f>
        <v/>
      </c>
      <c r="I108" s="256"/>
      <c r="J108" s="255" t="str">
        <f>IF('Age-Level'!H55="C","E","")</f>
        <v/>
      </c>
      <c r="K108" s="256"/>
      <c r="L108" s="255" t="str">
        <f>IF('Age-Level'!I55="C","E","")</f>
        <v/>
      </c>
      <c r="M108" s="256"/>
      <c r="N108" s="255" t="str">
        <f>IF('Age-Level'!J55="C","E","")</f>
        <v/>
      </c>
      <c r="O108" s="256"/>
      <c r="P108" s="255" t="str">
        <f>IF('Age-Level'!K55="C","E","")</f>
        <v/>
      </c>
      <c r="Q108" s="256"/>
      <c r="R108" s="255" t="str">
        <f>IF('Age-Level'!L55="C","E","")</f>
        <v/>
      </c>
      <c r="S108" s="256"/>
      <c r="T108" s="255" t="str">
        <f>IF('Age-Level'!M55="C","E","")</f>
        <v/>
      </c>
      <c r="U108" s="256"/>
      <c r="V108" s="255" t="str">
        <f>IF('Age-Level'!N55="C","E","")</f>
        <v/>
      </c>
      <c r="W108" s="256"/>
      <c r="X108" s="255" t="str">
        <f>IF('Age-Level'!O55="C","E","")</f>
        <v/>
      </c>
      <c r="Y108" s="256"/>
      <c r="Z108" s="255" t="str">
        <f>IF('Age-Level'!P55="C","E","")</f>
        <v/>
      </c>
      <c r="AA108" s="256"/>
      <c r="AB108" s="255" t="str">
        <f>IF('Age-Level'!Q55="C","E","")</f>
        <v/>
      </c>
      <c r="AC108" s="256"/>
      <c r="AD108" s="255" t="str">
        <f>IF('Age-Level'!R55="C","E","")</f>
        <v/>
      </c>
      <c r="AE108" s="257"/>
      <c r="AF108" s="255" t="str">
        <f>IF('Age-Level'!S55="C","E","")</f>
        <v/>
      </c>
      <c r="AG108" s="256"/>
      <c r="AH108" s="255" t="str">
        <f>IF('Age-Level'!T55="C","E","")</f>
        <v/>
      </c>
      <c r="AI108" s="256"/>
      <c r="AJ108" s="255" t="str">
        <f>IF('Age-Level'!U55="C","E","")</f>
        <v/>
      </c>
      <c r="AK108" s="256"/>
      <c r="AL108" s="255" t="str">
        <f>IF('Age-Level'!V55="C","E","")</f>
        <v/>
      </c>
      <c r="AM108" s="256"/>
      <c r="AN108" s="255" t="str">
        <f>IF('Age-Level'!W55="C","E","")</f>
        <v/>
      </c>
      <c r="AO108" s="256"/>
      <c r="AP108" s="255" t="str">
        <f>IF('Age-Level'!X55="C","E","")</f>
        <v/>
      </c>
      <c r="AQ108" s="256"/>
      <c r="AR108" s="255" t="str">
        <f>IF('Age-Level'!Y55="C","E","")</f>
        <v/>
      </c>
      <c r="AS108" s="256"/>
      <c r="AT108" s="255" t="str">
        <f>IF('Age-Level'!Z55="C","E","")</f>
        <v/>
      </c>
      <c r="AU108" s="256"/>
      <c r="AV108" s="255" t="str">
        <f>IF('Age-Level'!AA55="C","E","")</f>
        <v/>
      </c>
      <c r="AW108" s="256"/>
      <c r="AX108" s="255" t="str">
        <f>IF('Age-Level'!AB55="C","E","")</f>
        <v/>
      </c>
      <c r="AY108" s="256"/>
      <c r="AZ108" s="255" t="str">
        <f>IF('Age-Level'!AC55="C","E","")</f>
        <v/>
      </c>
      <c r="BA108" s="256"/>
      <c r="BB108" s="255" t="str">
        <f>IF('Age-Level'!AD55="C","E","")</f>
        <v/>
      </c>
      <c r="BC108" s="256"/>
      <c r="BD108" s="255" t="str">
        <f>IF('Age-Level'!AE55="C","E","")</f>
        <v/>
      </c>
      <c r="BE108" s="256"/>
      <c r="BF108" s="255" t="str">
        <f>IF('Age-Level'!AF55="C","E","")</f>
        <v/>
      </c>
      <c r="BG108" s="256"/>
      <c r="BH108" s="255" t="str">
        <f>IF('Age-Level'!AG55="C","E","")</f>
        <v/>
      </c>
      <c r="BI108" s="257"/>
    </row>
    <row r="109" spans="1:61">
      <c r="A109" s="266" t="str">
        <f>'Age-Level'!$B$56</f>
        <v>Community Service bar</v>
      </c>
      <c r="B109" s="255" t="str">
        <f>IF('Age-Level'!D58="C","E","")</f>
        <v/>
      </c>
      <c r="C109" s="256"/>
      <c r="D109" s="255" t="str">
        <f>IF('Age-Level'!E58="C","E","")</f>
        <v/>
      </c>
      <c r="E109" s="256"/>
      <c r="F109" s="255" t="str">
        <f>IF('Age-Level'!F58="C","E","")</f>
        <v/>
      </c>
      <c r="G109" s="256"/>
      <c r="H109" s="255" t="str">
        <f>IF('Age-Level'!G58="C","E","")</f>
        <v/>
      </c>
      <c r="I109" s="256"/>
      <c r="J109" s="255" t="str">
        <f>IF('Age-Level'!H58="C","E","")</f>
        <v/>
      </c>
      <c r="K109" s="256"/>
      <c r="L109" s="255" t="str">
        <f>IF('Age-Level'!I58="C","E","")</f>
        <v/>
      </c>
      <c r="M109" s="256"/>
      <c r="N109" s="255" t="str">
        <f>IF('Age-Level'!J58="C","E","")</f>
        <v/>
      </c>
      <c r="O109" s="256"/>
      <c r="P109" s="255" t="str">
        <f>IF('Age-Level'!K58="C","E","")</f>
        <v/>
      </c>
      <c r="Q109" s="256"/>
      <c r="R109" s="255" t="str">
        <f>IF('Age-Level'!L58="C","E","")</f>
        <v/>
      </c>
      <c r="S109" s="256"/>
      <c r="T109" s="255" t="str">
        <f>IF('Age-Level'!M58="C","E","")</f>
        <v/>
      </c>
      <c r="U109" s="256"/>
      <c r="V109" s="255" t="str">
        <f>IF('Age-Level'!N58="C","E","")</f>
        <v/>
      </c>
      <c r="W109" s="256"/>
      <c r="X109" s="255" t="str">
        <f>IF('Age-Level'!O58="C","E","")</f>
        <v/>
      </c>
      <c r="Y109" s="256"/>
      <c r="Z109" s="255" t="str">
        <f>IF('Age-Level'!P58="C","E","")</f>
        <v/>
      </c>
      <c r="AA109" s="256"/>
      <c r="AB109" s="255" t="str">
        <f>IF('Age-Level'!Q58="C","E","")</f>
        <v/>
      </c>
      <c r="AC109" s="256"/>
      <c r="AD109" s="255" t="str">
        <f>IF('Age-Level'!R58="C","E","")</f>
        <v/>
      </c>
      <c r="AE109" s="257"/>
      <c r="AF109" s="255" t="str">
        <f>IF('Age-Level'!S58="C","E","")</f>
        <v/>
      </c>
      <c r="AG109" s="256"/>
      <c r="AH109" s="255" t="str">
        <f>IF('Age-Level'!T58="C","E","")</f>
        <v/>
      </c>
      <c r="AI109" s="256"/>
      <c r="AJ109" s="255" t="str">
        <f>IF('Age-Level'!U58="C","E","")</f>
        <v/>
      </c>
      <c r="AK109" s="256"/>
      <c r="AL109" s="255" t="str">
        <f>IF('Age-Level'!V58="C","E","")</f>
        <v/>
      </c>
      <c r="AM109" s="256"/>
      <c r="AN109" s="255" t="str">
        <f>IF('Age-Level'!W58="C","E","")</f>
        <v/>
      </c>
      <c r="AO109" s="256"/>
      <c r="AP109" s="255" t="str">
        <f>IF('Age-Level'!X58="C","E","")</f>
        <v/>
      </c>
      <c r="AQ109" s="256"/>
      <c r="AR109" s="255" t="str">
        <f>IF('Age-Level'!Y58="C","E","")</f>
        <v/>
      </c>
      <c r="AS109" s="256"/>
      <c r="AT109" s="255" t="str">
        <f>IF('Age-Level'!Z58="C","E","")</f>
        <v/>
      </c>
      <c r="AU109" s="256"/>
      <c r="AV109" s="255" t="str">
        <f>IF('Age-Level'!AA58="C","E","")</f>
        <v/>
      </c>
      <c r="AW109" s="256"/>
      <c r="AX109" s="255" t="str">
        <f>IF('Age-Level'!AB58="C","E","")</f>
        <v/>
      </c>
      <c r="AY109" s="256"/>
      <c r="AZ109" s="255" t="str">
        <f>IF('Age-Level'!AC58="C","E","")</f>
        <v/>
      </c>
      <c r="BA109" s="256"/>
      <c r="BB109" s="255" t="str">
        <f>IF('Age-Level'!AD58="C","E","")</f>
        <v/>
      </c>
      <c r="BC109" s="256"/>
      <c r="BD109" s="255" t="str">
        <f>IF('Age-Level'!AE58="C","E","")</f>
        <v/>
      </c>
      <c r="BE109" s="256"/>
      <c r="BF109" s="255" t="str">
        <f>IF('Age-Level'!AF58="C","E","")</f>
        <v/>
      </c>
      <c r="BG109" s="256"/>
      <c r="BH109" s="255" t="str">
        <f>IF('Age-Level'!AG58="C","E","")</f>
        <v/>
      </c>
      <c r="BI109" s="257"/>
    </row>
    <row r="110" spans="1:61">
      <c r="A110" s="266" t="str">
        <f>'Age-Level'!$B$60</f>
        <v>Service to Girl Scouting bar</v>
      </c>
      <c r="B110" s="255" t="str">
        <f>IF('Age-Level'!D62="C","E","")</f>
        <v/>
      </c>
      <c r="C110" s="256"/>
      <c r="D110" s="255" t="str">
        <f>IF('Age-Level'!E62="C","E","")</f>
        <v/>
      </c>
      <c r="E110" s="256"/>
      <c r="F110" s="255" t="str">
        <f>IF('Age-Level'!F62="C","E","")</f>
        <v/>
      </c>
      <c r="G110" s="256"/>
      <c r="H110" s="255" t="str">
        <f>IF('Age-Level'!G62="C","E","")</f>
        <v/>
      </c>
      <c r="I110" s="256"/>
      <c r="J110" s="255" t="str">
        <f>IF('Age-Level'!H62="C","E","")</f>
        <v/>
      </c>
      <c r="K110" s="256"/>
      <c r="L110" s="255" t="str">
        <f>IF('Age-Level'!I62="C","E","")</f>
        <v/>
      </c>
      <c r="M110" s="256"/>
      <c r="N110" s="255" t="str">
        <f>IF('Age-Level'!J62="C","E","")</f>
        <v/>
      </c>
      <c r="O110" s="256"/>
      <c r="P110" s="255" t="str">
        <f>IF('Age-Level'!K62="C","E","")</f>
        <v/>
      </c>
      <c r="Q110" s="256"/>
      <c r="R110" s="255" t="str">
        <f>IF('Age-Level'!L62="C","E","")</f>
        <v/>
      </c>
      <c r="S110" s="256"/>
      <c r="T110" s="255" t="str">
        <f>IF('Age-Level'!M62="C","E","")</f>
        <v/>
      </c>
      <c r="U110" s="256"/>
      <c r="V110" s="255" t="str">
        <f>IF('Age-Level'!N62="C","E","")</f>
        <v/>
      </c>
      <c r="W110" s="256"/>
      <c r="X110" s="255" t="str">
        <f>IF('Age-Level'!O62="C","E","")</f>
        <v/>
      </c>
      <c r="Y110" s="256"/>
      <c r="Z110" s="255" t="str">
        <f>IF('Age-Level'!P62="C","E","")</f>
        <v/>
      </c>
      <c r="AA110" s="256"/>
      <c r="AB110" s="255" t="str">
        <f>IF('Age-Level'!Q62="C","E","")</f>
        <v/>
      </c>
      <c r="AC110" s="256"/>
      <c r="AD110" s="255" t="str">
        <f>IF('Age-Level'!R62="C","E","")</f>
        <v/>
      </c>
      <c r="AE110" s="257"/>
      <c r="AF110" s="255" t="str">
        <f>IF('Age-Level'!S62="C","E","")</f>
        <v/>
      </c>
      <c r="AG110" s="256"/>
      <c r="AH110" s="255" t="str">
        <f>IF('Age-Level'!T62="C","E","")</f>
        <v/>
      </c>
      <c r="AI110" s="256"/>
      <c r="AJ110" s="255" t="str">
        <f>IF('Age-Level'!U62="C","E","")</f>
        <v/>
      </c>
      <c r="AK110" s="256"/>
      <c r="AL110" s="255" t="str">
        <f>IF('Age-Level'!V62="C","E","")</f>
        <v/>
      </c>
      <c r="AM110" s="256"/>
      <c r="AN110" s="255" t="str">
        <f>IF('Age-Level'!W62="C","E","")</f>
        <v/>
      </c>
      <c r="AO110" s="256"/>
      <c r="AP110" s="255" t="str">
        <f>IF('Age-Level'!X62="C","E","")</f>
        <v/>
      </c>
      <c r="AQ110" s="256"/>
      <c r="AR110" s="255" t="str">
        <f>IF('Age-Level'!Y62="C","E","")</f>
        <v/>
      </c>
      <c r="AS110" s="256"/>
      <c r="AT110" s="255" t="str">
        <f>IF('Age-Level'!Z62="C","E","")</f>
        <v/>
      </c>
      <c r="AU110" s="256"/>
      <c r="AV110" s="255" t="str">
        <f>IF('Age-Level'!AA62="C","E","")</f>
        <v/>
      </c>
      <c r="AW110" s="256"/>
      <c r="AX110" s="255" t="str">
        <f>IF('Age-Level'!AB62="C","E","")</f>
        <v/>
      </c>
      <c r="AY110" s="256"/>
      <c r="AZ110" s="255" t="str">
        <f>IF('Age-Level'!AC62="C","E","")</f>
        <v/>
      </c>
      <c r="BA110" s="256"/>
      <c r="BB110" s="255" t="str">
        <f>IF('Age-Level'!AD62="C","E","")</f>
        <v/>
      </c>
      <c r="BC110" s="256"/>
      <c r="BD110" s="255" t="str">
        <f>IF('Age-Level'!AE62="C","E","")</f>
        <v/>
      </c>
      <c r="BE110" s="256"/>
      <c r="BF110" s="255" t="str">
        <f>IF('Age-Level'!AF62="C","E","")</f>
        <v/>
      </c>
      <c r="BG110" s="256"/>
      <c r="BH110" s="255" t="str">
        <f>IF('Age-Level'!AG62="C","E","")</f>
        <v/>
      </c>
      <c r="BI110" s="257"/>
    </row>
    <row r="111" spans="1:61">
      <c r="A111" s="266" t="str">
        <f>'Age-Level'!$B$64</f>
        <v>Program Aide</v>
      </c>
      <c r="B111" s="255" t="str">
        <f>IF('Age-Level'!D68="c","E","")</f>
        <v/>
      </c>
      <c r="C111" s="256"/>
      <c r="D111" s="255" t="str">
        <f>IF('Age-Level'!E68="C","E","")</f>
        <v/>
      </c>
      <c r="E111" s="256"/>
      <c r="F111" s="255" t="str">
        <f>IF('Age-Level'!F68="C","E","")</f>
        <v/>
      </c>
      <c r="G111" s="256"/>
      <c r="H111" s="255" t="str">
        <f>IF('Age-Level'!G68="C","E","")</f>
        <v/>
      </c>
      <c r="I111" s="256"/>
      <c r="J111" s="255" t="str">
        <f>IF('Age-Level'!H68="C","E","")</f>
        <v/>
      </c>
      <c r="K111" s="256"/>
      <c r="L111" s="255" t="str">
        <f>IF('Age-Level'!I68="C","E","")</f>
        <v/>
      </c>
      <c r="M111" s="256"/>
      <c r="N111" s="255" t="str">
        <f>IF('Age-Level'!J68="C","E","")</f>
        <v/>
      </c>
      <c r="O111" s="256"/>
      <c r="P111" s="255" t="str">
        <f>IF('Age-Level'!K68="C","E","")</f>
        <v/>
      </c>
      <c r="Q111" s="256"/>
      <c r="R111" s="255" t="str">
        <f>IF('Age-Level'!L68="C","E","")</f>
        <v/>
      </c>
      <c r="S111" s="256"/>
      <c r="T111" s="255" t="str">
        <f>IF('Age-Level'!M68="C","E","")</f>
        <v/>
      </c>
      <c r="U111" s="256"/>
      <c r="V111" s="255" t="str">
        <f>IF('Age-Level'!N68="C","E","")</f>
        <v/>
      </c>
      <c r="W111" s="256"/>
      <c r="X111" s="255" t="str">
        <f>IF('Age-Level'!O68="C","E","")</f>
        <v/>
      </c>
      <c r="Y111" s="256"/>
      <c r="Z111" s="255" t="str">
        <f>IF('Age-Level'!P68="C","E","")</f>
        <v/>
      </c>
      <c r="AA111" s="256"/>
      <c r="AB111" s="255" t="str">
        <f>IF('Age-Level'!Q68="C","E","")</f>
        <v/>
      </c>
      <c r="AC111" s="256"/>
      <c r="AD111" s="255" t="str">
        <f>IF('Age-Level'!R68="C","E","")</f>
        <v/>
      </c>
      <c r="AE111" s="257"/>
      <c r="AF111" s="255" t="str">
        <f>IF('Age-Level'!S68="c","E","")</f>
        <v/>
      </c>
      <c r="AG111" s="256"/>
      <c r="AH111" s="255" t="str">
        <f>IF('Age-Level'!T68="C","E","")</f>
        <v/>
      </c>
      <c r="AI111" s="256"/>
      <c r="AJ111" s="255" t="str">
        <f>IF('Age-Level'!U68="C","E","")</f>
        <v/>
      </c>
      <c r="AK111" s="256"/>
      <c r="AL111" s="255" t="str">
        <f>IF('Age-Level'!V68="C","E","")</f>
        <v/>
      </c>
      <c r="AM111" s="256"/>
      <c r="AN111" s="255" t="str">
        <f>IF('Age-Level'!W68="C","E","")</f>
        <v/>
      </c>
      <c r="AO111" s="256"/>
      <c r="AP111" s="255" t="str">
        <f>IF('Age-Level'!X68="C","E","")</f>
        <v/>
      </c>
      <c r="AQ111" s="256"/>
      <c r="AR111" s="255" t="str">
        <f>IF('Age-Level'!Y68="C","E","")</f>
        <v/>
      </c>
      <c r="AS111" s="256"/>
      <c r="AT111" s="255" t="str">
        <f>IF('Age-Level'!Z68="C","E","")</f>
        <v/>
      </c>
      <c r="AU111" s="256"/>
      <c r="AV111" s="255" t="str">
        <f>IF('Age-Level'!AA68="C","E","")</f>
        <v/>
      </c>
      <c r="AW111" s="256"/>
      <c r="AX111" s="255" t="str">
        <f>IF('Age-Level'!AB68="C","E","")</f>
        <v/>
      </c>
      <c r="AY111" s="256"/>
      <c r="AZ111" s="255" t="str">
        <f>IF('Age-Level'!AC68="C","E","")</f>
        <v/>
      </c>
      <c r="BA111" s="256"/>
      <c r="BB111" s="255" t="str">
        <f>IF('Age-Level'!AD68="C","E","")</f>
        <v/>
      </c>
      <c r="BC111" s="256"/>
      <c r="BD111" s="255" t="str">
        <f>IF('Age-Level'!AE68="C","E","")</f>
        <v/>
      </c>
      <c r="BE111" s="256"/>
      <c r="BF111" s="255" t="str">
        <f>IF('Age-Level'!AF68="C","E","")</f>
        <v/>
      </c>
      <c r="BG111" s="256"/>
      <c r="BH111" s="255" t="str">
        <f>IF('Age-Level'!AG68="C","E","")</f>
        <v/>
      </c>
      <c r="BI111" s="257"/>
    </row>
    <row r="112" spans="1:61">
      <c r="A112" s="270" t="str">
        <f>'Age-Level'!B69</f>
        <v>Silver Torch Award</v>
      </c>
      <c r="B112" s="255" t="str">
        <f>IF('Age-Level'!D72="C","E","")</f>
        <v/>
      </c>
      <c r="C112" s="271"/>
      <c r="D112" s="255" t="str">
        <f>IF('Age-Level'!E72="C","E","")</f>
        <v/>
      </c>
      <c r="E112" s="271"/>
      <c r="F112" s="255" t="str">
        <f>IF('Age-Level'!F72="C","E","")</f>
        <v/>
      </c>
      <c r="G112" s="271"/>
      <c r="H112" s="255" t="str">
        <f>IF('Age-Level'!G72="C","E","")</f>
        <v/>
      </c>
      <c r="I112" s="271"/>
      <c r="J112" s="255" t="str">
        <f>IF('Age-Level'!H72="C","E","")</f>
        <v/>
      </c>
      <c r="K112" s="271"/>
      <c r="L112" s="255" t="str">
        <f>IF('Age-Level'!I72="C","E","")</f>
        <v/>
      </c>
      <c r="M112" s="271"/>
      <c r="N112" s="255" t="str">
        <f>IF('Age-Level'!J72="C","E","")</f>
        <v/>
      </c>
      <c r="O112" s="271"/>
      <c r="P112" s="255" t="str">
        <f>IF('Age-Level'!K72="C","E","")</f>
        <v/>
      </c>
      <c r="Q112" s="271"/>
      <c r="R112" s="255" t="str">
        <f>IF('Age-Level'!L72="C","E","")</f>
        <v/>
      </c>
      <c r="S112" s="271"/>
      <c r="T112" s="255" t="str">
        <f>IF('Age-Level'!M72="C","E","")</f>
        <v/>
      </c>
      <c r="U112" s="271"/>
      <c r="V112" s="255" t="str">
        <f>IF('Age-Level'!N72="C","E","")</f>
        <v/>
      </c>
      <c r="W112" s="271"/>
      <c r="X112" s="255" t="str">
        <f>IF('Age-Level'!O72="C","E","")</f>
        <v/>
      </c>
      <c r="Y112" s="271"/>
      <c r="Z112" s="255" t="str">
        <f>IF('Age-Level'!P72="C","E","")</f>
        <v/>
      </c>
      <c r="AA112" s="271"/>
      <c r="AB112" s="255" t="str">
        <f>IF('Age-Level'!Q72="C","E","")</f>
        <v/>
      </c>
      <c r="AC112" s="271"/>
      <c r="AD112" s="255" t="str">
        <f>IF('Age-Level'!R72="C","E","")</f>
        <v/>
      </c>
      <c r="AE112" s="272"/>
      <c r="AF112" s="255" t="str">
        <f>IF('Age-Level'!S72="C","E","")</f>
        <v/>
      </c>
      <c r="AG112" s="271"/>
      <c r="AH112" s="255" t="str">
        <f>IF('Age-Level'!T72="C","E","")</f>
        <v/>
      </c>
      <c r="AI112" s="271"/>
      <c r="AJ112" s="255" t="str">
        <f>IF('Age-Level'!U72="C","E","")</f>
        <v/>
      </c>
      <c r="AK112" s="271"/>
      <c r="AL112" s="255" t="str">
        <f>IF('Age-Level'!V72="C","E","")</f>
        <v/>
      </c>
      <c r="AM112" s="271"/>
      <c r="AN112" s="255" t="str">
        <f>IF('Age-Level'!W72="C","E","")</f>
        <v/>
      </c>
      <c r="AO112" s="271"/>
      <c r="AP112" s="255" t="str">
        <f>IF('Age-Level'!X72="C","E","")</f>
        <v/>
      </c>
      <c r="AQ112" s="271"/>
      <c r="AR112" s="255" t="str">
        <f>IF('Age-Level'!Y72="C","E","")</f>
        <v/>
      </c>
      <c r="AS112" s="271"/>
      <c r="AT112" s="255" t="str">
        <f>IF('Age-Level'!Z72="C","E","")</f>
        <v/>
      </c>
      <c r="AU112" s="271"/>
      <c r="AV112" s="255" t="str">
        <f>IF('Age-Level'!AA72="C","E","")</f>
        <v/>
      </c>
      <c r="AW112" s="271"/>
      <c r="AX112" s="255" t="str">
        <f>IF('Age-Level'!AB72="C","E","")</f>
        <v/>
      </c>
      <c r="AY112" s="271"/>
      <c r="AZ112" s="255" t="str">
        <f>IF('Age-Level'!AC72="C","E","")</f>
        <v/>
      </c>
      <c r="BA112" s="271"/>
      <c r="BB112" s="255" t="str">
        <f>IF('Age-Level'!AD72="C","E","")</f>
        <v/>
      </c>
      <c r="BC112" s="271"/>
      <c r="BD112" s="255" t="str">
        <f>IF('Age-Level'!AE72="C","E","")</f>
        <v/>
      </c>
      <c r="BE112" s="271"/>
      <c r="BF112" s="255" t="str">
        <f>IF('Age-Level'!AF72="C","E","")</f>
        <v/>
      </c>
      <c r="BG112" s="271"/>
      <c r="BH112" s="255" t="str">
        <f>IF('Age-Level'!AG72="C","E","")</f>
        <v/>
      </c>
      <c r="BI112" s="272"/>
    </row>
    <row r="113" spans="1:61">
      <c r="A113" s="266" t="str">
        <f>'Age-Level'!B74</f>
        <v>Global Action Award (Year 1)</v>
      </c>
      <c r="B113" s="255" t="str">
        <f>IF('Age-Level'!D91="C","E","")</f>
        <v/>
      </c>
      <c r="C113" s="256"/>
      <c r="D113" s="255" t="str">
        <f>IF('Age-Level'!E91="C","E","")</f>
        <v/>
      </c>
      <c r="E113" s="256"/>
      <c r="F113" s="255" t="str">
        <f>IF('Age-Level'!F91="C","E","")</f>
        <v/>
      </c>
      <c r="G113" s="256"/>
      <c r="H113" s="255" t="str">
        <f>IF('Age-Level'!G91="C","E","")</f>
        <v/>
      </c>
      <c r="I113" s="256"/>
      <c r="J113" s="255" t="str">
        <f>IF('Age-Level'!H91="C","E","")</f>
        <v/>
      </c>
      <c r="K113" s="256"/>
      <c r="L113" s="255" t="str">
        <f>IF('Age-Level'!I91="C","E","")</f>
        <v/>
      </c>
      <c r="M113" s="256"/>
      <c r="N113" s="255" t="str">
        <f>IF('Age-Level'!J91="C","E","")</f>
        <v/>
      </c>
      <c r="O113" s="256"/>
      <c r="P113" s="255" t="str">
        <f>IF('Age-Level'!K91="C","E","")</f>
        <v/>
      </c>
      <c r="Q113" s="256"/>
      <c r="R113" s="255" t="str">
        <f>IF('Age-Level'!L91="C","E","")</f>
        <v/>
      </c>
      <c r="S113" s="256"/>
      <c r="T113" s="255" t="str">
        <f>IF('Age-Level'!M91="C","E","")</f>
        <v/>
      </c>
      <c r="U113" s="256"/>
      <c r="V113" s="255" t="str">
        <f>IF('Age-Level'!N91="C","E","")</f>
        <v/>
      </c>
      <c r="W113" s="256"/>
      <c r="X113" s="255" t="str">
        <f>IF('Age-Level'!O91="C","E","")</f>
        <v/>
      </c>
      <c r="Y113" s="256"/>
      <c r="Z113" s="255" t="str">
        <f>IF('Age-Level'!P91="C","E","")</f>
        <v/>
      </c>
      <c r="AA113" s="256"/>
      <c r="AB113" s="255" t="str">
        <f>IF('Age-Level'!Q91="C","E","")</f>
        <v/>
      </c>
      <c r="AC113" s="256"/>
      <c r="AD113" s="255" t="str">
        <f>IF('Age-Level'!R91="C","E","")</f>
        <v/>
      </c>
      <c r="AE113" s="257"/>
      <c r="AF113" s="255" t="str">
        <f>IF('Age-Level'!S91="C","E","")</f>
        <v/>
      </c>
      <c r="AG113" s="256"/>
      <c r="AH113" s="255" t="str">
        <f>IF('Age-Level'!T91="C","E","")</f>
        <v/>
      </c>
      <c r="AI113" s="256"/>
      <c r="AJ113" s="255" t="str">
        <f>IF('Age-Level'!U91="C","E","")</f>
        <v/>
      </c>
      <c r="AK113" s="256"/>
      <c r="AL113" s="255" t="str">
        <f>IF('Age-Level'!V91="C","E","")</f>
        <v/>
      </c>
      <c r="AM113" s="256"/>
      <c r="AN113" s="255" t="str">
        <f>IF('Age-Level'!W91="C","E","")</f>
        <v/>
      </c>
      <c r="AO113" s="256"/>
      <c r="AP113" s="255" t="str">
        <f>IF('Age-Level'!X91="C","E","")</f>
        <v/>
      </c>
      <c r="AQ113" s="256"/>
      <c r="AR113" s="255" t="str">
        <f>IF('Age-Level'!Y91="C","E","")</f>
        <v/>
      </c>
      <c r="AS113" s="256"/>
      <c r="AT113" s="255" t="str">
        <f>IF('Age-Level'!Z91="C","E","")</f>
        <v/>
      </c>
      <c r="AU113" s="256"/>
      <c r="AV113" s="255" t="str">
        <f>IF('Age-Level'!AA91="C","E","")</f>
        <v/>
      </c>
      <c r="AW113" s="256"/>
      <c r="AX113" s="255" t="str">
        <f>IF('Age-Level'!AB91="C","E","")</f>
        <v/>
      </c>
      <c r="AY113" s="256"/>
      <c r="AZ113" s="255" t="str">
        <f>IF('Age-Level'!AC91="C","E","")</f>
        <v/>
      </c>
      <c r="BA113" s="256"/>
      <c r="BB113" s="255" t="str">
        <f>IF('Age-Level'!AD91="C","E","")</f>
        <v/>
      </c>
      <c r="BC113" s="256"/>
      <c r="BD113" s="255" t="str">
        <f>IF('Age-Level'!AE91="C","E","")</f>
        <v/>
      </c>
      <c r="BE113" s="256"/>
      <c r="BF113" s="255" t="str">
        <f>IF('Age-Level'!AF91="C","E","")</f>
        <v/>
      </c>
      <c r="BG113" s="256"/>
      <c r="BH113" s="255" t="str">
        <f>IF('Age-Level'!AG91="C","E","")</f>
        <v/>
      </c>
      <c r="BI113" s="257"/>
    </row>
    <row r="114" spans="1:61">
      <c r="A114" s="266" t="str">
        <f>'Age-Level'!B92</f>
        <v>Global Action Award (Year 2)</v>
      </c>
      <c r="B114" s="255" t="str">
        <f>IF('Age-Level'!D109="C","E","")</f>
        <v/>
      </c>
      <c r="C114" s="256"/>
      <c r="D114" s="255" t="str">
        <f>IF('Age-Level'!E109="C","E","")</f>
        <v/>
      </c>
      <c r="E114" s="256"/>
      <c r="F114" s="255" t="str">
        <f>IF('Age-Level'!F109="C","E","")</f>
        <v/>
      </c>
      <c r="G114" s="256"/>
      <c r="H114" s="255" t="str">
        <f>IF('Age-Level'!G109="C","E","")</f>
        <v/>
      </c>
      <c r="I114" s="256"/>
      <c r="J114" s="255" t="str">
        <f>IF('Age-Level'!H109="C","E","")</f>
        <v/>
      </c>
      <c r="K114" s="256"/>
      <c r="L114" s="255" t="str">
        <f>IF('Age-Level'!I109="C","E","")</f>
        <v/>
      </c>
      <c r="M114" s="256"/>
      <c r="N114" s="255" t="str">
        <f>IF('Age-Level'!J109="C","E","")</f>
        <v/>
      </c>
      <c r="O114" s="256"/>
      <c r="P114" s="255" t="str">
        <f>IF('Age-Level'!K109="C","E","")</f>
        <v/>
      </c>
      <c r="Q114" s="256"/>
      <c r="R114" s="255" t="str">
        <f>IF('Age-Level'!L109="C","E","")</f>
        <v/>
      </c>
      <c r="S114" s="256"/>
      <c r="T114" s="255" t="str">
        <f>IF('Age-Level'!M109="C","E","")</f>
        <v/>
      </c>
      <c r="U114" s="256"/>
      <c r="V114" s="255" t="str">
        <f>IF('Age-Level'!N109="C","E","")</f>
        <v/>
      </c>
      <c r="W114" s="256"/>
      <c r="X114" s="255" t="str">
        <f>IF('Age-Level'!O109="C","E","")</f>
        <v/>
      </c>
      <c r="Y114" s="256"/>
      <c r="Z114" s="255" t="str">
        <f>IF('Age-Level'!P109="C","E","")</f>
        <v/>
      </c>
      <c r="AA114" s="256"/>
      <c r="AB114" s="255" t="str">
        <f>IF('Age-Level'!Q109="C","E","")</f>
        <v/>
      </c>
      <c r="AC114" s="256"/>
      <c r="AD114" s="255" t="str">
        <f>IF('Age-Level'!R109="C","E","")</f>
        <v/>
      </c>
      <c r="AE114" s="257"/>
      <c r="AF114" s="255" t="str">
        <f>IF('Age-Level'!S109="C","E","")</f>
        <v/>
      </c>
      <c r="AG114" s="256"/>
      <c r="AH114" s="255" t="str">
        <f>IF('Age-Level'!T109="C","E","")</f>
        <v/>
      </c>
      <c r="AI114" s="256"/>
      <c r="AJ114" s="255" t="str">
        <f>IF('Age-Level'!U109="C","E","")</f>
        <v/>
      </c>
      <c r="AK114" s="256"/>
      <c r="AL114" s="255" t="str">
        <f>IF('Age-Level'!V109="C","E","")</f>
        <v/>
      </c>
      <c r="AM114" s="256"/>
      <c r="AN114" s="255" t="str">
        <f>IF('Age-Level'!W109="C","E","")</f>
        <v/>
      </c>
      <c r="AO114" s="256"/>
      <c r="AP114" s="255" t="str">
        <f>IF('Age-Level'!X109="C","E","")</f>
        <v/>
      </c>
      <c r="AQ114" s="256"/>
      <c r="AR114" s="255" t="str">
        <f>IF('Age-Level'!Y109="C","E","")</f>
        <v/>
      </c>
      <c r="AS114" s="256"/>
      <c r="AT114" s="255" t="str">
        <f>IF('Age-Level'!Z109="C","E","")</f>
        <v/>
      </c>
      <c r="AU114" s="256"/>
      <c r="AV114" s="255" t="str">
        <f>IF('Age-Level'!AA109="C","E","")</f>
        <v/>
      </c>
      <c r="AW114" s="256"/>
      <c r="AX114" s="255" t="str">
        <f>IF('Age-Level'!AB109="C","E","")</f>
        <v/>
      </c>
      <c r="AY114" s="256"/>
      <c r="AZ114" s="255" t="str">
        <f>IF('Age-Level'!AC109="C","E","")</f>
        <v/>
      </c>
      <c r="BA114" s="256"/>
      <c r="BB114" s="255" t="str">
        <f>IF('Age-Level'!AD109="C","E","")</f>
        <v/>
      </c>
      <c r="BC114" s="256"/>
      <c r="BD114" s="255" t="str">
        <f>IF('Age-Level'!AE109="C","E","")</f>
        <v/>
      </c>
      <c r="BE114" s="256"/>
      <c r="BF114" s="255" t="str">
        <f>IF('Age-Level'!AF109="C","E","")</f>
        <v/>
      </c>
      <c r="BG114" s="256"/>
      <c r="BH114" s="255" t="str">
        <f>IF('Age-Level'!AG109="C","E","")</f>
        <v/>
      </c>
      <c r="BI114" s="257"/>
    </row>
    <row r="115" spans="1:61">
      <c r="A115" s="266" t="str">
        <f>'Age-Level'!B110</f>
        <v>Global Action Award (Year 3)</v>
      </c>
      <c r="B115" s="255" t="str">
        <f>IF('Age-Level'!D127="C","E","")</f>
        <v/>
      </c>
      <c r="C115" s="256"/>
      <c r="D115" s="255" t="str">
        <f>IF('Age-Level'!E127="C","E","")</f>
        <v/>
      </c>
      <c r="E115" s="256"/>
      <c r="F115" s="255" t="str">
        <f>IF('Age-Level'!F127="C","E","")</f>
        <v/>
      </c>
      <c r="G115" s="256"/>
      <c r="H115" s="255" t="str">
        <f>IF('Age-Level'!G127="C","E","")</f>
        <v/>
      </c>
      <c r="I115" s="256"/>
      <c r="J115" s="255" t="str">
        <f>IF('Age-Level'!H127="C","E","")</f>
        <v/>
      </c>
      <c r="K115" s="256"/>
      <c r="L115" s="255" t="str">
        <f>IF('Age-Level'!I127="C","E","")</f>
        <v/>
      </c>
      <c r="M115" s="256"/>
      <c r="N115" s="255" t="str">
        <f>IF('Age-Level'!J127="C","E","")</f>
        <v/>
      </c>
      <c r="O115" s="256"/>
      <c r="P115" s="255" t="str">
        <f>IF('Age-Level'!K127="C","E","")</f>
        <v/>
      </c>
      <c r="Q115" s="256"/>
      <c r="R115" s="255" t="str">
        <f>IF('Age-Level'!L127="C","E","")</f>
        <v/>
      </c>
      <c r="S115" s="256"/>
      <c r="T115" s="255" t="str">
        <f>IF('Age-Level'!M127="C","E","")</f>
        <v/>
      </c>
      <c r="U115" s="256"/>
      <c r="V115" s="255" t="str">
        <f>IF('Age-Level'!N127="C","E","")</f>
        <v/>
      </c>
      <c r="W115" s="256"/>
      <c r="X115" s="255" t="str">
        <f>IF('Age-Level'!O127="C","E","")</f>
        <v/>
      </c>
      <c r="Y115" s="256"/>
      <c r="Z115" s="255" t="str">
        <f>IF('Age-Level'!P127="C","E","")</f>
        <v/>
      </c>
      <c r="AA115" s="256"/>
      <c r="AB115" s="255" t="str">
        <f>IF('Age-Level'!Q127="C","E","")</f>
        <v/>
      </c>
      <c r="AC115" s="256"/>
      <c r="AD115" s="255" t="str">
        <f>IF('Age-Level'!R127="C","E","")</f>
        <v/>
      </c>
      <c r="AE115" s="257"/>
      <c r="AF115" s="255" t="str">
        <f>IF('Age-Level'!S127="C","E","")</f>
        <v/>
      </c>
      <c r="AG115" s="256"/>
      <c r="AH115" s="255" t="str">
        <f>IF('Age-Level'!T127="C","E","")</f>
        <v/>
      </c>
      <c r="AI115" s="256"/>
      <c r="AJ115" s="255" t="str">
        <f>IF('Age-Level'!U127="C","E","")</f>
        <v/>
      </c>
      <c r="AK115" s="256"/>
      <c r="AL115" s="255" t="str">
        <f>IF('Age-Level'!V127="C","E","")</f>
        <v/>
      </c>
      <c r="AM115" s="256"/>
      <c r="AN115" s="255" t="str">
        <f>IF('Age-Level'!W127="C","E","")</f>
        <v/>
      </c>
      <c r="AO115" s="256"/>
      <c r="AP115" s="255" t="str">
        <f>IF('Age-Level'!X127="C","E","")</f>
        <v/>
      </c>
      <c r="AQ115" s="256"/>
      <c r="AR115" s="255" t="str">
        <f>IF('Age-Level'!Y127="C","E","")</f>
        <v/>
      </c>
      <c r="AS115" s="256"/>
      <c r="AT115" s="255" t="str">
        <f>IF('Age-Level'!Z127="C","E","")</f>
        <v/>
      </c>
      <c r="AU115" s="256"/>
      <c r="AV115" s="255" t="str">
        <f>IF('Age-Level'!AA127="C","E","")</f>
        <v/>
      </c>
      <c r="AW115" s="256"/>
      <c r="AX115" s="255" t="str">
        <f>IF('Age-Level'!AB127="C","E","")</f>
        <v/>
      </c>
      <c r="AY115" s="256"/>
      <c r="AZ115" s="255" t="str">
        <f>IF('Age-Level'!AC127="C","E","")</f>
        <v/>
      </c>
      <c r="BA115" s="256"/>
      <c r="BB115" s="255" t="str">
        <f>IF('Age-Level'!AD127="C","E","")</f>
        <v/>
      </c>
      <c r="BC115" s="256"/>
      <c r="BD115" s="255" t="str">
        <f>IF('Age-Level'!AE127="C","E","")</f>
        <v/>
      </c>
      <c r="BE115" s="256"/>
      <c r="BF115" s="255" t="str">
        <f>IF('Age-Level'!AF127="C","E","")</f>
        <v/>
      </c>
      <c r="BG115" s="256"/>
      <c r="BH115" s="255" t="str">
        <f>IF('Age-Level'!AG127="C","E","")</f>
        <v/>
      </c>
      <c r="BI115" s="257"/>
    </row>
    <row r="116" spans="1:61">
      <c r="A116" s="266" t="str">
        <f>'Age-Level'!B128</f>
        <v>Thinking Day (Year 1)</v>
      </c>
      <c r="B116" s="255" t="str">
        <f>IF('Age-Level'!D145="C","E","")</f>
        <v/>
      </c>
      <c r="C116" s="256"/>
      <c r="D116" s="255" t="str">
        <f>IF('Age-Level'!E145="C","E","")</f>
        <v/>
      </c>
      <c r="E116" s="256"/>
      <c r="F116" s="255" t="str">
        <f>IF('Age-Level'!F145="C","E","")</f>
        <v/>
      </c>
      <c r="G116" s="256"/>
      <c r="H116" s="255" t="str">
        <f>IF('Age-Level'!G145="C","E","")</f>
        <v/>
      </c>
      <c r="I116" s="256"/>
      <c r="J116" s="255" t="str">
        <f>IF('Age-Level'!H145="C","E","")</f>
        <v/>
      </c>
      <c r="K116" s="256"/>
      <c r="L116" s="255" t="str">
        <f>IF('Age-Level'!I145="C","E","")</f>
        <v/>
      </c>
      <c r="M116" s="256"/>
      <c r="N116" s="255" t="str">
        <f>IF('Age-Level'!J145="C","E","")</f>
        <v/>
      </c>
      <c r="O116" s="256"/>
      <c r="P116" s="255" t="str">
        <f>IF('Age-Level'!K145="C","E","")</f>
        <v/>
      </c>
      <c r="Q116" s="256"/>
      <c r="R116" s="255" t="str">
        <f>IF('Age-Level'!L145="C","E","")</f>
        <v/>
      </c>
      <c r="S116" s="256"/>
      <c r="T116" s="255" t="str">
        <f>IF('Age-Level'!M145="C","E","")</f>
        <v/>
      </c>
      <c r="U116" s="256"/>
      <c r="V116" s="255" t="str">
        <f>IF('Age-Level'!N145="C","E","")</f>
        <v/>
      </c>
      <c r="W116" s="256"/>
      <c r="X116" s="255" t="str">
        <f>IF('Age-Level'!O145="C","E","")</f>
        <v/>
      </c>
      <c r="Y116" s="256"/>
      <c r="Z116" s="255" t="str">
        <f>IF('Age-Level'!P145="C","E","")</f>
        <v/>
      </c>
      <c r="AA116" s="256"/>
      <c r="AB116" s="255" t="str">
        <f>IF('Age-Level'!Q145="C","E","")</f>
        <v/>
      </c>
      <c r="AC116" s="256"/>
      <c r="AD116" s="255" t="str">
        <f>IF('Age-Level'!R145="C","E","")</f>
        <v/>
      </c>
      <c r="AE116" s="257"/>
      <c r="AF116" s="255" t="str">
        <f>IF('Age-Level'!S145="C","E","")</f>
        <v/>
      </c>
      <c r="AG116" s="256"/>
      <c r="AH116" s="255" t="str">
        <f>IF('Age-Level'!T145="C","E","")</f>
        <v/>
      </c>
      <c r="AI116" s="256"/>
      <c r="AJ116" s="255" t="str">
        <f>IF('Age-Level'!U145="C","E","")</f>
        <v/>
      </c>
      <c r="AK116" s="256"/>
      <c r="AL116" s="255" t="str">
        <f>IF('Age-Level'!V145="C","E","")</f>
        <v/>
      </c>
      <c r="AM116" s="256"/>
      <c r="AN116" s="255" t="str">
        <f>IF('Age-Level'!W145="C","E","")</f>
        <v/>
      </c>
      <c r="AO116" s="256"/>
      <c r="AP116" s="255" t="str">
        <f>IF('Age-Level'!X145="C","E","")</f>
        <v/>
      </c>
      <c r="AQ116" s="256"/>
      <c r="AR116" s="255" t="str">
        <f>IF('Age-Level'!Y145="C","E","")</f>
        <v/>
      </c>
      <c r="AS116" s="256"/>
      <c r="AT116" s="255" t="str">
        <f>IF('Age-Level'!Z145="C","E","")</f>
        <v/>
      </c>
      <c r="AU116" s="256"/>
      <c r="AV116" s="255" t="str">
        <f>IF('Age-Level'!AA145="C","E","")</f>
        <v/>
      </c>
      <c r="AW116" s="256"/>
      <c r="AX116" s="255" t="str">
        <f>IF('Age-Level'!AB145="C","E","")</f>
        <v/>
      </c>
      <c r="AY116" s="256"/>
      <c r="AZ116" s="255" t="str">
        <f>IF('Age-Level'!AC145="C","E","")</f>
        <v/>
      </c>
      <c r="BA116" s="256"/>
      <c r="BB116" s="255" t="str">
        <f>IF('Age-Level'!AD145="C","E","")</f>
        <v/>
      </c>
      <c r="BC116" s="256"/>
      <c r="BD116" s="255" t="str">
        <f>IF('Age-Level'!AE145="C","E","")</f>
        <v/>
      </c>
      <c r="BE116" s="256"/>
      <c r="BF116" s="255" t="str">
        <f>IF('Age-Level'!AF145="C","E","")</f>
        <v/>
      </c>
      <c r="BG116" s="256"/>
      <c r="BH116" s="255" t="str">
        <f>IF('Age-Level'!AG145="C","E","")</f>
        <v/>
      </c>
      <c r="BI116" s="257"/>
    </row>
    <row r="117" spans="1:61">
      <c r="A117" s="266" t="str">
        <f>'Age-Level'!B146</f>
        <v>Thinking Day (Year 2)</v>
      </c>
      <c r="B117" s="255" t="str">
        <f>IF('Age-Level'!D163="C","E","")</f>
        <v/>
      </c>
      <c r="C117" s="256"/>
      <c r="D117" s="255" t="str">
        <f>IF('Age-Level'!E163="C","E","")</f>
        <v/>
      </c>
      <c r="E117" s="256"/>
      <c r="F117" s="255" t="str">
        <f>IF('Age-Level'!F163="C","E","")</f>
        <v/>
      </c>
      <c r="G117" s="256"/>
      <c r="H117" s="255" t="str">
        <f>IF('Age-Level'!G163="C","E","")</f>
        <v/>
      </c>
      <c r="I117" s="256"/>
      <c r="J117" s="255" t="str">
        <f>IF('Age-Level'!H163="C","E","")</f>
        <v/>
      </c>
      <c r="K117" s="256"/>
      <c r="L117" s="255" t="str">
        <f>IF('Age-Level'!I163="C","E","")</f>
        <v/>
      </c>
      <c r="M117" s="256"/>
      <c r="N117" s="255" t="str">
        <f>IF('Age-Level'!J163="C","E","")</f>
        <v/>
      </c>
      <c r="O117" s="256"/>
      <c r="P117" s="255" t="str">
        <f>IF('Age-Level'!K163="C","E","")</f>
        <v/>
      </c>
      <c r="Q117" s="256"/>
      <c r="R117" s="255" t="str">
        <f>IF('Age-Level'!L163="C","E","")</f>
        <v/>
      </c>
      <c r="S117" s="256"/>
      <c r="T117" s="255" t="str">
        <f>IF('Age-Level'!M163="C","E","")</f>
        <v/>
      </c>
      <c r="U117" s="256"/>
      <c r="V117" s="255" t="str">
        <f>IF('Age-Level'!N163="C","E","")</f>
        <v/>
      </c>
      <c r="W117" s="256"/>
      <c r="X117" s="255" t="str">
        <f>IF('Age-Level'!O163="C","E","")</f>
        <v/>
      </c>
      <c r="Y117" s="256"/>
      <c r="Z117" s="255" t="str">
        <f>IF('Age-Level'!P163="C","E","")</f>
        <v/>
      </c>
      <c r="AA117" s="256"/>
      <c r="AB117" s="255" t="str">
        <f>IF('Age-Level'!Q163="C","E","")</f>
        <v/>
      </c>
      <c r="AC117" s="256"/>
      <c r="AD117" s="255" t="str">
        <f>IF('Age-Level'!R163="C","E","")</f>
        <v/>
      </c>
      <c r="AE117" s="257"/>
      <c r="AF117" s="255" t="str">
        <f>IF('Age-Level'!S163="C","E","")</f>
        <v/>
      </c>
      <c r="AG117" s="256"/>
      <c r="AH117" s="255" t="str">
        <f>IF('Age-Level'!T163="C","E","")</f>
        <v/>
      </c>
      <c r="AI117" s="256"/>
      <c r="AJ117" s="255" t="str">
        <f>IF('Age-Level'!U163="C","E","")</f>
        <v/>
      </c>
      <c r="AK117" s="256"/>
      <c r="AL117" s="255" t="str">
        <f>IF('Age-Level'!V163="C","E","")</f>
        <v/>
      </c>
      <c r="AM117" s="256"/>
      <c r="AN117" s="255" t="str">
        <f>IF('Age-Level'!W163="C","E","")</f>
        <v/>
      </c>
      <c r="AO117" s="256"/>
      <c r="AP117" s="255" t="str">
        <f>IF('Age-Level'!X163="C","E","")</f>
        <v/>
      </c>
      <c r="AQ117" s="256"/>
      <c r="AR117" s="255" t="str">
        <f>IF('Age-Level'!Y163="C","E","")</f>
        <v/>
      </c>
      <c r="AS117" s="256"/>
      <c r="AT117" s="255" t="str">
        <f>IF('Age-Level'!Z163="C","E","")</f>
        <v/>
      </c>
      <c r="AU117" s="256"/>
      <c r="AV117" s="255" t="str">
        <f>IF('Age-Level'!AA163="C","E","")</f>
        <v/>
      </c>
      <c r="AW117" s="256"/>
      <c r="AX117" s="255" t="str">
        <f>IF('Age-Level'!AB163="C","E","")</f>
        <v/>
      </c>
      <c r="AY117" s="256"/>
      <c r="AZ117" s="255" t="str">
        <f>IF('Age-Level'!AC163="C","E","")</f>
        <v/>
      </c>
      <c r="BA117" s="256"/>
      <c r="BB117" s="255" t="str">
        <f>IF('Age-Level'!AD163="C","E","")</f>
        <v/>
      </c>
      <c r="BC117" s="256"/>
      <c r="BD117" s="255" t="str">
        <f>IF('Age-Level'!AE163="C","E","")</f>
        <v/>
      </c>
      <c r="BE117" s="256"/>
      <c r="BF117" s="255" t="str">
        <f>IF('Age-Level'!AF163="C","E","")</f>
        <v/>
      </c>
      <c r="BG117" s="256"/>
      <c r="BH117" s="255" t="str">
        <f>IF('Age-Level'!AG163="C","E","")</f>
        <v/>
      </c>
      <c r="BI117" s="257"/>
    </row>
    <row r="118" spans="1:61">
      <c r="A118" s="266" t="str">
        <f>'Age-Level'!B164</f>
        <v>Thinking Day (Year 3)</v>
      </c>
      <c r="B118" s="255" t="str">
        <f>IF('Age-Level'!D181="C","E","")</f>
        <v/>
      </c>
      <c r="C118" s="256"/>
      <c r="D118" s="255" t="str">
        <f>IF('Age-Level'!E181="C","E","")</f>
        <v/>
      </c>
      <c r="E118" s="256"/>
      <c r="F118" s="255" t="str">
        <f>IF('Age-Level'!F181="C","E","")</f>
        <v/>
      </c>
      <c r="G118" s="256"/>
      <c r="H118" s="255" t="str">
        <f>IF('Age-Level'!G181="C","E","")</f>
        <v/>
      </c>
      <c r="I118" s="256"/>
      <c r="J118" s="255" t="str">
        <f>IF('Age-Level'!H181="C","E","")</f>
        <v/>
      </c>
      <c r="K118" s="256"/>
      <c r="L118" s="255" t="str">
        <f>IF('Age-Level'!I181="C","E","")</f>
        <v/>
      </c>
      <c r="M118" s="256"/>
      <c r="N118" s="255" t="str">
        <f>IF('Age-Level'!J181="C","E","")</f>
        <v/>
      </c>
      <c r="O118" s="256"/>
      <c r="P118" s="255" t="str">
        <f>IF('Age-Level'!K181="C","E","")</f>
        <v/>
      </c>
      <c r="Q118" s="256"/>
      <c r="R118" s="255" t="str">
        <f>IF('Age-Level'!L181="C","E","")</f>
        <v/>
      </c>
      <c r="S118" s="256"/>
      <c r="T118" s="255" t="str">
        <f>IF('Age-Level'!M181="C","E","")</f>
        <v/>
      </c>
      <c r="U118" s="256"/>
      <c r="V118" s="255" t="str">
        <f>IF('Age-Level'!N181="C","E","")</f>
        <v/>
      </c>
      <c r="W118" s="256"/>
      <c r="X118" s="255" t="str">
        <f>IF('Age-Level'!O181="C","E","")</f>
        <v/>
      </c>
      <c r="Y118" s="256"/>
      <c r="Z118" s="255" t="str">
        <f>IF('Age-Level'!P181="C","E","")</f>
        <v/>
      </c>
      <c r="AA118" s="256"/>
      <c r="AB118" s="255" t="str">
        <f>IF('Age-Level'!Q181="C","E","")</f>
        <v/>
      </c>
      <c r="AC118" s="256"/>
      <c r="AD118" s="255" t="str">
        <f>IF('Age-Level'!R181="C","E","")</f>
        <v/>
      </c>
      <c r="AE118" s="257"/>
      <c r="AF118" s="255" t="str">
        <f>IF('Age-Level'!S181="C","E","")</f>
        <v/>
      </c>
      <c r="AG118" s="256"/>
      <c r="AH118" s="255" t="str">
        <f>IF('Age-Level'!T181="C","E","")</f>
        <v/>
      </c>
      <c r="AI118" s="256"/>
      <c r="AJ118" s="255" t="str">
        <f>IF('Age-Level'!U181="C","E","")</f>
        <v/>
      </c>
      <c r="AK118" s="256"/>
      <c r="AL118" s="255" t="str">
        <f>IF('Age-Level'!V181="C","E","")</f>
        <v/>
      </c>
      <c r="AM118" s="256"/>
      <c r="AN118" s="255" t="str">
        <f>IF('Age-Level'!W181="C","E","")</f>
        <v/>
      </c>
      <c r="AO118" s="256"/>
      <c r="AP118" s="255" t="str">
        <f>IF('Age-Level'!X181="C","E","")</f>
        <v/>
      </c>
      <c r="AQ118" s="256"/>
      <c r="AR118" s="255" t="str">
        <f>IF('Age-Level'!Y181="C","E","")</f>
        <v/>
      </c>
      <c r="AS118" s="256"/>
      <c r="AT118" s="255" t="str">
        <f>IF('Age-Level'!Z181="C","E","")</f>
        <v/>
      </c>
      <c r="AU118" s="256"/>
      <c r="AV118" s="255" t="str">
        <f>IF('Age-Level'!AA181="C","E","")</f>
        <v/>
      </c>
      <c r="AW118" s="256"/>
      <c r="AX118" s="255" t="str">
        <f>IF('Age-Level'!AB181="C","E","")</f>
        <v/>
      </c>
      <c r="AY118" s="256"/>
      <c r="AZ118" s="255" t="str">
        <f>IF('Age-Level'!AC181="C","E","")</f>
        <v/>
      </c>
      <c r="BA118" s="256"/>
      <c r="BB118" s="255" t="str">
        <f>IF('Age-Level'!AD181="C","E","")</f>
        <v/>
      </c>
      <c r="BC118" s="256"/>
      <c r="BD118" s="255" t="str">
        <f>IF('Age-Level'!AE181="C","E","")</f>
        <v/>
      </c>
      <c r="BE118" s="256"/>
      <c r="BF118" s="255" t="str">
        <f>IF('Age-Level'!AF181="C","E","")</f>
        <v/>
      </c>
      <c r="BG118" s="256"/>
      <c r="BH118" s="255" t="str">
        <f>IF('Age-Level'!AG181="C","E","")</f>
        <v/>
      </c>
      <c r="BI118" s="257"/>
    </row>
    <row r="119" spans="1:61">
      <c r="A119" s="266" t="str">
        <f>'Age-Level'!C184</f>
        <v>Cookie Rally (Year 1)</v>
      </c>
      <c r="B119" s="255" t="str">
        <f>IF('Age-Level'!D184="C","E","")</f>
        <v/>
      </c>
      <c r="C119" s="256"/>
      <c r="D119" s="255" t="str">
        <f>IF('Age-Level'!E184="C","E","")</f>
        <v/>
      </c>
      <c r="E119" s="256"/>
      <c r="F119" s="255" t="str">
        <f>IF('Age-Level'!F184="C","E","")</f>
        <v/>
      </c>
      <c r="G119" s="256"/>
      <c r="H119" s="255" t="str">
        <f>IF('Age-Level'!G184="C","E","")</f>
        <v/>
      </c>
      <c r="I119" s="256"/>
      <c r="J119" s="255" t="str">
        <f>IF('Age-Level'!H184="C","E","")</f>
        <v/>
      </c>
      <c r="K119" s="256"/>
      <c r="L119" s="255" t="str">
        <f>IF('Age-Level'!I184="C","E","")</f>
        <v/>
      </c>
      <c r="M119" s="256"/>
      <c r="N119" s="255" t="str">
        <f>IF('Age-Level'!J184="C","E","")</f>
        <v/>
      </c>
      <c r="O119" s="256"/>
      <c r="P119" s="255" t="str">
        <f>IF('Age-Level'!K184="C","E","")</f>
        <v/>
      </c>
      <c r="Q119" s="256"/>
      <c r="R119" s="255" t="str">
        <f>IF('Age-Level'!L184="C","E","")</f>
        <v/>
      </c>
      <c r="S119" s="256"/>
      <c r="T119" s="255" t="str">
        <f>IF('Age-Level'!M184="C","E","")</f>
        <v/>
      </c>
      <c r="U119" s="256"/>
      <c r="V119" s="255" t="str">
        <f>IF('Age-Level'!N184="C","E","")</f>
        <v/>
      </c>
      <c r="W119" s="256"/>
      <c r="X119" s="255" t="str">
        <f>IF('Age-Level'!O184="C","E","")</f>
        <v/>
      </c>
      <c r="Y119" s="256"/>
      <c r="Z119" s="255" t="str">
        <f>IF('Age-Level'!P184="C","E","")</f>
        <v/>
      </c>
      <c r="AA119" s="256"/>
      <c r="AB119" s="255" t="str">
        <f>IF('Age-Level'!Q184="C","E","")</f>
        <v/>
      </c>
      <c r="AC119" s="256"/>
      <c r="AD119" s="255" t="str">
        <f>IF('Age-Level'!R184="C","E","")</f>
        <v/>
      </c>
      <c r="AE119" s="257"/>
      <c r="AF119" s="255" t="str">
        <f>IF('Age-Level'!S184="C","E","")</f>
        <v/>
      </c>
      <c r="AG119" s="256"/>
      <c r="AH119" s="255" t="str">
        <f>IF('Age-Level'!T184="C","E","")</f>
        <v/>
      </c>
      <c r="AI119" s="256"/>
      <c r="AJ119" s="255" t="str">
        <f>IF('Age-Level'!U184="C","E","")</f>
        <v/>
      </c>
      <c r="AK119" s="256"/>
      <c r="AL119" s="255" t="str">
        <f>IF('Age-Level'!V184="C","E","")</f>
        <v/>
      </c>
      <c r="AM119" s="256"/>
      <c r="AN119" s="255" t="str">
        <f>IF('Age-Level'!W184="C","E","")</f>
        <v/>
      </c>
      <c r="AO119" s="256"/>
      <c r="AP119" s="255" t="str">
        <f>IF('Age-Level'!X184="C","E","")</f>
        <v/>
      </c>
      <c r="AQ119" s="256"/>
      <c r="AR119" s="255" t="str">
        <f>IF('Age-Level'!Y184="C","E","")</f>
        <v/>
      </c>
      <c r="AS119" s="256"/>
      <c r="AT119" s="255" t="str">
        <f>IF('Age-Level'!Z184="C","E","")</f>
        <v/>
      </c>
      <c r="AU119" s="256"/>
      <c r="AV119" s="255" t="str">
        <f>IF('Age-Level'!AA184="C","E","")</f>
        <v/>
      </c>
      <c r="AW119" s="256"/>
      <c r="AX119" s="255" t="str">
        <f>IF('Age-Level'!AB184="C","E","")</f>
        <v/>
      </c>
      <c r="AY119" s="256"/>
      <c r="AZ119" s="255" t="str">
        <f>IF('Age-Level'!AC184="C","E","")</f>
        <v/>
      </c>
      <c r="BA119" s="256"/>
      <c r="BB119" s="255" t="str">
        <f>IF('Age-Level'!AD184="C","E","")</f>
        <v/>
      </c>
      <c r="BC119" s="256"/>
      <c r="BD119" s="255" t="str">
        <f>IF('Age-Level'!AE184="C","E","")</f>
        <v/>
      </c>
      <c r="BE119" s="256"/>
      <c r="BF119" s="255" t="str">
        <f>IF('Age-Level'!AF184="C","E","")</f>
        <v/>
      </c>
      <c r="BG119" s="256"/>
      <c r="BH119" s="255" t="str">
        <f>IF('Age-Level'!AG184="C","E","")</f>
        <v/>
      </c>
      <c r="BI119" s="257"/>
    </row>
    <row r="120" spans="1:61">
      <c r="A120" s="266" t="str">
        <f>'Age-Level'!C186</f>
        <v>Investiture</v>
      </c>
      <c r="B120" s="255" t="str">
        <f>IF('Age-Level'!D186="C","E","")</f>
        <v/>
      </c>
      <c r="C120" s="267"/>
      <c r="D120" s="255" t="str">
        <f>IF('Age-Level'!E186="C","E","")</f>
        <v/>
      </c>
      <c r="E120" s="267"/>
      <c r="F120" s="255" t="str">
        <f>IF('Age-Level'!F186="C","E","")</f>
        <v/>
      </c>
      <c r="G120" s="267"/>
      <c r="H120" s="255" t="str">
        <f>IF('Age-Level'!G186="C","E","")</f>
        <v/>
      </c>
      <c r="I120" s="267"/>
      <c r="J120" s="255" t="str">
        <f>IF('Age-Level'!H186="C","E","")</f>
        <v/>
      </c>
      <c r="K120" s="267"/>
      <c r="L120" s="255" t="str">
        <f>IF('Age-Level'!I186="C","E","")</f>
        <v/>
      </c>
      <c r="M120" s="267"/>
      <c r="N120" s="255" t="str">
        <f>IF('Age-Level'!J186="C","E","")</f>
        <v/>
      </c>
      <c r="O120" s="267"/>
      <c r="P120" s="255" t="str">
        <f>IF('Age-Level'!K186="C","E","")</f>
        <v/>
      </c>
      <c r="Q120" s="267"/>
      <c r="R120" s="255" t="str">
        <f>IF('Age-Level'!L186="C","E","")</f>
        <v/>
      </c>
      <c r="S120" s="267"/>
      <c r="T120" s="255" t="str">
        <f>IF('Age-Level'!M186="C","E","")</f>
        <v/>
      </c>
      <c r="U120" s="267"/>
      <c r="V120" s="255" t="str">
        <f>IF('Age-Level'!N186="C","E","")</f>
        <v/>
      </c>
      <c r="W120" s="267"/>
      <c r="X120" s="255" t="str">
        <f>IF('Age-Level'!O186="C","E","")</f>
        <v/>
      </c>
      <c r="Y120" s="267"/>
      <c r="Z120" s="255" t="str">
        <f>IF('Age-Level'!P186="C","E","")</f>
        <v/>
      </c>
      <c r="AA120" s="267"/>
      <c r="AB120" s="255" t="str">
        <f>IF('Age-Level'!Q186="C","E","")</f>
        <v/>
      </c>
      <c r="AC120" s="267"/>
      <c r="AD120" s="255" t="str">
        <f>IF('Age-Level'!R186="C","E","")</f>
        <v/>
      </c>
      <c r="AE120" s="268"/>
      <c r="AF120" s="255" t="str">
        <f>IF('Age-Level'!S186="C","E","")</f>
        <v/>
      </c>
      <c r="AG120" s="267"/>
      <c r="AH120" s="255" t="str">
        <f>IF('Age-Level'!T186="C","E","")</f>
        <v/>
      </c>
      <c r="AI120" s="267"/>
      <c r="AJ120" s="255" t="str">
        <f>IF('Age-Level'!U186="C","E","")</f>
        <v/>
      </c>
      <c r="AK120" s="267"/>
      <c r="AL120" s="255" t="str">
        <f>IF('Age-Level'!V186="C","E","")</f>
        <v/>
      </c>
      <c r="AM120" s="267"/>
      <c r="AN120" s="255" t="str">
        <f>IF('Age-Level'!W186="C","E","")</f>
        <v/>
      </c>
      <c r="AO120" s="267"/>
      <c r="AP120" s="255" t="str">
        <f>IF('Age-Level'!X186="C","E","")</f>
        <v/>
      </c>
      <c r="AQ120" s="267"/>
      <c r="AR120" s="255" t="str">
        <f>IF('Age-Level'!Y186="C","E","")</f>
        <v/>
      </c>
      <c r="AS120" s="267"/>
      <c r="AT120" s="255" t="str">
        <f>IF('Age-Level'!Z186="C","E","")</f>
        <v/>
      </c>
      <c r="AU120" s="267"/>
      <c r="AV120" s="255" t="str">
        <f>IF('Age-Level'!AA186="C","E","")</f>
        <v/>
      </c>
      <c r="AW120" s="267"/>
      <c r="AX120" s="255" t="str">
        <f>IF('Age-Level'!AB186="C","E","")</f>
        <v/>
      </c>
      <c r="AY120" s="267"/>
      <c r="AZ120" s="255" t="str">
        <f>IF('Age-Level'!AC186="C","E","")</f>
        <v/>
      </c>
      <c r="BA120" s="267"/>
      <c r="BB120" s="255" t="str">
        <f>IF('Age-Level'!AD186="C","E","")</f>
        <v/>
      </c>
      <c r="BC120" s="267"/>
      <c r="BD120" s="255" t="str">
        <f>IF('Age-Level'!AE186="C","E","")</f>
        <v/>
      </c>
      <c r="BE120" s="267"/>
      <c r="BF120" s="255" t="str">
        <f>IF('Age-Level'!AF186="C","E","")</f>
        <v/>
      </c>
      <c r="BG120" s="267"/>
      <c r="BH120" s="255" t="str">
        <f>IF('Age-Level'!AG186="C","E","")</f>
        <v/>
      </c>
      <c r="BI120" s="268"/>
    </row>
    <row r="121" spans="1:61">
      <c r="A121" s="266" t="str">
        <f>'Age-Level'!C187</f>
        <v>Rededication (1st year)</v>
      </c>
      <c r="B121" s="255" t="str">
        <f>IF('Age-Level'!D187="C","E","")</f>
        <v/>
      </c>
      <c r="C121" s="267"/>
      <c r="D121" s="255" t="str">
        <f>IF('Age-Level'!E187="C","E","")</f>
        <v/>
      </c>
      <c r="E121" s="267"/>
      <c r="F121" s="255" t="str">
        <f>IF('Age-Level'!F187="C","E","")</f>
        <v/>
      </c>
      <c r="G121" s="267"/>
      <c r="H121" s="255" t="str">
        <f>IF('Age-Level'!G187="C","E","")</f>
        <v/>
      </c>
      <c r="I121" s="267"/>
      <c r="J121" s="255" t="str">
        <f>IF('Age-Level'!H187="C","E","")</f>
        <v/>
      </c>
      <c r="K121" s="267"/>
      <c r="L121" s="255" t="str">
        <f>IF('Age-Level'!I187="C","E","")</f>
        <v/>
      </c>
      <c r="M121" s="267"/>
      <c r="N121" s="255" t="str">
        <f>IF('Age-Level'!J187="C","E","")</f>
        <v/>
      </c>
      <c r="O121" s="267"/>
      <c r="P121" s="255" t="str">
        <f>IF('Age-Level'!K187="C","E","")</f>
        <v/>
      </c>
      <c r="Q121" s="267"/>
      <c r="R121" s="255" t="str">
        <f>IF('Age-Level'!L187="C","E","")</f>
        <v/>
      </c>
      <c r="S121" s="267"/>
      <c r="T121" s="255" t="str">
        <f>IF('Age-Level'!M187="C","E","")</f>
        <v/>
      </c>
      <c r="U121" s="267"/>
      <c r="V121" s="255" t="str">
        <f>IF('Age-Level'!N187="C","E","")</f>
        <v/>
      </c>
      <c r="W121" s="267"/>
      <c r="X121" s="255" t="str">
        <f>IF('Age-Level'!O187="C","E","")</f>
        <v/>
      </c>
      <c r="Y121" s="267"/>
      <c r="Z121" s="255" t="str">
        <f>IF('Age-Level'!P187="C","E","")</f>
        <v/>
      </c>
      <c r="AA121" s="267"/>
      <c r="AB121" s="255" t="str">
        <f>IF('Age-Level'!Q187="C","E","")</f>
        <v/>
      </c>
      <c r="AC121" s="267"/>
      <c r="AD121" s="255" t="str">
        <f>IF('Age-Level'!R187="C","E","")</f>
        <v/>
      </c>
      <c r="AE121" s="268"/>
      <c r="AF121" s="255" t="str">
        <f>IF('Age-Level'!S187="C","E","")</f>
        <v/>
      </c>
      <c r="AG121" s="267"/>
      <c r="AH121" s="255" t="str">
        <f>IF('Age-Level'!T187="C","E","")</f>
        <v/>
      </c>
      <c r="AI121" s="267"/>
      <c r="AJ121" s="255" t="str">
        <f>IF('Age-Level'!U187="C","E","")</f>
        <v/>
      </c>
      <c r="AK121" s="267"/>
      <c r="AL121" s="255" t="str">
        <f>IF('Age-Level'!V187="C","E","")</f>
        <v/>
      </c>
      <c r="AM121" s="267"/>
      <c r="AN121" s="255" t="str">
        <f>IF('Age-Level'!W187="C","E","")</f>
        <v/>
      </c>
      <c r="AO121" s="267"/>
      <c r="AP121" s="255" t="str">
        <f>IF('Age-Level'!X187="C","E","")</f>
        <v/>
      </c>
      <c r="AQ121" s="267"/>
      <c r="AR121" s="255" t="str">
        <f>IF('Age-Level'!Y187="C","E","")</f>
        <v/>
      </c>
      <c r="AS121" s="267"/>
      <c r="AT121" s="255" t="str">
        <f>IF('Age-Level'!Z187="C","E","")</f>
        <v/>
      </c>
      <c r="AU121" s="267"/>
      <c r="AV121" s="255" t="str">
        <f>IF('Age-Level'!AA187="C","E","")</f>
        <v/>
      </c>
      <c r="AW121" s="267"/>
      <c r="AX121" s="255" t="str">
        <f>IF('Age-Level'!AB187="C","E","")</f>
        <v/>
      </c>
      <c r="AY121" s="267"/>
      <c r="AZ121" s="255" t="str">
        <f>IF('Age-Level'!AC187="C","E","")</f>
        <v/>
      </c>
      <c r="BA121" s="267"/>
      <c r="BB121" s="255" t="str">
        <f>IF('Age-Level'!AD187="C","E","")</f>
        <v/>
      </c>
      <c r="BC121" s="267"/>
      <c r="BD121" s="255" t="str">
        <f>IF('Age-Level'!AE187="C","E","")</f>
        <v/>
      </c>
      <c r="BE121" s="267"/>
      <c r="BF121" s="255" t="str">
        <f>IF('Age-Level'!AF187="C","E","")</f>
        <v/>
      </c>
      <c r="BG121" s="267"/>
      <c r="BH121" s="255" t="str">
        <f>IF('Age-Level'!AG187="C","E","")</f>
        <v/>
      </c>
      <c r="BI121" s="268"/>
    </row>
    <row r="122" spans="1:61">
      <c r="A122" s="266" t="str">
        <f>'Age-Level'!C188</f>
        <v>Rededication (2nd year)</v>
      </c>
      <c r="B122" s="255" t="str">
        <f>IF('Age-Level'!D188="C","E","")</f>
        <v/>
      </c>
      <c r="C122" s="267"/>
      <c r="D122" s="255" t="str">
        <f>IF('Age-Level'!E188="C","E","")</f>
        <v/>
      </c>
      <c r="E122" s="267"/>
      <c r="F122" s="255" t="str">
        <f>IF('Age-Level'!F188="C","E","")</f>
        <v/>
      </c>
      <c r="G122" s="267"/>
      <c r="H122" s="255" t="str">
        <f>IF('Age-Level'!G188="C","E","")</f>
        <v/>
      </c>
      <c r="I122" s="267"/>
      <c r="J122" s="255" t="str">
        <f>IF('Age-Level'!H188="C","E","")</f>
        <v/>
      </c>
      <c r="K122" s="267"/>
      <c r="L122" s="255" t="str">
        <f>IF('Age-Level'!I188="C","E","")</f>
        <v/>
      </c>
      <c r="M122" s="267"/>
      <c r="N122" s="255" t="str">
        <f>IF('Age-Level'!J188="C","E","")</f>
        <v/>
      </c>
      <c r="O122" s="267"/>
      <c r="P122" s="255" t="str">
        <f>IF('Age-Level'!K188="C","E","")</f>
        <v/>
      </c>
      <c r="Q122" s="267"/>
      <c r="R122" s="255" t="str">
        <f>IF('Age-Level'!L188="C","E","")</f>
        <v/>
      </c>
      <c r="S122" s="267"/>
      <c r="T122" s="255" t="str">
        <f>IF('Age-Level'!M188="C","E","")</f>
        <v/>
      </c>
      <c r="U122" s="267"/>
      <c r="V122" s="255" t="str">
        <f>IF('Age-Level'!N188="C","E","")</f>
        <v/>
      </c>
      <c r="W122" s="267"/>
      <c r="X122" s="255" t="str">
        <f>IF('Age-Level'!O188="C","E","")</f>
        <v/>
      </c>
      <c r="Y122" s="267"/>
      <c r="Z122" s="255" t="str">
        <f>IF('Age-Level'!P188="C","E","")</f>
        <v/>
      </c>
      <c r="AA122" s="267"/>
      <c r="AB122" s="255" t="str">
        <f>IF('Age-Level'!Q188="C","E","")</f>
        <v/>
      </c>
      <c r="AC122" s="267"/>
      <c r="AD122" s="255" t="str">
        <f>IF('Age-Level'!R188="C","E","")</f>
        <v/>
      </c>
      <c r="AE122" s="268"/>
      <c r="AF122" s="255" t="str">
        <f>IF('Age-Level'!S188="C","E","")</f>
        <v/>
      </c>
      <c r="AG122" s="267"/>
      <c r="AH122" s="255" t="str">
        <f>IF('Age-Level'!T188="C","E","")</f>
        <v/>
      </c>
      <c r="AI122" s="267"/>
      <c r="AJ122" s="255" t="str">
        <f>IF('Age-Level'!U188="C","E","")</f>
        <v/>
      </c>
      <c r="AK122" s="267"/>
      <c r="AL122" s="255" t="str">
        <f>IF('Age-Level'!V188="C","E","")</f>
        <v/>
      </c>
      <c r="AM122" s="267"/>
      <c r="AN122" s="255" t="str">
        <f>IF('Age-Level'!W188="C","E","")</f>
        <v/>
      </c>
      <c r="AO122" s="267"/>
      <c r="AP122" s="255" t="str">
        <f>IF('Age-Level'!X188="C","E","")</f>
        <v/>
      </c>
      <c r="AQ122" s="267"/>
      <c r="AR122" s="255" t="str">
        <f>IF('Age-Level'!Y188="C","E","")</f>
        <v/>
      </c>
      <c r="AS122" s="267"/>
      <c r="AT122" s="255" t="str">
        <f>IF('Age-Level'!Z188="C","E","")</f>
        <v/>
      </c>
      <c r="AU122" s="267"/>
      <c r="AV122" s="255" t="str">
        <f>IF('Age-Level'!AA188="C","E","")</f>
        <v/>
      </c>
      <c r="AW122" s="267"/>
      <c r="AX122" s="255" t="str">
        <f>IF('Age-Level'!AB188="C","E","")</f>
        <v/>
      </c>
      <c r="AY122" s="267"/>
      <c r="AZ122" s="255" t="str">
        <f>IF('Age-Level'!AC188="C","E","")</f>
        <v/>
      </c>
      <c r="BA122" s="267"/>
      <c r="BB122" s="255" t="str">
        <f>IF('Age-Level'!AD188="C","E","")</f>
        <v/>
      </c>
      <c r="BC122" s="267"/>
      <c r="BD122" s="255" t="str">
        <f>IF('Age-Level'!AE188="C","E","")</f>
        <v/>
      </c>
      <c r="BE122" s="267"/>
      <c r="BF122" s="255" t="str">
        <f>IF('Age-Level'!AF188="C","E","")</f>
        <v/>
      </c>
      <c r="BG122" s="267"/>
      <c r="BH122" s="255" t="str">
        <f>IF('Age-Level'!AG188="C","E","")</f>
        <v/>
      </c>
      <c r="BI122" s="268"/>
    </row>
    <row r="123" spans="1:61">
      <c r="A123" s="266" t="str">
        <f>'Age-Level'!C189</f>
        <v>Rededication (3rd year)</v>
      </c>
      <c r="B123" s="255" t="str">
        <f>IF('Age-Level'!D189="C","E","")</f>
        <v/>
      </c>
      <c r="C123" s="267"/>
      <c r="D123" s="255" t="str">
        <f>IF('Age-Level'!E189="C","E","")</f>
        <v/>
      </c>
      <c r="E123" s="267"/>
      <c r="F123" s="255" t="str">
        <f>IF('Age-Level'!F189="C","E","")</f>
        <v/>
      </c>
      <c r="G123" s="267"/>
      <c r="H123" s="255" t="str">
        <f>IF('Age-Level'!G189="C","E","")</f>
        <v/>
      </c>
      <c r="I123" s="267"/>
      <c r="J123" s="255" t="str">
        <f>IF('Age-Level'!H189="C","E","")</f>
        <v/>
      </c>
      <c r="K123" s="267"/>
      <c r="L123" s="255" t="str">
        <f>IF('Age-Level'!I189="C","E","")</f>
        <v/>
      </c>
      <c r="M123" s="267"/>
      <c r="N123" s="255" t="str">
        <f>IF('Age-Level'!J189="C","E","")</f>
        <v/>
      </c>
      <c r="O123" s="267"/>
      <c r="P123" s="255" t="str">
        <f>IF('Age-Level'!K189="C","E","")</f>
        <v/>
      </c>
      <c r="Q123" s="267"/>
      <c r="R123" s="255" t="str">
        <f>IF('Age-Level'!L189="C","E","")</f>
        <v/>
      </c>
      <c r="S123" s="267"/>
      <c r="T123" s="255" t="str">
        <f>IF('Age-Level'!M189="C","E","")</f>
        <v/>
      </c>
      <c r="U123" s="267"/>
      <c r="V123" s="255" t="str">
        <f>IF('Age-Level'!N189="C","E","")</f>
        <v/>
      </c>
      <c r="W123" s="267"/>
      <c r="X123" s="255" t="str">
        <f>IF('Age-Level'!O189="C","E","")</f>
        <v/>
      </c>
      <c r="Y123" s="267"/>
      <c r="Z123" s="255" t="str">
        <f>IF('Age-Level'!P189="C","E","")</f>
        <v/>
      </c>
      <c r="AA123" s="267"/>
      <c r="AB123" s="255" t="str">
        <f>IF('Age-Level'!Q189="C","E","")</f>
        <v/>
      </c>
      <c r="AC123" s="267"/>
      <c r="AD123" s="255" t="str">
        <f>IF('Age-Level'!R189="C","E","")</f>
        <v/>
      </c>
      <c r="AE123" s="268"/>
      <c r="AF123" s="255" t="str">
        <f>IF('Age-Level'!S189="C","E","")</f>
        <v/>
      </c>
      <c r="AG123" s="267"/>
      <c r="AH123" s="255" t="str">
        <f>IF('Age-Level'!T189="C","E","")</f>
        <v/>
      </c>
      <c r="AI123" s="267"/>
      <c r="AJ123" s="255" t="str">
        <f>IF('Age-Level'!U189="C","E","")</f>
        <v/>
      </c>
      <c r="AK123" s="267"/>
      <c r="AL123" s="255" t="str">
        <f>IF('Age-Level'!V189="C","E","")</f>
        <v/>
      </c>
      <c r="AM123" s="267"/>
      <c r="AN123" s="255" t="str">
        <f>IF('Age-Level'!W189="C","E","")</f>
        <v/>
      </c>
      <c r="AO123" s="267"/>
      <c r="AP123" s="255" t="str">
        <f>IF('Age-Level'!X189="C","E","")</f>
        <v/>
      </c>
      <c r="AQ123" s="267"/>
      <c r="AR123" s="255" t="str">
        <f>IF('Age-Level'!Y189="C","E","")</f>
        <v/>
      </c>
      <c r="AS123" s="267"/>
      <c r="AT123" s="255" t="str">
        <f>IF('Age-Level'!Z189="C","E","")</f>
        <v/>
      </c>
      <c r="AU123" s="267"/>
      <c r="AV123" s="255" t="str">
        <f>IF('Age-Level'!AA189="C","E","")</f>
        <v/>
      </c>
      <c r="AW123" s="267"/>
      <c r="AX123" s="255" t="str">
        <f>IF('Age-Level'!AB189="C","E","")</f>
        <v/>
      </c>
      <c r="AY123" s="267"/>
      <c r="AZ123" s="255" t="str">
        <f>IF('Age-Level'!AC189="C","E","")</f>
        <v/>
      </c>
      <c r="BA123" s="267"/>
      <c r="BB123" s="255" t="str">
        <f>IF('Age-Level'!AD189="C","E","")</f>
        <v/>
      </c>
      <c r="BC123" s="267"/>
      <c r="BD123" s="255" t="str">
        <f>IF('Age-Level'!AE189="C","E","")</f>
        <v/>
      </c>
      <c r="BE123" s="267"/>
      <c r="BF123" s="255" t="str">
        <f>IF('Age-Level'!AF189="C","E","")</f>
        <v/>
      </c>
      <c r="BG123" s="267"/>
      <c r="BH123" s="255" t="str">
        <f>IF('Age-Level'!AG189="C","E","")</f>
        <v/>
      </c>
      <c r="BI123" s="268"/>
    </row>
    <row r="124" spans="1:61">
      <c r="A124" s="266" t="str">
        <f>'Age-Level'!C190</f>
        <v>Rededication (4th year)</v>
      </c>
      <c r="B124" s="255" t="str">
        <f>IF('Age-Level'!D190="C","E","")</f>
        <v/>
      </c>
      <c r="C124" s="267"/>
      <c r="D124" s="255" t="str">
        <f>IF('Age-Level'!E190="C","E","")</f>
        <v/>
      </c>
      <c r="E124" s="267"/>
      <c r="F124" s="255" t="str">
        <f>IF('Age-Level'!F190="C","E","")</f>
        <v/>
      </c>
      <c r="G124" s="267"/>
      <c r="H124" s="255" t="str">
        <f>IF('Age-Level'!G190="C","E","")</f>
        <v/>
      </c>
      <c r="I124" s="267"/>
      <c r="J124" s="255" t="str">
        <f>IF('Age-Level'!H190="C","E","")</f>
        <v/>
      </c>
      <c r="K124" s="267"/>
      <c r="L124" s="255" t="str">
        <f>IF('Age-Level'!I190="C","E","")</f>
        <v/>
      </c>
      <c r="M124" s="267"/>
      <c r="N124" s="255" t="str">
        <f>IF('Age-Level'!J190="C","E","")</f>
        <v/>
      </c>
      <c r="O124" s="267"/>
      <c r="P124" s="255" t="str">
        <f>IF('Age-Level'!K190="C","E","")</f>
        <v/>
      </c>
      <c r="Q124" s="267"/>
      <c r="R124" s="255" t="str">
        <f>IF('Age-Level'!L190="C","E","")</f>
        <v/>
      </c>
      <c r="S124" s="267"/>
      <c r="T124" s="255" t="str">
        <f>IF('Age-Level'!M190="C","E","")</f>
        <v/>
      </c>
      <c r="U124" s="267"/>
      <c r="V124" s="255" t="str">
        <f>IF('Age-Level'!N190="C","E","")</f>
        <v/>
      </c>
      <c r="W124" s="267"/>
      <c r="X124" s="255" t="str">
        <f>IF('Age-Level'!O190="C","E","")</f>
        <v/>
      </c>
      <c r="Y124" s="267"/>
      <c r="Z124" s="255" t="str">
        <f>IF('Age-Level'!P190="C","E","")</f>
        <v/>
      </c>
      <c r="AA124" s="267"/>
      <c r="AB124" s="255" t="str">
        <f>IF('Age-Level'!Q190="C","E","")</f>
        <v/>
      </c>
      <c r="AC124" s="267"/>
      <c r="AD124" s="255" t="str">
        <f>IF('Age-Level'!R190="C","E","")</f>
        <v/>
      </c>
      <c r="AE124" s="268"/>
      <c r="AF124" s="255" t="str">
        <f>IF('Age-Level'!S190="C","E","")</f>
        <v/>
      </c>
      <c r="AG124" s="267"/>
      <c r="AH124" s="255" t="str">
        <f>IF('Age-Level'!T190="C","E","")</f>
        <v/>
      </c>
      <c r="AI124" s="267"/>
      <c r="AJ124" s="255" t="str">
        <f>IF('Age-Level'!U190="C","E","")</f>
        <v/>
      </c>
      <c r="AK124" s="267"/>
      <c r="AL124" s="255" t="str">
        <f>IF('Age-Level'!V190="C","E","")</f>
        <v/>
      </c>
      <c r="AM124" s="267"/>
      <c r="AN124" s="255" t="str">
        <f>IF('Age-Level'!W190="C","E","")</f>
        <v/>
      </c>
      <c r="AO124" s="267"/>
      <c r="AP124" s="255" t="str">
        <f>IF('Age-Level'!X190="C","E","")</f>
        <v/>
      </c>
      <c r="AQ124" s="267"/>
      <c r="AR124" s="255" t="str">
        <f>IF('Age-Level'!Y190="C","E","")</f>
        <v/>
      </c>
      <c r="AS124" s="267"/>
      <c r="AT124" s="255" t="str">
        <f>IF('Age-Level'!Z190="C","E","")</f>
        <v/>
      </c>
      <c r="AU124" s="267"/>
      <c r="AV124" s="255" t="str">
        <f>IF('Age-Level'!AA190="C","E","")</f>
        <v/>
      </c>
      <c r="AW124" s="267"/>
      <c r="AX124" s="255" t="str">
        <f>IF('Age-Level'!AB190="C","E","")</f>
        <v/>
      </c>
      <c r="AY124" s="267"/>
      <c r="AZ124" s="255" t="str">
        <f>IF('Age-Level'!AC190="C","E","")</f>
        <v/>
      </c>
      <c r="BA124" s="267"/>
      <c r="BB124" s="255" t="str">
        <f>IF('Age-Level'!AD190="C","E","")</f>
        <v/>
      </c>
      <c r="BC124" s="267"/>
      <c r="BD124" s="255" t="str">
        <f>IF('Age-Level'!AE190="C","E","")</f>
        <v/>
      </c>
      <c r="BE124" s="267"/>
      <c r="BF124" s="255" t="str">
        <f>IF('Age-Level'!AF190="C","E","")</f>
        <v/>
      </c>
      <c r="BG124" s="267"/>
      <c r="BH124" s="255" t="str">
        <f>IF('Age-Level'!AG190="C","E","")</f>
        <v/>
      </c>
      <c r="BI124" s="268"/>
    </row>
    <row r="125" spans="1:61">
      <c r="A125" s="266" t="str">
        <f>'Age-Level'!C191</f>
        <v>Rededication (5th year)</v>
      </c>
      <c r="B125" s="255" t="str">
        <f>IF('Age-Level'!D191="C","E","")</f>
        <v/>
      </c>
      <c r="C125" s="267"/>
      <c r="D125" s="255" t="str">
        <f>IF('Age-Level'!E191="C","E","")</f>
        <v/>
      </c>
      <c r="E125" s="267"/>
      <c r="F125" s="255" t="str">
        <f>IF('Age-Level'!F191="C","E","")</f>
        <v/>
      </c>
      <c r="G125" s="267"/>
      <c r="H125" s="255" t="str">
        <f>IF('Age-Level'!G191="C","E","")</f>
        <v/>
      </c>
      <c r="I125" s="267"/>
      <c r="J125" s="255" t="str">
        <f>IF('Age-Level'!H191="C","E","")</f>
        <v/>
      </c>
      <c r="K125" s="267"/>
      <c r="L125" s="255" t="str">
        <f>IF('Age-Level'!I191="C","E","")</f>
        <v/>
      </c>
      <c r="M125" s="267"/>
      <c r="N125" s="255" t="str">
        <f>IF('Age-Level'!J191="C","E","")</f>
        <v/>
      </c>
      <c r="O125" s="267"/>
      <c r="P125" s="255" t="str">
        <f>IF('Age-Level'!K191="C","E","")</f>
        <v/>
      </c>
      <c r="Q125" s="267"/>
      <c r="R125" s="255" t="str">
        <f>IF('Age-Level'!L191="C","E","")</f>
        <v/>
      </c>
      <c r="S125" s="267"/>
      <c r="T125" s="255" t="str">
        <f>IF('Age-Level'!M191="C","E","")</f>
        <v/>
      </c>
      <c r="U125" s="267"/>
      <c r="V125" s="255" t="str">
        <f>IF('Age-Level'!N191="C","E","")</f>
        <v/>
      </c>
      <c r="W125" s="267"/>
      <c r="X125" s="255" t="str">
        <f>IF('Age-Level'!O191="C","E","")</f>
        <v/>
      </c>
      <c r="Y125" s="267"/>
      <c r="Z125" s="255" t="str">
        <f>IF('Age-Level'!P191="C","E","")</f>
        <v/>
      </c>
      <c r="AA125" s="267"/>
      <c r="AB125" s="255" t="str">
        <f>IF('Age-Level'!Q191="C","E","")</f>
        <v/>
      </c>
      <c r="AC125" s="267"/>
      <c r="AD125" s="255" t="str">
        <f>IF('Age-Level'!R191="C","E","")</f>
        <v/>
      </c>
      <c r="AE125" s="268"/>
      <c r="AF125" s="255" t="str">
        <f>IF('Age-Level'!S191="C","E","")</f>
        <v/>
      </c>
      <c r="AG125" s="267"/>
      <c r="AH125" s="255" t="str">
        <f>IF('Age-Level'!T191="C","E","")</f>
        <v/>
      </c>
      <c r="AI125" s="267"/>
      <c r="AJ125" s="255" t="str">
        <f>IF('Age-Level'!U191="C","E","")</f>
        <v/>
      </c>
      <c r="AK125" s="267"/>
      <c r="AL125" s="255" t="str">
        <f>IF('Age-Level'!V191="C","E","")</f>
        <v/>
      </c>
      <c r="AM125" s="267"/>
      <c r="AN125" s="255" t="str">
        <f>IF('Age-Level'!W191="C","E","")</f>
        <v/>
      </c>
      <c r="AO125" s="267"/>
      <c r="AP125" s="255" t="str">
        <f>IF('Age-Level'!X191="C","E","")</f>
        <v/>
      </c>
      <c r="AQ125" s="267"/>
      <c r="AR125" s="255" t="str">
        <f>IF('Age-Level'!Y191="C","E","")</f>
        <v/>
      </c>
      <c r="AS125" s="267"/>
      <c r="AT125" s="255" t="str">
        <f>IF('Age-Level'!Z191="C","E","")</f>
        <v/>
      </c>
      <c r="AU125" s="267"/>
      <c r="AV125" s="255" t="str">
        <f>IF('Age-Level'!AA191="C","E","")</f>
        <v/>
      </c>
      <c r="AW125" s="267"/>
      <c r="AX125" s="255" t="str">
        <f>IF('Age-Level'!AB191="C","E","")</f>
        <v/>
      </c>
      <c r="AY125" s="267"/>
      <c r="AZ125" s="255" t="str">
        <f>IF('Age-Level'!AC191="C","E","")</f>
        <v/>
      </c>
      <c r="BA125" s="267"/>
      <c r="BB125" s="255" t="str">
        <f>IF('Age-Level'!AD191="C","E","")</f>
        <v/>
      </c>
      <c r="BC125" s="267"/>
      <c r="BD125" s="255" t="str">
        <f>IF('Age-Level'!AE191="C","E","")</f>
        <v/>
      </c>
      <c r="BE125" s="267"/>
      <c r="BF125" s="255" t="str">
        <f>IF('Age-Level'!AF191="C","E","")</f>
        <v/>
      </c>
      <c r="BG125" s="267"/>
      <c r="BH125" s="255" t="str">
        <f>IF('Age-Level'!AG191="C","E","")</f>
        <v/>
      </c>
      <c r="BI125" s="268"/>
    </row>
    <row r="126" spans="1:61">
      <c r="A126" s="266" t="str">
        <f>'Age-Level'!C192</f>
        <v>Rededication (6th year)</v>
      </c>
      <c r="B126" s="255" t="str">
        <f>IF('Age-Level'!D192="C","E","")</f>
        <v/>
      </c>
      <c r="C126" s="267"/>
      <c r="D126" s="255" t="str">
        <f>IF('Age-Level'!E192="C","E","")</f>
        <v/>
      </c>
      <c r="E126" s="267"/>
      <c r="F126" s="255" t="str">
        <f>IF('Age-Level'!F192="C","E","")</f>
        <v/>
      </c>
      <c r="G126" s="267"/>
      <c r="H126" s="255" t="str">
        <f>IF('Age-Level'!G192="C","E","")</f>
        <v/>
      </c>
      <c r="I126" s="267"/>
      <c r="J126" s="255" t="str">
        <f>IF('Age-Level'!H192="C","E","")</f>
        <v/>
      </c>
      <c r="K126" s="267"/>
      <c r="L126" s="255" t="str">
        <f>IF('Age-Level'!I192="C","E","")</f>
        <v/>
      </c>
      <c r="M126" s="267"/>
      <c r="N126" s="255" t="str">
        <f>IF('Age-Level'!J192="C","E","")</f>
        <v/>
      </c>
      <c r="O126" s="267"/>
      <c r="P126" s="255" t="str">
        <f>IF('Age-Level'!K192="C","E","")</f>
        <v/>
      </c>
      <c r="Q126" s="267"/>
      <c r="R126" s="255" t="str">
        <f>IF('Age-Level'!L192="C","E","")</f>
        <v/>
      </c>
      <c r="S126" s="267"/>
      <c r="T126" s="255" t="str">
        <f>IF('Age-Level'!M192="C","E","")</f>
        <v/>
      </c>
      <c r="U126" s="267"/>
      <c r="V126" s="255" t="str">
        <f>IF('Age-Level'!N192="C","E","")</f>
        <v/>
      </c>
      <c r="W126" s="267"/>
      <c r="X126" s="255" t="str">
        <f>IF('Age-Level'!O192="C","E","")</f>
        <v/>
      </c>
      <c r="Y126" s="267"/>
      <c r="Z126" s="255" t="str">
        <f>IF('Age-Level'!P192="C","E","")</f>
        <v/>
      </c>
      <c r="AA126" s="267"/>
      <c r="AB126" s="255" t="str">
        <f>IF('Age-Level'!Q192="C","E","")</f>
        <v/>
      </c>
      <c r="AC126" s="267"/>
      <c r="AD126" s="255" t="str">
        <f>IF('Age-Level'!R192="C","E","")</f>
        <v/>
      </c>
      <c r="AE126" s="268"/>
      <c r="AF126" s="255" t="str">
        <f>IF('Age-Level'!S192="C","E","")</f>
        <v/>
      </c>
      <c r="AG126" s="267"/>
      <c r="AH126" s="255" t="str">
        <f>IF('Age-Level'!T192="C","E","")</f>
        <v/>
      </c>
      <c r="AI126" s="267"/>
      <c r="AJ126" s="255" t="str">
        <f>IF('Age-Level'!U192="C","E","")</f>
        <v/>
      </c>
      <c r="AK126" s="267"/>
      <c r="AL126" s="255" t="str">
        <f>IF('Age-Level'!V192="C","E","")</f>
        <v/>
      </c>
      <c r="AM126" s="267"/>
      <c r="AN126" s="255" t="str">
        <f>IF('Age-Level'!W192="C","E","")</f>
        <v/>
      </c>
      <c r="AO126" s="267"/>
      <c r="AP126" s="255" t="str">
        <f>IF('Age-Level'!X192="C","E","")</f>
        <v/>
      </c>
      <c r="AQ126" s="267"/>
      <c r="AR126" s="255" t="str">
        <f>IF('Age-Level'!Y192="C","E","")</f>
        <v/>
      </c>
      <c r="AS126" s="267"/>
      <c r="AT126" s="255" t="str">
        <f>IF('Age-Level'!Z192="C","E","")</f>
        <v/>
      </c>
      <c r="AU126" s="267"/>
      <c r="AV126" s="255" t="str">
        <f>IF('Age-Level'!AA192="C","E","")</f>
        <v/>
      </c>
      <c r="AW126" s="267"/>
      <c r="AX126" s="255" t="str">
        <f>IF('Age-Level'!AB192="C","E","")</f>
        <v/>
      </c>
      <c r="AY126" s="267"/>
      <c r="AZ126" s="255" t="str">
        <f>IF('Age-Level'!AC192="C","E","")</f>
        <v/>
      </c>
      <c r="BA126" s="267"/>
      <c r="BB126" s="255" t="str">
        <f>IF('Age-Level'!AD192="C","E","")</f>
        <v/>
      </c>
      <c r="BC126" s="267"/>
      <c r="BD126" s="255" t="str">
        <f>IF('Age-Level'!AE192="C","E","")</f>
        <v/>
      </c>
      <c r="BE126" s="267"/>
      <c r="BF126" s="255" t="str">
        <f>IF('Age-Level'!AF192="C","E","")</f>
        <v/>
      </c>
      <c r="BG126" s="267"/>
      <c r="BH126" s="255" t="str">
        <f>IF('Age-Level'!AG192="C","E","")</f>
        <v/>
      </c>
      <c r="BI126" s="268"/>
    </row>
    <row r="127" spans="1:61">
      <c r="A127" s="266" t="str">
        <f>'Age-Level'!C193</f>
        <v>Rededication (7th year)</v>
      </c>
      <c r="B127" s="255" t="str">
        <f>IF('Age-Level'!D193="C","E","")</f>
        <v/>
      </c>
      <c r="C127" s="267"/>
      <c r="D127" s="255" t="str">
        <f>IF('Age-Level'!E193="C","E","")</f>
        <v/>
      </c>
      <c r="E127" s="267"/>
      <c r="F127" s="255" t="str">
        <f>IF('Age-Level'!F193="C","E","")</f>
        <v/>
      </c>
      <c r="G127" s="267"/>
      <c r="H127" s="255" t="str">
        <f>IF('Age-Level'!G193="C","E","")</f>
        <v/>
      </c>
      <c r="I127" s="267"/>
      <c r="J127" s="255" t="str">
        <f>IF('Age-Level'!H193="C","E","")</f>
        <v/>
      </c>
      <c r="K127" s="267"/>
      <c r="L127" s="255" t="str">
        <f>IF('Age-Level'!I193="C","E","")</f>
        <v/>
      </c>
      <c r="M127" s="267"/>
      <c r="N127" s="255" t="str">
        <f>IF('Age-Level'!J193="C","E","")</f>
        <v/>
      </c>
      <c r="O127" s="267"/>
      <c r="P127" s="255" t="str">
        <f>IF('Age-Level'!K193="C","E","")</f>
        <v/>
      </c>
      <c r="Q127" s="267"/>
      <c r="R127" s="255" t="str">
        <f>IF('Age-Level'!L193="C","E","")</f>
        <v/>
      </c>
      <c r="S127" s="267"/>
      <c r="T127" s="255" t="str">
        <f>IF('Age-Level'!M193="C","E","")</f>
        <v/>
      </c>
      <c r="U127" s="267"/>
      <c r="V127" s="255" t="str">
        <f>IF('Age-Level'!N193="C","E","")</f>
        <v/>
      </c>
      <c r="W127" s="267"/>
      <c r="X127" s="255" t="str">
        <f>IF('Age-Level'!O193="C","E","")</f>
        <v/>
      </c>
      <c r="Y127" s="267"/>
      <c r="Z127" s="255" t="str">
        <f>IF('Age-Level'!P193="C","E","")</f>
        <v/>
      </c>
      <c r="AA127" s="267"/>
      <c r="AB127" s="255" t="str">
        <f>IF('Age-Level'!Q193="C","E","")</f>
        <v/>
      </c>
      <c r="AC127" s="267"/>
      <c r="AD127" s="255" t="str">
        <f>IF('Age-Level'!R193="C","E","")</f>
        <v/>
      </c>
      <c r="AE127" s="268"/>
      <c r="AF127" s="255" t="str">
        <f>IF('Age-Level'!S193="C","E","")</f>
        <v/>
      </c>
      <c r="AG127" s="267"/>
      <c r="AH127" s="255" t="str">
        <f>IF('Age-Level'!T193="C","E","")</f>
        <v/>
      </c>
      <c r="AI127" s="267"/>
      <c r="AJ127" s="255" t="str">
        <f>IF('Age-Level'!U193="C","E","")</f>
        <v/>
      </c>
      <c r="AK127" s="267"/>
      <c r="AL127" s="255" t="str">
        <f>IF('Age-Level'!V193="C","E","")</f>
        <v/>
      </c>
      <c r="AM127" s="267"/>
      <c r="AN127" s="255" t="str">
        <f>IF('Age-Level'!W193="C","E","")</f>
        <v/>
      </c>
      <c r="AO127" s="267"/>
      <c r="AP127" s="255" t="str">
        <f>IF('Age-Level'!X193="C","E","")</f>
        <v/>
      </c>
      <c r="AQ127" s="267"/>
      <c r="AR127" s="255" t="str">
        <f>IF('Age-Level'!Y193="C","E","")</f>
        <v/>
      </c>
      <c r="AS127" s="267"/>
      <c r="AT127" s="255" t="str">
        <f>IF('Age-Level'!Z193="C","E","")</f>
        <v/>
      </c>
      <c r="AU127" s="267"/>
      <c r="AV127" s="255" t="str">
        <f>IF('Age-Level'!AA193="C","E","")</f>
        <v/>
      </c>
      <c r="AW127" s="267"/>
      <c r="AX127" s="255" t="str">
        <f>IF('Age-Level'!AB193="C","E","")</f>
        <v/>
      </c>
      <c r="AY127" s="267"/>
      <c r="AZ127" s="255" t="str">
        <f>IF('Age-Level'!AC193="C","E","")</f>
        <v/>
      </c>
      <c r="BA127" s="267"/>
      <c r="BB127" s="255" t="str">
        <f>IF('Age-Level'!AD193="C","E","")</f>
        <v/>
      </c>
      <c r="BC127" s="267"/>
      <c r="BD127" s="255" t="str">
        <f>IF('Age-Level'!AE193="C","E","")</f>
        <v/>
      </c>
      <c r="BE127" s="267"/>
      <c r="BF127" s="255" t="str">
        <f>IF('Age-Level'!AF193="C","E","")</f>
        <v/>
      </c>
      <c r="BG127" s="267"/>
      <c r="BH127" s="255" t="str">
        <f>IF('Age-Level'!AG193="C","E","")</f>
        <v/>
      </c>
      <c r="BI127" s="268"/>
    </row>
    <row r="128" spans="1:61">
      <c r="A128" s="266" t="str">
        <f>'Age-Level'!C194</f>
        <v>Rededication (8th year)</v>
      </c>
      <c r="B128" s="255" t="str">
        <f>IF('Age-Level'!D194="C","E","")</f>
        <v/>
      </c>
      <c r="C128" s="267"/>
      <c r="D128" s="255" t="str">
        <f>IF('Age-Level'!E194="C","E","")</f>
        <v/>
      </c>
      <c r="E128" s="267"/>
      <c r="F128" s="255" t="str">
        <f>IF('Age-Level'!F194="C","E","")</f>
        <v/>
      </c>
      <c r="G128" s="267"/>
      <c r="H128" s="255" t="str">
        <f>IF('Age-Level'!G194="C","E","")</f>
        <v/>
      </c>
      <c r="I128" s="267"/>
      <c r="J128" s="255" t="str">
        <f>IF('Age-Level'!H194="C","E","")</f>
        <v/>
      </c>
      <c r="K128" s="267"/>
      <c r="L128" s="255" t="str">
        <f>IF('Age-Level'!I194="C","E","")</f>
        <v/>
      </c>
      <c r="M128" s="267"/>
      <c r="N128" s="255" t="str">
        <f>IF('Age-Level'!J194="C","E","")</f>
        <v/>
      </c>
      <c r="O128" s="267"/>
      <c r="P128" s="255" t="str">
        <f>IF('Age-Level'!K194="C","E","")</f>
        <v/>
      </c>
      <c r="Q128" s="267"/>
      <c r="R128" s="255" t="str">
        <f>IF('Age-Level'!L194="C","E","")</f>
        <v/>
      </c>
      <c r="S128" s="267"/>
      <c r="T128" s="255" t="str">
        <f>IF('Age-Level'!M194="C","E","")</f>
        <v/>
      </c>
      <c r="U128" s="267"/>
      <c r="V128" s="255" t="str">
        <f>IF('Age-Level'!N194="C","E","")</f>
        <v/>
      </c>
      <c r="W128" s="267"/>
      <c r="X128" s="255" t="str">
        <f>IF('Age-Level'!O194="C","E","")</f>
        <v/>
      </c>
      <c r="Y128" s="267"/>
      <c r="Z128" s="255" t="str">
        <f>IF('Age-Level'!P194="C","E","")</f>
        <v/>
      </c>
      <c r="AA128" s="267"/>
      <c r="AB128" s="255" t="str">
        <f>IF('Age-Level'!Q194="C","E","")</f>
        <v/>
      </c>
      <c r="AC128" s="267"/>
      <c r="AD128" s="255" t="str">
        <f>IF('Age-Level'!R194="C","E","")</f>
        <v/>
      </c>
      <c r="AE128" s="268"/>
      <c r="AF128" s="255" t="str">
        <f>IF('Age-Level'!S194="C","E","")</f>
        <v/>
      </c>
      <c r="AG128" s="267"/>
      <c r="AH128" s="255" t="str">
        <f>IF('Age-Level'!T194="C","E","")</f>
        <v/>
      </c>
      <c r="AI128" s="267"/>
      <c r="AJ128" s="255" t="str">
        <f>IF('Age-Level'!U194="C","E","")</f>
        <v/>
      </c>
      <c r="AK128" s="267"/>
      <c r="AL128" s="255" t="str">
        <f>IF('Age-Level'!V194="C","E","")</f>
        <v/>
      </c>
      <c r="AM128" s="267"/>
      <c r="AN128" s="255" t="str">
        <f>IF('Age-Level'!W194="C","E","")</f>
        <v/>
      </c>
      <c r="AO128" s="267"/>
      <c r="AP128" s="255" t="str">
        <f>IF('Age-Level'!X194="C","E","")</f>
        <v/>
      </c>
      <c r="AQ128" s="267"/>
      <c r="AR128" s="255" t="str">
        <f>IF('Age-Level'!Y194="C","E","")</f>
        <v/>
      </c>
      <c r="AS128" s="267"/>
      <c r="AT128" s="255" t="str">
        <f>IF('Age-Level'!Z194="C","E","")</f>
        <v/>
      </c>
      <c r="AU128" s="267"/>
      <c r="AV128" s="255" t="str">
        <f>IF('Age-Level'!AA194="C","E","")</f>
        <v/>
      </c>
      <c r="AW128" s="267"/>
      <c r="AX128" s="255" t="str">
        <f>IF('Age-Level'!AB194="C","E","")</f>
        <v/>
      </c>
      <c r="AY128" s="267"/>
      <c r="AZ128" s="255" t="str">
        <f>IF('Age-Level'!AC194="C","E","")</f>
        <v/>
      </c>
      <c r="BA128" s="267"/>
      <c r="BB128" s="255" t="str">
        <f>IF('Age-Level'!AD194="C","E","")</f>
        <v/>
      </c>
      <c r="BC128" s="267"/>
      <c r="BD128" s="255" t="str">
        <f>IF('Age-Level'!AE194="C","E","")</f>
        <v/>
      </c>
      <c r="BE128" s="267"/>
      <c r="BF128" s="255" t="str">
        <f>IF('Age-Level'!AF194="C","E","")</f>
        <v/>
      </c>
      <c r="BG128" s="267"/>
      <c r="BH128" s="255" t="str">
        <f>IF('Age-Level'!AG194="C","E","")</f>
        <v/>
      </c>
      <c r="BI128" s="268"/>
    </row>
    <row r="129" spans="1:61">
      <c r="A129" s="51" t="s">
        <v>1147</v>
      </c>
      <c r="B129" s="255" t="str">
        <f>IF(Silver!D16="C","E","")</f>
        <v/>
      </c>
      <c r="C129" s="256"/>
      <c r="D129" s="255" t="str">
        <f>IF(Silver!E16="C","E","")</f>
        <v/>
      </c>
      <c r="E129" s="256"/>
      <c r="F129" s="255" t="str">
        <f>IF(Silver!F16="C","E","")</f>
        <v/>
      </c>
      <c r="G129" s="256"/>
      <c r="H129" s="255" t="str">
        <f>IF(Silver!G16="C","E","")</f>
        <v/>
      </c>
      <c r="I129" s="256"/>
      <c r="J129" s="255" t="str">
        <f>IF(Silver!H16="C","E","")</f>
        <v/>
      </c>
      <c r="K129" s="256"/>
      <c r="L129" s="255" t="str">
        <f>IF(Silver!I16="C","E","")</f>
        <v/>
      </c>
      <c r="M129" s="256"/>
      <c r="N129" s="255" t="str">
        <f>IF(Silver!J16="C","E","")</f>
        <v/>
      </c>
      <c r="O129" s="256"/>
      <c r="P129" s="255" t="str">
        <f>IF(Silver!K16="C","E","")</f>
        <v/>
      </c>
      <c r="Q129" s="256"/>
      <c r="R129" s="255" t="str">
        <f>IF(Silver!L16="C","E","")</f>
        <v/>
      </c>
      <c r="S129" s="256"/>
      <c r="T129" s="255" t="str">
        <f>IF(Silver!M16="C","E","")</f>
        <v/>
      </c>
      <c r="U129" s="256"/>
      <c r="V129" s="255" t="str">
        <f>IF(Silver!N16="C","E","")</f>
        <v/>
      </c>
      <c r="W129" s="256"/>
      <c r="X129" s="255" t="str">
        <f>IF(Silver!O16="C","E","")</f>
        <v/>
      </c>
      <c r="Y129" s="256"/>
      <c r="Z129" s="255" t="str">
        <f>IF(Silver!P16="C","E","")</f>
        <v/>
      </c>
      <c r="AA129" s="256"/>
      <c r="AB129" s="255" t="str">
        <f>IF(Silver!Q16="C","E","")</f>
        <v/>
      </c>
      <c r="AC129" s="256"/>
      <c r="AD129" s="255" t="str">
        <f>IF(Silver!R16="C","E","")</f>
        <v/>
      </c>
      <c r="AE129" s="257"/>
      <c r="AF129" s="255" t="str">
        <f>IF(Silver!S16="C","E","")</f>
        <v/>
      </c>
      <c r="AG129" s="256"/>
      <c r="AH129" s="255" t="str">
        <f>IF(Silver!T16="C","E","")</f>
        <v/>
      </c>
      <c r="AI129" s="256"/>
      <c r="AJ129" s="255" t="str">
        <f>IF(Silver!U16="C","E","")</f>
        <v/>
      </c>
      <c r="AK129" s="256"/>
      <c r="AL129" s="255" t="str">
        <f>IF(Silver!V16="C","E","")</f>
        <v/>
      </c>
      <c r="AM129" s="256"/>
      <c r="AN129" s="255" t="str">
        <f>IF(Silver!W16="C","E","")</f>
        <v/>
      </c>
      <c r="AO129" s="256"/>
      <c r="AP129" s="255" t="str">
        <f>IF(Silver!X16="C","E","")</f>
        <v/>
      </c>
      <c r="AQ129" s="256"/>
      <c r="AR129" s="255" t="str">
        <f>IF(Silver!Y16="C","E","")</f>
        <v/>
      </c>
      <c r="AS129" s="256"/>
      <c r="AT129" s="255" t="str">
        <f>IF(Silver!Z16="C","E","")</f>
        <v/>
      </c>
      <c r="AU129" s="256"/>
      <c r="AV129" s="255" t="str">
        <f>IF(Silver!AA16="C","E","")</f>
        <v/>
      </c>
      <c r="AW129" s="256"/>
      <c r="AX129" s="255" t="str">
        <f>IF(Silver!AB16="C","E","")</f>
        <v/>
      </c>
      <c r="AY129" s="256"/>
      <c r="AZ129" s="255" t="str">
        <f>IF(Silver!AC16="C","E","")</f>
        <v/>
      </c>
      <c r="BA129" s="256"/>
      <c r="BB129" s="255" t="str">
        <f>IF(Silver!AD16="C","E","")</f>
        <v/>
      </c>
      <c r="BC129" s="256"/>
      <c r="BD129" s="255" t="str">
        <f>IF(Silver!AE16="C","E","")</f>
        <v/>
      </c>
      <c r="BE129" s="256"/>
      <c r="BF129" s="255" t="str">
        <f>IF(Silver!AF16="C","E","")</f>
        <v/>
      </c>
      <c r="BG129" s="256"/>
      <c r="BH129" s="255" t="str">
        <f>IF(Silver!AG16="C","E","")</f>
        <v/>
      </c>
      <c r="BI129" s="257"/>
    </row>
    <row r="130" spans="1:61">
      <c r="A130" s="51" t="s">
        <v>1148</v>
      </c>
      <c r="B130" s="255" t="str">
        <f>IF(Bridging!D17="C","E","")</f>
        <v/>
      </c>
      <c r="C130" s="256"/>
      <c r="D130" s="255" t="str">
        <f>IF(Bridging!E17="C","E","")</f>
        <v/>
      </c>
      <c r="E130" s="256"/>
      <c r="F130" s="255" t="str">
        <f>IF(Bridging!F17="C","E","")</f>
        <v/>
      </c>
      <c r="G130" s="256"/>
      <c r="H130" s="255" t="str">
        <f>IF(Bridging!J17="C","E","")</f>
        <v/>
      </c>
      <c r="I130" s="256"/>
      <c r="J130" s="255" t="str">
        <f>IF(Bridging!H17="C","E","")</f>
        <v/>
      </c>
      <c r="K130" s="256"/>
      <c r="L130" s="255" t="str">
        <f>IF(Bridging!I17="C","E","")</f>
        <v/>
      </c>
      <c r="M130" s="256"/>
      <c r="N130" s="255" t="str">
        <f>IF(Bridging!J17="C","E","")</f>
        <v/>
      </c>
      <c r="O130" s="256"/>
      <c r="P130" s="255" t="str">
        <f>IF(Bridging!K17="C","E","")</f>
        <v/>
      </c>
      <c r="Q130" s="256"/>
      <c r="R130" s="255" t="str">
        <f>IF(Bridging!L17="C","E","")</f>
        <v/>
      </c>
      <c r="S130" s="256"/>
      <c r="T130" s="255" t="str">
        <f>IF(Bridging!M17="C","E","")</f>
        <v/>
      </c>
      <c r="U130" s="256"/>
      <c r="V130" s="255" t="str">
        <f>IF(Bridging!N17="C","E","")</f>
        <v/>
      </c>
      <c r="W130" s="256"/>
      <c r="X130" s="255" t="str">
        <f>IF(Bridging!O17="C","E","")</f>
        <v/>
      </c>
      <c r="Y130" s="256"/>
      <c r="Z130" s="255" t="str">
        <f>IF(Bridging!P17="C","E","")</f>
        <v/>
      </c>
      <c r="AA130" s="256"/>
      <c r="AB130" s="255" t="str">
        <f>IF(Bridging!Q17="C","E","")</f>
        <v/>
      </c>
      <c r="AC130" s="256"/>
      <c r="AD130" s="255" t="str">
        <f>IF(Bridging!R17="C","E","")</f>
        <v/>
      </c>
      <c r="AE130" s="257"/>
      <c r="AF130" s="255" t="str">
        <f>IF(Bridging!S17="C","E","")</f>
        <v/>
      </c>
      <c r="AG130" s="256"/>
      <c r="AH130" s="255" t="str">
        <f>IF(Bridging!T17="C","E","")</f>
        <v/>
      </c>
      <c r="AI130" s="256"/>
      <c r="AJ130" s="255" t="str">
        <f>IF(Bridging!U17="C","E","")</f>
        <v/>
      </c>
      <c r="AK130" s="256"/>
      <c r="AL130" s="255" t="str">
        <f>IF(Bridging!Y17="C","E","")</f>
        <v/>
      </c>
      <c r="AM130" s="256"/>
      <c r="AN130" s="255" t="str">
        <f>IF(Bridging!W17="C","E","")</f>
        <v/>
      </c>
      <c r="AO130" s="256"/>
      <c r="AP130" s="255" t="str">
        <f>IF(Bridging!X17="C","E","")</f>
        <v/>
      </c>
      <c r="AQ130" s="256"/>
      <c r="AR130" s="255" t="str">
        <f>IF(Bridging!Y17="C","E","")</f>
        <v/>
      </c>
      <c r="AS130" s="256"/>
      <c r="AT130" s="255" t="str">
        <f>IF(Bridging!Z17="C","E","")</f>
        <v/>
      </c>
      <c r="AU130" s="256"/>
      <c r="AV130" s="255" t="str">
        <f>IF(Bridging!AA17="C","E","")</f>
        <v/>
      </c>
      <c r="AW130" s="256"/>
      <c r="AX130" s="255" t="str">
        <f>IF(Bridging!AB17="C","E","")</f>
        <v/>
      </c>
      <c r="AY130" s="256"/>
      <c r="AZ130" s="255" t="str">
        <f>IF(Bridging!AC17="C","E","")</f>
        <v/>
      </c>
      <c r="BA130" s="256"/>
      <c r="BB130" s="255" t="str">
        <f>IF(Bridging!AD17="C","E","")</f>
        <v/>
      </c>
      <c r="BC130" s="256"/>
      <c r="BD130" s="255" t="str">
        <f>IF(Bridging!AE17="C","E","")</f>
        <v/>
      </c>
      <c r="BE130" s="256"/>
      <c r="BF130" s="255" t="str">
        <f>IF(Bridging!AF17="C","E","")</f>
        <v/>
      </c>
      <c r="BG130" s="256"/>
      <c r="BH130" s="255" t="str">
        <f>IF(Bridging!AG17="C","E","")</f>
        <v/>
      </c>
      <c r="BI130" s="257"/>
    </row>
    <row r="131" spans="1:61">
      <c r="A131" s="51" t="s">
        <v>1149</v>
      </c>
      <c r="B131" s="269"/>
      <c r="C131" s="253"/>
      <c r="D131" s="269"/>
      <c r="E131" s="253"/>
      <c r="F131" s="269"/>
      <c r="G131" s="253"/>
      <c r="H131" s="269"/>
      <c r="I131" s="253"/>
      <c r="J131" s="269"/>
      <c r="K131" s="253"/>
      <c r="L131" s="269"/>
      <c r="M131" s="253"/>
      <c r="N131" s="269"/>
      <c r="O131" s="253"/>
      <c r="P131" s="269"/>
      <c r="Q131" s="253"/>
      <c r="R131" s="269"/>
      <c r="S131" s="253"/>
      <c r="T131" s="269"/>
      <c r="U131" s="253"/>
      <c r="V131" s="269"/>
      <c r="W131" s="253"/>
      <c r="X131" s="269"/>
      <c r="Y131" s="253"/>
      <c r="Z131" s="269"/>
      <c r="AA131" s="253"/>
      <c r="AB131" s="269"/>
      <c r="AC131" s="253"/>
      <c r="AD131" s="269"/>
      <c r="AE131" s="253"/>
      <c r="AF131" s="269"/>
      <c r="AG131" s="253"/>
      <c r="AH131" s="269"/>
      <c r="AI131" s="253"/>
      <c r="AJ131" s="269"/>
      <c r="AK131" s="253"/>
      <c r="AL131" s="269"/>
      <c r="AM131" s="253"/>
      <c r="AN131" s="269"/>
      <c r="AO131" s="253"/>
      <c r="AP131" s="269"/>
      <c r="AQ131" s="253"/>
      <c r="AR131" s="269"/>
      <c r="AS131" s="253"/>
      <c r="AT131" s="269"/>
      <c r="AU131" s="253"/>
      <c r="AV131" s="269"/>
      <c r="AW131" s="253"/>
      <c r="AX131" s="269"/>
      <c r="AY131" s="253"/>
      <c r="AZ131" s="269"/>
      <c r="BA131" s="253"/>
      <c r="BB131" s="269"/>
      <c r="BC131" s="253"/>
      <c r="BD131" s="269"/>
      <c r="BE131" s="253"/>
      <c r="BF131" s="269"/>
      <c r="BG131" s="253"/>
      <c r="BH131" s="269"/>
      <c r="BI131" s="258"/>
    </row>
    <row r="132" spans="1:61">
      <c r="A132" s="254" t="str">
        <f>'Fun Patches'!C5</f>
        <v>&lt;LIST PATCH HERE&gt;</v>
      </c>
      <c r="B132" s="255" t="str">
        <f>IF('Fun Patches'!D5="C","E","")</f>
        <v/>
      </c>
      <c r="C132" s="256"/>
      <c r="D132" s="255" t="str">
        <f>IF('Fun Patches'!E5="C","E","")</f>
        <v/>
      </c>
      <c r="E132" s="256"/>
      <c r="F132" s="255" t="str">
        <f>IF('Fun Patches'!F5="C","E","")</f>
        <v/>
      </c>
      <c r="G132" s="256"/>
      <c r="H132" s="255" t="str">
        <f>IF('Fun Patches'!G5="C","E","")</f>
        <v/>
      </c>
      <c r="I132" s="256"/>
      <c r="J132" s="255" t="str">
        <f>IF('Fun Patches'!H5="C","E","")</f>
        <v/>
      </c>
      <c r="K132" s="256"/>
      <c r="L132" s="255" t="str">
        <f>IF('Fun Patches'!I5="C","E","")</f>
        <v/>
      </c>
      <c r="M132" s="256"/>
      <c r="N132" s="255" t="str">
        <f>IF('Fun Patches'!J5="C","E","")</f>
        <v/>
      </c>
      <c r="O132" s="256"/>
      <c r="P132" s="255" t="str">
        <f>IF('Fun Patches'!K5="C","E","")</f>
        <v/>
      </c>
      <c r="Q132" s="256"/>
      <c r="R132" s="255" t="str">
        <f>IF('Fun Patches'!L5="C","E","")</f>
        <v/>
      </c>
      <c r="S132" s="256"/>
      <c r="T132" s="255" t="str">
        <f>IF('Fun Patches'!M5="C","E","")</f>
        <v/>
      </c>
      <c r="U132" s="256"/>
      <c r="V132" s="255" t="str">
        <f>IF('Fun Patches'!N5="C","E","")</f>
        <v/>
      </c>
      <c r="W132" s="256"/>
      <c r="X132" s="255" t="str">
        <f>IF('Fun Patches'!O5="C","E","")</f>
        <v/>
      </c>
      <c r="Y132" s="256"/>
      <c r="Z132" s="255" t="str">
        <f>IF('Fun Patches'!P5="C","E","")</f>
        <v/>
      </c>
      <c r="AA132" s="256"/>
      <c r="AB132" s="255" t="str">
        <f>IF('Fun Patches'!Q5="C","E","")</f>
        <v/>
      </c>
      <c r="AC132" s="256"/>
      <c r="AD132" s="273" t="str">
        <f>IF('Fun Patches'!R5="C","E","")</f>
        <v/>
      </c>
      <c r="AE132" s="257"/>
      <c r="AF132" s="255" t="str">
        <f>IF('Fun Patches'!S5="C","E","")</f>
        <v/>
      </c>
      <c r="AG132" s="256"/>
      <c r="AH132" s="255" t="str">
        <f>IF('Fun Patches'!T5="C","E","")</f>
        <v/>
      </c>
      <c r="AI132" s="256"/>
      <c r="AJ132" s="255" t="str">
        <f>IF('Fun Patches'!U5="C","E","")</f>
        <v/>
      </c>
      <c r="AK132" s="256"/>
      <c r="AL132" s="255" t="str">
        <f>IF('Fun Patches'!V5="C","E","")</f>
        <v/>
      </c>
      <c r="AM132" s="256"/>
      <c r="AN132" s="255" t="str">
        <f>IF('Fun Patches'!W5="C","E","")</f>
        <v/>
      </c>
      <c r="AO132" s="256"/>
      <c r="AP132" s="255" t="str">
        <f>IF('Fun Patches'!X5="C","E","")</f>
        <v/>
      </c>
      <c r="AQ132" s="256"/>
      <c r="AR132" s="255" t="str">
        <f>IF('Fun Patches'!Y5="C","E","")</f>
        <v/>
      </c>
      <c r="AS132" s="256"/>
      <c r="AT132" s="255" t="str">
        <f>IF('Fun Patches'!Z5="C","E","")</f>
        <v/>
      </c>
      <c r="AU132" s="256"/>
      <c r="AV132" s="255" t="str">
        <f>IF('Fun Patches'!AA5="C","E","")</f>
        <v/>
      </c>
      <c r="AW132" s="256"/>
      <c r="AX132" s="255" t="str">
        <f>IF('Fun Patches'!AB5="C","E","")</f>
        <v/>
      </c>
      <c r="AY132" s="256"/>
      <c r="AZ132" s="255" t="str">
        <f>IF('Fun Patches'!AC5="C","E","")</f>
        <v/>
      </c>
      <c r="BA132" s="256"/>
      <c r="BB132" s="255" t="str">
        <f>IF('Fun Patches'!AD5="C","E","")</f>
        <v/>
      </c>
      <c r="BC132" s="256"/>
      <c r="BD132" s="255" t="str">
        <f>IF('Fun Patches'!AE5="C","E","")</f>
        <v/>
      </c>
      <c r="BE132" s="256"/>
      <c r="BF132" s="255" t="str">
        <f>IF('Fun Patches'!AF5="C","E","")</f>
        <v/>
      </c>
      <c r="BG132" s="256"/>
      <c r="BH132" s="273" t="str">
        <f>IF('Fun Patches'!AG5="C","E","")</f>
        <v/>
      </c>
      <c r="BI132" s="257"/>
    </row>
    <row r="133" spans="1:61">
      <c r="A133" s="254" t="str">
        <f>'Fun Patches'!C6</f>
        <v>&lt;LIST PATCH HERE&gt;</v>
      </c>
      <c r="B133" s="255" t="str">
        <f>IF('Fun Patches'!D6="C","E","")</f>
        <v/>
      </c>
      <c r="C133" s="256"/>
      <c r="D133" s="255" t="str">
        <f>IF('Fun Patches'!E6="C","E","")</f>
        <v/>
      </c>
      <c r="E133" s="256"/>
      <c r="F133" s="255" t="str">
        <f>IF('Fun Patches'!F6="C","E","")</f>
        <v/>
      </c>
      <c r="G133" s="256"/>
      <c r="H133" s="255" t="str">
        <f>IF('Fun Patches'!G6="C","E","")</f>
        <v/>
      </c>
      <c r="I133" s="256"/>
      <c r="J133" s="255" t="str">
        <f>IF('Fun Patches'!H6="C","E","")</f>
        <v/>
      </c>
      <c r="K133" s="256"/>
      <c r="L133" s="255" t="str">
        <f>IF('Fun Patches'!I6="C","E","")</f>
        <v/>
      </c>
      <c r="M133" s="256"/>
      <c r="N133" s="255" t="str">
        <f>IF('Fun Patches'!J6="C","E","")</f>
        <v/>
      </c>
      <c r="O133" s="256"/>
      <c r="P133" s="255" t="str">
        <f>IF('Fun Patches'!K6="C","E","")</f>
        <v/>
      </c>
      <c r="Q133" s="256"/>
      <c r="R133" s="255" t="str">
        <f>IF('Fun Patches'!L6="C","E","")</f>
        <v/>
      </c>
      <c r="S133" s="256"/>
      <c r="T133" s="255" t="str">
        <f>IF('Fun Patches'!M6="C","E","")</f>
        <v/>
      </c>
      <c r="U133" s="256"/>
      <c r="V133" s="255" t="str">
        <f>IF('Fun Patches'!N6="C","E","")</f>
        <v/>
      </c>
      <c r="W133" s="256"/>
      <c r="X133" s="255" t="str">
        <f>IF('Fun Patches'!O6="C","E","")</f>
        <v/>
      </c>
      <c r="Y133" s="256"/>
      <c r="Z133" s="255" t="str">
        <f>IF('Fun Patches'!P6="C","E","")</f>
        <v/>
      </c>
      <c r="AA133" s="256"/>
      <c r="AB133" s="255" t="str">
        <f>IF('Fun Patches'!Q6="C","E","")</f>
        <v/>
      </c>
      <c r="AC133" s="256"/>
      <c r="AD133" s="255" t="str">
        <f>IF('Fun Patches'!R6="C","E","")</f>
        <v/>
      </c>
      <c r="AE133" s="257"/>
      <c r="AF133" s="255" t="str">
        <f>IF('Fun Patches'!S6="C","E","")</f>
        <v/>
      </c>
      <c r="AG133" s="256"/>
      <c r="AH133" s="255" t="str">
        <f>IF('Fun Patches'!T6="C","E","")</f>
        <v/>
      </c>
      <c r="AI133" s="256"/>
      <c r="AJ133" s="255" t="str">
        <f>IF('Fun Patches'!U6="C","E","")</f>
        <v/>
      </c>
      <c r="AK133" s="256"/>
      <c r="AL133" s="255" t="str">
        <f>IF('Fun Patches'!V6="C","E","")</f>
        <v/>
      </c>
      <c r="AM133" s="256"/>
      <c r="AN133" s="255" t="str">
        <f>IF('Fun Patches'!W6="C","E","")</f>
        <v/>
      </c>
      <c r="AO133" s="256"/>
      <c r="AP133" s="255" t="str">
        <f>IF('Fun Patches'!X6="C","E","")</f>
        <v/>
      </c>
      <c r="AQ133" s="256"/>
      <c r="AR133" s="255" t="str">
        <f>IF('Fun Patches'!Y6="C","E","")</f>
        <v/>
      </c>
      <c r="AS133" s="256"/>
      <c r="AT133" s="255" t="str">
        <f>IF('Fun Patches'!Z6="C","E","")</f>
        <v/>
      </c>
      <c r="AU133" s="256"/>
      <c r="AV133" s="255" t="str">
        <f>IF('Fun Patches'!AA6="C","E","")</f>
        <v/>
      </c>
      <c r="AW133" s="256"/>
      <c r="AX133" s="255" t="str">
        <f>IF('Fun Patches'!AB6="C","E","")</f>
        <v/>
      </c>
      <c r="AY133" s="256"/>
      <c r="AZ133" s="255" t="str">
        <f>IF('Fun Patches'!AC6="C","E","")</f>
        <v/>
      </c>
      <c r="BA133" s="256"/>
      <c r="BB133" s="255" t="str">
        <f>IF('Fun Patches'!AD6="C","E","")</f>
        <v/>
      </c>
      <c r="BC133" s="256"/>
      <c r="BD133" s="255" t="str">
        <f>IF('Fun Patches'!AE6="C","E","")</f>
        <v/>
      </c>
      <c r="BE133" s="256"/>
      <c r="BF133" s="255" t="str">
        <f>IF('Fun Patches'!AF6="C","E","")</f>
        <v/>
      </c>
      <c r="BG133" s="256"/>
      <c r="BH133" s="255" t="str">
        <f>IF('Fun Patches'!AG6="C","E","")</f>
        <v/>
      </c>
      <c r="BI133" s="257"/>
    </row>
    <row r="134" spans="1:61">
      <c r="A134" s="254" t="str">
        <f>'Fun Patches'!C7</f>
        <v>&lt;LIST PATCH HERE&gt;</v>
      </c>
      <c r="B134" s="255" t="str">
        <f>IF('Fun Patches'!D7="C","E","")</f>
        <v/>
      </c>
      <c r="C134" s="256"/>
      <c r="D134" s="255" t="str">
        <f>IF('Fun Patches'!E7="C","E","")</f>
        <v/>
      </c>
      <c r="E134" s="256"/>
      <c r="F134" s="255" t="str">
        <f>IF('Fun Patches'!F7="C","E","")</f>
        <v/>
      </c>
      <c r="G134" s="256"/>
      <c r="H134" s="255" t="str">
        <f>IF('Fun Patches'!G7="C","E","")</f>
        <v/>
      </c>
      <c r="I134" s="256"/>
      <c r="J134" s="255" t="str">
        <f>IF('Fun Patches'!H7="C","E","")</f>
        <v/>
      </c>
      <c r="K134" s="256"/>
      <c r="L134" s="255" t="str">
        <f>IF('Fun Patches'!I7="C","E","")</f>
        <v/>
      </c>
      <c r="M134" s="256"/>
      <c r="N134" s="255" t="str">
        <f>IF('Fun Patches'!J7="C","E","")</f>
        <v/>
      </c>
      <c r="O134" s="256"/>
      <c r="P134" s="255" t="str">
        <f>IF('Fun Patches'!K7="C","E","")</f>
        <v/>
      </c>
      <c r="Q134" s="256"/>
      <c r="R134" s="255" t="str">
        <f>IF('Fun Patches'!L7="C","E","")</f>
        <v/>
      </c>
      <c r="S134" s="256"/>
      <c r="T134" s="255" t="str">
        <f>IF('Fun Patches'!M7="C","E","")</f>
        <v/>
      </c>
      <c r="U134" s="256"/>
      <c r="V134" s="255" t="str">
        <f>IF('Fun Patches'!N7="C","E","")</f>
        <v/>
      </c>
      <c r="W134" s="256"/>
      <c r="X134" s="255" t="str">
        <f>IF('Fun Patches'!O7="C","E","")</f>
        <v/>
      </c>
      <c r="Y134" s="256"/>
      <c r="Z134" s="255" t="str">
        <f>IF('Fun Patches'!P7="C","E","")</f>
        <v/>
      </c>
      <c r="AA134" s="256"/>
      <c r="AB134" s="255" t="str">
        <f>IF('Fun Patches'!Q7="C","E","")</f>
        <v/>
      </c>
      <c r="AC134" s="256"/>
      <c r="AD134" s="255" t="str">
        <f>IF('Fun Patches'!R7="C","E","")</f>
        <v/>
      </c>
      <c r="AE134" s="257"/>
      <c r="AF134" s="255" t="str">
        <f>IF('Fun Patches'!S7="C","E","")</f>
        <v/>
      </c>
      <c r="AG134" s="256"/>
      <c r="AH134" s="255" t="str">
        <f>IF('Fun Patches'!T7="C","E","")</f>
        <v/>
      </c>
      <c r="AI134" s="256"/>
      <c r="AJ134" s="255" t="str">
        <f>IF('Fun Patches'!U7="C","E","")</f>
        <v/>
      </c>
      <c r="AK134" s="256"/>
      <c r="AL134" s="255" t="str">
        <f>IF('Fun Patches'!V7="C","E","")</f>
        <v/>
      </c>
      <c r="AM134" s="256"/>
      <c r="AN134" s="255" t="str">
        <f>IF('Fun Patches'!W7="C","E","")</f>
        <v/>
      </c>
      <c r="AO134" s="256"/>
      <c r="AP134" s="255" t="str">
        <f>IF('Fun Patches'!X7="C","E","")</f>
        <v/>
      </c>
      <c r="AQ134" s="256"/>
      <c r="AR134" s="255" t="str">
        <f>IF('Fun Patches'!Y7="C","E","")</f>
        <v/>
      </c>
      <c r="AS134" s="256"/>
      <c r="AT134" s="255" t="str">
        <f>IF('Fun Patches'!Z7="C","E","")</f>
        <v/>
      </c>
      <c r="AU134" s="256"/>
      <c r="AV134" s="255" t="str">
        <f>IF('Fun Patches'!AA7="C","E","")</f>
        <v/>
      </c>
      <c r="AW134" s="256"/>
      <c r="AX134" s="255" t="str">
        <f>IF('Fun Patches'!AB7="C","E","")</f>
        <v/>
      </c>
      <c r="AY134" s="256"/>
      <c r="AZ134" s="255" t="str">
        <f>IF('Fun Patches'!AC7="C","E","")</f>
        <v/>
      </c>
      <c r="BA134" s="256"/>
      <c r="BB134" s="255" t="str">
        <f>IF('Fun Patches'!AD7="C","E","")</f>
        <v/>
      </c>
      <c r="BC134" s="256"/>
      <c r="BD134" s="255" t="str">
        <f>IF('Fun Patches'!AE7="C","E","")</f>
        <v/>
      </c>
      <c r="BE134" s="256"/>
      <c r="BF134" s="255" t="str">
        <f>IF('Fun Patches'!AF7="C","E","")</f>
        <v/>
      </c>
      <c r="BG134" s="256"/>
      <c r="BH134" s="255" t="str">
        <f>IF('Fun Patches'!AG7="C","E","")</f>
        <v/>
      </c>
      <c r="BI134" s="257"/>
    </row>
    <row r="135" spans="1:61">
      <c r="A135" s="254" t="str">
        <f>'Fun Patches'!C8</f>
        <v>&lt;LIST PATCH HERE&gt;</v>
      </c>
      <c r="B135" s="255" t="str">
        <f>IF('Fun Patches'!D8="C","E","")</f>
        <v/>
      </c>
      <c r="C135" s="256"/>
      <c r="D135" s="255" t="str">
        <f>IF('Fun Patches'!E8="C","E","")</f>
        <v/>
      </c>
      <c r="E135" s="256"/>
      <c r="F135" s="255" t="str">
        <f>IF('Fun Patches'!F8="C","E","")</f>
        <v/>
      </c>
      <c r="G135" s="256"/>
      <c r="H135" s="255" t="str">
        <f>IF('Fun Patches'!G8="C","E","")</f>
        <v/>
      </c>
      <c r="I135" s="256"/>
      <c r="J135" s="255" t="str">
        <f>IF('Fun Patches'!H8="C","E","")</f>
        <v/>
      </c>
      <c r="K135" s="256"/>
      <c r="L135" s="255" t="str">
        <f>IF('Fun Patches'!I8="C","E","")</f>
        <v/>
      </c>
      <c r="M135" s="256"/>
      <c r="N135" s="255" t="str">
        <f>IF('Fun Patches'!J8="C","E","")</f>
        <v/>
      </c>
      <c r="O135" s="256"/>
      <c r="P135" s="255" t="str">
        <f>IF('Fun Patches'!K8="C","E","")</f>
        <v/>
      </c>
      <c r="Q135" s="256"/>
      <c r="R135" s="255" t="str">
        <f>IF('Fun Patches'!L8="C","E","")</f>
        <v/>
      </c>
      <c r="S135" s="256"/>
      <c r="T135" s="255" t="str">
        <f>IF('Fun Patches'!M8="C","E","")</f>
        <v/>
      </c>
      <c r="U135" s="256"/>
      <c r="V135" s="255" t="str">
        <f>IF('Fun Patches'!N8="C","E","")</f>
        <v/>
      </c>
      <c r="W135" s="256"/>
      <c r="X135" s="255" t="str">
        <f>IF('Fun Patches'!O8="C","E","")</f>
        <v/>
      </c>
      <c r="Y135" s="256"/>
      <c r="Z135" s="255" t="str">
        <f>IF('Fun Patches'!P8="C","E","")</f>
        <v/>
      </c>
      <c r="AA135" s="256"/>
      <c r="AB135" s="255" t="str">
        <f>IF('Fun Patches'!Q8="C","E","")</f>
        <v/>
      </c>
      <c r="AC135" s="256"/>
      <c r="AD135" s="255" t="str">
        <f>IF('Fun Patches'!R8="C","E","")</f>
        <v/>
      </c>
      <c r="AE135" s="257"/>
      <c r="AF135" s="255" t="str">
        <f>IF('Fun Patches'!S8="C","E","")</f>
        <v/>
      </c>
      <c r="AG135" s="256"/>
      <c r="AH135" s="255" t="str">
        <f>IF('Fun Patches'!T8="C","E","")</f>
        <v/>
      </c>
      <c r="AI135" s="256"/>
      <c r="AJ135" s="255" t="str">
        <f>IF('Fun Patches'!U8="C","E","")</f>
        <v/>
      </c>
      <c r="AK135" s="256"/>
      <c r="AL135" s="255" t="str">
        <f>IF('Fun Patches'!V8="C","E","")</f>
        <v/>
      </c>
      <c r="AM135" s="256"/>
      <c r="AN135" s="255" t="str">
        <f>IF('Fun Patches'!W8="C","E","")</f>
        <v/>
      </c>
      <c r="AO135" s="256"/>
      <c r="AP135" s="255" t="str">
        <f>IF('Fun Patches'!X8="C","E","")</f>
        <v/>
      </c>
      <c r="AQ135" s="256"/>
      <c r="AR135" s="255" t="str">
        <f>IF('Fun Patches'!Y8="C","E","")</f>
        <v/>
      </c>
      <c r="AS135" s="256"/>
      <c r="AT135" s="255" t="str">
        <f>IF('Fun Patches'!Z8="C","E","")</f>
        <v/>
      </c>
      <c r="AU135" s="256"/>
      <c r="AV135" s="255" t="str">
        <f>IF('Fun Patches'!AA8="C","E","")</f>
        <v/>
      </c>
      <c r="AW135" s="256"/>
      <c r="AX135" s="255" t="str">
        <f>IF('Fun Patches'!AB8="C","E","")</f>
        <v/>
      </c>
      <c r="AY135" s="256"/>
      <c r="AZ135" s="255" t="str">
        <f>IF('Fun Patches'!AC8="C","E","")</f>
        <v/>
      </c>
      <c r="BA135" s="256"/>
      <c r="BB135" s="255" t="str">
        <f>IF('Fun Patches'!AD8="C","E","")</f>
        <v/>
      </c>
      <c r="BC135" s="256"/>
      <c r="BD135" s="255" t="str">
        <f>IF('Fun Patches'!AE8="C","E","")</f>
        <v/>
      </c>
      <c r="BE135" s="256"/>
      <c r="BF135" s="255" t="str">
        <f>IF('Fun Patches'!AF8="C","E","")</f>
        <v/>
      </c>
      <c r="BG135" s="256"/>
      <c r="BH135" s="255" t="str">
        <f>IF('Fun Patches'!AG8="C","E","")</f>
        <v/>
      </c>
      <c r="BI135" s="257"/>
    </row>
    <row r="136" spans="1:61">
      <c r="A136" s="254" t="str">
        <f>'Fun Patches'!C9</f>
        <v>&lt;LIST PATCH HERE&gt;</v>
      </c>
      <c r="B136" s="255" t="str">
        <f>IF('Fun Patches'!D9="C","E","")</f>
        <v/>
      </c>
      <c r="C136" s="256"/>
      <c r="D136" s="255" t="str">
        <f>IF('Fun Patches'!E9="C","E","")</f>
        <v/>
      </c>
      <c r="E136" s="256"/>
      <c r="F136" s="255" t="str">
        <f>IF('Fun Patches'!F9="C","E","")</f>
        <v/>
      </c>
      <c r="G136" s="256"/>
      <c r="H136" s="255" t="str">
        <f>IF('Fun Patches'!G9="C","E","")</f>
        <v/>
      </c>
      <c r="I136" s="256"/>
      <c r="J136" s="255" t="str">
        <f>IF('Fun Patches'!H9="C","E","")</f>
        <v/>
      </c>
      <c r="K136" s="256"/>
      <c r="L136" s="255" t="str">
        <f>IF('Fun Patches'!I9="C","E","")</f>
        <v/>
      </c>
      <c r="M136" s="256"/>
      <c r="N136" s="255" t="str">
        <f>IF('Fun Patches'!J9="C","E","")</f>
        <v/>
      </c>
      <c r="O136" s="256"/>
      <c r="P136" s="255" t="str">
        <f>IF('Fun Patches'!K9="C","E","")</f>
        <v/>
      </c>
      <c r="Q136" s="256"/>
      <c r="R136" s="255" t="str">
        <f>IF('Fun Patches'!L9="C","E","")</f>
        <v/>
      </c>
      <c r="S136" s="256"/>
      <c r="T136" s="255" t="str">
        <f>IF('Fun Patches'!M9="C","E","")</f>
        <v/>
      </c>
      <c r="U136" s="256"/>
      <c r="V136" s="255" t="str">
        <f>IF('Fun Patches'!N9="C","E","")</f>
        <v/>
      </c>
      <c r="W136" s="256"/>
      <c r="X136" s="255" t="str">
        <f>IF('Fun Patches'!O9="C","E","")</f>
        <v/>
      </c>
      <c r="Y136" s="256"/>
      <c r="Z136" s="255" t="str">
        <f>IF('Fun Patches'!P9="C","E","")</f>
        <v/>
      </c>
      <c r="AA136" s="256"/>
      <c r="AB136" s="255" t="str">
        <f>IF('Fun Patches'!Q9="C","E","")</f>
        <v/>
      </c>
      <c r="AC136" s="256"/>
      <c r="AD136" s="255" t="str">
        <f>IF('Fun Patches'!R9="C","E","")</f>
        <v/>
      </c>
      <c r="AE136" s="257"/>
      <c r="AF136" s="255" t="str">
        <f>IF('Fun Patches'!S9="C","E","")</f>
        <v/>
      </c>
      <c r="AG136" s="256"/>
      <c r="AH136" s="255" t="str">
        <f>IF('Fun Patches'!T9="C","E","")</f>
        <v/>
      </c>
      <c r="AI136" s="256"/>
      <c r="AJ136" s="255" t="str">
        <f>IF('Fun Patches'!U9="C","E","")</f>
        <v/>
      </c>
      <c r="AK136" s="256"/>
      <c r="AL136" s="255" t="str">
        <f>IF('Fun Patches'!V9="C","E","")</f>
        <v/>
      </c>
      <c r="AM136" s="256"/>
      <c r="AN136" s="255" t="str">
        <f>IF('Fun Patches'!W9="C","E","")</f>
        <v/>
      </c>
      <c r="AO136" s="256"/>
      <c r="AP136" s="255" t="str">
        <f>IF('Fun Patches'!X9="C","E","")</f>
        <v/>
      </c>
      <c r="AQ136" s="256"/>
      <c r="AR136" s="255" t="str">
        <f>IF('Fun Patches'!Y9="C","E","")</f>
        <v/>
      </c>
      <c r="AS136" s="256"/>
      <c r="AT136" s="255" t="str">
        <f>IF('Fun Patches'!Z9="C","E","")</f>
        <v/>
      </c>
      <c r="AU136" s="256"/>
      <c r="AV136" s="255" t="str">
        <f>IF('Fun Patches'!AA9="C","E","")</f>
        <v/>
      </c>
      <c r="AW136" s="256"/>
      <c r="AX136" s="255" t="str">
        <f>IF('Fun Patches'!AB9="C","E","")</f>
        <v/>
      </c>
      <c r="AY136" s="256"/>
      <c r="AZ136" s="255" t="str">
        <f>IF('Fun Patches'!AC9="C","E","")</f>
        <v/>
      </c>
      <c r="BA136" s="256"/>
      <c r="BB136" s="255" t="str">
        <f>IF('Fun Patches'!AD9="C","E","")</f>
        <v/>
      </c>
      <c r="BC136" s="256"/>
      <c r="BD136" s="255" t="str">
        <f>IF('Fun Patches'!AE9="C","E","")</f>
        <v/>
      </c>
      <c r="BE136" s="256"/>
      <c r="BF136" s="255" t="str">
        <f>IF('Fun Patches'!AF9="C","E","")</f>
        <v/>
      </c>
      <c r="BG136" s="256"/>
      <c r="BH136" s="255" t="str">
        <f>IF('Fun Patches'!AG9="C","E","")</f>
        <v/>
      </c>
      <c r="BI136" s="257"/>
    </row>
    <row r="137" spans="1:61">
      <c r="A137" s="254" t="str">
        <f>'Fun Patches'!C10</f>
        <v>&lt;LIST PATCH HERE&gt;</v>
      </c>
      <c r="B137" s="255" t="str">
        <f>IF('Fun Patches'!D10="C","E","")</f>
        <v/>
      </c>
      <c r="C137" s="256"/>
      <c r="D137" s="255" t="str">
        <f>IF('Fun Patches'!E10="C","E","")</f>
        <v/>
      </c>
      <c r="E137" s="256"/>
      <c r="F137" s="255" t="str">
        <f>IF('Fun Patches'!F10="C","E","")</f>
        <v/>
      </c>
      <c r="G137" s="256"/>
      <c r="H137" s="255" t="str">
        <f>IF('Fun Patches'!G10="C","E","")</f>
        <v/>
      </c>
      <c r="I137" s="256"/>
      <c r="J137" s="255" t="str">
        <f>IF('Fun Patches'!H10="C","E","")</f>
        <v/>
      </c>
      <c r="K137" s="256"/>
      <c r="L137" s="255" t="str">
        <f>IF('Fun Patches'!I10="C","E","")</f>
        <v/>
      </c>
      <c r="M137" s="256"/>
      <c r="N137" s="255" t="str">
        <f>IF('Fun Patches'!J10="C","E","")</f>
        <v/>
      </c>
      <c r="O137" s="256"/>
      <c r="P137" s="255" t="str">
        <f>IF('Fun Patches'!K10="C","E","")</f>
        <v/>
      </c>
      <c r="Q137" s="256"/>
      <c r="R137" s="255" t="str">
        <f>IF('Fun Patches'!L10="C","E","")</f>
        <v/>
      </c>
      <c r="S137" s="256"/>
      <c r="T137" s="255" t="str">
        <f>IF('Fun Patches'!M10="C","E","")</f>
        <v/>
      </c>
      <c r="U137" s="256"/>
      <c r="V137" s="255" t="str">
        <f>IF('Fun Patches'!N10="C","E","")</f>
        <v/>
      </c>
      <c r="W137" s="256"/>
      <c r="X137" s="255" t="str">
        <f>IF('Fun Patches'!O10="C","E","")</f>
        <v/>
      </c>
      <c r="Y137" s="256"/>
      <c r="Z137" s="255" t="str">
        <f>IF('Fun Patches'!P10="C","E","")</f>
        <v/>
      </c>
      <c r="AA137" s="256"/>
      <c r="AB137" s="255" t="str">
        <f>IF('Fun Patches'!Q10="C","E","")</f>
        <v/>
      </c>
      <c r="AC137" s="256"/>
      <c r="AD137" s="255" t="str">
        <f>IF('Fun Patches'!R10="C","E","")</f>
        <v/>
      </c>
      <c r="AE137" s="257"/>
      <c r="AF137" s="255" t="str">
        <f>IF('Fun Patches'!S10="C","E","")</f>
        <v/>
      </c>
      <c r="AG137" s="256"/>
      <c r="AH137" s="255" t="str">
        <f>IF('Fun Patches'!T10="C","E","")</f>
        <v/>
      </c>
      <c r="AI137" s="256"/>
      <c r="AJ137" s="255" t="str">
        <f>IF('Fun Patches'!U10="C","E","")</f>
        <v/>
      </c>
      <c r="AK137" s="256"/>
      <c r="AL137" s="255" t="str">
        <f>IF('Fun Patches'!V10="C","E","")</f>
        <v/>
      </c>
      <c r="AM137" s="256"/>
      <c r="AN137" s="255" t="str">
        <f>IF('Fun Patches'!W10="C","E","")</f>
        <v/>
      </c>
      <c r="AO137" s="256"/>
      <c r="AP137" s="255" t="str">
        <f>IF('Fun Patches'!X10="C","E","")</f>
        <v/>
      </c>
      <c r="AQ137" s="256"/>
      <c r="AR137" s="255" t="str">
        <f>IF('Fun Patches'!Y10="C","E","")</f>
        <v/>
      </c>
      <c r="AS137" s="256"/>
      <c r="AT137" s="255" t="str">
        <f>IF('Fun Patches'!Z10="C","E","")</f>
        <v/>
      </c>
      <c r="AU137" s="256"/>
      <c r="AV137" s="255" t="str">
        <f>IF('Fun Patches'!AA10="C","E","")</f>
        <v/>
      </c>
      <c r="AW137" s="256"/>
      <c r="AX137" s="255" t="str">
        <f>IF('Fun Patches'!AB10="C","E","")</f>
        <v/>
      </c>
      <c r="AY137" s="256"/>
      <c r="AZ137" s="255" t="str">
        <f>IF('Fun Patches'!AC10="C","E","")</f>
        <v/>
      </c>
      <c r="BA137" s="256"/>
      <c r="BB137" s="255" t="str">
        <f>IF('Fun Patches'!AD10="C","E","")</f>
        <v/>
      </c>
      <c r="BC137" s="256"/>
      <c r="BD137" s="255" t="str">
        <f>IF('Fun Patches'!AE10="C","E","")</f>
        <v/>
      </c>
      <c r="BE137" s="256"/>
      <c r="BF137" s="255" t="str">
        <f>IF('Fun Patches'!AF10="C","E","")</f>
        <v/>
      </c>
      <c r="BG137" s="256"/>
      <c r="BH137" s="255" t="str">
        <f>IF('Fun Patches'!AG10="C","E","")</f>
        <v/>
      </c>
      <c r="BI137" s="257"/>
    </row>
    <row r="138" spans="1:61">
      <c r="A138" s="254" t="str">
        <f>'Fun Patches'!C11</f>
        <v>&lt;LIST PATCH HERE&gt;</v>
      </c>
      <c r="B138" s="255" t="str">
        <f>IF('Fun Patches'!D11="C","E","")</f>
        <v/>
      </c>
      <c r="C138" s="256"/>
      <c r="D138" s="255" t="str">
        <f>IF('Fun Patches'!E11="C","E","")</f>
        <v/>
      </c>
      <c r="E138" s="256"/>
      <c r="F138" s="255" t="str">
        <f>IF('Fun Patches'!F11="C","E","")</f>
        <v/>
      </c>
      <c r="G138" s="256"/>
      <c r="H138" s="255" t="str">
        <f>IF('Fun Patches'!G11="C","E","")</f>
        <v/>
      </c>
      <c r="I138" s="256"/>
      <c r="J138" s="255" t="str">
        <f>IF('Fun Patches'!H11="C","E","")</f>
        <v/>
      </c>
      <c r="K138" s="256"/>
      <c r="L138" s="255" t="str">
        <f>IF('Fun Patches'!I11="C","E","")</f>
        <v/>
      </c>
      <c r="M138" s="256"/>
      <c r="N138" s="255" t="str">
        <f>IF('Fun Patches'!J11="C","E","")</f>
        <v/>
      </c>
      <c r="O138" s="256"/>
      <c r="P138" s="255" t="str">
        <f>IF('Fun Patches'!K11="C","E","")</f>
        <v/>
      </c>
      <c r="Q138" s="256"/>
      <c r="R138" s="255" t="str">
        <f>IF('Fun Patches'!L11="C","E","")</f>
        <v/>
      </c>
      <c r="S138" s="256"/>
      <c r="T138" s="255" t="str">
        <f>IF('Fun Patches'!M11="C","E","")</f>
        <v/>
      </c>
      <c r="U138" s="256"/>
      <c r="V138" s="255" t="str">
        <f>IF('Fun Patches'!N11="C","E","")</f>
        <v/>
      </c>
      <c r="W138" s="256"/>
      <c r="X138" s="255" t="str">
        <f>IF('Fun Patches'!O11="C","E","")</f>
        <v/>
      </c>
      <c r="Y138" s="256"/>
      <c r="Z138" s="255" t="str">
        <f>IF('Fun Patches'!P11="C","E","")</f>
        <v/>
      </c>
      <c r="AA138" s="256"/>
      <c r="AB138" s="255" t="str">
        <f>IF('Fun Patches'!Q11="C","E","")</f>
        <v/>
      </c>
      <c r="AC138" s="256"/>
      <c r="AD138" s="255" t="str">
        <f>IF('Fun Patches'!R11="C","E","")</f>
        <v/>
      </c>
      <c r="AE138" s="257"/>
      <c r="AF138" s="255" t="str">
        <f>IF('Fun Patches'!S11="C","E","")</f>
        <v/>
      </c>
      <c r="AG138" s="256"/>
      <c r="AH138" s="255" t="str">
        <f>IF('Fun Patches'!T11="C","E","")</f>
        <v/>
      </c>
      <c r="AI138" s="256"/>
      <c r="AJ138" s="255" t="str">
        <f>IF('Fun Patches'!U11="C","E","")</f>
        <v/>
      </c>
      <c r="AK138" s="256"/>
      <c r="AL138" s="255" t="str">
        <f>IF('Fun Patches'!V11="C","E","")</f>
        <v/>
      </c>
      <c r="AM138" s="256"/>
      <c r="AN138" s="255" t="str">
        <f>IF('Fun Patches'!W11="C","E","")</f>
        <v/>
      </c>
      <c r="AO138" s="256"/>
      <c r="AP138" s="255" t="str">
        <f>IF('Fun Patches'!X11="C","E","")</f>
        <v/>
      </c>
      <c r="AQ138" s="256"/>
      <c r="AR138" s="255" t="str">
        <f>IF('Fun Patches'!Y11="C","E","")</f>
        <v/>
      </c>
      <c r="AS138" s="256"/>
      <c r="AT138" s="255" t="str">
        <f>IF('Fun Patches'!Z11="C","E","")</f>
        <v/>
      </c>
      <c r="AU138" s="256"/>
      <c r="AV138" s="255" t="str">
        <f>IF('Fun Patches'!AA11="C","E","")</f>
        <v/>
      </c>
      <c r="AW138" s="256"/>
      <c r="AX138" s="255" t="str">
        <f>IF('Fun Patches'!AB11="C","E","")</f>
        <v/>
      </c>
      <c r="AY138" s="256"/>
      <c r="AZ138" s="255" t="str">
        <f>IF('Fun Patches'!AC11="C","E","")</f>
        <v/>
      </c>
      <c r="BA138" s="256"/>
      <c r="BB138" s="255" t="str">
        <f>IF('Fun Patches'!AD11="C","E","")</f>
        <v/>
      </c>
      <c r="BC138" s="256"/>
      <c r="BD138" s="255" t="str">
        <f>IF('Fun Patches'!AE11="C","E","")</f>
        <v/>
      </c>
      <c r="BE138" s="256"/>
      <c r="BF138" s="255" t="str">
        <f>IF('Fun Patches'!AF11="C","E","")</f>
        <v/>
      </c>
      <c r="BG138" s="256"/>
      <c r="BH138" s="255" t="str">
        <f>IF('Fun Patches'!AG11="C","E","")</f>
        <v/>
      </c>
      <c r="BI138" s="257"/>
    </row>
    <row r="139" spans="1:61">
      <c r="A139" s="254" t="str">
        <f>'Fun Patches'!C12</f>
        <v>&lt;LIST PATCH HERE&gt;</v>
      </c>
      <c r="B139" s="255" t="str">
        <f>IF('Fun Patches'!D12="C","E","")</f>
        <v/>
      </c>
      <c r="C139" s="256"/>
      <c r="D139" s="255" t="str">
        <f>IF('Fun Patches'!E12="C","E","")</f>
        <v/>
      </c>
      <c r="E139" s="256"/>
      <c r="F139" s="255" t="str">
        <f>IF('Fun Patches'!F12="C","E","")</f>
        <v/>
      </c>
      <c r="G139" s="256"/>
      <c r="H139" s="255" t="str">
        <f>IF('Fun Patches'!G12="C","E","")</f>
        <v/>
      </c>
      <c r="I139" s="256"/>
      <c r="J139" s="255" t="str">
        <f>IF('Fun Patches'!H12="C","E","")</f>
        <v/>
      </c>
      <c r="K139" s="256"/>
      <c r="L139" s="255" t="str">
        <f>IF('Fun Patches'!I12="C","E","")</f>
        <v/>
      </c>
      <c r="M139" s="256"/>
      <c r="N139" s="255" t="str">
        <f>IF('Fun Patches'!J12="C","E","")</f>
        <v/>
      </c>
      <c r="O139" s="256"/>
      <c r="P139" s="255" t="str">
        <f>IF('Fun Patches'!K12="C","E","")</f>
        <v/>
      </c>
      <c r="Q139" s="256"/>
      <c r="R139" s="255" t="str">
        <f>IF('Fun Patches'!L12="C","E","")</f>
        <v/>
      </c>
      <c r="S139" s="256"/>
      <c r="T139" s="255" t="str">
        <f>IF('Fun Patches'!M12="C","E","")</f>
        <v/>
      </c>
      <c r="U139" s="256"/>
      <c r="V139" s="255" t="str">
        <f>IF('Fun Patches'!N12="C","E","")</f>
        <v/>
      </c>
      <c r="W139" s="256"/>
      <c r="X139" s="255" t="str">
        <f>IF('Fun Patches'!O12="C","E","")</f>
        <v/>
      </c>
      <c r="Y139" s="256"/>
      <c r="Z139" s="255" t="str">
        <f>IF('Fun Patches'!P12="C","E","")</f>
        <v/>
      </c>
      <c r="AA139" s="256"/>
      <c r="AB139" s="255" t="str">
        <f>IF('Fun Patches'!Q12="C","E","")</f>
        <v/>
      </c>
      <c r="AC139" s="256"/>
      <c r="AD139" s="255" t="str">
        <f>IF('Fun Patches'!R12="C","E","")</f>
        <v/>
      </c>
      <c r="AE139" s="257"/>
      <c r="AF139" s="255" t="str">
        <f>IF('Fun Patches'!S12="C","E","")</f>
        <v/>
      </c>
      <c r="AG139" s="256"/>
      <c r="AH139" s="255" t="str">
        <f>IF('Fun Patches'!T12="C","E","")</f>
        <v/>
      </c>
      <c r="AI139" s="256"/>
      <c r="AJ139" s="255" t="str">
        <f>IF('Fun Patches'!U12="C","E","")</f>
        <v/>
      </c>
      <c r="AK139" s="256"/>
      <c r="AL139" s="255" t="str">
        <f>IF('Fun Patches'!V12="C","E","")</f>
        <v/>
      </c>
      <c r="AM139" s="256"/>
      <c r="AN139" s="255" t="str">
        <f>IF('Fun Patches'!W12="C","E","")</f>
        <v/>
      </c>
      <c r="AO139" s="256"/>
      <c r="AP139" s="255" t="str">
        <f>IF('Fun Patches'!X12="C","E","")</f>
        <v/>
      </c>
      <c r="AQ139" s="256"/>
      <c r="AR139" s="255" t="str">
        <f>IF('Fun Patches'!Y12="C","E","")</f>
        <v/>
      </c>
      <c r="AS139" s="256"/>
      <c r="AT139" s="255" t="str">
        <f>IF('Fun Patches'!Z12="C","E","")</f>
        <v/>
      </c>
      <c r="AU139" s="256"/>
      <c r="AV139" s="255" t="str">
        <f>IF('Fun Patches'!AA12="C","E","")</f>
        <v/>
      </c>
      <c r="AW139" s="256"/>
      <c r="AX139" s="255" t="str">
        <f>IF('Fun Patches'!AB12="C","E","")</f>
        <v/>
      </c>
      <c r="AY139" s="256"/>
      <c r="AZ139" s="255" t="str">
        <f>IF('Fun Patches'!AC12="C","E","")</f>
        <v/>
      </c>
      <c r="BA139" s="256"/>
      <c r="BB139" s="255" t="str">
        <f>IF('Fun Patches'!AD12="C","E","")</f>
        <v/>
      </c>
      <c r="BC139" s="256"/>
      <c r="BD139" s="255" t="str">
        <f>IF('Fun Patches'!AE12="C","E","")</f>
        <v/>
      </c>
      <c r="BE139" s="256"/>
      <c r="BF139" s="255" t="str">
        <f>IF('Fun Patches'!AF12="C","E","")</f>
        <v/>
      </c>
      <c r="BG139" s="256"/>
      <c r="BH139" s="255" t="str">
        <f>IF('Fun Patches'!AG12="C","E","")</f>
        <v/>
      </c>
      <c r="BI139" s="257"/>
    </row>
    <row r="140" spans="1:61">
      <c r="A140" s="254" t="str">
        <f>'Fun Patches'!C13</f>
        <v>&lt;LIST PATCH HERE&gt;</v>
      </c>
      <c r="B140" s="255" t="str">
        <f>IF('Fun Patches'!D13="C","E","")</f>
        <v/>
      </c>
      <c r="C140" s="256"/>
      <c r="D140" s="255" t="str">
        <f>IF('Fun Patches'!E13="C","E","")</f>
        <v/>
      </c>
      <c r="E140" s="256"/>
      <c r="F140" s="255" t="str">
        <f>IF('Fun Patches'!F13="C","E","")</f>
        <v/>
      </c>
      <c r="G140" s="256"/>
      <c r="H140" s="255" t="str">
        <f>IF('Fun Patches'!G13="C","E","")</f>
        <v/>
      </c>
      <c r="I140" s="256"/>
      <c r="J140" s="255" t="str">
        <f>IF('Fun Patches'!H13="C","E","")</f>
        <v/>
      </c>
      <c r="K140" s="256"/>
      <c r="L140" s="255" t="str">
        <f>IF('Fun Patches'!I13="C","E","")</f>
        <v/>
      </c>
      <c r="M140" s="256"/>
      <c r="N140" s="255" t="str">
        <f>IF('Fun Patches'!J13="C","E","")</f>
        <v/>
      </c>
      <c r="O140" s="256"/>
      <c r="P140" s="255" t="str">
        <f>IF('Fun Patches'!K13="C","E","")</f>
        <v/>
      </c>
      <c r="Q140" s="256"/>
      <c r="R140" s="255" t="str">
        <f>IF('Fun Patches'!L13="C","E","")</f>
        <v/>
      </c>
      <c r="S140" s="256"/>
      <c r="T140" s="255" t="str">
        <f>IF('Fun Patches'!M13="C","E","")</f>
        <v/>
      </c>
      <c r="U140" s="256"/>
      <c r="V140" s="255" t="str">
        <f>IF('Fun Patches'!N13="C","E","")</f>
        <v/>
      </c>
      <c r="W140" s="256"/>
      <c r="X140" s="255" t="str">
        <f>IF('Fun Patches'!O13="C","E","")</f>
        <v/>
      </c>
      <c r="Y140" s="256"/>
      <c r="Z140" s="255" t="str">
        <f>IF('Fun Patches'!P13="C","E","")</f>
        <v/>
      </c>
      <c r="AA140" s="256"/>
      <c r="AB140" s="255" t="str">
        <f>IF('Fun Patches'!Q13="C","E","")</f>
        <v/>
      </c>
      <c r="AC140" s="256"/>
      <c r="AD140" s="273" t="str">
        <f>IF('Fun Patches'!R13="C","E","")</f>
        <v/>
      </c>
      <c r="AE140" s="257"/>
      <c r="AF140" s="255" t="str">
        <f>IF('Fun Patches'!S13="C","E","")</f>
        <v/>
      </c>
      <c r="AG140" s="256"/>
      <c r="AH140" s="255" t="str">
        <f>IF('Fun Patches'!T13="C","E","")</f>
        <v/>
      </c>
      <c r="AI140" s="256"/>
      <c r="AJ140" s="255" t="str">
        <f>IF('Fun Patches'!U13="C","E","")</f>
        <v/>
      </c>
      <c r="AK140" s="256"/>
      <c r="AL140" s="255" t="str">
        <f>IF('Fun Patches'!V13="C","E","")</f>
        <v/>
      </c>
      <c r="AM140" s="256"/>
      <c r="AN140" s="255" t="str">
        <f>IF('Fun Patches'!W13="C","E","")</f>
        <v/>
      </c>
      <c r="AO140" s="256"/>
      <c r="AP140" s="255" t="str">
        <f>IF('Fun Patches'!X13="C","E","")</f>
        <v/>
      </c>
      <c r="AQ140" s="256"/>
      <c r="AR140" s="255" t="str">
        <f>IF('Fun Patches'!Y13="C","E","")</f>
        <v/>
      </c>
      <c r="AS140" s="256"/>
      <c r="AT140" s="255" t="str">
        <f>IF('Fun Patches'!Z13="C","E","")</f>
        <v/>
      </c>
      <c r="AU140" s="256"/>
      <c r="AV140" s="255" t="str">
        <f>IF('Fun Patches'!AA13="C","E","")</f>
        <v/>
      </c>
      <c r="AW140" s="256"/>
      <c r="AX140" s="255" t="str">
        <f>IF('Fun Patches'!AB13="C","E","")</f>
        <v/>
      </c>
      <c r="AY140" s="256"/>
      <c r="AZ140" s="255" t="str">
        <f>IF('Fun Patches'!AC13="C","E","")</f>
        <v/>
      </c>
      <c r="BA140" s="256"/>
      <c r="BB140" s="255" t="str">
        <f>IF('Fun Patches'!AD13="C","E","")</f>
        <v/>
      </c>
      <c r="BC140" s="256"/>
      <c r="BD140" s="255" t="str">
        <f>IF('Fun Patches'!AE13="C","E","")</f>
        <v/>
      </c>
      <c r="BE140" s="256"/>
      <c r="BF140" s="255" t="str">
        <f>IF('Fun Patches'!AF13="C","E","")</f>
        <v/>
      </c>
      <c r="BG140" s="256"/>
      <c r="BH140" s="273" t="str">
        <f>IF('Fun Patches'!AG13="C","E","")</f>
        <v/>
      </c>
      <c r="BI140" s="257"/>
    </row>
    <row r="141" spans="1:61">
      <c r="A141" s="254" t="str">
        <f>'Fun Patches'!C14</f>
        <v>&lt;LIST PATCH HERE&gt;</v>
      </c>
      <c r="B141" s="255" t="str">
        <f>IF('Fun Patches'!D14="C","E","")</f>
        <v/>
      </c>
      <c r="C141" s="256"/>
      <c r="D141" s="255" t="str">
        <f>IF('Fun Patches'!E14="C","E","")</f>
        <v/>
      </c>
      <c r="E141" s="256"/>
      <c r="F141" s="255" t="str">
        <f>IF('Fun Patches'!F14="C","E","")</f>
        <v/>
      </c>
      <c r="G141" s="256"/>
      <c r="H141" s="255" t="str">
        <f>IF('Fun Patches'!G14="C","E","")</f>
        <v/>
      </c>
      <c r="I141" s="256"/>
      <c r="J141" s="255" t="str">
        <f>IF('Fun Patches'!H14="C","E","")</f>
        <v/>
      </c>
      <c r="K141" s="256"/>
      <c r="L141" s="255" t="str">
        <f>IF('Fun Patches'!I14="C","E","")</f>
        <v/>
      </c>
      <c r="M141" s="256"/>
      <c r="N141" s="255" t="str">
        <f>IF('Fun Patches'!J14="C","E","")</f>
        <v/>
      </c>
      <c r="O141" s="256"/>
      <c r="P141" s="255" t="str">
        <f>IF('Fun Patches'!K14="C","E","")</f>
        <v/>
      </c>
      <c r="Q141" s="256"/>
      <c r="R141" s="255" t="str">
        <f>IF('Fun Patches'!L14="C","E","")</f>
        <v/>
      </c>
      <c r="S141" s="256"/>
      <c r="T141" s="255" t="str">
        <f>IF('Fun Patches'!M14="C","E","")</f>
        <v/>
      </c>
      <c r="U141" s="256"/>
      <c r="V141" s="255" t="str">
        <f>IF('Fun Patches'!N14="C","E","")</f>
        <v/>
      </c>
      <c r="W141" s="256"/>
      <c r="X141" s="255" t="str">
        <f>IF('Fun Patches'!O14="C","E","")</f>
        <v/>
      </c>
      <c r="Y141" s="256"/>
      <c r="Z141" s="255" t="str">
        <f>IF('Fun Patches'!P14="C","E","")</f>
        <v/>
      </c>
      <c r="AA141" s="256"/>
      <c r="AB141" s="255" t="str">
        <f>IF('Fun Patches'!Q14="C","E","")</f>
        <v/>
      </c>
      <c r="AC141" s="256"/>
      <c r="AD141" s="255" t="str">
        <f>IF('Fun Patches'!R14="C","E","")</f>
        <v/>
      </c>
      <c r="AE141" s="257"/>
      <c r="AF141" s="255" t="str">
        <f>IF('Fun Patches'!S14="C","E","")</f>
        <v/>
      </c>
      <c r="AG141" s="256"/>
      <c r="AH141" s="255" t="str">
        <f>IF('Fun Patches'!T14="C","E","")</f>
        <v/>
      </c>
      <c r="AI141" s="256"/>
      <c r="AJ141" s="255" t="str">
        <f>IF('Fun Patches'!U14="C","E","")</f>
        <v/>
      </c>
      <c r="AK141" s="256"/>
      <c r="AL141" s="255" t="str">
        <f>IF('Fun Patches'!V14="C","E","")</f>
        <v/>
      </c>
      <c r="AM141" s="256"/>
      <c r="AN141" s="255" t="str">
        <f>IF('Fun Patches'!W14="C","E","")</f>
        <v/>
      </c>
      <c r="AO141" s="256"/>
      <c r="AP141" s="255" t="str">
        <f>IF('Fun Patches'!X14="C","E","")</f>
        <v/>
      </c>
      <c r="AQ141" s="256"/>
      <c r="AR141" s="255" t="str">
        <f>IF('Fun Patches'!Y14="C","E","")</f>
        <v/>
      </c>
      <c r="AS141" s="256"/>
      <c r="AT141" s="255" t="str">
        <f>IF('Fun Patches'!Z14="C","E","")</f>
        <v/>
      </c>
      <c r="AU141" s="256"/>
      <c r="AV141" s="255" t="str">
        <f>IF('Fun Patches'!AA14="C","E","")</f>
        <v/>
      </c>
      <c r="AW141" s="256"/>
      <c r="AX141" s="255" t="str">
        <f>IF('Fun Patches'!AB14="C","E","")</f>
        <v/>
      </c>
      <c r="AY141" s="256"/>
      <c r="AZ141" s="255" t="str">
        <f>IF('Fun Patches'!AC14="C","E","")</f>
        <v/>
      </c>
      <c r="BA141" s="256"/>
      <c r="BB141" s="255" t="str">
        <f>IF('Fun Patches'!AD14="C","E","")</f>
        <v/>
      </c>
      <c r="BC141" s="256"/>
      <c r="BD141" s="255" t="str">
        <f>IF('Fun Patches'!AE14="C","E","")</f>
        <v/>
      </c>
      <c r="BE141" s="256"/>
      <c r="BF141" s="255" t="str">
        <f>IF('Fun Patches'!AF14="C","E","")</f>
        <v/>
      </c>
      <c r="BG141" s="256"/>
      <c r="BH141" s="255" t="str">
        <f>IF('Fun Patches'!AG14="C","E","")</f>
        <v/>
      </c>
      <c r="BI141" s="257"/>
    </row>
    <row r="142" spans="1:61">
      <c r="A142" s="254" t="str">
        <f>'Fun Patches'!C15</f>
        <v>&lt;LIST PATCH HERE&gt;</v>
      </c>
      <c r="B142" s="255" t="str">
        <f>IF('Fun Patches'!D15="C","E","")</f>
        <v/>
      </c>
      <c r="C142" s="256"/>
      <c r="D142" s="255" t="str">
        <f>IF('Fun Patches'!E15="C","E","")</f>
        <v/>
      </c>
      <c r="E142" s="256"/>
      <c r="F142" s="255" t="str">
        <f>IF('Fun Patches'!F15="C","E","")</f>
        <v/>
      </c>
      <c r="G142" s="256"/>
      <c r="H142" s="255" t="str">
        <f>IF('Fun Patches'!G15="C","E","")</f>
        <v/>
      </c>
      <c r="I142" s="256"/>
      <c r="J142" s="255" t="str">
        <f>IF('Fun Patches'!H15="C","E","")</f>
        <v/>
      </c>
      <c r="K142" s="256"/>
      <c r="L142" s="255" t="str">
        <f>IF('Fun Patches'!I15="C","E","")</f>
        <v/>
      </c>
      <c r="M142" s="256"/>
      <c r="N142" s="255" t="str">
        <f>IF('Fun Patches'!J15="C","E","")</f>
        <v/>
      </c>
      <c r="O142" s="256"/>
      <c r="P142" s="255" t="str">
        <f>IF('Fun Patches'!K15="C","E","")</f>
        <v/>
      </c>
      <c r="Q142" s="256"/>
      <c r="R142" s="255" t="str">
        <f>IF('Fun Patches'!L15="C","E","")</f>
        <v/>
      </c>
      <c r="S142" s="256"/>
      <c r="T142" s="255" t="str">
        <f>IF('Fun Patches'!M15="C","E","")</f>
        <v/>
      </c>
      <c r="U142" s="256"/>
      <c r="V142" s="255" t="str">
        <f>IF('Fun Patches'!N15="C","E","")</f>
        <v/>
      </c>
      <c r="W142" s="256"/>
      <c r="X142" s="255" t="str">
        <f>IF('Fun Patches'!O15="C","E","")</f>
        <v/>
      </c>
      <c r="Y142" s="256"/>
      <c r="Z142" s="255" t="str">
        <f>IF('Fun Patches'!P15="C","E","")</f>
        <v/>
      </c>
      <c r="AA142" s="256"/>
      <c r="AB142" s="255" t="str">
        <f>IF('Fun Patches'!Q15="C","E","")</f>
        <v/>
      </c>
      <c r="AC142" s="256"/>
      <c r="AD142" s="255" t="str">
        <f>IF('Fun Patches'!R15="C","E","")</f>
        <v/>
      </c>
      <c r="AE142" s="257"/>
      <c r="AF142" s="255" t="str">
        <f>IF('Fun Patches'!S15="C","E","")</f>
        <v/>
      </c>
      <c r="AG142" s="256"/>
      <c r="AH142" s="255" t="str">
        <f>IF('Fun Patches'!T15="C","E","")</f>
        <v/>
      </c>
      <c r="AI142" s="256"/>
      <c r="AJ142" s="255" t="str">
        <f>IF('Fun Patches'!U15="C","E","")</f>
        <v/>
      </c>
      <c r="AK142" s="256"/>
      <c r="AL142" s="255" t="str">
        <f>IF('Fun Patches'!V15="C","E","")</f>
        <v/>
      </c>
      <c r="AM142" s="256"/>
      <c r="AN142" s="255" t="str">
        <f>IF('Fun Patches'!W15="C","E","")</f>
        <v/>
      </c>
      <c r="AO142" s="256"/>
      <c r="AP142" s="255" t="str">
        <f>IF('Fun Patches'!X15="C","E","")</f>
        <v/>
      </c>
      <c r="AQ142" s="256"/>
      <c r="AR142" s="255" t="str">
        <f>IF('Fun Patches'!Y15="C","E","")</f>
        <v/>
      </c>
      <c r="AS142" s="256"/>
      <c r="AT142" s="255" t="str">
        <f>IF('Fun Patches'!Z15="C","E","")</f>
        <v/>
      </c>
      <c r="AU142" s="256"/>
      <c r="AV142" s="255" t="str">
        <f>IF('Fun Patches'!AA15="C","E","")</f>
        <v/>
      </c>
      <c r="AW142" s="256"/>
      <c r="AX142" s="255" t="str">
        <f>IF('Fun Patches'!AB15="C","E","")</f>
        <v/>
      </c>
      <c r="AY142" s="256"/>
      <c r="AZ142" s="255" t="str">
        <f>IF('Fun Patches'!AC15="C","E","")</f>
        <v/>
      </c>
      <c r="BA142" s="256"/>
      <c r="BB142" s="255" t="str">
        <f>IF('Fun Patches'!AD15="C","E","")</f>
        <v/>
      </c>
      <c r="BC142" s="256"/>
      <c r="BD142" s="255" t="str">
        <f>IF('Fun Patches'!AE15="C","E","")</f>
        <v/>
      </c>
      <c r="BE142" s="256"/>
      <c r="BF142" s="255" t="str">
        <f>IF('Fun Patches'!AF15="C","E","")</f>
        <v/>
      </c>
      <c r="BG142" s="256"/>
      <c r="BH142" s="255" t="str">
        <f>IF('Fun Patches'!AG15="C","E","")</f>
        <v/>
      </c>
      <c r="BI142" s="257"/>
    </row>
    <row r="143" spans="1:61">
      <c r="A143" s="254" t="str">
        <f>'Fun Patches'!C16</f>
        <v>&lt;LIST PATCH HERE&gt;</v>
      </c>
      <c r="B143" s="255" t="str">
        <f>IF('Fun Patches'!D16="C","E","")</f>
        <v/>
      </c>
      <c r="C143" s="256"/>
      <c r="D143" s="255" t="str">
        <f>IF('Fun Patches'!E16="C","E","")</f>
        <v/>
      </c>
      <c r="E143" s="256"/>
      <c r="F143" s="255" t="str">
        <f>IF('Fun Patches'!F16="C","E","")</f>
        <v/>
      </c>
      <c r="G143" s="256"/>
      <c r="H143" s="255" t="str">
        <f>IF('Fun Patches'!G16="C","E","")</f>
        <v/>
      </c>
      <c r="I143" s="256"/>
      <c r="J143" s="255" t="str">
        <f>IF('Fun Patches'!H16="C","E","")</f>
        <v/>
      </c>
      <c r="K143" s="256"/>
      <c r="L143" s="255" t="str">
        <f>IF('Fun Patches'!I16="C","E","")</f>
        <v/>
      </c>
      <c r="M143" s="256"/>
      <c r="N143" s="255" t="str">
        <f>IF('Fun Patches'!J16="C","E","")</f>
        <v/>
      </c>
      <c r="O143" s="256"/>
      <c r="P143" s="255" t="str">
        <f>IF('Fun Patches'!K16="C","E","")</f>
        <v/>
      </c>
      <c r="Q143" s="256"/>
      <c r="R143" s="255" t="str">
        <f>IF('Fun Patches'!L16="C","E","")</f>
        <v/>
      </c>
      <c r="S143" s="256"/>
      <c r="T143" s="255" t="str">
        <f>IF('Fun Patches'!M16="C","E","")</f>
        <v/>
      </c>
      <c r="U143" s="256"/>
      <c r="V143" s="255" t="str">
        <f>IF('Fun Patches'!N16="C","E","")</f>
        <v/>
      </c>
      <c r="W143" s="256"/>
      <c r="X143" s="255" t="str">
        <f>IF('Fun Patches'!O16="C","E","")</f>
        <v/>
      </c>
      <c r="Y143" s="256"/>
      <c r="Z143" s="255" t="str">
        <f>IF('Fun Patches'!P16="C","E","")</f>
        <v/>
      </c>
      <c r="AA143" s="256"/>
      <c r="AB143" s="255" t="str">
        <f>IF('Fun Patches'!Q16="C","E","")</f>
        <v/>
      </c>
      <c r="AC143" s="256"/>
      <c r="AD143" s="255" t="str">
        <f>IF('Fun Patches'!R16="C","E","")</f>
        <v/>
      </c>
      <c r="AE143" s="257"/>
      <c r="AF143" s="255" t="str">
        <f>IF('Fun Patches'!S16="C","E","")</f>
        <v/>
      </c>
      <c r="AG143" s="256"/>
      <c r="AH143" s="255" t="str">
        <f>IF('Fun Patches'!T16="C","E","")</f>
        <v/>
      </c>
      <c r="AI143" s="256"/>
      <c r="AJ143" s="255" t="str">
        <f>IF('Fun Patches'!U16="C","E","")</f>
        <v/>
      </c>
      <c r="AK143" s="256"/>
      <c r="AL143" s="255" t="str">
        <f>IF('Fun Patches'!V16="C","E","")</f>
        <v/>
      </c>
      <c r="AM143" s="256"/>
      <c r="AN143" s="255" t="str">
        <f>IF('Fun Patches'!W16="C","E","")</f>
        <v/>
      </c>
      <c r="AO143" s="256"/>
      <c r="AP143" s="255" t="str">
        <f>IF('Fun Patches'!X16="C","E","")</f>
        <v/>
      </c>
      <c r="AQ143" s="256"/>
      <c r="AR143" s="255" t="str">
        <f>IF('Fun Patches'!Y16="C","E","")</f>
        <v/>
      </c>
      <c r="AS143" s="256"/>
      <c r="AT143" s="255" t="str">
        <f>IF('Fun Patches'!Z16="C","E","")</f>
        <v/>
      </c>
      <c r="AU143" s="256"/>
      <c r="AV143" s="255" t="str">
        <f>IF('Fun Patches'!AA16="C","E","")</f>
        <v/>
      </c>
      <c r="AW143" s="256"/>
      <c r="AX143" s="255" t="str">
        <f>IF('Fun Patches'!AB16="C","E","")</f>
        <v/>
      </c>
      <c r="AY143" s="256"/>
      <c r="AZ143" s="255" t="str">
        <f>IF('Fun Patches'!AC16="C","E","")</f>
        <v/>
      </c>
      <c r="BA143" s="256"/>
      <c r="BB143" s="255" t="str">
        <f>IF('Fun Patches'!AD16="C","E","")</f>
        <v/>
      </c>
      <c r="BC143" s="256"/>
      <c r="BD143" s="255" t="str">
        <f>IF('Fun Patches'!AE16="C","E","")</f>
        <v/>
      </c>
      <c r="BE143" s="256"/>
      <c r="BF143" s="255" t="str">
        <f>IF('Fun Patches'!AF16="C","E","")</f>
        <v/>
      </c>
      <c r="BG143" s="256"/>
      <c r="BH143" s="255" t="str">
        <f>IF('Fun Patches'!AG16="C","E","")</f>
        <v/>
      </c>
      <c r="BI143" s="257"/>
    </row>
    <row r="144" spans="1:61">
      <c r="A144" s="254" t="str">
        <f>'Fun Patches'!C17</f>
        <v>&lt;LIST PATCH HERE&gt;</v>
      </c>
      <c r="B144" s="255" t="str">
        <f>IF('Fun Patches'!D17="C","E","")</f>
        <v/>
      </c>
      <c r="C144" s="256"/>
      <c r="D144" s="255" t="str">
        <f>IF('Fun Patches'!E17="C","E","")</f>
        <v/>
      </c>
      <c r="E144" s="256"/>
      <c r="F144" s="255" t="str">
        <f>IF('Fun Patches'!F17="C","E","")</f>
        <v/>
      </c>
      <c r="G144" s="256"/>
      <c r="H144" s="255" t="str">
        <f>IF('Fun Patches'!G17="C","E","")</f>
        <v/>
      </c>
      <c r="I144" s="256"/>
      <c r="J144" s="255" t="str">
        <f>IF('Fun Patches'!H17="C","E","")</f>
        <v/>
      </c>
      <c r="K144" s="256"/>
      <c r="L144" s="255" t="str">
        <f>IF('Fun Patches'!I17="C","E","")</f>
        <v/>
      </c>
      <c r="M144" s="256"/>
      <c r="N144" s="255" t="str">
        <f>IF('Fun Patches'!J17="C","E","")</f>
        <v/>
      </c>
      <c r="O144" s="256"/>
      <c r="P144" s="255" t="str">
        <f>IF('Fun Patches'!K17="C","E","")</f>
        <v/>
      </c>
      <c r="Q144" s="256"/>
      <c r="R144" s="255" t="str">
        <f>IF('Fun Patches'!L17="C","E","")</f>
        <v/>
      </c>
      <c r="S144" s="256"/>
      <c r="T144" s="255" t="str">
        <f>IF('Fun Patches'!M17="C","E","")</f>
        <v/>
      </c>
      <c r="U144" s="256"/>
      <c r="V144" s="255" t="str">
        <f>IF('Fun Patches'!N17="C","E","")</f>
        <v/>
      </c>
      <c r="W144" s="256"/>
      <c r="X144" s="255" t="str">
        <f>IF('Fun Patches'!O17="C","E","")</f>
        <v/>
      </c>
      <c r="Y144" s="256"/>
      <c r="Z144" s="255" t="str">
        <f>IF('Fun Patches'!P17="C","E","")</f>
        <v/>
      </c>
      <c r="AA144" s="256"/>
      <c r="AB144" s="255" t="str">
        <f>IF('Fun Patches'!Q17="C","E","")</f>
        <v/>
      </c>
      <c r="AC144" s="256"/>
      <c r="AD144" s="255" t="str">
        <f>IF('Fun Patches'!R17="C","E","")</f>
        <v/>
      </c>
      <c r="AE144" s="257"/>
      <c r="AF144" s="255" t="str">
        <f>IF('Fun Patches'!S17="C","E","")</f>
        <v/>
      </c>
      <c r="AG144" s="256"/>
      <c r="AH144" s="255" t="str">
        <f>IF('Fun Patches'!T17="C","E","")</f>
        <v/>
      </c>
      <c r="AI144" s="256"/>
      <c r="AJ144" s="255" t="str">
        <f>IF('Fun Patches'!U17="C","E","")</f>
        <v/>
      </c>
      <c r="AK144" s="256"/>
      <c r="AL144" s="255" t="str">
        <f>IF('Fun Patches'!V17="C","E","")</f>
        <v/>
      </c>
      <c r="AM144" s="256"/>
      <c r="AN144" s="255" t="str">
        <f>IF('Fun Patches'!W17="C","E","")</f>
        <v/>
      </c>
      <c r="AO144" s="256"/>
      <c r="AP144" s="255" t="str">
        <f>IF('Fun Patches'!X17="C","E","")</f>
        <v/>
      </c>
      <c r="AQ144" s="256"/>
      <c r="AR144" s="255" t="str">
        <f>IF('Fun Patches'!Y17="C","E","")</f>
        <v/>
      </c>
      <c r="AS144" s="256"/>
      <c r="AT144" s="255" t="str">
        <f>IF('Fun Patches'!Z17="C","E","")</f>
        <v/>
      </c>
      <c r="AU144" s="256"/>
      <c r="AV144" s="255" t="str">
        <f>IF('Fun Patches'!AA17="C","E","")</f>
        <v/>
      </c>
      <c r="AW144" s="256"/>
      <c r="AX144" s="255" t="str">
        <f>IF('Fun Patches'!AB17="C","E","")</f>
        <v/>
      </c>
      <c r="AY144" s="256"/>
      <c r="AZ144" s="255" t="str">
        <f>IF('Fun Patches'!AC17="C","E","")</f>
        <v/>
      </c>
      <c r="BA144" s="256"/>
      <c r="BB144" s="255" t="str">
        <f>IF('Fun Patches'!AD17="C","E","")</f>
        <v/>
      </c>
      <c r="BC144" s="256"/>
      <c r="BD144" s="255" t="str">
        <f>IF('Fun Patches'!AE17="C","E","")</f>
        <v/>
      </c>
      <c r="BE144" s="256"/>
      <c r="BF144" s="255" t="str">
        <f>IF('Fun Patches'!AF17="C","E","")</f>
        <v/>
      </c>
      <c r="BG144" s="256"/>
      <c r="BH144" s="255" t="str">
        <f>IF('Fun Patches'!AG17="C","E","")</f>
        <v/>
      </c>
      <c r="BI144" s="257"/>
    </row>
    <row r="145" spans="1:61">
      <c r="A145" s="254" t="str">
        <f>'Fun Patches'!C18</f>
        <v>&lt;LIST PATCH HERE&gt;</v>
      </c>
      <c r="B145" s="255" t="str">
        <f>IF('Fun Patches'!D18="C","E","")</f>
        <v/>
      </c>
      <c r="C145" s="256"/>
      <c r="D145" s="255" t="str">
        <f>IF('Fun Patches'!E18="C","E","")</f>
        <v/>
      </c>
      <c r="E145" s="256"/>
      <c r="F145" s="255" t="str">
        <f>IF('Fun Patches'!F18="C","E","")</f>
        <v/>
      </c>
      <c r="G145" s="256"/>
      <c r="H145" s="255" t="str">
        <f>IF('Fun Patches'!G18="C","E","")</f>
        <v/>
      </c>
      <c r="I145" s="256"/>
      <c r="J145" s="255" t="str">
        <f>IF('Fun Patches'!H18="C","E","")</f>
        <v/>
      </c>
      <c r="K145" s="256"/>
      <c r="L145" s="255" t="str">
        <f>IF('Fun Patches'!I18="C","E","")</f>
        <v/>
      </c>
      <c r="M145" s="256"/>
      <c r="N145" s="255" t="str">
        <f>IF('Fun Patches'!J18="C","E","")</f>
        <v/>
      </c>
      <c r="O145" s="256"/>
      <c r="P145" s="255" t="str">
        <f>IF('Fun Patches'!K18="C","E","")</f>
        <v/>
      </c>
      <c r="Q145" s="256"/>
      <c r="R145" s="255" t="str">
        <f>IF('Fun Patches'!L18="C","E","")</f>
        <v/>
      </c>
      <c r="S145" s="256"/>
      <c r="T145" s="255" t="str">
        <f>IF('Fun Patches'!M18="C","E","")</f>
        <v/>
      </c>
      <c r="U145" s="256"/>
      <c r="V145" s="255" t="str">
        <f>IF('Fun Patches'!N18="C","E","")</f>
        <v/>
      </c>
      <c r="W145" s="256"/>
      <c r="X145" s="255" t="str">
        <f>IF('Fun Patches'!O18="C","E","")</f>
        <v/>
      </c>
      <c r="Y145" s="256"/>
      <c r="Z145" s="255" t="str">
        <f>IF('Fun Patches'!P18="C","E","")</f>
        <v/>
      </c>
      <c r="AA145" s="256"/>
      <c r="AB145" s="255" t="str">
        <f>IF('Fun Patches'!Q18="C","E","")</f>
        <v/>
      </c>
      <c r="AC145" s="256"/>
      <c r="AD145" s="255" t="str">
        <f>IF('Fun Patches'!R18="C","E","")</f>
        <v/>
      </c>
      <c r="AE145" s="257"/>
      <c r="AF145" s="255" t="str">
        <f>IF('Fun Patches'!S18="C","E","")</f>
        <v/>
      </c>
      <c r="AG145" s="256"/>
      <c r="AH145" s="255" t="str">
        <f>IF('Fun Patches'!T18="C","E","")</f>
        <v/>
      </c>
      <c r="AI145" s="256"/>
      <c r="AJ145" s="255" t="str">
        <f>IF('Fun Patches'!U18="C","E","")</f>
        <v/>
      </c>
      <c r="AK145" s="256"/>
      <c r="AL145" s="255" t="str">
        <f>IF('Fun Patches'!V18="C","E","")</f>
        <v/>
      </c>
      <c r="AM145" s="256"/>
      <c r="AN145" s="255" t="str">
        <f>IF('Fun Patches'!W18="C","E","")</f>
        <v/>
      </c>
      <c r="AO145" s="256"/>
      <c r="AP145" s="255" t="str">
        <f>IF('Fun Patches'!X18="C","E","")</f>
        <v/>
      </c>
      <c r="AQ145" s="256"/>
      <c r="AR145" s="255" t="str">
        <f>IF('Fun Patches'!Y18="C","E","")</f>
        <v/>
      </c>
      <c r="AS145" s="256"/>
      <c r="AT145" s="255" t="str">
        <f>IF('Fun Patches'!Z18="C","E","")</f>
        <v/>
      </c>
      <c r="AU145" s="256"/>
      <c r="AV145" s="255" t="str">
        <f>IF('Fun Patches'!AA18="C","E","")</f>
        <v/>
      </c>
      <c r="AW145" s="256"/>
      <c r="AX145" s="255" t="str">
        <f>IF('Fun Patches'!AB18="C","E","")</f>
        <v/>
      </c>
      <c r="AY145" s="256"/>
      <c r="AZ145" s="255" t="str">
        <f>IF('Fun Patches'!AC18="C","E","")</f>
        <v/>
      </c>
      <c r="BA145" s="256"/>
      <c r="BB145" s="255" t="str">
        <f>IF('Fun Patches'!AD18="C","E","")</f>
        <v/>
      </c>
      <c r="BC145" s="256"/>
      <c r="BD145" s="255" t="str">
        <f>IF('Fun Patches'!AE18="C","E","")</f>
        <v/>
      </c>
      <c r="BE145" s="256"/>
      <c r="BF145" s="255" t="str">
        <f>IF('Fun Patches'!AF18="C","E","")</f>
        <v/>
      </c>
      <c r="BG145" s="256"/>
      <c r="BH145" s="255" t="str">
        <f>IF('Fun Patches'!AG18="C","E","")</f>
        <v/>
      </c>
      <c r="BI145" s="257"/>
    </row>
    <row r="146" spans="1:61">
      <c r="A146" s="254" t="str">
        <f>'Fun Patches'!C19</f>
        <v>&lt;LIST PATCH HERE&gt;</v>
      </c>
      <c r="B146" s="255" t="str">
        <f>IF('Fun Patches'!D19="C","E","")</f>
        <v/>
      </c>
      <c r="C146" s="256"/>
      <c r="D146" s="255" t="str">
        <f>IF('Fun Patches'!E19="C","E","")</f>
        <v/>
      </c>
      <c r="E146" s="256"/>
      <c r="F146" s="255" t="str">
        <f>IF('Fun Patches'!F19="C","E","")</f>
        <v/>
      </c>
      <c r="G146" s="256"/>
      <c r="H146" s="255" t="str">
        <f>IF('Fun Patches'!G19="C","E","")</f>
        <v/>
      </c>
      <c r="I146" s="256"/>
      <c r="J146" s="255" t="str">
        <f>IF('Fun Patches'!H19="C","E","")</f>
        <v/>
      </c>
      <c r="K146" s="256"/>
      <c r="L146" s="255" t="str">
        <f>IF('Fun Patches'!I19="C","E","")</f>
        <v/>
      </c>
      <c r="M146" s="256"/>
      <c r="N146" s="255" t="str">
        <f>IF('Fun Patches'!J19="C","E","")</f>
        <v/>
      </c>
      <c r="O146" s="256"/>
      <c r="P146" s="255" t="str">
        <f>IF('Fun Patches'!K19="C","E","")</f>
        <v/>
      </c>
      <c r="Q146" s="256"/>
      <c r="R146" s="255" t="str">
        <f>IF('Fun Patches'!L19="C","E","")</f>
        <v/>
      </c>
      <c r="S146" s="256"/>
      <c r="T146" s="255" t="str">
        <f>IF('Fun Patches'!M19="C","E","")</f>
        <v/>
      </c>
      <c r="U146" s="256"/>
      <c r="V146" s="255" t="str">
        <f>IF('Fun Patches'!N19="C","E","")</f>
        <v/>
      </c>
      <c r="W146" s="256"/>
      <c r="X146" s="255" t="str">
        <f>IF('Fun Patches'!O19="C","E","")</f>
        <v/>
      </c>
      <c r="Y146" s="256"/>
      <c r="Z146" s="255" t="str">
        <f>IF('Fun Patches'!P19="C","E","")</f>
        <v/>
      </c>
      <c r="AA146" s="256"/>
      <c r="AB146" s="255" t="str">
        <f>IF('Fun Patches'!Q19="C","E","")</f>
        <v/>
      </c>
      <c r="AC146" s="256"/>
      <c r="AD146" s="255" t="str">
        <f>IF('Fun Patches'!R19="C","E","")</f>
        <v/>
      </c>
      <c r="AE146" s="257"/>
      <c r="AF146" s="255" t="str">
        <f>IF('Fun Patches'!S19="C","E","")</f>
        <v/>
      </c>
      <c r="AG146" s="256"/>
      <c r="AH146" s="255" t="str">
        <f>IF('Fun Patches'!T19="C","E","")</f>
        <v/>
      </c>
      <c r="AI146" s="256"/>
      <c r="AJ146" s="255" t="str">
        <f>IF('Fun Patches'!U19="C","E","")</f>
        <v/>
      </c>
      <c r="AK146" s="256"/>
      <c r="AL146" s="255" t="str">
        <f>IF('Fun Patches'!V19="C","E","")</f>
        <v/>
      </c>
      <c r="AM146" s="256"/>
      <c r="AN146" s="255" t="str">
        <f>IF('Fun Patches'!W19="C","E","")</f>
        <v/>
      </c>
      <c r="AO146" s="256"/>
      <c r="AP146" s="255" t="str">
        <f>IF('Fun Patches'!X19="C","E","")</f>
        <v/>
      </c>
      <c r="AQ146" s="256"/>
      <c r="AR146" s="255" t="str">
        <f>IF('Fun Patches'!Y19="C","E","")</f>
        <v/>
      </c>
      <c r="AS146" s="256"/>
      <c r="AT146" s="255" t="str">
        <f>IF('Fun Patches'!Z19="C","E","")</f>
        <v/>
      </c>
      <c r="AU146" s="256"/>
      <c r="AV146" s="255" t="str">
        <f>IF('Fun Patches'!AA19="C","E","")</f>
        <v/>
      </c>
      <c r="AW146" s="256"/>
      <c r="AX146" s="255" t="str">
        <f>IF('Fun Patches'!AB19="C","E","")</f>
        <v/>
      </c>
      <c r="AY146" s="256"/>
      <c r="AZ146" s="255" t="str">
        <f>IF('Fun Patches'!AC19="C","E","")</f>
        <v/>
      </c>
      <c r="BA146" s="256"/>
      <c r="BB146" s="255" t="str">
        <f>IF('Fun Patches'!AD19="C","E","")</f>
        <v/>
      </c>
      <c r="BC146" s="256"/>
      <c r="BD146" s="255" t="str">
        <f>IF('Fun Patches'!AE19="C","E","")</f>
        <v/>
      </c>
      <c r="BE146" s="256"/>
      <c r="BF146" s="255" t="str">
        <f>IF('Fun Patches'!AF19="C","E","")</f>
        <v/>
      </c>
      <c r="BG146" s="256"/>
      <c r="BH146" s="255" t="str">
        <f>IF('Fun Patches'!AG19="C","E","")</f>
        <v/>
      </c>
      <c r="BI146" s="257"/>
    </row>
    <row r="147" spans="1:61">
      <c r="A147" s="254" t="str">
        <f>'Fun Patches'!C20</f>
        <v>&lt;LIST PATCH HERE&gt;</v>
      </c>
      <c r="B147" s="255" t="str">
        <f>IF('Fun Patches'!D20="C","E","")</f>
        <v/>
      </c>
      <c r="C147" s="256"/>
      <c r="D147" s="255" t="str">
        <f>IF('Fun Patches'!E20="C","E","")</f>
        <v/>
      </c>
      <c r="E147" s="256"/>
      <c r="F147" s="255" t="str">
        <f>IF('Fun Patches'!F20="C","E","")</f>
        <v/>
      </c>
      <c r="G147" s="256"/>
      <c r="H147" s="255" t="str">
        <f>IF('Fun Patches'!G20="C","E","")</f>
        <v/>
      </c>
      <c r="I147" s="256"/>
      <c r="J147" s="255" t="str">
        <f>IF('Fun Patches'!H20="C","E","")</f>
        <v/>
      </c>
      <c r="K147" s="256"/>
      <c r="L147" s="255" t="str">
        <f>IF('Fun Patches'!I20="C","E","")</f>
        <v/>
      </c>
      <c r="M147" s="256"/>
      <c r="N147" s="255" t="str">
        <f>IF('Fun Patches'!J20="C","E","")</f>
        <v/>
      </c>
      <c r="O147" s="256"/>
      <c r="P147" s="255" t="str">
        <f>IF('Fun Patches'!K20="C","E","")</f>
        <v/>
      </c>
      <c r="Q147" s="256"/>
      <c r="R147" s="255" t="str">
        <f>IF('Fun Patches'!L20="C","E","")</f>
        <v/>
      </c>
      <c r="S147" s="256"/>
      <c r="T147" s="255" t="str">
        <f>IF('Fun Patches'!M20="C","E","")</f>
        <v/>
      </c>
      <c r="U147" s="256"/>
      <c r="V147" s="255" t="str">
        <f>IF('Fun Patches'!N20="C","E","")</f>
        <v/>
      </c>
      <c r="W147" s="256"/>
      <c r="X147" s="255" t="str">
        <f>IF('Fun Patches'!O20="C","E","")</f>
        <v/>
      </c>
      <c r="Y147" s="256"/>
      <c r="Z147" s="255" t="str">
        <f>IF('Fun Patches'!P20="C","E","")</f>
        <v/>
      </c>
      <c r="AA147" s="256"/>
      <c r="AB147" s="255" t="str">
        <f>IF('Fun Patches'!Q20="C","E","")</f>
        <v/>
      </c>
      <c r="AC147" s="256"/>
      <c r="AD147" s="255" t="str">
        <f>IF('Fun Patches'!R20="C","E","")</f>
        <v/>
      </c>
      <c r="AE147" s="257"/>
      <c r="AF147" s="255" t="str">
        <f>IF('Fun Patches'!S20="C","E","")</f>
        <v/>
      </c>
      <c r="AG147" s="256"/>
      <c r="AH147" s="255" t="str">
        <f>IF('Fun Patches'!T20="C","E","")</f>
        <v/>
      </c>
      <c r="AI147" s="256"/>
      <c r="AJ147" s="255" t="str">
        <f>IF('Fun Patches'!U20="C","E","")</f>
        <v/>
      </c>
      <c r="AK147" s="256"/>
      <c r="AL147" s="255" t="str">
        <f>IF('Fun Patches'!V20="C","E","")</f>
        <v/>
      </c>
      <c r="AM147" s="256"/>
      <c r="AN147" s="255" t="str">
        <f>IF('Fun Patches'!W20="C","E","")</f>
        <v/>
      </c>
      <c r="AO147" s="256"/>
      <c r="AP147" s="255" t="str">
        <f>IF('Fun Patches'!X20="C","E","")</f>
        <v/>
      </c>
      <c r="AQ147" s="256"/>
      <c r="AR147" s="255" t="str">
        <f>IF('Fun Patches'!Y20="C","E","")</f>
        <v/>
      </c>
      <c r="AS147" s="256"/>
      <c r="AT147" s="255" t="str">
        <f>IF('Fun Patches'!Z20="C","E","")</f>
        <v/>
      </c>
      <c r="AU147" s="256"/>
      <c r="AV147" s="255" t="str">
        <f>IF('Fun Patches'!AA20="C","E","")</f>
        <v/>
      </c>
      <c r="AW147" s="256"/>
      <c r="AX147" s="255" t="str">
        <f>IF('Fun Patches'!AB20="C","E","")</f>
        <v/>
      </c>
      <c r="AY147" s="256"/>
      <c r="AZ147" s="255" t="str">
        <f>IF('Fun Patches'!AC20="C","E","")</f>
        <v/>
      </c>
      <c r="BA147" s="256"/>
      <c r="BB147" s="255" t="str">
        <f>IF('Fun Patches'!AD20="C","E","")</f>
        <v/>
      </c>
      <c r="BC147" s="256"/>
      <c r="BD147" s="255" t="str">
        <f>IF('Fun Patches'!AE20="C","E","")</f>
        <v/>
      </c>
      <c r="BE147" s="256"/>
      <c r="BF147" s="255" t="str">
        <f>IF('Fun Patches'!AF20="C","E","")</f>
        <v/>
      </c>
      <c r="BG147" s="256"/>
      <c r="BH147" s="255" t="str">
        <f>IF('Fun Patches'!AG20="C","E","")</f>
        <v/>
      </c>
      <c r="BI147" s="257"/>
    </row>
    <row r="148" spans="1:61">
      <c r="A148" s="254" t="str">
        <f>'Fun Patches'!C21</f>
        <v>&lt;LIST PATCH HERE&gt;</v>
      </c>
      <c r="B148" s="255" t="str">
        <f>IF('Fun Patches'!D21="C","E","")</f>
        <v/>
      </c>
      <c r="C148" s="256"/>
      <c r="D148" s="255" t="str">
        <f>IF('Fun Patches'!E21="C","E","")</f>
        <v/>
      </c>
      <c r="E148" s="256"/>
      <c r="F148" s="255" t="str">
        <f>IF('Fun Patches'!F21="C","E","")</f>
        <v/>
      </c>
      <c r="G148" s="256"/>
      <c r="H148" s="255" t="str">
        <f>IF('Fun Patches'!G21="C","E","")</f>
        <v/>
      </c>
      <c r="I148" s="256"/>
      <c r="J148" s="255" t="str">
        <f>IF('Fun Patches'!H21="C","E","")</f>
        <v/>
      </c>
      <c r="K148" s="256"/>
      <c r="L148" s="255" t="str">
        <f>IF('Fun Patches'!I21="C","E","")</f>
        <v/>
      </c>
      <c r="M148" s="256"/>
      <c r="N148" s="255" t="str">
        <f>IF('Fun Patches'!J21="C","E","")</f>
        <v/>
      </c>
      <c r="O148" s="256"/>
      <c r="P148" s="255" t="str">
        <f>IF('Fun Patches'!K21="C","E","")</f>
        <v/>
      </c>
      <c r="Q148" s="256"/>
      <c r="R148" s="255" t="str">
        <f>IF('Fun Patches'!L21="C","E","")</f>
        <v/>
      </c>
      <c r="S148" s="256"/>
      <c r="T148" s="255" t="str">
        <f>IF('Fun Patches'!M21="C","E","")</f>
        <v/>
      </c>
      <c r="U148" s="256"/>
      <c r="V148" s="255" t="str">
        <f>IF('Fun Patches'!N21="C","E","")</f>
        <v/>
      </c>
      <c r="W148" s="256"/>
      <c r="X148" s="255" t="str">
        <f>IF('Fun Patches'!O21="C","E","")</f>
        <v/>
      </c>
      <c r="Y148" s="256"/>
      <c r="Z148" s="255" t="str">
        <f>IF('Fun Patches'!P21="C","E","")</f>
        <v/>
      </c>
      <c r="AA148" s="256"/>
      <c r="AB148" s="255" t="str">
        <f>IF('Fun Patches'!Q21="C","E","")</f>
        <v/>
      </c>
      <c r="AC148" s="256"/>
      <c r="AD148" s="255" t="str">
        <f>IF('Fun Patches'!R21="C","E","")</f>
        <v/>
      </c>
      <c r="AE148" s="257"/>
      <c r="AF148" s="255" t="str">
        <f>IF('Fun Patches'!S21="C","E","")</f>
        <v/>
      </c>
      <c r="AG148" s="256"/>
      <c r="AH148" s="255" t="str">
        <f>IF('Fun Patches'!T21="C","E","")</f>
        <v/>
      </c>
      <c r="AI148" s="256"/>
      <c r="AJ148" s="255" t="str">
        <f>IF('Fun Patches'!U21="C","E","")</f>
        <v/>
      </c>
      <c r="AK148" s="256"/>
      <c r="AL148" s="255" t="str">
        <f>IF('Fun Patches'!V21="C","E","")</f>
        <v/>
      </c>
      <c r="AM148" s="256"/>
      <c r="AN148" s="255" t="str">
        <f>IF('Fun Patches'!W21="C","E","")</f>
        <v/>
      </c>
      <c r="AO148" s="256"/>
      <c r="AP148" s="255" t="str">
        <f>IF('Fun Patches'!X21="C","E","")</f>
        <v/>
      </c>
      <c r="AQ148" s="256"/>
      <c r="AR148" s="255" t="str">
        <f>IF('Fun Patches'!Y21="C","E","")</f>
        <v/>
      </c>
      <c r="AS148" s="256"/>
      <c r="AT148" s="255" t="str">
        <f>IF('Fun Patches'!Z21="C","E","")</f>
        <v/>
      </c>
      <c r="AU148" s="256"/>
      <c r="AV148" s="255" t="str">
        <f>IF('Fun Patches'!AA21="C","E","")</f>
        <v/>
      </c>
      <c r="AW148" s="256"/>
      <c r="AX148" s="255" t="str">
        <f>IF('Fun Patches'!AB21="C","E","")</f>
        <v/>
      </c>
      <c r="AY148" s="256"/>
      <c r="AZ148" s="255" t="str">
        <f>IF('Fun Patches'!AC21="C","E","")</f>
        <v/>
      </c>
      <c r="BA148" s="256"/>
      <c r="BB148" s="255" t="str">
        <f>IF('Fun Patches'!AD21="C","E","")</f>
        <v/>
      </c>
      <c r="BC148" s="256"/>
      <c r="BD148" s="255" t="str">
        <f>IF('Fun Patches'!AE21="C","E","")</f>
        <v/>
      </c>
      <c r="BE148" s="256"/>
      <c r="BF148" s="255" t="str">
        <f>IF('Fun Patches'!AF21="C","E","")</f>
        <v/>
      </c>
      <c r="BG148" s="256"/>
      <c r="BH148" s="255" t="str">
        <f>IF('Fun Patches'!AG21="C","E","")</f>
        <v/>
      </c>
      <c r="BI148" s="257"/>
    </row>
    <row r="149" spans="1:61">
      <c r="A149" s="254" t="str">
        <f>'Fun Patches'!C22</f>
        <v>&lt;LIST PATCH HERE&gt;</v>
      </c>
      <c r="B149" s="255" t="str">
        <f>IF('Fun Patches'!D22="C","E","")</f>
        <v/>
      </c>
      <c r="C149" s="256"/>
      <c r="D149" s="255" t="str">
        <f>IF('Fun Patches'!E22="C","E","")</f>
        <v/>
      </c>
      <c r="E149" s="256"/>
      <c r="F149" s="255" t="str">
        <f>IF('Fun Patches'!F22="C","E","")</f>
        <v/>
      </c>
      <c r="G149" s="256"/>
      <c r="H149" s="255" t="str">
        <f>IF('Fun Patches'!G22="C","E","")</f>
        <v/>
      </c>
      <c r="I149" s="256"/>
      <c r="J149" s="255" t="str">
        <f>IF('Fun Patches'!H22="C","E","")</f>
        <v/>
      </c>
      <c r="K149" s="256"/>
      <c r="L149" s="255" t="str">
        <f>IF('Fun Patches'!I22="C","E","")</f>
        <v/>
      </c>
      <c r="M149" s="256"/>
      <c r="N149" s="255" t="str">
        <f>IF('Fun Patches'!J22="C","E","")</f>
        <v/>
      </c>
      <c r="O149" s="256"/>
      <c r="P149" s="255" t="str">
        <f>IF('Fun Patches'!K22="C","E","")</f>
        <v/>
      </c>
      <c r="Q149" s="256"/>
      <c r="R149" s="255" t="str">
        <f>IF('Fun Patches'!L22="C","E","")</f>
        <v/>
      </c>
      <c r="S149" s="256"/>
      <c r="T149" s="255" t="str">
        <f>IF('Fun Patches'!M22="C","E","")</f>
        <v/>
      </c>
      <c r="U149" s="256"/>
      <c r="V149" s="255" t="str">
        <f>IF('Fun Patches'!N22="C","E","")</f>
        <v/>
      </c>
      <c r="W149" s="256"/>
      <c r="X149" s="255" t="str">
        <f>IF('Fun Patches'!O22="C","E","")</f>
        <v/>
      </c>
      <c r="Y149" s="256"/>
      <c r="Z149" s="255" t="str">
        <f>IF('Fun Patches'!P22="C","E","")</f>
        <v/>
      </c>
      <c r="AA149" s="256"/>
      <c r="AB149" s="255" t="str">
        <f>IF('Fun Patches'!Q22="C","E","")</f>
        <v/>
      </c>
      <c r="AC149" s="256"/>
      <c r="AD149" s="255" t="str">
        <f>IF('Fun Patches'!R22="C","E","")</f>
        <v/>
      </c>
      <c r="AE149" s="257"/>
      <c r="AF149" s="255" t="str">
        <f>IF('Fun Patches'!S22="C","E","")</f>
        <v/>
      </c>
      <c r="AG149" s="256"/>
      <c r="AH149" s="255" t="str">
        <f>IF('Fun Patches'!T22="C","E","")</f>
        <v/>
      </c>
      <c r="AI149" s="256"/>
      <c r="AJ149" s="255" t="str">
        <f>IF('Fun Patches'!U22="C","E","")</f>
        <v/>
      </c>
      <c r="AK149" s="256"/>
      <c r="AL149" s="255" t="str">
        <f>IF('Fun Patches'!V22="C","E","")</f>
        <v/>
      </c>
      <c r="AM149" s="256"/>
      <c r="AN149" s="255" t="str">
        <f>IF('Fun Patches'!W22="C","E","")</f>
        <v/>
      </c>
      <c r="AO149" s="256"/>
      <c r="AP149" s="255" t="str">
        <f>IF('Fun Patches'!X22="C","E","")</f>
        <v/>
      </c>
      <c r="AQ149" s="256"/>
      <c r="AR149" s="255" t="str">
        <f>IF('Fun Patches'!Y22="C","E","")</f>
        <v/>
      </c>
      <c r="AS149" s="256"/>
      <c r="AT149" s="255" t="str">
        <f>IF('Fun Patches'!Z22="C","E","")</f>
        <v/>
      </c>
      <c r="AU149" s="256"/>
      <c r="AV149" s="255" t="str">
        <f>IF('Fun Patches'!AA22="C","E","")</f>
        <v/>
      </c>
      <c r="AW149" s="256"/>
      <c r="AX149" s="255" t="str">
        <f>IF('Fun Patches'!AB22="C","E","")</f>
        <v/>
      </c>
      <c r="AY149" s="256"/>
      <c r="AZ149" s="255" t="str">
        <f>IF('Fun Patches'!AC22="C","E","")</f>
        <v/>
      </c>
      <c r="BA149" s="256"/>
      <c r="BB149" s="255" t="str">
        <f>IF('Fun Patches'!AD22="C","E","")</f>
        <v/>
      </c>
      <c r="BC149" s="256"/>
      <c r="BD149" s="255" t="str">
        <f>IF('Fun Patches'!AE22="C","E","")</f>
        <v/>
      </c>
      <c r="BE149" s="256"/>
      <c r="BF149" s="255" t="str">
        <f>IF('Fun Patches'!AF22="C","E","")</f>
        <v/>
      </c>
      <c r="BG149" s="256"/>
      <c r="BH149" s="255" t="str">
        <f>IF('Fun Patches'!AG22="C","E","")</f>
        <v/>
      </c>
      <c r="BI149" s="257"/>
    </row>
    <row r="150" spans="1:61">
      <c r="A150" s="254" t="str">
        <f>'Fun Patches'!C23</f>
        <v>&lt;LIST PATCH HERE&gt;</v>
      </c>
      <c r="B150" s="255" t="str">
        <f>IF('Fun Patches'!D23="C","E","")</f>
        <v/>
      </c>
      <c r="C150" s="256"/>
      <c r="D150" s="255" t="str">
        <f>IF('Fun Patches'!E23="C","E","")</f>
        <v/>
      </c>
      <c r="E150" s="256"/>
      <c r="F150" s="255" t="str">
        <f>IF('Fun Patches'!F23="C","E","")</f>
        <v/>
      </c>
      <c r="G150" s="256"/>
      <c r="H150" s="255" t="str">
        <f>IF('Fun Patches'!G23="C","E","")</f>
        <v/>
      </c>
      <c r="I150" s="256"/>
      <c r="J150" s="255" t="str">
        <f>IF('Fun Patches'!H23="C","E","")</f>
        <v/>
      </c>
      <c r="K150" s="256"/>
      <c r="L150" s="255" t="str">
        <f>IF('Fun Patches'!I23="C","E","")</f>
        <v/>
      </c>
      <c r="M150" s="256"/>
      <c r="N150" s="255" t="str">
        <f>IF('Fun Patches'!J23="C","E","")</f>
        <v/>
      </c>
      <c r="O150" s="256"/>
      <c r="P150" s="255" t="str">
        <f>IF('Fun Patches'!K23="C","E","")</f>
        <v/>
      </c>
      <c r="Q150" s="256"/>
      <c r="R150" s="255" t="str">
        <f>IF('Fun Patches'!L23="C","E","")</f>
        <v/>
      </c>
      <c r="S150" s="256"/>
      <c r="T150" s="255" t="str">
        <f>IF('Fun Patches'!M23="C","E","")</f>
        <v/>
      </c>
      <c r="U150" s="256"/>
      <c r="V150" s="255" t="str">
        <f>IF('Fun Patches'!N23="C","E","")</f>
        <v/>
      </c>
      <c r="W150" s="256"/>
      <c r="X150" s="255" t="str">
        <f>IF('Fun Patches'!O23="C","E","")</f>
        <v/>
      </c>
      <c r="Y150" s="256"/>
      <c r="Z150" s="255" t="str">
        <f>IF('Fun Patches'!P23="C","E","")</f>
        <v/>
      </c>
      <c r="AA150" s="256"/>
      <c r="AB150" s="255" t="str">
        <f>IF('Fun Patches'!Q23="C","E","")</f>
        <v/>
      </c>
      <c r="AC150" s="256"/>
      <c r="AD150" s="255" t="str">
        <f>IF('Fun Patches'!R23="C","E","")</f>
        <v/>
      </c>
      <c r="AE150" s="257"/>
      <c r="AF150" s="255" t="str">
        <f>IF('Fun Patches'!S23="C","E","")</f>
        <v/>
      </c>
      <c r="AG150" s="256"/>
      <c r="AH150" s="255" t="str">
        <f>IF('Fun Patches'!T23="C","E","")</f>
        <v/>
      </c>
      <c r="AI150" s="256"/>
      <c r="AJ150" s="255" t="str">
        <f>IF('Fun Patches'!U23="C","E","")</f>
        <v/>
      </c>
      <c r="AK150" s="256"/>
      <c r="AL150" s="255" t="str">
        <f>IF('Fun Patches'!V23="C","E","")</f>
        <v/>
      </c>
      <c r="AM150" s="256"/>
      <c r="AN150" s="255" t="str">
        <f>IF('Fun Patches'!W23="C","E","")</f>
        <v/>
      </c>
      <c r="AO150" s="256"/>
      <c r="AP150" s="255" t="str">
        <f>IF('Fun Patches'!X23="C","E","")</f>
        <v/>
      </c>
      <c r="AQ150" s="256"/>
      <c r="AR150" s="255" t="str">
        <f>IF('Fun Patches'!Y23="C","E","")</f>
        <v/>
      </c>
      <c r="AS150" s="256"/>
      <c r="AT150" s="255" t="str">
        <f>IF('Fun Patches'!Z23="C","E","")</f>
        <v/>
      </c>
      <c r="AU150" s="256"/>
      <c r="AV150" s="255" t="str">
        <f>IF('Fun Patches'!AA23="C","E","")</f>
        <v/>
      </c>
      <c r="AW150" s="256"/>
      <c r="AX150" s="255" t="str">
        <f>IF('Fun Patches'!AB23="C","E","")</f>
        <v/>
      </c>
      <c r="AY150" s="256"/>
      <c r="AZ150" s="255" t="str">
        <f>IF('Fun Patches'!AC23="C","E","")</f>
        <v/>
      </c>
      <c r="BA150" s="256"/>
      <c r="BB150" s="255" t="str">
        <f>IF('Fun Patches'!AD23="C","E","")</f>
        <v/>
      </c>
      <c r="BC150" s="256"/>
      <c r="BD150" s="255" t="str">
        <f>IF('Fun Patches'!AE23="C","E","")</f>
        <v/>
      </c>
      <c r="BE150" s="256"/>
      <c r="BF150" s="255" t="str">
        <f>IF('Fun Patches'!AF23="C","E","")</f>
        <v/>
      </c>
      <c r="BG150" s="256"/>
      <c r="BH150" s="255" t="str">
        <f>IF('Fun Patches'!AG23="C","E","")</f>
        <v/>
      </c>
      <c r="BI150" s="257"/>
    </row>
    <row r="151" spans="1:61">
      <c r="A151" s="254" t="str">
        <f>'Fun Patches'!C24</f>
        <v>&lt;LIST PATCH HERE&gt;</v>
      </c>
      <c r="B151" s="255" t="str">
        <f>IF('Fun Patches'!D24="C","E","")</f>
        <v/>
      </c>
      <c r="C151" s="256"/>
      <c r="D151" s="255" t="str">
        <f>IF('Fun Patches'!E24="C","E","")</f>
        <v/>
      </c>
      <c r="E151" s="256"/>
      <c r="F151" s="255" t="str">
        <f>IF('Fun Patches'!F24="C","E","")</f>
        <v/>
      </c>
      <c r="G151" s="256"/>
      <c r="H151" s="255" t="str">
        <f>IF('Fun Patches'!G24="C","E","")</f>
        <v/>
      </c>
      <c r="I151" s="256"/>
      <c r="J151" s="255" t="str">
        <f>IF('Fun Patches'!H24="C","E","")</f>
        <v/>
      </c>
      <c r="K151" s="256"/>
      <c r="L151" s="255" t="str">
        <f>IF('Fun Patches'!I24="C","E","")</f>
        <v/>
      </c>
      <c r="M151" s="256"/>
      <c r="N151" s="255" t="str">
        <f>IF('Fun Patches'!J24="C","E","")</f>
        <v/>
      </c>
      <c r="O151" s="256"/>
      <c r="P151" s="255" t="str">
        <f>IF('Fun Patches'!K24="C","E","")</f>
        <v/>
      </c>
      <c r="Q151" s="256"/>
      <c r="R151" s="255" t="str">
        <f>IF('Fun Patches'!L24="C","E","")</f>
        <v/>
      </c>
      <c r="S151" s="256"/>
      <c r="T151" s="255" t="str">
        <f>IF('Fun Patches'!M24="C","E","")</f>
        <v/>
      </c>
      <c r="U151" s="256"/>
      <c r="V151" s="255" t="str">
        <f>IF('Fun Patches'!N24="C","E","")</f>
        <v/>
      </c>
      <c r="W151" s="256"/>
      <c r="X151" s="255" t="str">
        <f>IF('Fun Patches'!O24="C","E","")</f>
        <v/>
      </c>
      <c r="Y151" s="256"/>
      <c r="Z151" s="255" t="str">
        <f>IF('Fun Patches'!P24="C","E","")</f>
        <v/>
      </c>
      <c r="AA151" s="256"/>
      <c r="AB151" s="255" t="str">
        <f>IF('Fun Patches'!Q24="C","E","")</f>
        <v/>
      </c>
      <c r="AC151" s="256"/>
      <c r="AD151" s="255" t="str">
        <f>IF('Fun Patches'!R24="C","E","")</f>
        <v/>
      </c>
      <c r="AE151" s="257"/>
      <c r="AF151" s="255" t="str">
        <f>IF('Fun Patches'!S24="C","E","")</f>
        <v/>
      </c>
      <c r="AG151" s="256"/>
      <c r="AH151" s="255" t="str">
        <f>IF('Fun Patches'!T24="C","E","")</f>
        <v/>
      </c>
      <c r="AI151" s="256"/>
      <c r="AJ151" s="255" t="str">
        <f>IF('Fun Patches'!U24="C","E","")</f>
        <v/>
      </c>
      <c r="AK151" s="256"/>
      <c r="AL151" s="255" t="str">
        <f>IF('Fun Patches'!V24="C","E","")</f>
        <v/>
      </c>
      <c r="AM151" s="256"/>
      <c r="AN151" s="255" t="str">
        <f>IF('Fun Patches'!W24="C","E","")</f>
        <v/>
      </c>
      <c r="AO151" s="256"/>
      <c r="AP151" s="255" t="str">
        <f>IF('Fun Patches'!X24="C","E","")</f>
        <v/>
      </c>
      <c r="AQ151" s="256"/>
      <c r="AR151" s="255" t="str">
        <f>IF('Fun Patches'!Y24="C","E","")</f>
        <v/>
      </c>
      <c r="AS151" s="256"/>
      <c r="AT151" s="255" t="str">
        <f>IF('Fun Patches'!Z24="C","E","")</f>
        <v/>
      </c>
      <c r="AU151" s="256"/>
      <c r="AV151" s="255" t="str">
        <f>IF('Fun Patches'!AA24="C","E","")</f>
        <v/>
      </c>
      <c r="AW151" s="256"/>
      <c r="AX151" s="255" t="str">
        <f>IF('Fun Patches'!AB24="C","E","")</f>
        <v/>
      </c>
      <c r="AY151" s="256"/>
      <c r="AZ151" s="255" t="str">
        <f>IF('Fun Patches'!AC24="C","E","")</f>
        <v/>
      </c>
      <c r="BA151" s="256"/>
      <c r="BB151" s="255" t="str">
        <f>IF('Fun Patches'!AD24="C","E","")</f>
        <v/>
      </c>
      <c r="BC151" s="256"/>
      <c r="BD151" s="255" t="str">
        <f>IF('Fun Patches'!AE24="C","E","")</f>
        <v/>
      </c>
      <c r="BE151" s="256"/>
      <c r="BF151" s="255" t="str">
        <f>IF('Fun Patches'!AF24="C","E","")</f>
        <v/>
      </c>
      <c r="BG151" s="256"/>
      <c r="BH151" s="255" t="str">
        <f>IF('Fun Patches'!AG24="C","E","")</f>
        <v/>
      </c>
      <c r="BI151" s="257"/>
    </row>
    <row r="152" spans="1:61">
      <c r="A152" s="254" t="str">
        <f>'Fun Patches'!C25</f>
        <v>&lt;LIST PATCH HERE&gt;</v>
      </c>
      <c r="B152" s="255" t="str">
        <f>IF('Fun Patches'!D25="C","E","")</f>
        <v/>
      </c>
      <c r="C152" s="256"/>
      <c r="D152" s="255" t="str">
        <f>IF('Fun Patches'!E25="C","E","")</f>
        <v/>
      </c>
      <c r="E152" s="256"/>
      <c r="F152" s="255" t="str">
        <f>IF('Fun Patches'!F25="C","E","")</f>
        <v/>
      </c>
      <c r="G152" s="256"/>
      <c r="H152" s="255" t="str">
        <f>IF('Fun Patches'!G25="C","E","")</f>
        <v/>
      </c>
      <c r="I152" s="256"/>
      <c r="J152" s="255" t="str">
        <f>IF('Fun Patches'!H25="C","E","")</f>
        <v/>
      </c>
      <c r="K152" s="256"/>
      <c r="L152" s="255" t="str">
        <f>IF('Fun Patches'!I25="C","E","")</f>
        <v/>
      </c>
      <c r="M152" s="256"/>
      <c r="N152" s="255" t="str">
        <f>IF('Fun Patches'!J25="C","E","")</f>
        <v/>
      </c>
      <c r="O152" s="256"/>
      <c r="P152" s="255" t="str">
        <f>IF('Fun Patches'!K25="C","E","")</f>
        <v/>
      </c>
      <c r="Q152" s="256"/>
      <c r="R152" s="255" t="str">
        <f>IF('Fun Patches'!L25="C","E","")</f>
        <v/>
      </c>
      <c r="S152" s="256"/>
      <c r="T152" s="255" t="str">
        <f>IF('Fun Patches'!M25="C","E","")</f>
        <v/>
      </c>
      <c r="U152" s="256"/>
      <c r="V152" s="255" t="str">
        <f>IF('Fun Patches'!N25="C","E","")</f>
        <v/>
      </c>
      <c r="W152" s="256"/>
      <c r="X152" s="255" t="str">
        <f>IF('Fun Patches'!O25="C","E","")</f>
        <v/>
      </c>
      <c r="Y152" s="256"/>
      <c r="Z152" s="255" t="str">
        <f>IF('Fun Patches'!P25="C","E","")</f>
        <v/>
      </c>
      <c r="AA152" s="256"/>
      <c r="AB152" s="255" t="str">
        <f>IF('Fun Patches'!Q25="C","E","")</f>
        <v/>
      </c>
      <c r="AC152" s="256"/>
      <c r="AD152" s="255" t="str">
        <f>IF('Fun Patches'!R25="C","E","")</f>
        <v/>
      </c>
      <c r="AE152" s="257"/>
      <c r="AF152" s="255" t="str">
        <f>IF('Fun Patches'!S25="C","E","")</f>
        <v/>
      </c>
      <c r="AG152" s="256"/>
      <c r="AH152" s="255" t="str">
        <f>IF('Fun Patches'!T25="C","E","")</f>
        <v/>
      </c>
      <c r="AI152" s="256"/>
      <c r="AJ152" s="255" t="str">
        <f>IF('Fun Patches'!U25="C","E","")</f>
        <v/>
      </c>
      <c r="AK152" s="256"/>
      <c r="AL152" s="255" t="str">
        <f>IF('Fun Patches'!V25="C","E","")</f>
        <v/>
      </c>
      <c r="AM152" s="256"/>
      <c r="AN152" s="255" t="str">
        <f>IF('Fun Patches'!W25="C","E","")</f>
        <v/>
      </c>
      <c r="AO152" s="256"/>
      <c r="AP152" s="255" t="str">
        <f>IF('Fun Patches'!X25="C","E","")</f>
        <v/>
      </c>
      <c r="AQ152" s="256"/>
      <c r="AR152" s="255" t="str">
        <f>IF('Fun Patches'!Y25="C","E","")</f>
        <v/>
      </c>
      <c r="AS152" s="256"/>
      <c r="AT152" s="255" t="str">
        <f>IF('Fun Patches'!Z25="C","E","")</f>
        <v/>
      </c>
      <c r="AU152" s="256"/>
      <c r="AV152" s="255" t="str">
        <f>IF('Fun Patches'!AA25="C","E","")</f>
        <v/>
      </c>
      <c r="AW152" s="256"/>
      <c r="AX152" s="255" t="str">
        <f>IF('Fun Patches'!AB25="C","E","")</f>
        <v/>
      </c>
      <c r="AY152" s="256"/>
      <c r="AZ152" s="255" t="str">
        <f>IF('Fun Patches'!AC25="C","E","")</f>
        <v/>
      </c>
      <c r="BA152" s="256"/>
      <c r="BB152" s="255" t="str">
        <f>IF('Fun Patches'!AD25="C","E","")</f>
        <v/>
      </c>
      <c r="BC152" s="256"/>
      <c r="BD152" s="255" t="str">
        <f>IF('Fun Patches'!AE25="C","E","")</f>
        <v/>
      </c>
      <c r="BE152" s="256"/>
      <c r="BF152" s="255" t="str">
        <f>IF('Fun Patches'!AF25="C","E","")</f>
        <v/>
      </c>
      <c r="BG152" s="256"/>
      <c r="BH152" s="255" t="str">
        <f>IF('Fun Patches'!AG25="C","E","")</f>
        <v/>
      </c>
      <c r="BI152" s="257"/>
    </row>
    <row r="153" spans="1:61">
      <c r="A153" s="254" t="str">
        <f>'Fun Patches'!C26</f>
        <v>&lt;LIST PATCH HERE&gt;</v>
      </c>
      <c r="B153" s="255" t="str">
        <f>IF('Fun Patches'!D26="C","E","")</f>
        <v/>
      </c>
      <c r="C153" s="256"/>
      <c r="D153" s="255" t="str">
        <f>IF('Fun Patches'!E26="C","E","")</f>
        <v/>
      </c>
      <c r="E153" s="256"/>
      <c r="F153" s="255" t="str">
        <f>IF('Fun Patches'!F26="C","E","")</f>
        <v/>
      </c>
      <c r="G153" s="256"/>
      <c r="H153" s="255" t="str">
        <f>IF('Fun Patches'!G26="C","E","")</f>
        <v/>
      </c>
      <c r="I153" s="256"/>
      <c r="J153" s="255" t="str">
        <f>IF('Fun Patches'!H26="C","E","")</f>
        <v/>
      </c>
      <c r="K153" s="256"/>
      <c r="L153" s="255" t="str">
        <f>IF('Fun Patches'!I26="C","E","")</f>
        <v/>
      </c>
      <c r="M153" s="256"/>
      <c r="N153" s="255" t="str">
        <f>IF('Fun Patches'!J26="C","E","")</f>
        <v/>
      </c>
      <c r="O153" s="256"/>
      <c r="P153" s="255" t="str">
        <f>IF('Fun Patches'!K26="C","E","")</f>
        <v/>
      </c>
      <c r="Q153" s="256"/>
      <c r="R153" s="255" t="str">
        <f>IF('Fun Patches'!L26="C","E","")</f>
        <v/>
      </c>
      <c r="S153" s="256"/>
      <c r="T153" s="255" t="str">
        <f>IF('Fun Patches'!M26="C","E","")</f>
        <v/>
      </c>
      <c r="U153" s="256"/>
      <c r="V153" s="255" t="str">
        <f>IF('Fun Patches'!N26="C","E","")</f>
        <v/>
      </c>
      <c r="W153" s="256"/>
      <c r="X153" s="255" t="str">
        <f>IF('Fun Patches'!O26="C","E","")</f>
        <v/>
      </c>
      <c r="Y153" s="256"/>
      <c r="Z153" s="255" t="str">
        <f>IF('Fun Patches'!P26="C","E","")</f>
        <v/>
      </c>
      <c r="AA153" s="256"/>
      <c r="AB153" s="255" t="str">
        <f>IF('Fun Patches'!Q26="C","E","")</f>
        <v/>
      </c>
      <c r="AC153" s="256"/>
      <c r="AD153" s="255" t="str">
        <f>IF('Fun Patches'!R26="C","E","")</f>
        <v/>
      </c>
      <c r="AE153" s="257"/>
      <c r="AF153" s="255" t="str">
        <f>IF('Fun Patches'!S26="C","E","")</f>
        <v/>
      </c>
      <c r="AG153" s="256"/>
      <c r="AH153" s="255" t="str">
        <f>IF('Fun Patches'!T26="C","E","")</f>
        <v/>
      </c>
      <c r="AI153" s="256"/>
      <c r="AJ153" s="255" t="str">
        <f>IF('Fun Patches'!U26="C","E","")</f>
        <v/>
      </c>
      <c r="AK153" s="256"/>
      <c r="AL153" s="255" t="str">
        <f>IF('Fun Patches'!V26="C","E","")</f>
        <v/>
      </c>
      <c r="AM153" s="256"/>
      <c r="AN153" s="255" t="str">
        <f>IF('Fun Patches'!W26="C","E","")</f>
        <v/>
      </c>
      <c r="AO153" s="256"/>
      <c r="AP153" s="255" t="str">
        <f>IF('Fun Patches'!X26="C","E","")</f>
        <v/>
      </c>
      <c r="AQ153" s="256"/>
      <c r="AR153" s="255" t="str">
        <f>IF('Fun Patches'!Y26="C","E","")</f>
        <v/>
      </c>
      <c r="AS153" s="256"/>
      <c r="AT153" s="255" t="str">
        <f>IF('Fun Patches'!Z26="C","E","")</f>
        <v/>
      </c>
      <c r="AU153" s="256"/>
      <c r="AV153" s="255" t="str">
        <f>IF('Fun Patches'!AA26="C","E","")</f>
        <v/>
      </c>
      <c r="AW153" s="256"/>
      <c r="AX153" s="255" t="str">
        <f>IF('Fun Patches'!AB26="C","E","")</f>
        <v/>
      </c>
      <c r="AY153" s="256"/>
      <c r="AZ153" s="255" t="str">
        <f>IF('Fun Patches'!AC26="C","E","")</f>
        <v/>
      </c>
      <c r="BA153" s="256"/>
      <c r="BB153" s="255" t="str">
        <f>IF('Fun Patches'!AD26="C","E","")</f>
        <v/>
      </c>
      <c r="BC153" s="256"/>
      <c r="BD153" s="255" t="str">
        <f>IF('Fun Patches'!AE26="C","E","")</f>
        <v/>
      </c>
      <c r="BE153" s="256"/>
      <c r="BF153" s="255" t="str">
        <f>IF('Fun Patches'!AF26="C","E","")</f>
        <v/>
      </c>
      <c r="BG153" s="256"/>
      <c r="BH153" s="255" t="str">
        <f>IF('Fun Patches'!AG26="C","E","")</f>
        <v/>
      </c>
      <c r="BI153" s="257"/>
    </row>
    <row r="154" spans="1:61">
      <c r="A154" s="254" t="str">
        <f>'Fun Patches'!C27</f>
        <v>&lt;LIST PATCH HERE&gt;</v>
      </c>
      <c r="B154" s="255" t="str">
        <f>IF('Fun Patches'!D27="C","E","")</f>
        <v/>
      </c>
      <c r="C154" s="256"/>
      <c r="D154" s="255" t="str">
        <f>IF('Fun Patches'!E27="C","E","")</f>
        <v/>
      </c>
      <c r="E154" s="256"/>
      <c r="F154" s="255" t="str">
        <f>IF('Fun Patches'!F27="C","E","")</f>
        <v/>
      </c>
      <c r="G154" s="256"/>
      <c r="H154" s="255" t="str">
        <f>IF('Fun Patches'!G27="C","E","")</f>
        <v/>
      </c>
      <c r="I154" s="256"/>
      <c r="J154" s="255" t="str">
        <f>IF('Fun Patches'!H27="C","E","")</f>
        <v/>
      </c>
      <c r="K154" s="256"/>
      <c r="L154" s="255" t="str">
        <f>IF('Fun Patches'!I27="C","E","")</f>
        <v/>
      </c>
      <c r="M154" s="256"/>
      <c r="N154" s="255" t="str">
        <f>IF('Fun Patches'!J27="C","E","")</f>
        <v/>
      </c>
      <c r="O154" s="256"/>
      <c r="P154" s="255" t="str">
        <f>IF('Fun Patches'!K27="C","E","")</f>
        <v/>
      </c>
      <c r="Q154" s="256"/>
      <c r="R154" s="255" t="str">
        <f>IF('Fun Patches'!L27="C","E","")</f>
        <v/>
      </c>
      <c r="S154" s="256"/>
      <c r="T154" s="255" t="str">
        <f>IF('Fun Patches'!M27="C","E","")</f>
        <v/>
      </c>
      <c r="U154" s="256"/>
      <c r="V154" s="255" t="str">
        <f>IF('Fun Patches'!N27="C","E","")</f>
        <v/>
      </c>
      <c r="W154" s="256"/>
      <c r="X154" s="255" t="str">
        <f>IF('Fun Patches'!O27="C","E","")</f>
        <v/>
      </c>
      <c r="Y154" s="256"/>
      <c r="Z154" s="255" t="str">
        <f>IF('Fun Patches'!P27="C","E","")</f>
        <v/>
      </c>
      <c r="AA154" s="256"/>
      <c r="AB154" s="255" t="str">
        <f>IF('Fun Patches'!Q27="C","E","")</f>
        <v/>
      </c>
      <c r="AC154" s="256"/>
      <c r="AD154" s="255" t="str">
        <f>IF('Fun Patches'!R27="C","E","")</f>
        <v/>
      </c>
      <c r="AE154" s="257"/>
      <c r="AF154" s="255" t="str">
        <f>IF('Fun Patches'!S27="C","E","")</f>
        <v/>
      </c>
      <c r="AG154" s="256"/>
      <c r="AH154" s="255" t="str">
        <f>IF('Fun Patches'!T27="C","E","")</f>
        <v/>
      </c>
      <c r="AI154" s="256"/>
      <c r="AJ154" s="255" t="str">
        <f>IF('Fun Patches'!U27="C","E","")</f>
        <v/>
      </c>
      <c r="AK154" s="256"/>
      <c r="AL154" s="255" t="str">
        <f>IF('Fun Patches'!V27="C","E","")</f>
        <v/>
      </c>
      <c r="AM154" s="256"/>
      <c r="AN154" s="255" t="str">
        <f>IF('Fun Patches'!W27="C","E","")</f>
        <v/>
      </c>
      <c r="AO154" s="256"/>
      <c r="AP154" s="255" t="str">
        <f>IF('Fun Patches'!X27="C","E","")</f>
        <v/>
      </c>
      <c r="AQ154" s="256"/>
      <c r="AR154" s="255" t="str">
        <f>IF('Fun Patches'!Y27="C","E","")</f>
        <v/>
      </c>
      <c r="AS154" s="256"/>
      <c r="AT154" s="255" t="str">
        <f>IF('Fun Patches'!Z27="C","E","")</f>
        <v/>
      </c>
      <c r="AU154" s="256"/>
      <c r="AV154" s="255" t="str">
        <f>IF('Fun Patches'!AA27="C","E","")</f>
        <v/>
      </c>
      <c r="AW154" s="256"/>
      <c r="AX154" s="255" t="str">
        <f>IF('Fun Patches'!AB27="C","E","")</f>
        <v/>
      </c>
      <c r="AY154" s="256"/>
      <c r="AZ154" s="255" t="str">
        <f>IF('Fun Patches'!AC27="C","E","")</f>
        <v/>
      </c>
      <c r="BA154" s="256"/>
      <c r="BB154" s="255" t="str">
        <f>IF('Fun Patches'!AD27="C","E","")</f>
        <v/>
      </c>
      <c r="BC154" s="256"/>
      <c r="BD154" s="255" t="str">
        <f>IF('Fun Patches'!AE27="C","E","")</f>
        <v/>
      </c>
      <c r="BE154" s="256"/>
      <c r="BF154" s="255" t="str">
        <f>IF('Fun Patches'!AF27="C","E","")</f>
        <v/>
      </c>
      <c r="BG154" s="256"/>
      <c r="BH154" s="255" t="str">
        <f>IF('Fun Patches'!AG27="C","E","")</f>
        <v/>
      </c>
      <c r="BI154" s="257"/>
    </row>
    <row r="155" spans="1:61">
      <c r="A155" s="254" t="str">
        <f>'Fun Patches'!C28</f>
        <v>&lt;LIST PATCH HERE&gt;</v>
      </c>
      <c r="B155" s="255" t="str">
        <f>IF('Fun Patches'!D28="C","E","")</f>
        <v/>
      </c>
      <c r="C155" s="256"/>
      <c r="D155" s="255" t="str">
        <f>IF('Fun Patches'!E28="C","E","")</f>
        <v/>
      </c>
      <c r="E155" s="256"/>
      <c r="F155" s="255" t="str">
        <f>IF('Fun Patches'!F28="C","E","")</f>
        <v/>
      </c>
      <c r="G155" s="256"/>
      <c r="H155" s="255" t="str">
        <f>IF('Fun Patches'!G28="C","E","")</f>
        <v/>
      </c>
      <c r="I155" s="256"/>
      <c r="J155" s="255" t="str">
        <f>IF('Fun Patches'!H28="C","E","")</f>
        <v/>
      </c>
      <c r="K155" s="256"/>
      <c r="L155" s="255" t="str">
        <f>IF('Fun Patches'!I28="C","E","")</f>
        <v/>
      </c>
      <c r="M155" s="256"/>
      <c r="N155" s="255" t="str">
        <f>IF('Fun Patches'!J28="C","E","")</f>
        <v/>
      </c>
      <c r="O155" s="256"/>
      <c r="P155" s="255" t="str">
        <f>IF('Fun Patches'!K28="C","E","")</f>
        <v/>
      </c>
      <c r="Q155" s="256"/>
      <c r="R155" s="255" t="str">
        <f>IF('Fun Patches'!L28="C","E","")</f>
        <v/>
      </c>
      <c r="S155" s="256"/>
      <c r="T155" s="255" t="str">
        <f>IF('Fun Patches'!M28="C","E","")</f>
        <v/>
      </c>
      <c r="U155" s="256"/>
      <c r="V155" s="255" t="str">
        <f>IF('Fun Patches'!N28="C","E","")</f>
        <v/>
      </c>
      <c r="W155" s="256"/>
      <c r="X155" s="255" t="str">
        <f>IF('Fun Patches'!O28="C","E","")</f>
        <v/>
      </c>
      <c r="Y155" s="256"/>
      <c r="Z155" s="255" t="str">
        <f>IF('Fun Patches'!P28="C","E","")</f>
        <v/>
      </c>
      <c r="AA155" s="256"/>
      <c r="AB155" s="255" t="str">
        <f>IF('Fun Patches'!Q28="C","E","")</f>
        <v/>
      </c>
      <c r="AC155" s="256"/>
      <c r="AD155" s="255" t="str">
        <f>IF('Fun Patches'!R28="C","E","")</f>
        <v/>
      </c>
      <c r="AE155" s="257"/>
      <c r="AF155" s="255" t="str">
        <f>IF('Fun Patches'!S28="C","E","")</f>
        <v/>
      </c>
      <c r="AG155" s="256"/>
      <c r="AH155" s="255" t="str">
        <f>IF('Fun Patches'!T28="C","E","")</f>
        <v/>
      </c>
      <c r="AI155" s="256"/>
      <c r="AJ155" s="255" t="str">
        <f>IF('Fun Patches'!U28="C","E","")</f>
        <v/>
      </c>
      <c r="AK155" s="256"/>
      <c r="AL155" s="255" t="str">
        <f>IF('Fun Patches'!V28="C","E","")</f>
        <v/>
      </c>
      <c r="AM155" s="256"/>
      <c r="AN155" s="255" t="str">
        <f>IF('Fun Patches'!W28="C","E","")</f>
        <v/>
      </c>
      <c r="AO155" s="256"/>
      <c r="AP155" s="255" t="str">
        <f>IF('Fun Patches'!X28="C","E","")</f>
        <v/>
      </c>
      <c r="AQ155" s="256"/>
      <c r="AR155" s="255" t="str">
        <f>IF('Fun Patches'!Y28="C","E","")</f>
        <v/>
      </c>
      <c r="AS155" s="256"/>
      <c r="AT155" s="255" t="str">
        <f>IF('Fun Patches'!Z28="C","E","")</f>
        <v/>
      </c>
      <c r="AU155" s="256"/>
      <c r="AV155" s="255" t="str">
        <f>IF('Fun Patches'!AA28="C","E","")</f>
        <v/>
      </c>
      <c r="AW155" s="256"/>
      <c r="AX155" s="255" t="str">
        <f>IF('Fun Patches'!AB28="C","E","")</f>
        <v/>
      </c>
      <c r="AY155" s="256"/>
      <c r="AZ155" s="255" t="str">
        <f>IF('Fun Patches'!AC28="C","E","")</f>
        <v/>
      </c>
      <c r="BA155" s="256"/>
      <c r="BB155" s="255" t="str">
        <f>IF('Fun Patches'!AD28="C","E","")</f>
        <v/>
      </c>
      <c r="BC155" s="256"/>
      <c r="BD155" s="255" t="str">
        <f>IF('Fun Patches'!AE28="C","E","")</f>
        <v/>
      </c>
      <c r="BE155" s="256"/>
      <c r="BF155" s="255" t="str">
        <f>IF('Fun Patches'!AF28="C","E","")</f>
        <v/>
      </c>
      <c r="BG155" s="256"/>
      <c r="BH155" s="255" t="str">
        <f>IF('Fun Patches'!AG28="C","E","")</f>
        <v/>
      </c>
      <c r="BI155" s="257"/>
    </row>
    <row r="156" spans="1:61">
      <c r="A156" s="254" t="str">
        <f>'Fun Patches'!C29</f>
        <v>&lt;LIST PATCH HERE&gt;</v>
      </c>
      <c r="B156" s="255" t="str">
        <f>IF('Fun Patches'!D29="C","E","")</f>
        <v/>
      </c>
      <c r="C156" s="256"/>
      <c r="D156" s="255" t="str">
        <f>IF('Fun Patches'!E29="C","E","")</f>
        <v/>
      </c>
      <c r="E156" s="256"/>
      <c r="F156" s="255" t="str">
        <f>IF('Fun Patches'!F29="C","E","")</f>
        <v/>
      </c>
      <c r="G156" s="256"/>
      <c r="H156" s="255" t="str">
        <f>IF('Fun Patches'!G29="C","E","")</f>
        <v/>
      </c>
      <c r="I156" s="256"/>
      <c r="J156" s="255" t="str">
        <f>IF('Fun Patches'!H29="C","E","")</f>
        <v/>
      </c>
      <c r="K156" s="256"/>
      <c r="L156" s="255" t="str">
        <f>IF('Fun Patches'!I29="C","E","")</f>
        <v/>
      </c>
      <c r="M156" s="256"/>
      <c r="N156" s="255" t="str">
        <f>IF('Fun Patches'!J29="C","E","")</f>
        <v/>
      </c>
      <c r="O156" s="256"/>
      <c r="P156" s="255" t="str">
        <f>IF('Fun Patches'!K29="C","E","")</f>
        <v/>
      </c>
      <c r="Q156" s="256"/>
      <c r="R156" s="255" t="str">
        <f>IF('Fun Patches'!L29="C","E","")</f>
        <v/>
      </c>
      <c r="S156" s="256"/>
      <c r="T156" s="255" t="str">
        <f>IF('Fun Patches'!M29="C","E","")</f>
        <v/>
      </c>
      <c r="U156" s="256"/>
      <c r="V156" s="255" t="str">
        <f>IF('Fun Patches'!N29="C","E","")</f>
        <v/>
      </c>
      <c r="W156" s="256"/>
      <c r="X156" s="255" t="str">
        <f>IF('Fun Patches'!O29="C","E","")</f>
        <v/>
      </c>
      <c r="Y156" s="256"/>
      <c r="Z156" s="255" t="str">
        <f>IF('Fun Patches'!P29="C","E","")</f>
        <v/>
      </c>
      <c r="AA156" s="256"/>
      <c r="AB156" s="255" t="str">
        <f>IF('Fun Patches'!Q29="C","E","")</f>
        <v/>
      </c>
      <c r="AC156" s="256"/>
      <c r="AD156" s="255" t="str">
        <f>IF('Fun Patches'!R29="C","E","")</f>
        <v/>
      </c>
      <c r="AE156" s="257"/>
      <c r="AF156" s="255" t="str">
        <f>IF('Fun Patches'!S29="C","E","")</f>
        <v/>
      </c>
      <c r="AG156" s="256"/>
      <c r="AH156" s="255" t="str">
        <f>IF('Fun Patches'!T29="C","E","")</f>
        <v/>
      </c>
      <c r="AI156" s="256"/>
      <c r="AJ156" s="255" t="str">
        <f>IF('Fun Patches'!U29="C","E","")</f>
        <v/>
      </c>
      <c r="AK156" s="256"/>
      <c r="AL156" s="255" t="str">
        <f>IF('Fun Patches'!V29="C","E","")</f>
        <v/>
      </c>
      <c r="AM156" s="256"/>
      <c r="AN156" s="255" t="str">
        <f>IF('Fun Patches'!W29="C","E","")</f>
        <v/>
      </c>
      <c r="AO156" s="256"/>
      <c r="AP156" s="255" t="str">
        <f>IF('Fun Patches'!X29="C","E","")</f>
        <v/>
      </c>
      <c r="AQ156" s="256"/>
      <c r="AR156" s="255" t="str">
        <f>IF('Fun Patches'!Y29="C","E","")</f>
        <v/>
      </c>
      <c r="AS156" s="256"/>
      <c r="AT156" s="255" t="str">
        <f>IF('Fun Patches'!Z29="C","E","")</f>
        <v/>
      </c>
      <c r="AU156" s="256"/>
      <c r="AV156" s="255" t="str">
        <f>IF('Fun Patches'!AA29="C","E","")</f>
        <v/>
      </c>
      <c r="AW156" s="256"/>
      <c r="AX156" s="255" t="str">
        <f>IF('Fun Patches'!AB29="C","E","")</f>
        <v/>
      </c>
      <c r="AY156" s="256"/>
      <c r="AZ156" s="255" t="str">
        <f>IF('Fun Patches'!AC29="C","E","")</f>
        <v/>
      </c>
      <c r="BA156" s="256"/>
      <c r="BB156" s="255" t="str">
        <f>IF('Fun Patches'!AD29="C","E","")</f>
        <v/>
      </c>
      <c r="BC156" s="256"/>
      <c r="BD156" s="255" t="str">
        <f>IF('Fun Patches'!AE29="C","E","")</f>
        <v/>
      </c>
      <c r="BE156" s="256"/>
      <c r="BF156" s="255" t="str">
        <f>IF('Fun Patches'!AF29="C","E","")</f>
        <v/>
      </c>
      <c r="BG156" s="256"/>
      <c r="BH156" s="255" t="str">
        <f>IF('Fun Patches'!AG29="C","E","")</f>
        <v/>
      </c>
      <c r="BI156" s="257"/>
    </row>
    <row r="157" spans="1:61">
      <c r="A157" s="254" t="str">
        <f>'Fun Patches'!C30</f>
        <v>&lt;LIST PATCH HERE&gt;</v>
      </c>
      <c r="B157" s="255" t="str">
        <f>IF('Fun Patches'!D30="C","E","")</f>
        <v/>
      </c>
      <c r="C157" s="256"/>
      <c r="D157" s="255" t="str">
        <f>IF('Fun Patches'!E30="C","E","")</f>
        <v/>
      </c>
      <c r="E157" s="256"/>
      <c r="F157" s="255" t="str">
        <f>IF('Fun Patches'!F30="C","E","")</f>
        <v/>
      </c>
      <c r="G157" s="256"/>
      <c r="H157" s="255" t="str">
        <f>IF('Fun Patches'!G30="C","E","")</f>
        <v/>
      </c>
      <c r="I157" s="256"/>
      <c r="J157" s="255" t="str">
        <f>IF('Fun Patches'!H30="C","E","")</f>
        <v/>
      </c>
      <c r="K157" s="256"/>
      <c r="L157" s="255" t="str">
        <f>IF('Fun Patches'!I30="C","E","")</f>
        <v/>
      </c>
      <c r="M157" s="256"/>
      <c r="N157" s="255" t="str">
        <f>IF('Fun Patches'!J30="C","E","")</f>
        <v/>
      </c>
      <c r="O157" s="256"/>
      <c r="P157" s="255" t="str">
        <f>IF('Fun Patches'!K30="C","E","")</f>
        <v/>
      </c>
      <c r="Q157" s="256"/>
      <c r="R157" s="255" t="str">
        <f>IF('Fun Patches'!L30="C","E","")</f>
        <v/>
      </c>
      <c r="S157" s="256"/>
      <c r="T157" s="255" t="str">
        <f>IF('Fun Patches'!M30="C","E","")</f>
        <v/>
      </c>
      <c r="U157" s="256"/>
      <c r="V157" s="255" t="str">
        <f>IF('Fun Patches'!N30="C","E","")</f>
        <v/>
      </c>
      <c r="W157" s="256"/>
      <c r="X157" s="255" t="str">
        <f>IF('Fun Patches'!O30="C","E","")</f>
        <v/>
      </c>
      <c r="Y157" s="256"/>
      <c r="Z157" s="255" t="str">
        <f>IF('Fun Patches'!P30="C","E","")</f>
        <v/>
      </c>
      <c r="AA157" s="256"/>
      <c r="AB157" s="255" t="str">
        <f>IF('Fun Patches'!Q30="C","E","")</f>
        <v/>
      </c>
      <c r="AC157" s="256"/>
      <c r="AD157" s="255" t="str">
        <f>IF('Fun Patches'!R30="C","E","")</f>
        <v/>
      </c>
      <c r="AE157" s="257"/>
      <c r="AF157" s="255" t="str">
        <f>IF('Fun Patches'!S30="C","E","")</f>
        <v/>
      </c>
      <c r="AG157" s="256"/>
      <c r="AH157" s="255" t="str">
        <f>IF('Fun Patches'!T30="C","E","")</f>
        <v/>
      </c>
      <c r="AI157" s="256"/>
      <c r="AJ157" s="255" t="str">
        <f>IF('Fun Patches'!U30="C","E","")</f>
        <v/>
      </c>
      <c r="AK157" s="256"/>
      <c r="AL157" s="255" t="str">
        <f>IF('Fun Patches'!V30="C","E","")</f>
        <v/>
      </c>
      <c r="AM157" s="256"/>
      <c r="AN157" s="255" t="str">
        <f>IF('Fun Patches'!W30="C","E","")</f>
        <v/>
      </c>
      <c r="AO157" s="256"/>
      <c r="AP157" s="255" t="str">
        <f>IF('Fun Patches'!X30="C","E","")</f>
        <v/>
      </c>
      <c r="AQ157" s="256"/>
      <c r="AR157" s="255" t="str">
        <f>IF('Fun Patches'!Y30="C","E","")</f>
        <v/>
      </c>
      <c r="AS157" s="256"/>
      <c r="AT157" s="255" t="str">
        <f>IF('Fun Patches'!Z30="C","E","")</f>
        <v/>
      </c>
      <c r="AU157" s="256"/>
      <c r="AV157" s="255" t="str">
        <f>IF('Fun Patches'!AA30="C","E","")</f>
        <v/>
      </c>
      <c r="AW157" s="256"/>
      <c r="AX157" s="255" t="str">
        <f>IF('Fun Patches'!AB30="C","E","")</f>
        <v/>
      </c>
      <c r="AY157" s="256"/>
      <c r="AZ157" s="255" t="str">
        <f>IF('Fun Patches'!AC30="C","E","")</f>
        <v/>
      </c>
      <c r="BA157" s="256"/>
      <c r="BB157" s="255" t="str">
        <f>IF('Fun Patches'!AD30="C","E","")</f>
        <v/>
      </c>
      <c r="BC157" s="256"/>
      <c r="BD157" s="255" t="str">
        <f>IF('Fun Patches'!AE30="C","E","")</f>
        <v/>
      </c>
      <c r="BE157" s="256"/>
      <c r="BF157" s="255" t="str">
        <f>IF('Fun Patches'!AF30="C","E","")</f>
        <v/>
      </c>
      <c r="BG157" s="256"/>
      <c r="BH157" s="255" t="str">
        <f>IF('Fun Patches'!AG30="C","E","")</f>
        <v/>
      </c>
      <c r="BI157" s="257"/>
    </row>
    <row r="158" spans="1:61">
      <c r="A158" s="254" t="str">
        <f>'Fun Patches'!C31</f>
        <v>&lt;LIST PATCH HERE&gt;</v>
      </c>
      <c r="B158" s="255" t="str">
        <f>IF('Fun Patches'!D31="C","E","")</f>
        <v/>
      </c>
      <c r="C158" s="256"/>
      <c r="D158" s="255" t="str">
        <f>IF('Fun Patches'!E31="C","E","")</f>
        <v/>
      </c>
      <c r="E158" s="256"/>
      <c r="F158" s="255" t="str">
        <f>IF('Fun Patches'!F31="C","E","")</f>
        <v/>
      </c>
      <c r="G158" s="256"/>
      <c r="H158" s="255" t="str">
        <f>IF('Fun Patches'!G31="C","E","")</f>
        <v/>
      </c>
      <c r="I158" s="256"/>
      <c r="J158" s="255" t="str">
        <f>IF('Fun Patches'!H31="C","E","")</f>
        <v/>
      </c>
      <c r="K158" s="256"/>
      <c r="L158" s="255" t="str">
        <f>IF('Fun Patches'!I31="C","E","")</f>
        <v/>
      </c>
      <c r="M158" s="256"/>
      <c r="N158" s="255" t="str">
        <f>IF('Fun Patches'!J31="C","E","")</f>
        <v/>
      </c>
      <c r="O158" s="256"/>
      <c r="P158" s="255" t="str">
        <f>IF('Fun Patches'!K31="C","E","")</f>
        <v/>
      </c>
      <c r="Q158" s="256"/>
      <c r="R158" s="255" t="str">
        <f>IF('Fun Patches'!L31="C","E","")</f>
        <v/>
      </c>
      <c r="S158" s="256"/>
      <c r="T158" s="255" t="str">
        <f>IF('Fun Patches'!M31="C","E","")</f>
        <v/>
      </c>
      <c r="U158" s="256"/>
      <c r="V158" s="255" t="str">
        <f>IF('Fun Patches'!N31="C","E","")</f>
        <v/>
      </c>
      <c r="W158" s="256"/>
      <c r="X158" s="255" t="str">
        <f>IF('Fun Patches'!O31="C","E","")</f>
        <v/>
      </c>
      <c r="Y158" s="256"/>
      <c r="Z158" s="255" t="str">
        <f>IF('Fun Patches'!P31="C","E","")</f>
        <v/>
      </c>
      <c r="AA158" s="256"/>
      <c r="AB158" s="255" t="str">
        <f>IF('Fun Patches'!Q31="C","E","")</f>
        <v/>
      </c>
      <c r="AC158" s="256"/>
      <c r="AD158" s="255" t="str">
        <f>IF('Fun Patches'!R31="C","E","")</f>
        <v/>
      </c>
      <c r="AE158" s="257"/>
      <c r="AF158" s="255" t="str">
        <f>IF('Fun Patches'!S31="C","E","")</f>
        <v/>
      </c>
      <c r="AG158" s="256"/>
      <c r="AH158" s="255" t="str">
        <f>IF('Fun Patches'!T31="C","E","")</f>
        <v/>
      </c>
      <c r="AI158" s="256"/>
      <c r="AJ158" s="255" t="str">
        <f>IF('Fun Patches'!U31="C","E","")</f>
        <v/>
      </c>
      <c r="AK158" s="256"/>
      <c r="AL158" s="255" t="str">
        <f>IF('Fun Patches'!V31="C","E","")</f>
        <v/>
      </c>
      <c r="AM158" s="256"/>
      <c r="AN158" s="255" t="str">
        <f>IF('Fun Patches'!W31="C","E","")</f>
        <v/>
      </c>
      <c r="AO158" s="256"/>
      <c r="AP158" s="255" t="str">
        <f>IF('Fun Patches'!X31="C","E","")</f>
        <v/>
      </c>
      <c r="AQ158" s="256"/>
      <c r="AR158" s="255" t="str">
        <f>IF('Fun Patches'!Y31="C","E","")</f>
        <v/>
      </c>
      <c r="AS158" s="256"/>
      <c r="AT158" s="255" t="str">
        <f>IF('Fun Patches'!Z31="C","E","")</f>
        <v/>
      </c>
      <c r="AU158" s="256"/>
      <c r="AV158" s="255" t="str">
        <f>IF('Fun Patches'!AA31="C","E","")</f>
        <v/>
      </c>
      <c r="AW158" s="256"/>
      <c r="AX158" s="255" t="str">
        <f>IF('Fun Patches'!AB31="C","E","")</f>
        <v/>
      </c>
      <c r="AY158" s="256"/>
      <c r="AZ158" s="255" t="str">
        <f>IF('Fun Patches'!AC31="C","E","")</f>
        <v/>
      </c>
      <c r="BA158" s="256"/>
      <c r="BB158" s="255" t="str">
        <f>IF('Fun Patches'!AD31="C","E","")</f>
        <v/>
      </c>
      <c r="BC158" s="256"/>
      <c r="BD158" s="255" t="str">
        <f>IF('Fun Patches'!AE31="C","E","")</f>
        <v/>
      </c>
      <c r="BE158" s="256"/>
      <c r="BF158" s="255" t="str">
        <f>IF('Fun Patches'!AF31="C","E","")</f>
        <v/>
      </c>
      <c r="BG158" s="256"/>
      <c r="BH158" s="255" t="str">
        <f>IF('Fun Patches'!AG31="C","E","")</f>
        <v/>
      </c>
      <c r="BI158" s="257"/>
    </row>
    <row r="159" spans="1:61">
      <c r="A159" s="254" t="str">
        <f>'Fun Patches'!C32</f>
        <v>&lt;LIST PATCH HERE&gt;</v>
      </c>
      <c r="B159" s="255" t="str">
        <f>IF('Fun Patches'!D32="C","E","")</f>
        <v/>
      </c>
      <c r="C159" s="256"/>
      <c r="D159" s="255" t="str">
        <f>IF('Fun Patches'!E32="C","E","")</f>
        <v/>
      </c>
      <c r="E159" s="256"/>
      <c r="F159" s="255" t="str">
        <f>IF('Fun Patches'!F32="C","E","")</f>
        <v/>
      </c>
      <c r="G159" s="256"/>
      <c r="H159" s="255" t="str">
        <f>IF('Fun Patches'!G32="C","E","")</f>
        <v/>
      </c>
      <c r="I159" s="256"/>
      <c r="J159" s="255" t="str">
        <f>IF('Fun Patches'!H32="C","E","")</f>
        <v/>
      </c>
      <c r="K159" s="256"/>
      <c r="L159" s="255" t="str">
        <f>IF('Fun Patches'!I32="C","E","")</f>
        <v/>
      </c>
      <c r="M159" s="256"/>
      <c r="N159" s="255" t="str">
        <f>IF('Fun Patches'!J32="C","E","")</f>
        <v/>
      </c>
      <c r="O159" s="256"/>
      <c r="P159" s="255" t="str">
        <f>IF('Fun Patches'!K32="C","E","")</f>
        <v/>
      </c>
      <c r="Q159" s="256"/>
      <c r="R159" s="255" t="str">
        <f>IF('Fun Patches'!L32="C","E","")</f>
        <v/>
      </c>
      <c r="S159" s="256"/>
      <c r="T159" s="255" t="str">
        <f>IF('Fun Patches'!M32="C","E","")</f>
        <v/>
      </c>
      <c r="U159" s="256"/>
      <c r="V159" s="255" t="str">
        <f>IF('Fun Patches'!N32="C","E","")</f>
        <v/>
      </c>
      <c r="W159" s="256"/>
      <c r="X159" s="255" t="str">
        <f>IF('Fun Patches'!O32="C","E","")</f>
        <v/>
      </c>
      <c r="Y159" s="256"/>
      <c r="Z159" s="255" t="str">
        <f>IF('Fun Patches'!P32="C","E","")</f>
        <v/>
      </c>
      <c r="AA159" s="256"/>
      <c r="AB159" s="255" t="str">
        <f>IF('Fun Patches'!Q32="C","E","")</f>
        <v/>
      </c>
      <c r="AC159" s="256"/>
      <c r="AD159" s="255" t="str">
        <f>IF('Fun Patches'!R32="C","E","")</f>
        <v/>
      </c>
      <c r="AE159" s="257"/>
      <c r="AF159" s="255" t="str">
        <f>IF('Fun Patches'!S32="C","E","")</f>
        <v/>
      </c>
      <c r="AG159" s="256"/>
      <c r="AH159" s="255" t="str">
        <f>IF('Fun Patches'!T32="C","E","")</f>
        <v/>
      </c>
      <c r="AI159" s="256"/>
      <c r="AJ159" s="255" t="str">
        <f>IF('Fun Patches'!U32="C","E","")</f>
        <v/>
      </c>
      <c r="AK159" s="256"/>
      <c r="AL159" s="255" t="str">
        <f>IF('Fun Patches'!V32="C","E","")</f>
        <v/>
      </c>
      <c r="AM159" s="256"/>
      <c r="AN159" s="255" t="str">
        <f>IF('Fun Patches'!W32="C","E","")</f>
        <v/>
      </c>
      <c r="AO159" s="256"/>
      <c r="AP159" s="255" t="str">
        <f>IF('Fun Patches'!X32="C","E","")</f>
        <v/>
      </c>
      <c r="AQ159" s="256"/>
      <c r="AR159" s="255" t="str">
        <f>IF('Fun Patches'!Y32="C","E","")</f>
        <v/>
      </c>
      <c r="AS159" s="256"/>
      <c r="AT159" s="255" t="str">
        <f>IF('Fun Patches'!Z32="C","E","")</f>
        <v/>
      </c>
      <c r="AU159" s="256"/>
      <c r="AV159" s="255" t="str">
        <f>IF('Fun Patches'!AA32="C","E","")</f>
        <v/>
      </c>
      <c r="AW159" s="256"/>
      <c r="AX159" s="255" t="str">
        <f>IF('Fun Patches'!AB32="C","E","")</f>
        <v/>
      </c>
      <c r="AY159" s="256"/>
      <c r="AZ159" s="255" t="str">
        <f>IF('Fun Patches'!AC32="C","E","")</f>
        <v/>
      </c>
      <c r="BA159" s="256"/>
      <c r="BB159" s="255" t="str">
        <f>IF('Fun Patches'!AD32="C","E","")</f>
        <v/>
      </c>
      <c r="BC159" s="256"/>
      <c r="BD159" s="255" t="str">
        <f>IF('Fun Patches'!AE32="C","E","")</f>
        <v/>
      </c>
      <c r="BE159" s="256"/>
      <c r="BF159" s="255" t="str">
        <f>IF('Fun Patches'!AF32="C","E","")</f>
        <v/>
      </c>
      <c r="BG159" s="256"/>
      <c r="BH159" s="255" t="str">
        <f>IF('Fun Patches'!AG32="C","E","")</f>
        <v/>
      </c>
      <c r="BI159" s="257"/>
    </row>
    <row r="160" spans="1:61">
      <c r="A160" s="254" t="str">
        <f>'Fun Patches'!C33</f>
        <v>&lt;LIST PATCH HERE&gt;</v>
      </c>
      <c r="B160" s="255" t="str">
        <f>IF('Fun Patches'!D33="C","E","")</f>
        <v/>
      </c>
      <c r="C160" s="256"/>
      <c r="D160" s="255" t="str">
        <f>IF('Fun Patches'!E33="C","E","")</f>
        <v/>
      </c>
      <c r="E160" s="256"/>
      <c r="F160" s="255" t="str">
        <f>IF('Fun Patches'!F33="C","E","")</f>
        <v/>
      </c>
      <c r="G160" s="256"/>
      <c r="H160" s="255" t="str">
        <f>IF('Fun Patches'!G33="C","E","")</f>
        <v/>
      </c>
      <c r="I160" s="256"/>
      <c r="J160" s="255" t="str">
        <f>IF('Fun Patches'!H33="C","E","")</f>
        <v/>
      </c>
      <c r="K160" s="256"/>
      <c r="L160" s="255" t="str">
        <f>IF('Fun Patches'!I33="C","E","")</f>
        <v/>
      </c>
      <c r="M160" s="256"/>
      <c r="N160" s="255" t="str">
        <f>IF('Fun Patches'!J33="C","E","")</f>
        <v/>
      </c>
      <c r="O160" s="256"/>
      <c r="P160" s="255" t="str">
        <f>IF('Fun Patches'!K33="C","E","")</f>
        <v/>
      </c>
      <c r="Q160" s="256"/>
      <c r="R160" s="255" t="str">
        <f>IF('Fun Patches'!L33="C","E","")</f>
        <v/>
      </c>
      <c r="S160" s="256"/>
      <c r="T160" s="255" t="str">
        <f>IF('Fun Patches'!M33="C","E","")</f>
        <v/>
      </c>
      <c r="U160" s="256"/>
      <c r="V160" s="255" t="str">
        <f>IF('Fun Patches'!N33="C","E","")</f>
        <v/>
      </c>
      <c r="W160" s="256"/>
      <c r="X160" s="255" t="str">
        <f>IF('Fun Patches'!O33="C","E","")</f>
        <v/>
      </c>
      <c r="Y160" s="256"/>
      <c r="Z160" s="255" t="str">
        <f>IF('Fun Patches'!P33="C","E","")</f>
        <v/>
      </c>
      <c r="AA160" s="256"/>
      <c r="AB160" s="255" t="str">
        <f>IF('Fun Patches'!Q33="C","E","")</f>
        <v/>
      </c>
      <c r="AC160" s="256"/>
      <c r="AD160" s="255" t="str">
        <f>IF('Fun Patches'!R33="C","E","")</f>
        <v/>
      </c>
      <c r="AE160" s="257"/>
      <c r="AF160" s="255" t="str">
        <f>IF('Fun Patches'!S33="C","E","")</f>
        <v/>
      </c>
      <c r="AG160" s="256"/>
      <c r="AH160" s="255" t="str">
        <f>IF('Fun Patches'!T33="C","E","")</f>
        <v/>
      </c>
      <c r="AI160" s="256"/>
      <c r="AJ160" s="255" t="str">
        <f>IF('Fun Patches'!U33="C","E","")</f>
        <v/>
      </c>
      <c r="AK160" s="256"/>
      <c r="AL160" s="255" t="str">
        <f>IF('Fun Patches'!V33="C","E","")</f>
        <v/>
      </c>
      <c r="AM160" s="256"/>
      <c r="AN160" s="255" t="str">
        <f>IF('Fun Patches'!W33="C","E","")</f>
        <v/>
      </c>
      <c r="AO160" s="256"/>
      <c r="AP160" s="255" t="str">
        <f>IF('Fun Patches'!X33="C","E","")</f>
        <v/>
      </c>
      <c r="AQ160" s="256"/>
      <c r="AR160" s="255" t="str">
        <f>IF('Fun Patches'!Y33="C","E","")</f>
        <v/>
      </c>
      <c r="AS160" s="256"/>
      <c r="AT160" s="255" t="str">
        <f>IF('Fun Patches'!Z33="C","E","")</f>
        <v/>
      </c>
      <c r="AU160" s="256"/>
      <c r="AV160" s="255" t="str">
        <f>IF('Fun Patches'!AA33="C","E","")</f>
        <v/>
      </c>
      <c r="AW160" s="256"/>
      <c r="AX160" s="255" t="str">
        <f>IF('Fun Patches'!AB33="C","E","")</f>
        <v/>
      </c>
      <c r="AY160" s="256"/>
      <c r="AZ160" s="255" t="str">
        <f>IF('Fun Patches'!AC33="C","E","")</f>
        <v/>
      </c>
      <c r="BA160" s="256"/>
      <c r="BB160" s="255" t="str">
        <f>IF('Fun Patches'!AD33="C","E","")</f>
        <v/>
      </c>
      <c r="BC160" s="256"/>
      <c r="BD160" s="255" t="str">
        <f>IF('Fun Patches'!AE33="C","E","")</f>
        <v/>
      </c>
      <c r="BE160" s="256"/>
      <c r="BF160" s="255" t="str">
        <f>IF('Fun Patches'!AF33="C","E","")</f>
        <v/>
      </c>
      <c r="BG160" s="256"/>
      <c r="BH160" s="255" t="str">
        <f>IF('Fun Patches'!AG33="C","E","")</f>
        <v/>
      </c>
      <c r="BI160" s="257"/>
    </row>
    <row r="161" spans="1:61">
      <c r="A161" s="254" t="str">
        <f>'Fun Patches'!C34</f>
        <v>&lt;LIST PATCH HERE&gt;</v>
      </c>
      <c r="B161" s="255" t="str">
        <f>IF('Fun Patches'!D34="C","E","")</f>
        <v/>
      </c>
      <c r="C161" s="256"/>
      <c r="D161" s="255" t="str">
        <f>IF('Fun Patches'!E34="C","E","")</f>
        <v/>
      </c>
      <c r="E161" s="256"/>
      <c r="F161" s="255" t="str">
        <f>IF('Fun Patches'!F34="C","E","")</f>
        <v/>
      </c>
      <c r="G161" s="256"/>
      <c r="H161" s="255" t="str">
        <f>IF('Fun Patches'!G34="C","E","")</f>
        <v/>
      </c>
      <c r="I161" s="256"/>
      <c r="J161" s="255" t="str">
        <f>IF('Fun Patches'!H34="C","E","")</f>
        <v/>
      </c>
      <c r="K161" s="256"/>
      <c r="L161" s="255" t="str">
        <f>IF('Fun Patches'!I34="C","E","")</f>
        <v/>
      </c>
      <c r="M161" s="256"/>
      <c r="N161" s="255" t="str">
        <f>IF('Fun Patches'!J34="C","E","")</f>
        <v/>
      </c>
      <c r="O161" s="256"/>
      <c r="P161" s="255" t="str">
        <f>IF('Fun Patches'!K34="C","E","")</f>
        <v/>
      </c>
      <c r="Q161" s="256"/>
      <c r="R161" s="255" t="str">
        <f>IF('Fun Patches'!L34="C","E","")</f>
        <v/>
      </c>
      <c r="S161" s="256"/>
      <c r="T161" s="255" t="str">
        <f>IF('Fun Patches'!M34="C","E","")</f>
        <v/>
      </c>
      <c r="U161" s="256"/>
      <c r="V161" s="255" t="str">
        <f>IF('Fun Patches'!N34="C","E","")</f>
        <v/>
      </c>
      <c r="W161" s="256"/>
      <c r="X161" s="255" t="str">
        <f>IF('Fun Patches'!O34="C","E","")</f>
        <v/>
      </c>
      <c r="Y161" s="256"/>
      <c r="Z161" s="255" t="str">
        <f>IF('Fun Patches'!P34="C","E","")</f>
        <v/>
      </c>
      <c r="AA161" s="256"/>
      <c r="AB161" s="255" t="str">
        <f>IF('Fun Patches'!Q34="C","E","")</f>
        <v/>
      </c>
      <c r="AC161" s="256"/>
      <c r="AD161" s="255" t="str">
        <f>IF('Fun Patches'!R34="C","E","")</f>
        <v/>
      </c>
      <c r="AE161" s="257"/>
      <c r="AF161" s="255" t="str">
        <f>IF('Fun Patches'!S34="C","E","")</f>
        <v/>
      </c>
      <c r="AG161" s="256"/>
      <c r="AH161" s="255" t="str">
        <f>IF('Fun Patches'!T34="C","E","")</f>
        <v/>
      </c>
      <c r="AI161" s="256"/>
      <c r="AJ161" s="255" t="str">
        <f>IF('Fun Patches'!U34="C","E","")</f>
        <v/>
      </c>
      <c r="AK161" s="256"/>
      <c r="AL161" s="255" t="str">
        <f>IF('Fun Patches'!V34="C","E","")</f>
        <v/>
      </c>
      <c r="AM161" s="256"/>
      <c r="AN161" s="255" t="str">
        <f>IF('Fun Patches'!W34="C","E","")</f>
        <v/>
      </c>
      <c r="AO161" s="256"/>
      <c r="AP161" s="255" t="str">
        <f>IF('Fun Patches'!X34="C","E","")</f>
        <v/>
      </c>
      <c r="AQ161" s="256"/>
      <c r="AR161" s="255" t="str">
        <f>IF('Fun Patches'!Y34="C","E","")</f>
        <v/>
      </c>
      <c r="AS161" s="256"/>
      <c r="AT161" s="255" t="str">
        <f>IF('Fun Patches'!Z34="C","E","")</f>
        <v/>
      </c>
      <c r="AU161" s="256"/>
      <c r="AV161" s="255" t="str">
        <f>IF('Fun Patches'!AA34="C","E","")</f>
        <v/>
      </c>
      <c r="AW161" s="256"/>
      <c r="AX161" s="255" t="str">
        <f>IF('Fun Patches'!AB34="C","E","")</f>
        <v/>
      </c>
      <c r="AY161" s="256"/>
      <c r="AZ161" s="255" t="str">
        <f>IF('Fun Patches'!AC34="C","E","")</f>
        <v/>
      </c>
      <c r="BA161" s="256"/>
      <c r="BB161" s="255" t="str">
        <f>IF('Fun Patches'!AD34="C","E","")</f>
        <v/>
      </c>
      <c r="BC161" s="256"/>
      <c r="BD161" s="255" t="str">
        <f>IF('Fun Patches'!AE34="C","E","")</f>
        <v/>
      </c>
      <c r="BE161" s="256"/>
      <c r="BF161" s="255" t="str">
        <f>IF('Fun Patches'!AF34="C","E","")</f>
        <v/>
      </c>
      <c r="BG161" s="256"/>
      <c r="BH161" s="255" t="str">
        <f>IF('Fun Patches'!AG34="C","E","")</f>
        <v/>
      </c>
      <c r="BI161" s="257"/>
    </row>
    <row r="162" spans="1:61">
      <c r="A162" s="254" t="str">
        <f>'Fun Patches'!C35</f>
        <v>&lt;LIST PATCH HERE&gt;</v>
      </c>
      <c r="B162" s="255" t="str">
        <f>IF('Fun Patches'!D35="C","E","")</f>
        <v/>
      </c>
      <c r="C162" s="256"/>
      <c r="D162" s="255" t="str">
        <f>IF('Fun Patches'!E35="C","E","")</f>
        <v/>
      </c>
      <c r="E162" s="256"/>
      <c r="F162" s="255" t="str">
        <f>IF('Fun Patches'!F35="C","E","")</f>
        <v/>
      </c>
      <c r="G162" s="256"/>
      <c r="H162" s="255" t="str">
        <f>IF('Fun Patches'!G35="C","E","")</f>
        <v/>
      </c>
      <c r="I162" s="256"/>
      <c r="J162" s="255" t="str">
        <f>IF('Fun Patches'!H35="C","E","")</f>
        <v/>
      </c>
      <c r="K162" s="256"/>
      <c r="L162" s="255" t="str">
        <f>IF('Fun Patches'!I35="C","E","")</f>
        <v/>
      </c>
      <c r="M162" s="256"/>
      <c r="N162" s="255" t="str">
        <f>IF('Fun Patches'!J35="C","E","")</f>
        <v/>
      </c>
      <c r="O162" s="256"/>
      <c r="P162" s="255" t="str">
        <f>IF('Fun Patches'!K35="C","E","")</f>
        <v/>
      </c>
      <c r="Q162" s="256"/>
      <c r="R162" s="255" t="str">
        <f>IF('Fun Patches'!L35="C","E","")</f>
        <v/>
      </c>
      <c r="S162" s="256"/>
      <c r="T162" s="255" t="str">
        <f>IF('Fun Patches'!M35="C","E","")</f>
        <v/>
      </c>
      <c r="U162" s="256"/>
      <c r="V162" s="255" t="str">
        <f>IF('Fun Patches'!N35="C","E","")</f>
        <v/>
      </c>
      <c r="W162" s="256"/>
      <c r="X162" s="255" t="str">
        <f>IF('Fun Patches'!O35="C","E","")</f>
        <v/>
      </c>
      <c r="Y162" s="256"/>
      <c r="Z162" s="255" t="str">
        <f>IF('Fun Patches'!P35="C","E","")</f>
        <v/>
      </c>
      <c r="AA162" s="256"/>
      <c r="AB162" s="255" t="str">
        <f>IF('Fun Patches'!Q35="C","E","")</f>
        <v/>
      </c>
      <c r="AC162" s="256"/>
      <c r="AD162" s="255" t="str">
        <f>IF('Fun Patches'!R35="C","E","")</f>
        <v/>
      </c>
      <c r="AE162" s="257"/>
      <c r="AF162" s="255" t="str">
        <f>IF('Fun Patches'!S35="C","E","")</f>
        <v/>
      </c>
      <c r="AG162" s="256"/>
      <c r="AH162" s="255" t="str">
        <f>IF('Fun Patches'!T35="C","E","")</f>
        <v/>
      </c>
      <c r="AI162" s="256"/>
      <c r="AJ162" s="255" t="str">
        <f>IF('Fun Patches'!U35="C","E","")</f>
        <v/>
      </c>
      <c r="AK162" s="256"/>
      <c r="AL162" s="255" t="str">
        <f>IF('Fun Patches'!V35="C","E","")</f>
        <v/>
      </c>
      <c r="AM162" s="256"/>
      <c r="AN162" s="255" t="str">
        <f>IF('Fun Patches'!W35="C","E","")</f>
        <v/>
      </c>
      <c r="AO162" s="256"/>
      <c r="AP162" s="255" t="str">
        <f>IF('Fun Patches'!X35="C","E","")</f>
        <v/>
      </c>
      <c r="AQ162" s="256"/>
      <c r="AR162" s="255" t="str">
        <f>IF('Fun Patches'!Y35="C","E","")</f>
        <v/>
      </c>
      <c r="AS162" s="256"/>
      <c r="AT162" s="255" t="str">
        <f>IF('Fun Patches'!Z35="C","E","")</f>
        <v/>
      </c>
      <c r="AU162" s="256"/>
      <c r="AV162" s="255" t="str">
        <f>IF('Fun Patches'!AA35="C","E","")</f>
        <v/>
      </c>
      <c r="AW162" s="256"/>
      <c r="AX162" s="255" t="str">
        <f>IF('Fun Patches'!AB35="C","E","")</f>
        <v/>
      </c>
      <c r="AY162" s="256"/>
      <c r="AZ162" s="255" t="str">
        <f>IF('Fun Patches'!AC35="C","E","")</f>
        <v/>
      </c>
      <c r="BA162" s="256"/>
      <c r="BB162" s="255" t="str">
        <f>IF('Fun Patches'!AD35="C","E","")</f>
        <v/>
      </c>
      <c r="BC162" s="256"/>
      <c r="BD162" s="255" t="str">
        <f>IF('Fun Patches'!AE35="C","E","")</f>
        <v/>
      </c>
      <c r="BE162" s="256"/>
      <c r="BF162" s="255" t="str">
        <f>IF('Fun Patches'!AF35="C","E","")</f>
        <v/>
      </c>
      <c r="BG162" s="256"/>
      <c r="BH162" s="255" t="str">
        <f>IF('Fun Patches'!AG35="C","E","")</f>
        <v/>
      </c>
      <c r="BI162" s="257"/>
    </row>
    <row r="163" spans="1:61">
      <c r="A163" s="254" t="str">
        <f>'Fun Patches'!C36</f>
        <v>&lt;LIST PATCH HERE&gt;</v>
      </c>
      <c r="B163" s="255" t="str">
        <f>IF('Fun Patches'!D36="C","E","")</f>
        <v/>
      </c>
      <c r="C163" s="256"/>
      <c r="D163" s="255" t="str">
        <f>IF('Fun Patches'!E36="C","E","")</f>
        <v/>
      </c>
      <c r="E163" s="256"/>
      <c r="F163" s="255" t="str">
        <f>IF('Fun Patches'!F36="C","E","")</f>
        <v/>
      </c>
      <c r="G163" s="256"/>
      <c r="H163" s="255" t="str">
        <f>IF('Fun Patches'!G36="C","E","")</f>
        <v/>
      </c>
      <c r="I163" s="256"/>
      <c r="J163" s="255" t="str">
        <f>IF('Fun Patches'!H36="C","E","")</f>
        <v/>
      </c>
      <c r="K163" s="256"/>
      <c r="L163" s="255" t="str">
        <f>IF('Fun Patches'!I36="C","E","")</f>
        <v/>
      </c>
      <c r="M163" s="256"/>
      <c r="N163" s="255" t="str">
        <f>IF('Fun Patches'!J36="C","E","")</f>
        <v/>
      </c>
      <c r="O163" s="256"/>
      <c r="P163" s="255" t="str">
        <f>IF('Fun Patches'!K36="C","E","")</f>
        <v/>
      </c>
      <c r="Q163" s="256"/>
      <c r="R163" s="255" t="str">
        <f>IF('Fun Patches'!L36="C","E","")</f>
        <v/>
      </c>
      <c r="S163" s="256"/>
      <c r="T163" s="255" t="str">
        <f>IF('Fun Patches'!M36="C","E","")</f>
        <v/>
      </c>
      <c r="U163" s="256"/>
      <c r="V163" s="255" t="str">
        <f>IF('Fun Patches'!N36="C","E","")</f>
        <v/>
      </c>
      <c r="W163" s="256"/>
      <c r="X163" s="255" t="str">
        <f>IF('Fun Patches'!O36="C","E","")</f>
        <v/>
      </c>
      <c r="Y163" s="256"/>
      <c r="Z163" s="255" t="str">
        <f>IF('Fun Patches'!P36="C","E","")</f>
        <v/>
      </c>
      <c r="AA163" s="256"/>
      <c r="AB163" s="255" t="str">
        <f>IF('Fun Patches'!Q36="C","E","")</f>
        <v/>
      </c>
      <c r="AC163" s="256"/>
      <c r="AD163" s="255" t="str">
        <f>IF('Fun Patches'!R36="C","E","")</f>
        <v/>
      </c>
      <c r="AE163" s="257"/>
      <c r="AF163" s="255" t="str">
        <f>IF('Fun Patches'!S36="C","E","")</f>
        <v/>
      </c>
      <c r="AG163" s="256"/>
      <c r="AH163" s="255" t="str">
        <f>IF('Fun Patches'!T36="C","E","")</f>
        <v/>
      </c>
      <c r="AI163" s="256"/>
      <c r="AJ163" s="255" t="str">
        <f>IF('Fun Patches'!U36="C","E","")</f>
        <v/>
      </c>
      <c r="AK163" s="256"/>
      <c r="AL163" s="255" t="str">
        <f>IF('Fun Patches'!V36="C","E","")</f>
        <v/>
      </c>
      <c r="AM163" s="256"/>
      <c r="AN163" s="255" t="str">
        <f>IF('Fun Patches'!W36="C","E","")</f>
        <v/>
      </c>
      <c r="AO163" s="256"/>
      <c r="AP163" s="255" t="str">
        <f>IF('Fun Patches'!X36="C","E","")</f>
        <v/>
      </c>
      <c r="AQ163" s="256"/>
      <c r="AR163" s="255" t="str">
        <f>IF('Fun Patches'!Y36="C","E","")</f>
        <v/>
      </c>
      <c r="AS163" s="256"/>
      <c r="AT163" s="255" t="str">
        <f>IF('Fun Patches'!Z36="C","E","")</f>
        <v/>
      </c>
      <c r="AU163" s="256"/>
      <c r="AV163" s="255" t="str">
        <f>IF('Fun Patches'!AA36="C","E","")</f>
        <v/>
      </c>
      <c r="AW163" s="256"/>
      <c r="AX163" s="255" t="str">
        <f>IF('Fun Patches'!AB36="C","E","")</f>
        <v/>
      </c>
      <c r="AY163" s="256"/>
      <c r="AZ163" s="255" t="str">
        <f>IF('Fun Patches'!AC36="C","E","")</f>
        <v/>
      </c>
      <c r="BA163" s="256"/>
      <c r="BB163" s="255" t="str">
        <f>IF('Fun Patches'!AD36="C","E","")</f>
        <v/>
      </c>
      <c r="BC163" s="256"/>
      <c r="BD163" s="255" t="str">
        <f>IF('Fun Patches'!AE36="C","E","")</f>
        <v/>
      </c>
      <c r="BE163" s="256"/>
      <c r="BF163" s="255" t="str">
        <f>IF('Fun Patches'!AF36="C","E","")</f>
        <v/>
      </c>
      <c r="BG163" s="256"/>
      <c r="BH163" s="255" t="str">
        <f>IF('Fun Patches'!AG36="C","E","")</f>
        <v/>
      </c>
      <c r="BI163" s="257"/>
    </row>
    <row r="164" spans="1:61">
      <c r="A164" s="254" t="str">
        <f>'Fun Patches'!C37</f>
        <v>&lt;LIST PATCH HERE&gt;</v>
      </c>
      <c r="B164" s="255" t="str">
        <f>IF('Fun Patches'!D37="C","E","")</f>
        <v/>
      </c>
      <c r="C164" s="256"/>
      <c r="D164" s="255" t="str">
        <f>IF('Fun Patches'!E37="C","E","")</f>
        <v/>
      </c>
      <c r="E164" s="256"/>
      <c r="F164" s="255" t="str">
        <f>IF('Fun Patches'!F37="C","E","")</f>
        <v/>
      </c>
      <c r="G164" s="256"/>
      <c r="H164" s="255" t="str">
        <f>IF('Fun Patches'!G37="C","E","")</f>
        <v/>
      </c>
      <c r="I164" s="256"/>
      <c r="J164" s="255" t="str">
        <f>IF('Fun Patches'!H37="C","E","")</f>
        <v/>
      </c>
      <c r="K164" s="256"/>
      <c r="L164" s="255" t="str">
        <f>IF('Fun Patches'!I37="C","E","")</f>
        <v/>
      </c>
      <c r="M164" s="256"/>
      <c r="N164" s="255" t="str">
        <f>IF('Fun Patches'!J37="C","E","")</f>
        <v/>
      </c>
      <c r="O164" s="256"/>
      <c r="P164" s="255" t="str">
        <f>IF('Fun Patches'!K37="C","E","")</f>
        <v/>
      </c>
      <c r="Q164" s="256"/>
      <c r="R164" s="255" t="str">
        <f>IF('Fun Patches'!L37="C","E","")</f>
        <v/>
      </c>
      <c r="S164" s="256"/>
      <c r="T164" s="255" t="str">
        <f>IF('Fun Patches'!M37="C","E","")</f>
        <v/>
      </c>
      <c r="U164" s="256"/>
      <c r="V164" s="255" t="str">
        <f>IF('Fun Patches'!N37="C","E","")</f>
        <v/>
      </c>
      <c r="W164" s="256"/>
      <c r="X164" s="255" t="str">
        <f>IF('Fun Patches'!O37="C","E","")</f>
        <v/>
      </c>
      <c r="Y164" s="256"/>
      <c r="Z164" s="255" t="str">
        <f>IF('Fun Patches'!P37="C","E","")</f>
        <v/>
      </c>
      <c r="AA164" s="256"/>
      <c r="AB164" s="255" t="str">
        <f>IF('Fun Patches'!Q37="C","E","")</f>
        <v/>
      </c>
      <c r="AC164" s="256"/>
      <c r="AD164" s="255" t="str">
        <f>IF('Fun Patches'!R37="C","E","")</f>
        <v/>
      </c>
      <c r="AE164" s="257"/>
      <c r="AF164" s="255" t="str">
        <f>IF('Fun Patches'!S37="C","E","")</f>
        <v/>
      </c>
      <c r="AG164" s="256"/>
      <c r="AH164" s="255" t="str">
        <f>IF('Fun Patches'!T37="C","E","")</f>
        <v/>
      </c>
      <c r="AI164" s="256"/>
      <c r="AJ164" s="255" t="str">
        <f>IF('Fun Patches'!U37="C","E","")</f>
        <v/>
      </c>
      <c r="AK164" s="256"/>
      <c r="AL164" s="255" t="str">
        <f>IF('Fun Patches'!V37="C","E","")</f>
        <v/>
      </c>
      <c r="AM164" s="256"/>
      <c r="AN164" s="255" t="str">
        <f>IF('Fun Patches'!W37="C","E","")</f>
        <v/>
      </c>
      <c r="AO164" s="256"/>
      <c r="AP164" s="255" t="str">
        <f>IF('Fun Patches'!X37="C","E","")</f>
        <v/>
      </c>
      <c r="AQ164" s="256"/>
      <c r="AR164" s="255" t="str">
        <f>IF('Fun Patches'!Y37="C","E","")</f>
        <v/>
      </c>
      <c r="AS164" s="256"/>
      <c r="AT164" s="255" t="str">
        <f>IF('Fun Patches'!Z37="C","E","")</f>
        <v/>
      </c>
      <c r="AU164" s="256"/>
      <c r="AV164" s="255" t="str">
        <f>IF('Fun Patches'!AA37="C","E","")</f>
        <v/>
      </c>
      <c r="AW164" s="256"/>
      <c r="AX164" s="255" t="str">
        <f>IF('Fun Patches'!AB37="C","E","")</f>
        <v/>
      </c>
      <c r="AY164" s="256"/>
      <c r="AZ164" s="255" t="str">
        <f>IF('Fun Patches'!AC37="C","E","")</f>
        <v/>
      </c>
      <c r="BA164" s="256"/>
      <c r="BB164" s="255" t="str">
        <f>IF('Fun Patches'!AD37="C","E","")</f>
        <v/>
      </c>
      <c r="BC164" s="256"/>
      <c r="BD164" s="255" t="str">
        <f>IF('Fun Patches'!AE37="C","E","")</f>
        <v/>
      </c>
      <c r="BE164" s="256"/>
      <c r="BF164" s="255" t="str">
        <f>IF('Fun Patches'!AF37="C","E","")</f>
        <v/>
      </c>
      <c r="BG164" s="256"/>
      <c r="BH164" s="255" t="str">
        <f>IF('Fun Patches'!AG37="C","E","")</f>
        <v/>
      </c>
      <c r="BI164" s="257"/>
    </row>
    <row r="165" spans="1:61">
      <c r="A165" s="254" t="str">
        <f>'Fun Patches'!C38</f>
        <v>&lt;LIST PATCH HERE&gt;</v>
      </c>
      <c r="B165" s="255" t="str">
        <f>IF('Fun Patches'!D38="C","E","")</f>
        <v/>
      </c>
      <c r="C165" s="256"/>
      <c r="D165" s="255" t="str">
        <f>IF('Fun Patches'!E38="C","E","")</f>
        <v/>
      </c>
      <c r="E165" s="256"/>
      <c r="F165" s="255" t="str">
        <f>IF('Fun Patches'!F38="C","E","")</f>
        <v/>
      </c>
      <c r="G165" s="256"/>
      <c r="H165" s="255" t="str">
        <f>IF('Fun Patches'!G38="C","E","")</f>
        <v/>
      </c>
      <c r="I165" s="256"/>
      <c r="J165" s="255" t="str">
        <f>IF('Fun Patches'!H38="C","E","")</f>
        <v/>
      </c>
      <c r="K165" s="256"/>
      <c r="L165" s="255" t="str">
        <f>IF('Fun Patches'!I38="C","E","")</f>
        <v/>
      </c>
      <c r="M165" s="256"/>
      <c r="N165" s="255" t="str">
        <f>IF('Fun Patches'!J38="C","E","")</f>
        <v/>
      </c>
      <c r="O165" s="256"/>
      <c r="P165" s="255" t="str">
        <f>IF('Fun Patches'!K38="C","E","")</f>
        <v/>
      </c>
      <c r="Q165" s="256"/>
      <c r="R165" s="255" t="str">
        <f>IF('Fun Patches'!L38="C","E","")</f>
        <v/>
      </c>
      <c r="S165" s="256"/>
      <c r="T165" s="255" t="str">
        <f>IF('Fun Patches'!M38="C","E","")</f>
        <v/>
      </c>
      <c r="U165" s="256"/>
      <c r="V165" s="255" t="str">
        <f>IF('Fun Patches'!N38="C","E","")</f>
        <v/>
      </c>
      <c r="W165" s="256"/>
      <c r="X165" s="255" t="str">
        <f>IF('Fun Patches'!O38="C","E","")</f>
        <v/>
      </c>
      <c r="Y165" s="256"/>
      <c r="Z165" s="255" t="str">
        <f>IF('Fun Patches'!P38="C","E","")</f>
        <v/>
      </c>
      <c r="AA165" s="256"/>
      <c r="AB165" s="255" t="str">
        <f>IF('Fun Patches'!Q38="C","E","")</f>
        <v/>
      </c>
      <c r="AC165" s="256"/>
      <c r="AD165" s="255" t="str">
        <f>IF('Fun Patches'!R38="C","E","")</f>
        <v/>
      </c>
      <c r="AE165" s="257"/>
      <c r="AF165" s="255" t="str">
        <f>IF('Fun Patches'!S38="C","E","")</f>
        <v/>
      </c>
      <c r="AG165" s="256"/>
      <c r="AH165" s="255" t="str">
        <f>IF('Fun Patches'!T38="C","E","")</f>
        <v/>
      </c>
      <c r="AI165" s="256"/>
      <c r="AJ165" s="255" t="str">
        <f>IF('Fun Patches'!U38="C","E","")</f>
        <v/>
      </c>
      <c r="AK165" s="256"/>
      <c r="AL165" s="255" t="str">
        <f>IF('Fun Patches'!V38="C","E","")</f>
        <v/>
      </c>
      <c r="AM165" s="256"/>
      <c r="AN165" s="255" t="str">
        <f>IF('Fun Patches'!W38="C","E","")</f>
        <v/>
      </c>
      <c r="AO165" s="256"/>
      <c r="AP165" s="255" t="str">
        <f>IF('Fun Patches'!X38="C","E","")</f>
        <v/>
      </c>
      <c r="AQ165" s="256"/>
      <c r="AR165" s="255" t="str">
        <f>IF('Fun Patches'!Y38="C","E","")</f>
        <v/>
      </c>
      <c r="AS165" s="256"/>
      <c r="AT165" s="255" t="str">
        <f>IF('Fun Patches'!Z38="C","E","")</f>
        <v/>
      </c>
      <c r="AU165" s="256"/>
      <c r="AV165" s="255" t="str">
        <f>IF('Fun Patches'!AA38="C","E","")</f>
        <v/>
      </c>
      <c r="AW165" s="256"/>
      <c r="AX165" s="255" t="str">
        <f>IF('Fun Patches'!AB38="C","E","")</f>
        <v/>
      </c>
      <c r="AY165" s="256"/>
      <c r="AZ165" s="255" t="str">
        <f>IF('Fun Patches'!AC38="C","E","")</f>
        <v/>
      </c>
      <c r="BA165" s="256"/>
      <c r="BB165" s="255" t="str">
        <f>IF('Fun Patches'!AD38="C","E","")</f>
        <v/>
      </c>
      <c r="BC165" s="256"/>
      <c r="BD165" s="255" t="str">
        <f>IF('Fun Patches'!AE38="C","E","")</f>
        <v/>
      </c>
      <c r="BE165" s="256"/>
      <c r="BF165" s="255" t="str">
        <f>IF('Fun Patches'!AF38="C","E","")</f>
        <v/>
      </c>
      <c r="BG165" s="256"/>
      <c r="BH165" s="255" t="str">
        <f>IF('Fun Patches'!AG38="C","E","")</f>
        <v/>
      </c>
      <c r="BI165" s="257"/>
    </row>
    <row r="166" spans="1:61">
      <c r="A166" s="254" t="str">
        <f>'Fun Patches'!C39</f>
        <v>&lt;LIST PATCH HERE&gt;</v>
      </c>
      <c r="B166" s="255" t="str">
        <f>IF('Fun Patches'!D39="C","E","")</f>
        <v/>
      </c>
      <c r="C166" s="256"/>
      <c r="D166" s="255" t="str">
        <f>IF('Fun Patches'!E39="C","E","")</f>
        <v/>
      </c>
      <c r="E166" s="256"/>
      <c r="F166" s="255" t="str">
        <f>IF('Fun Patches'!F39="C","E","")</f>
        <v/>
      </c>
      <c r="G166" s="256"/>
      <c r="H166" s="255" t="str">
        <f>IF('Fun Patches'!G39="C","E","")</f>
        <v/>
      </c>
      <c r="I166" s="256"/>
      <c r="J166" s="255" t="str">
        <f>IF('Fun Patches'!H39="C","E","")</f>
        <v/>
      </c>
      <c r="K166" s="256"/>
      <c r="L166" s="255" t="str">
        <f>IF('Fun Patches'!I39="C","E","")</f>
        <v/>
      </c>
      <c r="M166" s="256"/>
      <c r="N166" s="255" t="str">
        <f>IF('Fun Patches'!J39="C","E","")</f>
        <v/>
      </c>
      <c r="O166" s="256"/>
      <c r="P166" s="255" t="str">
        <f>IF('Fun Patches'!K39="C","E","")</f>
        <v/>
      </c>
      <c r="Q166" s="256"/>
      <c r="R166" s="255" t="str">
        <f>IF('Fun Patches'!L39="C","E","")</f>
        <v/>
      </c>
      <c r="S166" s="256"/>
      <c r="T166" s="255" t="str">
        <f>IF('Fun Patches'!M39="C","E","")</f>
        <v/>
      </c>
      <c r="U166" s="256"/>
      <c r="V166" s="255" t="str">
        <f>IF('Fun Patches'!N39="C","E","")</f>
        <v/>
      </c>
      <c r="W166" s="256"/>
      <c r="X166" s="255" t="str">
        <f>IF('Fun Patches'!O39="C","E","")</f>
        <v/>
      </c>
      <c r="Y166" s="256"/>
      <c r="Z166" s="255" t="str">
        <f>IF('Fun Patches'!P39="C","E","")</f>
        <v/>
      </c>
      <c r="AA166" s="256"/>
      <c r="AB166" s="255" t="str">
        <f>IF('Fun Patches'!Q39="C","E","")</f>
        <v/>
      </c>
      <c r="AC166" s="256"/>
      <c r="AD166" s="255" t="str">
        <f>IF('Fun Patches'!R39="C","E","")</f>
        <v/>
      </c>
      <c r="AE166" s="257"/>
      <c r="AF166" s="255" t="str">
        <f>IF('Fun Patches'!S39="C","E","")</f>
        <v/>
      </c>
      <c r="AG166" s="256"/>
      <c r="AH166" s="255" t="str">
        <f>IF('Fun Patches'!T39="C","E","")</f>
        <v/>
      </c>
      <c r="AI166" s="256"/>
      <c r="AJ166" s="255" t="str">
        <f>IF('Fun Patches'!U39="C","E","")</f>
        <v/>
      </c>
      <c r="AK166" s="256"/>
      <c r="AL166" s="255" t="str">
        <f>IF('Fun Patches'!V39="C","E","")</f>
        <v/>
      </c>
      <c r="AM166" s="256"/>
      <c r="AN166" s="255" t="str">
        <f>IF('Fun Patches'!W39="C","E","")</f>
        <v/>
      </c>
      <c r="AO166" s="256"/>
      <c r="AP166" s="255" t="str">
        <f>IF('Fun Patches'!X39="C","E","")</f>
        <v/>
      </c>
      <c r="AQ166" s="256"/>
      <c r="AR166" s="255" t="str">
        <f>IF('Fun Patches'!Y39="C","E","")</f>
        <v/>
      </c>
      <c r="AS166" s="256"/>
      <c r="AT166" s="255" t="str">
        <f>IF('Fun Patches'!Z39="C","E","")</f>
        <v/>
      </c>
      <c r="AU166" s="256"/>
      <c r="AV166" s="255" t="str">
        <f>IF('Fun Patches'!AA39="C","E","")</f>
        <v/>
      </c>
      <c r="AW166" s="256"/>
      <c r="AX166" s="255" t="str">
        <f>IF('Fun Patches'!AB39="C","E","")</f>
        <v/>
      </c>
      <c r="AY166" s="256"/>
      <c r="AZ166" s="255" t="str">
        <f>IF('Fun Patches'!AC39="C","E","")</f>
        <v/>
      </c>
      <c r="BA166" s="256"/>
      <c r="BB166" s="255" t="str">
        <f>IF('Fun Patches'!AD39="C","E","")</f>
        <v/>
      </c>
      <c r="BC166" s="256"/>
      <c r="BD166" s="255" t="str">
        <f>IF('Fun Patches'!AE39="C","E","")</f>
        <v/>
      </c>
      <c r="BE166" s="256"/>
      <c r="BF166" s="255" t="str">
        <f>IF('Fun Patches'!AF39="C","E","")</f>
        <v/>
      </c>
      <c r="BG166" s="256"/>
      <c r="BH166" s="255" t="str">
        <f>IF('Fun Patches'!AG39="C","E","")</f>
        <v/>
      </c>
      <c r="BI166" s="257"/>
    </row>
    <row r="167" spans="1:61">
      <c r="A167" s="254" t="str">
        <f>'Fun Patches'!C40</f>
        <v>&lt;LIST PATCH HERE&gt;</v>
      </c>
      <c r="B167" s="255" t="str">
        <f>IF('Fun Patches'!D40="C","E","")</f>
        <v/>
      </c>
      <c r="C167" s="256"/>
      <c r="D167" s="255" t="str">
        <f>IF('Fun Patches'!E40="C","E","")</f>
        <v/>
      </c>
      <c r="E167" s="256"/>
      <c r="F167" s="255" t="str">
        <f>IF('Fun Patches'!F40="C","E","")</f>
        <v/>
      </c>
      <c r="G167" s="256"/>
      <c r="H167" s="255" t="str">
        <f>IF('Fun Patches'!G40="C","E","")</f>
        <v/>
      </c>
      <c r="I167" s="256"/>
      <c r="J167" s="255" t="str">
        <f>IF('Fun Patches'!H40="C","E","")</f>
        <v/>
      </c>
      <c r="K167" s="256"/>
      <c r="L167" s="255" t="str">
        <f>IF('Fun Patches'!I40="C","E","")</f>
        <v/>
      </c>
      <c r="M167" s="256"/>
      <c r="N167" s="255" t="str">
        <f>IF('Fun Patches'!J40="C","E","")</f>
        <v/>
      </c>
      <c r="O167" s="256"/>
      <c r="P167" s="255" t="str">
        <f>IF('Fun Patches'!K40="C","E","")</f>
        <v/>
      </c>
      <c r="Q167" s="256"/>
      <c r="R167" s="255" t="str">
        <f>IF('Fun Patches'!L40="C","E","")</f>
        <v/>
      </c>
      <c r="S167" s="256"/>
      <c r="T167" s="255" t="str">
        <f>IF('Fun Patches'!M40="C","E","")</f>
        <v/>
      </c>
      <c r="U167" s="256"/>
      <c r="V167" s="255" t="str">
        <f>IF('Fun Patches'!N40="C","E","")</f>
        <v/>
      </c>
      <c r="W167" s="256"/>
      <c r="X167" s="255" t="str">
        <f>IF('Fun Patches'!O40="C","E","")</f>
        <v/>
      </c>
      <c r="Y167" s="256"/>
      <c r="Z167" s="255" t="str">
        <f>IF('Fun Patches'!P40="C","E","")</f>
        <v/>
      </c>
      <c r="AA167" s="256"/>
      <c r="AB167" s="255" t="str">
        <f>IF('Fun Patches'!Q40="C","E","")</f>
        <v/>
      </c>
      <c r="AC167" s="256"/>
      <c r="AD167" s="255" t="str">
        <f>IF('Fun Patches'!R40="C","E","")</f>
        <v/>
      </c>
      <c r="AE167" s="257"/>
      <c r="AF167" s="255" t="str">
        <f>IF('Fun Patches'!S40="C","E","")</f>
        <v/>
      </c>
      <c r="AG167" s="256"/>
      <c r="AH167" s="255" t="str">
        <f>IF('Fun Patches'!T40="C","E","")</f>
        <v/>
      </c>
      <c r="AI167" s="256"/>
      <c r="AJ167" s="255" t="str">
        <f>IF('Fun Patches'!U40="C","E","")</f>
        <v/>
      </c>
      <c r="AK167" s="256"/>
      <c r="AL167" s="255" t="str">
        <f>IF('Fun Patches'!V40="C","E","")</f>
        <v/>
      </c>
      <c r="AM167" s="256"/>
      <c r="AN167" s="255" t="str">
        <f>IF('Fun Patches'!W40="C","E","")</f>
        <v/>
      </c>
      <c r="AO167" s="256"/>
      <c r="AP167" s="255" t="str">
        <f>IF('Fun Patches'!X40="C","E","")</f>
        <v/>
      </c>
      <c r="AQ167" s="256"/>
      <c r="AR167" s="255" t="str">
        <f>IF('Fun Patches'!Y40="C","E","")</f>
        <v/>
      </c>
      <c r="AS167" s="256"/>
      <c r="AT167" s="255" t="str">
        <f>IF('Fun Patches'!Z40="C","E","")</f>
        <v/>
      </c>
      <c r="AU167" s="256"/>
      <c r="AV167" s="255" t="str">
        <f>IF('Fun Patches'!AA40="C","E","")</f>
        <v/>
      </c>
      <c r="AW167" s="256"/>
      <c r="AX167" s="255" t="str">
        <f>IF('Fun Patches'!AB40="C","E","")</f>
        <v/>
      </c>
      <c r="AY167" s="256"/>
      <c r="AZ167" s="255" t="str">
        <f>IF('Fun Patches'!AC40="C","E","")</f>
        <v/>
      </c>
      <c r="BA167" s="256"/>
      <c r="BB167" s="255" t="str">
        <f>IF('Fun Patches'!AD40="C","E","")</f>
        <v/>
      </c>
      <c r="BC167" s="256"/>
      <c r="BD167" s="255" t="str">
        <f>IF('Fun Patches'!AE40="C","E","")</f>
        <v/>
      </c>
      <c r="BE167" s="256"/>
      <c r="BF167" s="255" t="str">
        <f>IF('Fun Patches'!AF40="C","E","")</f>
        <v/>
      </c>
      <c r="BG167" s="256"/>
      <c r="BH167" s="255" t="str">
        <f>IF('Fun Patches'!AG40="C","E","")</f>
        <v/>
      </c>
      <c r="BI167" s="257"/>
    </row>
    <row r="168" spans="1:61">
      <c r="A168" s="254" t="str">
        <f>'Fun Patches'!C41</f>
        <v>&lt;LIST PATCH HERE&gt;</v>
      </c>
      <c r="B168" s="255" t="str">
        <f>IF('Fun Patches'!D41="C","E","")</f>
        <v/>
      </c>
      <c r="C168" s="256"/>
      <c r="D168" s="255" t="str">
        <f>IF('Fun Patches'!E41="C","E","")</f>
        <v/>
      </c>
      <c r="E168" s="256"/>
      <c r="F168" s="255" t="str">
        <f>IF('Fun Patches'!F41="C","E","")</f>
        <v/>
      </c>
      <c r="G168" s="256"/>
      <c r="H168" s="255" t="str">
        <f>IF('Fun Patches'!G41="C","E","")</f>
        <v/>
      </c>
      <c r="I168" s="256"/>
      <c r="J168" s="255" t="str">
        <f>IF('Fun Patches'!H41="C","E","")</f>
        <v/>
      </c>
      <c r="K168" s="256"/>
      <c r="L168" s="255" t="str">
        <f>IF('Fun Patches'!I41="C","E","")</f>
        <v/>
      </c>
      <c r="M168" s="256"/>
      <c r="N168" s="255" t="str">
        <f>IF('Fun Patches'!J41="C","E","")</f>
        <v/>
      </c>
      <c r="O168" s="256"/>
      <c r="P168" s="255" t="str">
        <f>IF('Fun Patches'!K41="C","E","")</f>
        <v/>
      </c>
      <c r="Q168" s="256"/>
      <c r="R168" s="255" t="str">
        <f>IF('Fun Patches'!L41="C","E","")</f>
        <v/>
      </c>
      <c r="S168" s="256"/>
      <c r="T168" s="255" t="str">
        <f>IF('Fun Patches'!M41="C","E","")</f>
        <v/>
      </c>
      <c r="U168" s="256"/>
      <c r="V168" s="255" t="str">
        <f>IF('Fun Patches'!N41="C","E","")</f>
        <v/>
      </c>
      <c r="W168" s="256"/>
      <c r="X168" s="255" t="str">
        <f>IF('Fun Patches'!O41="C","E","")</f>
        <v/>
      </c>
      <c r="Y168" s="256"/>
      <c r="Z168" s="255" t="str">
        <f>IF('Fun Patches'!P41="C","E","")</f>
        <v/>
      </c>
      <c r="AA168" s="256"/>
      <c r="AB168" s="255" t="str">
        <f>IF('Fun Patches'!Q41="C","E","")</f>
        <v/>
      </c>
      <c r="AC168" s="256"/>
      <c r="AD168" s="255" t="str">
        <f>IF('Fun Patches'!R41="C","E","")</f>
        <v/>
      </c>
      <c r="AE168" s="257"/>
      <c r="AF168" s="255" t="str">
        <f>IF('Fun Patches'!S41="C","E","")</f>
        <v/>
      </c>
      <c r="AG168" s="256"/>
      <c r="AH168" s="255" t="str">
        <f>IF('Fun Patches'!T41="C","E","")</f>
        <v/>
      </c>
      <c r="AI168" s="256"/>
      <c r="AJ168" s="255" t="str">
        <f>IF('Fun Patches'!U41="C","E","")</f>
        <v/>
      </c>
      <c r="AK168" s="256"/>
      <c r="AL168" s="255" t="str">
        <f>IF('Fun Patches'!V41="C","E","")</f>
        <v/>
      </c>
      <c r="AM168" s="256"/>
      <c r="AN168" s="255" t="str">
        <f>IF('Fun Patches'!W41="C","E","")</f>
        <v/>
      </c>
      <c r="AO168" s="256"/>
      <c r="AP168" s="255" t="str">
        <f>IF('Fun Patches'!X41="C","E","")</f>
        <v/>
      </c>
      <c r="AQ168" s="256"/>
      <c r="AR168" s="255" t="str">
        <f>IF('Fun Patches'!Y41="C","E","")</f>
        <v/>
      </c>
      <c r="AS168" s="256"/>
      <c r="AT168" s="255" t="str">
        <f>IF('Fun Patches'!Z41="C","E","")</f>
        <v/>
      </c>
      <c r="AU168" s="256"/>
      <c r="AV168" s="255" t="str">
        <f>IF('Fun Patches'!AA41="C","E","")</f>
        <v/>
      </c>
      <c r="AW168" s="256"/>
      <c r="AX168" s="255" t="str">
        <f>IF('Fun Patches'!AB41="C","E","")</f>
        <v/>
      </c>
      <c r="AY168" s="256"/>
      <c r="AZ168" s="255" t="str">
        <f>IF('Fun Patches'!AC41="C","E","")</f>
        <v/>
      </c>
      <c r="BA168" s="256"/>
      <c r="BB168" s="255" t="str">
        <f>IF('Fun Patches'!AD41="C","E","")</f>
        <v/>
      </c>
      <c r="BC168" s="256"/>
      <c r="BD168" s="255" t="str">
        <f>IF('Fun Patches'!AE41="C","E","")</f>
        <v/>
      </c>
      <c r="BE168" s="256"/>
      <c r="BF168" s="255" t="str">
        <f>IF('Fun Patches'!AF41="C","E","")</f>
        <v/>
      </c>
      <c r="BG168" s="256"/>
      <c r="BH168" s="255" t="str">
        <f>IF('Fun Patches'!AG41="C","E","")</f>
        <v/>
      </c>
      <c r="BI168" s="257"/>
    </row>
    <row r="169" spans="1:61">
      <c r="A169" s="254" t="str">
        <f>'Fun Patches'!C42</f>
        <v>&lt;LIST PATCH HERE&gt;</v>
      </c>
      <c r="B169" s="255" t="str">
        <f>IF('Fun Patches'!D42="C","E","")</f>
        <v/>
      </c>
      <c r="C169" s="256"/>
      <c r="D169" s="255" t="str">
        <f>IF('Fun Patches'!E42="C","E","")</f>
        <v/>
      </c>
      <c r="E169" s="256"/>
      <c r="F169" s="255" t="str">
        <f>IF('Fun Patches'!F42="C","E","")</f>
        <v/>
      </c>
      <c r="G169" s="256"/>
      <c r="H169" s="255" t="str">
        <f>IF('Fun Patches'!G42="C","E","")</f>
        <v/>
      </c>
      <c r="I169" s="256"/>
      <c r="J169" s="255" t="str">
        <f>IF('Fun Patches'!H42="C","E","")</f>
        <v/>
      </c>
      <c r="K169" s="256"/>
      <c r="L169" s="255" t="str">
        <f>IF('Fun Patches'!I42="C","E","")</f>
        <v/>
      </c>
      <c r="M169" s="256"/>
      <c r="N169" s="255" t="str">
        <f>IF('Fun Patches'!J42="C","E","")</f>
        <v/>
      </c>
      <c r="O169" s="256"/>
      <c r="P169" s="255" t="str">
        <f>IF('Fun Patches'!K42="C","E","")</f>
        <v/>
      </c>
      <c r="Q169" s="256"/>
      <c r="R169" s="255" t="str">
        <f>IF('Fun Patches'!L42="C","E","")</f>
        <v/>
      </c>
      <c r="S169" s="256"/>
      <c r="T169" s="255" t="str">
        <f>IF('Fun Patches'!M42="C","E","")</f>
        <v/>
      </c>
      <c r="U169" s="256"/>
      <c r="V169" s="255" t="str">
        <f>IF('Fun Patches'!N42="C","E","")</f>
        <v/>
      </c>
      <c r="W169" s="256"/>
      <c r="X169" s="255" t="str">
        <f>IF('Fun Patches'!O42="C","E","")</f>
        <v/>
      </c>
      <c r="Y169" s="256"/>
      <c r="Z169" s="255" t="str">
        <f>IF('Fun Patches'!P42="C","E","")</f>
        <v/>
      </c>
      <c r="AA169" s="256"/>
      <c r="AB169" s="255" t="str">
        <f>IF('Fun Patches'!Q42="C","E","")</f>
        <v/>
      </c>
      <c r="AC169" s="256"/>
      <c r="AD169" s="255" t="str">
        <f>IF('Fun Patches'!R42="C","E","")</f>
        <v/>
      </c>
      <c r="AE169" s="257"/>
      <c r="AF169" s="255" t="str">
        <f>IF('Fun Patches'!S42="C","E","")</f>
        <v/>
      </c>
      <c r="AG169" s="256"/>
      <c r="AH169" s="255" t="str">
        <f>IF('Fun Patches'!T42="C","E","")</f>
        <v/>
      </c>
      <c r="AI169" s="256"/>
      <c r="AJ169" s="255" t="str">
        <f>IF('Fun Patches'!U42="C","E","")</f>
        <v/>
      </c>
      <c r="AK169" s="256"/>
      <c r="AL169" s="255" t="str">
        <f>IF('Fun Patches'!V42="C","E","")</f>
        <v/>
      </c>
      <c r="AM169" s="256"/>
      <c r="AN169" s="255" t="str">
        <f>IF('Fun Patches'!W42="C","E","")</f>
        <v/>
      </c>
      <c r="AO169" s="256"/>
      <c r="AP169" s="255" t="str">
        <f>IF('Fun Patches'!X42="C","E","")</f>
        <v/>
      </c>
      <c r="AQ169" s="256"/>
      <c r="AR169" s="255" t="str">
        <f>IF('Fun Patches'!Y42="C","E","")</f>
        <v/>
      </c>
      <c r="AS169" s="256"/>
      <c r="AT169" s="255" t="str">
        <f>IF('Fun Patches'!Z42="C","E","")</f>
        <v/>
      </c>
      <c r="AU169" s="256"/>
      <c r="AV169" s="255" t="str">
        <f>IF('Fun Patches'!AA42="C","E","")</f>
        <v/>
      </c>
      <c r="AW169" s="256"/>
      <c r="AX169" s="255" t="str">
        <f>IF('Fun Patches'!AB42="C","E","")</f>
        <v/>
      </c>
      <c r="AY169" s="256"/>
      <c r="AZ169" s="255" t="str">
        <f>IF('Fun Patches'!AC42="C","E","")</f>
        <v/>
      </c>
      <c r="BA169" s="256"/>
      <c r="BB169" s="255" t="str">
        <f>IF('Fun Patches'!AD42="C","E","")</f>
        <v/>
      </c>
      <c r="BC169" s="256"/>
      <c r="BD169" s="255" t="str">
        <f>IF('Fun Patches'!AE42="C","E","")</f>
        <v/>
      </c>
      <c r="BE169" s="256"/>
      <c r="BF169" s="255" t="str">
        <f>IF('Fun Patches'!AF42="C","E","")</f>
        <v/>
      </c>
      <c r="BG169" s="256"/>
      <c r="BH169" s="255" t="str">
        <f>IF('Fun Patches'!AG42="C","E","")</f>
        <v/>
      </c>
      <c r="BI169" s="257"/>
    </row>
    <row r="170" spans="1:61">
      <c r="A170" s="254" t="str">
        <f>'Fun Patches'!C43</f>
        <v>&lt;LIST PATCH HERE&gt;</v>
      </c>
      <c r="B170" s="255" t="str">
        <f>IF('Fun Patches'!D43="C","E","")</f>
        <v/>
      </c>
      <c r="C170" s="256"/>
      <c r="D170" s="255" t="str">
        <f>IF('Fun Patches'!E43="C","E","")</f>
        <v/>
      </c>
      <c r="E170" s="256"/>
      <c r="F170" s="255" t="str">
        <f>IF('Fun Patches'!F43="C","E","")</f>
        <v/>
      </c>
      <c r="G170" s="256"/>
      <c r="H170" s="255" t="str">
        <f>IF('Fun Patches'!G43="C","E","")</f>
        <v/>
      </c>
      <c r="I170" s="256"/>
      <c r="J170" s="255" t="str">
        <f>IF('Fun Patches'!H43="C","E","")</f>
        <v/>
      </c>
      <c r="K170" s="256"/>
      <c r="L170" s="255" t="str">
        <f>IF('Fun Patches'!I43="C","E","")</f>
        <v/>
      </c>
      <c r="M170" s="256"/>
      <c r="N170" s="255" t="str">
        <f>IF('Fun Patches'!J43="C","E","")</f>
        <v/>
      </c>
      <c r="O170" s="256"/>
      <c r="P170" s="255" t="str">
        <f>IF('Fun Patches'!K43="C","E","")</f>
        <v/>
      </c>
      <c r="Q170" s="256"/>
      <c r="R170" s="255" t="str">
        <f>IF('Fun Patches'!L43="C","E","")</f>
        <v/>
      </c>
      <c r="S170" s="256"/>
      <c r="T170" s="255" t="str">
        <f>IF('Fun Patches'!M43="C","E","")</f>
        <v/>
      </c>
      <c r="U170" s="256"/>
      <c r="V170" s="255" t="str">
        <f>IF('Fun Patches'!N43="C","E","")</f>
        <v/>
      </c>
      <c r="W170" s="256"/>
      <c r="X170" s="255" t="str">
        <f>IF('Fun Patches'!O43="C","E","")</f>
        <v/>
      </c>
      <c r="Y170" s="256"/>
      <c r="Z170" s="255" t="str">
        <f>IF('Fun Patches'!P43="C","E","")</f>
        <v/>
      </c>
      <c r="AA170" s="256"/>
      <c r="AB170" s="255" t="str">
        <f>IF('Fun Patches'!Q43="C","E","")</f>
        <v/>
      </c>
      <c r="AC170" s="256"/>
      <c r="AD170" s="255" t="str">
        <f>IF('Fun Patches'!R43="C","E","")</f>
        <v/>
      </c>
      <c r="AE170" s="257"/>
      <c r="AF170" s="255" t="str">
        <f>IF('Fun Patches'!S43="C","E","")</f>
        <v/>
      </c>
      <c r="AG170" s="256"/>
      <c r="AH170" s="255" t="str">
        <f>IF('Fun Patches'!T43="C","E","")</f>
        <v/>
      </c>
      <c r="AI170" s="256"/>
      <c r="AJ170" s="255" t="str">
        <f>IF('Fun Patches'!U43="C","E","")</f>
        <v/>
      </c>
      <c r="AK170" s="256"/>
      <c r="AL170" s="255" t="str">
        <f>IF('Fun Patches'!V43="C","E","")</f>
        <v/>
      </c>
      <c r="AM170" s="256"/>
      <c r="AN170" s="255" t="str">
        <f>IF('Fun Patches'!W43="C","E","")</f>
        <v/>
      </c>
      <c r="AO170" s="256"/>
      <c r="AP170" s="255" t="str">
        <f>IF('Fun Patches'!X43="C","E","")</f>
        <v/>
      </c>
      <c r="AQ170" s="256"/>
      <c r="AR170" s="255" t="str">
        <f>IF('Fun Patches'!Y43="C","E","")</f>
        <v/>
      </c>
      <c r="AS170" s="256"/>
      <c r="AT170" s="255" t="str">
        <f>IF('Fun Patches'!Z43="C","E","")</f>
        <v/>
      </c>
      <c r="AU170" s="256"/>
      <c r="AV170" s="255" t="str">
        <f>IF('Fun Patches'!AA43="C","E","")</f>
        <v/>
      </c>
      <c r="AW170" s="256"/>
      <c r="AX170" s="255" t="str">
        <f>IF('Fun Patches'!AB43="C","E","")</f>
        <v/>
      </c>
      <c r="AY170" s="256"/>
      <c r="AZ170" s="255" t="str">
        <f>IF('Fun Patches'!AC43="C","E","")</f>
        <v/>
      </c>
      <c r="BA170" s="256"/>
      <c r="BB170" s="255" t="str">
        <f>IF('Fun Patches'!AD43="C","E","")</f>
        <v/>
      </c>
      <c r="BC170" s="256"/>
      <c r="BD170" s="255" t="str">
        <f>IF('Fun Patches'!AE43="C","E","")</f>
        <v/>
      </c>
      <c r="BE170" s="256"/>
      <c r="BF170" s="255" t="str">
        <f>IF('Fun Patches'!AF43="C","E","")</f>
        <v/>
      </c>
      <c r="BG170" s="256"/>
      <c r="BH170" s="255" t="str">
        <f>IF('Fun Patches'!AG43="C","E","")</f>
        <v/>
      </c>
      <c r="BI170" s="257"/>
    </row>
    <row r="171" spans="1:61">
      <c r="A171" s="254" t="str">
        <f>'Fun Patches'!C44</f>
        <v>&lt;LIST PATCH HERE&gt;</v>
      </c>
      <c r="B171" s="255" t="str">
        <f>IF('Fun Patches'!D44="C","E","")</f>
        <v/>
      </c>
      <c r="C171" s="256"/>
      <c r="D171" s="255" t="str">
        <f>IF('Fun Patches'!E44="C","E","")</f>
        <v/>
      </c>
      <c r="E171" s="256"/>
      <c r="F171" s="255" t="str">
        <f>IF('Fun Patches'!F44="C","E","")</f>
        <v/>
      </c>
      <c r="G171" s="256"/>
      <c r="H171" s="255" t="str">
        <f>IF('Fun Patches'!G44="C","E","")</f>
        <v/>
      </c>
      <c r="I171" s="256"/>
      <c r="J171" s="255" t="str">
        <f>IF('Fun Patches'!H44="C","E","")</f>
        <v/>
      </c>
      <c r="K171" s="256"/>
      <c r="L171" s="255" t="str">
        <f>IF('Fun Patches'!I44="C","E","")</f>
        <v/>
      </c>
      <c r="M171" s="256"/>
      <c r="N171" s="255" t="str">
        <f>IF('Fun Patches'!J44="C","E","")</f>
        <v/>
      </c>
      <c r="O171" s="256"/>
      <c r="P171" s="255" t="str">
        <f>IF('Fun Patches'!K44="C","E","")</f>
        <v/>
      </c>
      <c r="Q171" s="256"/>
      <c r="R171" s="255" t="str">
        <f>IF('Fun Patches'!L44="C","E","")</f>
        <v/>
      </c>
      <c r="S171" s="256"/>
      <c r="T171" s="255" t="str">
        <f>IF('Fun Patches'!M44="C","E","")</f>
        <v/>
      </c>
      <c r="U171" s="256"/>
      <c r="V171" s="255" t="str">
        <f>IF('Fun Patches'!N44="C","E","")</f>
        <v/>
      </c>
      <c r="W171" s="256"/>
      <c r="X171" s="255" t="str">
        <f>IF('Fun Patches'!O44="C","E","")</f>
        <v/>
      </c>
      <c r="Y171" s="256"/>
      <c r="Z171" s="255" t="str">
        <f>IF('Fun Patches'!P44="C","E","")</f>
        <v/>
      </c>
      <c r="AA171" s="256"/>
      <c r="AB171" s="255" t="str">
        <f>IF('Fun Patches'!Q44="C","E","")</f>
        <v/>
      </c>
      <c r="AC171" s="256"/>
      <c r="AD171" s="255" t="str">
        <f>IF('Fun Patches'!R44="C","E","")</f>
        <v/>
      </c>
      <c r="AE171" s="257"/>
      <c r="AF171" s="255" t="str">
        <f>IF('Fun Patches'!S44="C","E","")</f>
        <v/>
      </c>
      <c r="AG171" s="256"/>
      <c r="AH171" s="255" t="str">
        <f>IF('Fun Patches'!T44="C","E","")</f>
        <v/>
      </c>
      <c r="AI171" s="256"/>
      <c r="AJ171" s="255" t="str">
        <f>IF('Fun Patches'!U44="C","E","")</f>
        <v/>
      </c>
      <c r="AK171" s="256"/>
      <c r="AL171" s="255" t="str">
        <f>IF('Fun Patches'!V44="C","E","")</f>
        <v/>
      </c>
      <c r="AM171" s="256"/>
      <c r="AN171" s="255" t="str">
        <f>IF('Fun Patches'!W44="C","E","")</f>
        <v/>
      </c>
      <c r="AO171" s="256"/>
      <c r="AP171" s="255" t="str">
        <f>IF('Fun Patches'!X44="C","E","")</f>
        <v/>
      </c>
      <c r="AQ171" s="256"/>
      <c r="AR171" s="255" t="str">
        <f>IF('Fun Patches'!Y44="C","E","")</f>
        <v/>
      </c>
      <c r="AS171" s="256"/>
      <c r="AT171" s="255" t="str">
        <f>IF('Fun Patches'!Z44="C","E","")</f>
        <v/>
      </c>
      <c r="AU171" s="256"/>
      <c r="AV171" s="255" t="str">
        <f>IF('Fun Patches'!AA44="C","E","")</f>
        <v/>
      </c>
      <c r="AW171" s="256"/>
      <c r="AX171" s="255" t="str">
        <f>IF('Fun Patches'!AB44="C","E","")</f>
        <v/>
      </c>
      <c r="AY171" s="256"/>
      <c r="AZ171" s="255" t="str">
        <f>IF('Fun Patches'!AC44="C","E","")</f>
        <v/>
      </c>
      <c r="BA171" s="256"/>
      <c r="BB171" s="255" t="str">
        <f>IF('Fun Patches'!AD44="C","E","")</f>
        <v/>
      </c>
      <c r="BC171" s="256"/>
      <c r="BD171" s="255" t="str">
        <f>IF('Fun Patches'!AE44="C","E","")</f>
        <v/>
      </c>
      <c r="BE171" s="256"/>
      <c r="BF171" s="255" t="str">
        <f>IF('Fun Patches'!AF44="C","E","")</f>
        <v/>
      </c>
      <c r="BG171" s="256"/>
      <c r="BH171" s="255" t="str">
        <f>IF('Fun Patches'!AG44="C","E","")</f>
        <v/>
      </c>
      <c r="BI171" s="257"/>
    </row>
    <row r="172" spans="1:61">
      <c r="A172" s="254" t="str">
        <f>'Fun Patches'!C45</f>
        <v>&lt;LIST PATCH HERE&gt;</v>
      </c>
      <c r="B172" s="255" t="str">
        <f>IF('Fun Patches'!D45="C","E","")</f>
        <v/>
      </c>
      <c r="C172" s="256"/>
      <c r="D172" s="255" t="str">
        <f>IF('Fun Patches'!E45="C","E","")</f>
        <v/>
      </c>
      <c r="E172" s="256"/>
      <c r="F172" s="255" t="str">
        <f>IF('Fun Patches'!F45="C","E","")</f>
        <v/>
      </c>
      <c r="G172" s="256"/>
      <c r="H172" s="255" t="str">
        <f>IF('Fun Patches'!G45="C","E","")</f>
        <v/>
      </c>
      <c r="I172" s="256"/>
      <c r="J172" s="255" t="str">
        <f>IF('Fun Patches'!H45="C","E","")</f>
        <v/>
      </c>
      <c r="K172" s="256"/>
      <c r="L172" s="255" t="str">
        <f>IF('Fun Patches'!I45="C","E","")</f>
        <v/>
      </c>
      <c r="M172" s="256"/>
      <c r="N172" s="255" t="str">
        <f>IF('Fun Patches'!J45="C","E","")</f>
        <v/>
      </c>
      <c r="O172" s="256"/>
      <c r="P172" s="255" t="str">
        <f>IF('Fun Patches'!K45="C","E","")</f>
        <v/>
      </c>
      <c r="Q172" s="256"/>
      <c r="R172" s="255" t="str">
        <f>IF('Fun Patches'!L45="C","E","")</f>
        <v/>
      </c>
      <c r="S172" s="256"/>
      <c r="T172" s="255" t="str">
        <f>IF('Fun Patches'!M45="C","E","")</f>
        <v/>
      </c>
      <c r="U172" s="256"/>
      <c r="V172" s="255" t="str">
        <f>IF('Fun Patches'!N45="C","E","")</f>
        <v/>
      </c>
      <c r="W172" s="256"/>
      <c r="X172" s="255" t="str">
        <f>IF('Fun Patches'!O45="C","E","")</f>
        <v/>
      </c>
      <c r="Y172" s="256"/>
      <c r="Z172" s="255" t="str">
        <f>IF('Fun Patches'!P45="C","E","")</f>
        <v/>
      </c>
      <c r="AA172" s="256"/>
      <c r="AB172" s="255" t="str">
        <f>IF('Fun Patches'!Q45="C","E","")</f>
        <v/>
      </c>
      <c r="AC172" s="256"/>
      <c r="AD172" s="255" t="str">
        <f>IF('Fun Patches'!R45="C","E","")</f>
        <v/>
      </c>
      <c r="AE172" s="257"/>
      <c r="AF172" s="255" t="str">
        <f>IF('Fun Patches'!S45="C","E","")</f>
        <v/>
      </c>
      <c r="AG172" s="256"/>
      <c r="AH172" s="255" t="str">
        <f>IF('Fun Patches'!T45="C","E","")</f>
        <v/>
      </c>
      <c r="AI172" s="256"/>
      <c r="AJ172" s="255" t="str">
        <f>IF('Fun Patches'!U45="C","E","")</f>
        <v/>
      </c>
      <c r="AK172" s="256"/>
      <c r="AL172" s="255" t="str">
        <f>IF('Fun Patches'!V45="C","E","")</f>
        <v/>
      </c>
      <c r="AM172" s="256"/>
      <c r="AN172" s="255" t="str">
        <f>IF('Fun Patches'!W45="C","E","")</f>
        <v/>
      </c>
      <c r="AO172" s="256"/>
      <c r="AP172" s="255" t="str">
        <f>IF('Fun Patches'!X45="C","E","")</f>
        <v/>
      </c>
      <c r="AQ172" s="256"/>
      <c r="AR172" s="255" t="str">
        <f>IF('Fun Patches'!Y45="C","E","")</f>
        <v/>
      </c>
      <c r="AS172" s="256"/>
      <c r="AT172" s="255" t="str">
        <f>IF('Fun Patches'!Z45="C","E","")</f>
        <v/>
      </c>
      <c r="AU172" s="256"/>
      <c r="AV172" s="255" t="str">
        <f>IF('Fun Patches'!AA45="C","E","")</f>
        <v/>
      </c>
      <c r="AW172" s="256"/>
      <c r="AX172" s="255" t="str">
        <f>IF('Fun Patches'!AB45="C","E","")</f>
        <v/>
      </c>
      <c r="AY172" s="256"/>
      <c r="AZ172" s="255" t="str">
        <f>IF('Fun Patches'!AC45="C","E","")</f>
        <v/>
      </c>
      <c r="BA172" s="256"/>
      <c r="BB172" s="255" t="str">
        <f>IF('Fun Patches'!AD45="C","E","")</f>
        <v/>
      </c>
      <c r="BC172" s="256"/>
      <c r="BD172" s="255" t="str">
        <f>IF('Fun Patches'!AE45="C","E","")</f>
        <v/>
      </c>
      <c r="BE172" s="256"/>
      <c r="BF172" s="255" t="str">
        <f>IF('Fun Patches'!AF45="C","E","")</f>
        <v/>
      </c>
      <c r="BG172" s="256"/>
      <c r="BH172" s="255" t="str">
        <f>IF('Fun Patches'!AG45="C","E","")</f>
        <v/>
      </c>
      <c r="BI172" s="257"/>
    </row>
    <row r="173" spans="1:61">
      <c r="A173" s="254" t="str">
        <f>'Fun Patches'!C46</f>
        <v>&lt;LIST PATCH HERE&gt;</v>
      </c>
      <c r="B173" s="255" t="str">
        <f>IF('Fun Patches'!D46="C","E","")</f>
        <v/>
      </c>
      <c r="C173" s="256"/>
      <c r="D173" s="255" t="str">
        <f>IF('Fun Patches'!E46="C","E","")</f>
        <v/>
      </c>
      <c r="E173" s="256"/>
      <c r="F173" s="255" t="str">
        <f>IF('Fun Patches'!F46="C","E","")</f>
        <v/>
      </c>
      <c r="G173" s="256"/>
      <c r="H173" s="255" t="str">
        <f>IF('Fun Patches'!G46="C","E","")</f>
        <v/>
      </c>
      <c r="I173" s="256"/>
      <c r="J173" s="255" t="str">
        <f>IF('Fun Patches'!H46="C","E","")</f>
        <v/>
      </c>
      <c r="K173" s="256"/>
      <c r="L173" s="255" t="str">
        <f>IF('Fun Patches'!I46="C","E","")</f>
        <v/>
      </c>
      <c r="M173" s="256"/>
      <c r="N173" s="255" t="str">
        <f>IF('Fun Patches'!J46="C","E","")</f>
        <v/>
      </c>
      <c r="O173" s="256"/>
      <c r="P173" s="255" t="str">
        <f>IF('Fun Patches'!K46="C","E","")</f>
        <v/>
      </c>
      <c r="Q173" s="256"/>
      <c r="R173" s="255" t="str">
        <f>IF('Fun Patches'!L46="C","E","")</f>
        <v/>
      </c>
      <c r="S173" s="256"/>
      <c r="T173" s="255" t="str">
        <f>IF('Fun Patches'!M46="C","E","")</f>
        <v/>
      </c>
      <c r="U173" s="256"/>
      <c r="V173" s="255" t="str">
        <f>IF('Fun Patches'!N46="C","E","")</f>
        <v/>
      </c>
      <c r="W173" s="256"/>
      <c r="X173" s="255" t="str">
        <f>IF('Fun Patches'!O46="C","E","")</f>
        <v/>
      </c>
      <c r="Y173" s="256"/>
      <c r="Z173" s="255" t="str">
        <f>IF('Fun Patches'!P46="C","E","")</f>
        <v/>
      </c>
      <c r="AA173" s="256"/>
      <c r="AB173" s="255" t="str">
        <f>IF('Fun Patches'!Q46="C","E","")</f>
        <v/>
      </c>
      <c r="AC173" s="256"/>
      <c r="AD173" s="255" t="str">
        <f>IF('Fun Patches'!R46="C","E","")</f>
        <v/>
      </c>
      <c r="AE173" s="257"/>
      <c r="AF173" s="255" t="str">
        <f>IF('Fun Patches'!S46="C","E","")</f>
        <v/>
      </c>
      <c r="AG173" s="256"/>
      <c r="AH173" s="255" t="str">
        <f>IF('Fun Patches'!T46="C","E","")</f>
        <v/>
      </c>
      <c r="AI173" s="256"/>
      <c r="AJ173" s="255" t="str">
        <f>IF('Fun Patches'!U46="C","E","")</f>
        <v/>
      </c>
      <c r="AK173" s="256"/>
      <c r="AL173" s="255" t="str">
        <f>IF('Fun Patches'!V46="C","E","")</f>
        <v/>
      </c>
      <c r="AM173" s="256"/>
      <c r="AN173" s="255" t="str">
        <f>IF('Fun Patches'!W46="C","E","")</f>
        <v/>
      </c>
      <c r="AO173" s="256"/>
      <c r="AP173" s="255" t="str">
        <f>IF('Fun Patches'!X46="C","E","")</f>
        <v/>
      </c>
      <c r="AQ173" s="256"/>
      <c r="AR173" s="255" t="str">
        <f>IF('Fun Patches'!Y46="C","E","")</f>
        <v/>
      </c>
      <c r="AS173" s="256"/>
      <c r="AT173" s="255" t="str">
        <f>IF('Fun Patches'!Z46="C","E","")</f>
        <v/>
      </c>
      <c r="AU173" s="256"/>
      <c r="AV173" s="255" t="str">
        <f>IF('Fun Patches'!AA46="C","E","")</f>
        <v/>
      </c>
      <c r="AW173" s="256"/>
      <c r="AX173" s="255" t="str">
        <f>IF('Fun Patches'!AB46="C","E","")</f>
        <v/>
      </c>
      <c r="AY173" s="256"/>
      <c r="AZ173" s="255" t="str">
        <f>IF('Fun Patches'!AC46="C","E","")</f>
        <v/>
      </c>
      <c r="BA173" s="256"/>
      <c r="BB173" s="255" t="str">
        <f>IF('Fun Patches'!AD46="C","E","")</f>
        <v/>
      </c>
      <c r="BC173" s="256"/>
      <c r="BD173" s="255" t="str">
        <f>IF('Fun Patches'!AE46="C","E","")</f>
        <v/>
      </c>
      <c r="BE173" s="256"/>
      <c r="BF173" s="255" t="str">
        <f>IF('Fun Patches'!AF46="C","E","")</f>
        <v/>
      </c>
      <c r="BG173" s="256"/>
      <c r="BH173" s="255" t="str">
        <f>IF('Fun Patches'!AG46="C","E","")</f>
        <v/>
      </c>
      <c r="BI173" s="257"/>
    </row>
    <row r="174" spans="1:61">
      <c r="A174" s="254" t="str">
        <f>'Fun Patches'!C47</f>
        <v>&lt;LIST PATCH HERE&gt;</v>
      </c>
      <c r="B174" s="255" t="str">
        <f>IF('Fun Patches'!D47="C","E","")</f>
        <v/>
      </c>
      <c r="C174" s="256"/>
      <c r="D174" s="255" t="str">
        <f>IF('Fun Patches'!E47="C","E","")</f>
        <v/>
      </c>
      <c r="E174" s="256"/>
      <c r="F174" s="255" t="str">
        <f>IF('Fun Patches'!F47="C","E","")</f>
        <v/>
      </c>
      <c r="G174" s="256"/>
      <c r="H174" s="255" t="str">
        <f>IF('Fun Patches'!G47="C","E","")</f>
        <v/>
      </c>
      <c r="I174" s="256"/>
      <c r="J174" s="255" t="str">
        <f>IF('Fun Patches'!H47="C","E","")</f>
        <v/>
      </c>
      <c r="K174" s="256"/>
      <c r="L174" s="255" t="str">
        <f>IF('Fun Patches'!I47="C","E","")</f>
        <v/>
      </c>
      <c r="M174" s="256"/>
      <c r="N174" s="255" t="str">
        <f>IF('Fun Patches'!J47="C","E","")</f>
        <v/>
      </c>
      <c r="O174" s="256"/>
      <c r="P174" s="255" t="str">
        <f>IF('Fun Patches'!K47="C","E","")</f>
        <v/>
      </c>
      <c r="Q174" s="256"/>
      <c r="R174" s="255" t="str">
        <f>IF('Fun Patches'!L47="C","E","")</f>
        <v/>
      </c>
      <c r="S174" s="256"/>
      <c r="T174" s="255" t="str">
        <f>IF('Fun Patches'!M47="C","E","")</f>
        <v/>
      </c>
      <c r="U174" s="256"/>
      <c r="V174" s="255" t="str">
        <f>IF('Fun Patches'!N47="C","E","")</f>
        <v/>
      </c>
      <c r="W174" s="256"/>
      <c r="X174" s="255" t="str">
        <f>IF('Fun Patches'!O47="C","E","")</f>
        <v/>
      </c>
      <c r="Y174" s="256"/>
      <c r="Z174" s="255" t="str">
        <f>IF('Fun Patches'!P47="C","E","")</f>
        <v/>
      </c>
      <c r="AA174" s="256"/>
      <c r="AB174" s="255" t="str">
        <f>IF('Fun Patches'!Q47="C","E","")</f>
        <v/>
      </c>
      <c r="AC174" s="256"/>
      <c r="AD174" s="255" t="str">
        <f>IF('Fun Patches'!R47="C","E","")</f>
        <v/>
      </c>
      <c r="AE174" s="257"/>
      <c r="AF174" s="255" t="str">
        <f>IF('Fun Patches'!S47="C","E","")</f>
        <v/>
      </c>
      <c r="AG174" s="256"/>
      <c r="AH174" s="255" t="str">
        <f>IF('Fun Patches'!T47="C","E","")</f>
        <v/>
      </c>
      <c r="AI174" s="256"/>
      <c r="AJ174" s="255" t="str">
        <f>IF('Fun Patches'!U47="C","E","")</f>
        <v/>
      </c>
      <c r="AK174" s="256"/>
      <c r="AL174" s="255" t="str">
        <f>IF('Fun Patches'!V47="C","E","")</f>
        <v/>
      </c>
      <c r="AM174" s="256"/>
      <c r="AN174" s="255" t="str">
        <f>IF('Fun Patches'!W47="C","E","")</f>
        <v/>
      </c>
      <c r="AO174" s="256"/>
      <c r="AP174" s="255" t="str">
        <f>IF('Fun Patches'!X47="C","E","")</f>
        <v/>
      </c>
      <c r="AQ174" s="256"/>
      <c r="AR174" s="255" t="str">
        <f>IF('Fun Patches'!Y47="C","E","")</f>
        <v/>
      </c>
      <c r="AS174" s="256"/>
      <c r="AT174" s="255" t="str">
        <f>IF('Fun Patches'!Z47="C","E","")</f>
        <v/>
      </c>
      <c r="AU174" s="256"/>
      <c r="AV174" s="255" t="str">
        <f>IF('Fun Patches'!AA47="C","E","")</f>
        <v/>
      </c>
      <c r="AW174" s="256"/>
      <c r="AX174" s="255" t="str">
        <f>IF('Fun Patches'!AB47="C","E","")</f>
        <v/>
      </c>
      <c r="AY174" s="256"/>
      <c r="AZ174" s="255" t="str">
        <f>IF('Fun Patches'!AC47="C","E","")</f>
        <v/>
      </c>
      <c r="BA174" s="256"/>
      <c r="BB174" s="255" t="str">
        <f>IF('Fun Patches'!AD47="C","E","")</f>
        <v/>
      </c>
      <c r="BC174" s="256"/>
      <c r="BD174" s="255" t="str">
        <f>IF('Fun Patches'!AE47="C","E","")</f>
        <v/>
      </c>
      <c r="BE174" s="256"/>
      <c r="BF174" s="255" t="str">
        <f>IF('Fun Patches'!AF47="C","E","")</f>
        <v/>
      </c>
      <c r="BG174" s="256"/>
      <c r="BH174" s="255" t="str">
        <f>IF('Fun Patches'!AG47="C","E","")</f>
        <v/>
      </c>
      <c r="BI174" s="257"/>
    </row>
    <row r="175" spans="1:61">
      <c r="A175" s="254" t="str">
        <f>'Fun Patches'!C48</f>
        <v>&lt;LIST PATCH HERE&gt;</v>
      </c>
      <c r="B175" s="255" t="str">
        <f>IF('Fun Patches'!D48="C","E","")</f>
        <v/>
      </c>
      <c r="C175" s="256"/>
      <c r="D175" s="255" t="str">
        <f>IF('Fun Patches'!E48="C","E","")</f>
        <v/>
      </c>
      <c r="E175" s="256"/>
      <c r="F175" s="255" t="str">
        <f>IF('Fun Patches'!F48="C","E","")</f>
        <v/>
      </c>
      <c r="G175" s="256"/>
      <c r="H175" s="255" t="str">
        <f>IF('Fun Patches'!G48="C","E","")</f>
        <v/>
      </c>
      <c r="I175" s="256"/>
      <c r="J175" s="255" t="str">
        <f>IF('Fun Patches'!H48="C","E","")</f>
        <v/>
      </c>
      <c r="K175" s="256"/>
      <c r="L175" s="255" t="str">
        <f>IF('Fun Patches'!I48="C","E","")</f>
        <v/>
      </c>
      <c r="M175" s="256"/>
      <c r="N175" s="255" t="str">
        <f>IF('Fun Patches'!J48="C","E","")</f>
        <v/>
      </c>
      <c r="O175" s="256"/>
      <c r="P175" s="255" t="str">
        <f>IF('Fun Patches'!K48="C","E","")</f>
        <v/>
      </c>
      <c r="Q175" s="256"/>
      <c r="R175" s="255" t="str">
        <f>IF('Fun Patches'!L48="C","E","")</f>
        <v/>
      </c>
      <c r="S175" s="256"/>
      <c r="T175" s="255" t="str">
        <f>IF('Fun Patches'!M48="C","E","")</f>
        <v/>
      </c>
      <c r="U175" s="256"/>
      <c r="V175" s="255" t="str">
        <f>IF('Fun Patches'!N48="C","E","")</f>
        <v/>
      </c>
      <c r="W175" s="256"/>
      <c r="X175" s="255" t="str">
        <f>IF('Fun Patches'!O48="C","E","")</f>
        <v/>
      </c>
      <c r="Y175" s="256"/>
      <c r="Z175" s="255" t="str">
        <f>IF('Fun Patches'!P48="C","E","")</f>
        <v/>
      </c>
      <c r="AA175" s="256"/>
      <c r="AB175" s="255" t="str">
        <f>IF('Fun Patches'!Q48="C","E","")</f>
        <v/>
      </c>
      <c r="AC175" s="256"/>
      <c r="AD175" s="255" t="str">
        <f>IF('Fun Patches'!R48="C","E","")</f>
        <v/>
      </c>
      <c r="AE175" s="257"/>
      <c r="AF175" s="255" t="str">
        <f>IF('Fun Patches'!S48="C","E","")</f>
        <v/>
      </c>
      <c r="AG175" s="256"/>
      <c r="AH175" s="255" t="str">
        <f>IF('Fun Patches'!T48="C","E","")</f>
        <v/>
      </c>
      <c r="AI175" s="256"/>
      <c r="AJ175" s="255" t="str">
        <f>IF('Fun Patches'!U48="C","E","")</f>
        <v/>
      </c>
      <c r="AK175" s="256"/>
      <c r="AL175" s="255" t="str">
        <f>IF('Fun Patches'!V48="C","E","")</f>
        <v/>
      </c>
      <c r="AM175" s="256"/>
      <c r="AN175" s="255" t="str">
        <f>IF('Fun Patches'!W48="C","E","")</f>
        <v/>
      </c>
      <c r="AO175" s="256"/>
      <c r="AP175" s="255" t="str">
        <f>IF('Fun Patches'!X48="C","E","")</f>
        <v/>
      </c>
      <c r="AQ175" s="256"/>
      <c r="AR175" s="255" t="str">
        <f>IF('Fun Patches'!Y48="C","E","")</f>
        <v/>
      </c>
      <c r="AS175" s="256"/>
      <c r="AT175" s="255" t="str">
        <f>IF('Fun Patches'!Z48="C","E","")</f>
        <v/>
      </c>
      <c r="AU175" s="256"/>
      <c r="AV175" s="255" t="str">
        <f>IF('Fun Patches'!AA48="C","E","")</f>
        <v/>
      </c>
      <c r="AW175" s="256"/>
      <c r="AX175" s="255" t="str">
        <f>IF('Fun Patches'!AB48="C","E","")</f>
        <v/>
      </c>
      <c r="AY175" s="256"/>
      <c r="AZ175" s="255" t="str">
        <f>IF('Fun Patches'!AC48="C","E","")</f>
        <v/>
      </c>
      <c r="BA175" s="256"/>
      <c r="BB175" s="255" t="str">
        <f>IF('Fun Patches'!AD48="C","E","")</f>
        <v/>
      </c>
      <c r="BC175" s="256"/>
      <c r="BD175" s="255" t="str">
        <f>IF('Fun Patches'!AE48="C","E","")</f>
        <v/>
      </c>
      <c r="BE175" s="256"/>
      <c r="BF175" s="255" t="str">
        <f>IF('Fun Patches'!AF48="C","E","")</f>
        <v/>
      </c>
      <c r="BG175" s="256"/>
      <c r="BH175" s="255" t="str">
        <f>IF('Fun Patches'!AG48="C","E","")</f>
        <v/>
      </c>
      <c r="BI175" s="257"/>
    </row>
    <row r="176" spans="1:61">
      <c r="A176" s="254" t="str">
        <f>'Fun Patches'!C49</f>
        <v>&lt;LIST PATCH HERE&gt;</v>
      </c>
      <c r="B176" s="255" t="str">
        <f>IF('Fun Patches'!D49="C","E","")</f>
        <v/>
      </c>
      <c r="C176" s="256"/>
      <c r="D176" s="255" t="str">
        <f>IF('Fun Patches'!E49="C","E","")</f>
        <v/>
      </c>
      <c r="E176" s="256"/>
      <c r="F176" s="255" t="str">
        <f>IF('Fun Patches'!F49="C","E","")</f>
        <v/>
      </c>
      <c r="G176" s="256"/>
      <c r="H176" s="255" t="str">
        <f>IF('Fun Patches'!G49="C","E","")</f>
        <v/>
      </c>
      <c r="I176" s="256"/>
      <c r="J176" s="255" t="str">
        <f>IF('Fun Patches'!H49="C","E","")</f>
        <v/>
      </c>
      <c r="K176" s="256"/>
      <c r="L176" s="255" t="str">
        <f>IF('Fun Patches'!I49="C","E","")</f>
        <v/>
      </c>
      <c r="M176" s="256"/>
      <c r="N176" s="255" t="str">
        <f>IF('Fun Patches'!J49="C","E","")</f>
        <v/>
      </c>
      <c r="O176" s="256"/>
      <c r="P176" s="255" t="str">
        <f>IF('Fun Patches'!K49="C","E","")</f>
        <v/>
      </c>
      <c r="Q176" s="256"/>
      <c r="R176" s="255" t="str">
        <f>IF('Fun Patches'!L49="C","E","")</f>
        <v/>
      </c>
      <c r="S176" s="256"/>
      <c r="T176" s="255" t="str">
        <f>IF('Fun Patches'!M49="C","E","")</f>
        <v/>
      </c>
      <c r="U176" s="256"/>
      <c r="V176" s="255" t="str">
        <f>IF('Fun Patches'!N49="C","E","")</f>
        <v/>
      </c>
      <c r="W176" s="256"/>
      <c r="X176" s="255" t="str">
        <f>IF('Fun Patches'!O49="C","E","")</f>
        <v/>
      </c>
      <c r="Y176" s="256"/>
      <c r="Z176" s="255" t="str">
        <f>IF('Fun Patches'!P49="C","E","")</f>
        <v/>
      </c>
      <c r="AA176" s="256"/>
      <c r="AB176" s="255" t="str">
        <f>IF('Fun Patches'!Q49="C","E","")</f>
        <v/>
      </c>
      <c r="AC176" s="256"/>
      <c r="AD176" s="255" t="str">
        <f>IF('Fun Patches'!R49="C","E","")</f>
        <v/>
      </c>
      <c r="AE176" s="257"/>
      <c r="AF176" s="255" t="str">
        <f>IF('Fun Patches'!S49="C","E","")</f>
        <v/>
      </c>
      <c r="AG176" s="256"/>
      <c r="AH176" s="255" t="str">
        <f>IF('Fun Patches'!T49="C","E","")</f>
        <v/>
      </c>
      <c r="AI176" s="256"/>
      <c r="AJ176" s="255" t="str">
        <f>IF('Fun Patches'!U49="C","E","")</f>
        <v/>
      </c>
      <c r="AK176" s="256"/>
      <c r="AL176" s="255" t="str">
        <f>IF('Fun Patches'!V49="C","E","")</f>
        <v/>
      </c>
      <c r="AM176" s="256"/>
      <c r="AN176" s="255" t="str">
        <f>IF('Fun Patches'!W49="C","E","")</f>
        <v/>
      </c>
      <c r="AO176" s="256"/>
      <c r="AP176" s="255" t="str">
        <f>IF('Fun Patches'!X49="C","E","")</f>
        <v/>
      </c>
      <c r="AQ176" s="256"/>
      <c r="AR176" s="255" t="str">
        <f>IF('Fun Patches'!Y49="C","E","")</f>
        <v/>
      </c>
      <c r="AS176" s="256"/>
      <c r="AT176" s="255" t="str">
        <f>IF('Fun Patches'!Z49="C","E","")</f>
        <v/>
      </c>
      <c r="AU176" s="256"/>
      <c r="AV176" s="255" t="str">
        <f>IF('Fun Patches'!AA49="C","E","")</f>
        <v/>
      </c>
      <c r="AW176" s="256"/>
      <c r="AX176" s="255" t="str">
        <f>IF('Fun Patches'!AB49="C","E","")</f>
        <v/>
      </c>
      <c r="AY176" s="256"/>
      <c r="AZ176" s="255" t="str">
        <f>IF('Fun Patches'!AC49="C","E","")</f>
        <v/>
      </c>
      <c r="BA176" s="256"/>
      <c r="BB176" s="255" t="str">
        <f>IF('Fun Patches'!AD49="C","E","")</f>
        <v/>
      </c>
      <c r="BC176" s="256"/>
      <c r="BD176" s="255" t="str">
        <f>IF('Fun Patches'!AE49="C","E","")</f>
        <v/>
      </c>
      <c r="BE176" s="256"/>
      <c r="BF176" s="255" t="str">
        <f>IF('Fun Patches'!AF49="C","E","")</f>
        <v/>
      </c>
      <c r="BG176" s="256"/>
      <c r="BH176" s="255" t="str">
        <f>IF('Fun Patches'!AG49="C","E","")</f>
        <v/>
      </c>
      <c r="BI176" s="257"/>
    </row>
    <row r="177" spans="1:61">
      <c r="A177" s="254" t="str">
        <f>'Fun Patches'!C50</f>
        <v>&lt;LIST PATCH HERE&gt;</v>
      </c>
      <c r="B177" s="255" t="str">
        <f>IF('Fun Patches'!D50="C","E","")</f>
        <v/>
      </c>
      <c r="C177" s="256"/>
      <c r="D177" s="255" t="str">
        <f>IF('Fun Patches'!E50="C","E","")</f>
        <v/>
      </c>
      <c r="E177" s="256"/>
      <c r="F177" s="255" t="str">
        <f>IF('Fun Patches'!F50="C","E","")</f>
        <v/>
      </c>
      <c r="G177" s="256"/>
      <c r="H177" s="255" t="str">
        <f>IF('Fun Patches'!G50="C","E","")</f>
        <v/>
      </c>
      <c r="I177" s="256"/>
      <c r="J177" s="255" t="str">
        <f>IF('Fun Patches'!H50="C","E","")</f>
        <v/>
      </c>
      <c r="K177" s="256"/>
      <c r="L177" s="255" t="str">
        <f>IF('Fun Patches'!I50="C","E","")</f>
        <v/>
      </c>
      <c r="M177" s="256"/>
      <c r="N177" s="255" t="str">
        <f>IF('Fun Patches'!J50="C","E","")</f>
        <v/>
      </c>
      <c r="O177" s="256"/>
      <c r="P177" s="255" t="str">
        <f>IF('Fun Patches'!K50="C","E","")</f>
        <v/>
      </c>
      <c r="Q177" s="256"/>
      <c r="R177" s="255" t="str">
        <f>IF('Fun Patches'!L50="C","E","")</f>
        <v/>
      </c>
      <c r="S177" s="256"/>
      <c r="T177" s="255" t="str">
        <f>IF('Fun Patches'!M50="C","E","")</f>
        <v/>
      </c>
      <c r="U177" s="256"/>
      <c r="V177" s="255" t="str">
        <f>IF('Fun Patches'!N50="C","E","")</f>
        <v/>
      </c>
      <c r="W177" s="256"/>
      <c r="X177" s="255" t="str">
        <f>IF('Fun Patches'!O50="C","E","")</f>
        <v/>
      </c>
      <c r="Y177" s="256"/>
      <c r="Z177" s="255" t="str">
        <f>IF('Fun Patches'!P50="C","E","")</f>
        <v/>
      </c>
      <c r="AA177" s="256"/>
      <c r="AB177" s="255" t="str">
        <f>IF('Fun Patches'!Q50="C","E","")</f>
        <v/>
      </c>
      <c r="AC177" s="256"/>
      <c r="AD177" s="255" t="str">
        <f>IF('Fun Patches'!R50="C","E","")</f>
        <v/>
      </c>
      <c r="AE177" s="257"/>
      <c r="AF177" s="255" t="str">
        <f>IF('Fun Patches'!S50="C","E","")</f>
        <v/>
      </c>
      <c r="AG177" s="256"/>
      <c r="AH177" s="255" t="str">
        <f>IF('Fun Patches'!T50="C","E","")</f>
        <v/>
      </c>
      <c r="AI177" s="256"/>
      <c r="AJ177" s="255" t="str">
        <f>IF('Fun Patches'!U50="C","E","")</f>
        <v/>
      </c>
      <c r="AK177" s="256"/>
      <c r="AL177" s="255" t="str">
        <f>IF('Fun Patches'!V50="C","E","")</f>
        <v/>
      </c>
      <c r="AM177" s="256"/>
      <c r="AN177" s="255" t="str">
        <f>IF('Fun Patches'!W50="C","E","")</f>
        <v/>
      </c>
      <c r="AO177" s="256"/>
      <c r="AP177" s="255" t="str">
        <f>IF('Fun Patches'!X50="C","E","")</f>
        <v/>
      </c>
      <c r="AQ177" s="256"/>
      <c r="AR177" s="255" t="str">
        <f>IF('Fun Patches'!Y50="C","E","")</f>
        <v/>
      </c>
      <c r="AS177" s="256"/>
      <c r="AT177" s="255" t="str">
        <f>IF('Fun Patches'!Z50="C","E","")</f>
        <v/>
      </c>
      <c r="AU177" s="256"/>
      <c r="AV177" s="255" t="str">
        <f>IF('Fun Patches'!AA50="C","E","")</f>
        <v/>
      </c>
      <c r="AW177" s="256"/>
      <c r="AX177" s="255" t="str">
        <f>IF('Fun Patches'!AB50="C","E","")</f>
        <v/>
      </c>
      <c r="AY177" s="256"/>
      <c r="AZ177" s="255" t="str">
        <f>IF('Fun Patches'!AC50="C","E","")</f>
        <v/>
      </c>
      <c r="BA177" s="256"/>
      <c r="BB177" s="255" t="str">
        <f>IF('Fun Patches'!AD50="C","E","")</f>
        <v/>
      </c>
      <c r="BC177" s="256"/>
      <c r="BD177" s="255" t="str">
        <f>IF('Fun Patches'!AE50="C","E","")</f>
        <v/>
      </c>
      <c r="BE177" s="256"/>
      <c r="BF177" s="255" t="str">
        <f>IF('Fun Patches'!AF50="C","E","")</f>
        <v/>
      </c>
      <c r="BG177" s="256"/>
      <c r="BH177" s="255" t="str">
        <f>IF('Fun Patches'!AG50="C","E","")</f>
        <v/>
      </c>
      <c r="BI177" s="257"/>
    </row>
    <row r="178" spans="1:61">
      <c r="A178" s="254" t="str">
        <f>'Fun Patches'!C51</f>
        <v>&lt;LIST PATCH HERE&gt;</v>
      </c>
      <c r="B178" s="255" t="str">
        <f>IF('Fun Patches'!D51="C","E","")</f>
        <v/>
      </c>
      <c r="C178" s="256"/>
      <c r="D178" s="255" t="str">
        <f>IF('Fun Patches'!E51="C","E","")</f>
        <v/>
      </c>
      <c r="E178" s="256"/>
      <c r="F178" s="255" t="str">
        <f>IF('Fun Patches'!F51="C","E","")</f>
        <v/>
      </c>
      <c r="G178" s="256"/>
      <c r="H178" s="255" t="str">
        <f>IF('Fun Patches'!G51="C","E","")</f>
        <v/>
      </c>
      <c r="I178" s="256"/>
      <c r="J178" s="255" t="str">
        <f>IF('Fun Patches'!H51="C","E","")</f>
        <v/>
      </c>
      <c r="K178" s="256"/>
      <c r="L178" s="255" t="str">
        <f>IF('Fun Patches'!I51="C","E","")</f>
        <v/>
      </c>
      <c r="M178" s="256"/>
      <c r="N178" s="255" t="str">
        <f>IF('Fun Patches'!J51="C","E","")</f>
        <v/>
      </c>
      <c r="O178" s="256"/>
      <c r="P178" s="255" t="str">
        <f>IF('Fun Patches'!K51="C","E","")</f>
        <v/>
      </c>
      <c r="Q178" s="256"/>
      <c r="R178" s="255" t="str">
        <f>IF('Fun Patches'!L51="C","E","")</f>
        <v/>
      </c>
      <c r="S178" s="256"/>
      <c r="T178" s="255" t="str">
        <f>IF('Fun Patches'!M51="C","E","")</f>
        <v/>
      </c>
      <c r="U178" s="256"/>
      <c r="V178" s="255" t="str">
        <f>IF('Fun Patches'!N51="C","E","")</f>
        <v/>
      </c>
      <c r="W178" s="256"/>
      <c r="X178" s="255" t="str">
        <f>IF('Fun Patches'!O51="C","E","")</f>
        <v/>
      </c>
      <c r="Y178" s="256"/>
      <c r="Z178" s="255" t="str">
        <f>IF('Fun Patches'!P51="C","E","")</f>
        <v/>
      </c>
      <c r="AA178" s="256"/>
      <c r="AB178" s="255" t="str">
        <f>IF('Fun Patches'!Q51="C","E","")</f>
        <v/>
      </c>
      <c r="AC178" s="256"/>
      <c r="AD178" s="255" t="str">
        <f>IF('Fun Patches'!R51="C","E","")</f>
        <v/>
      </c>
      <c r="AE178" s="257"/>
      <c r="AF178" s="255" t="str">
        <f>IF('Fun Patches'!S51="C","E","")</f>
        <v/>
      </c>
      <c r="AG178" s="256"/>
      <c r="AH178" s="255" t="str">
        <f>IF('Fun Patches'!T51="C","E","")</f>
        <v/>
      </c>
      <c r="AI178" s="256"/>
      <c r="AJ178" s="255" t="str">
        <f>IF('Fun Patches'!U51="C","E","")</f>
        <v/>
      </c>
      <c r="AK178" s="256"/>
      <c r="AL178" s="255" t="str">
        <f>IF('Fun Patches'!V51="C","E","")</f>
        <v/>
      </c>
      <c r="AM178" s="256"/>
      <c r="AN178" s="255" t="str">
        <f>IF('Fun Patches'!W51="C","E","")</f>
        <v/>
      </c>
      <c r="AO178" s="256"/>
      <c r="AP178" s="255" t="str">
        <f>IF('Fun Patches'!X51="C","E","")</f>
        <v/>
      </c>
      <c r="AQ178" s="256"/>
      <c r="AR178" s="255" t="str">
        <f>IF('Fun Patches'!Y51="C","E","")</f>
        <v/>
      </c>
      <c r="AS178" s="256"/>
      <c r="AT178" s="255" t="str">
        <f>IF('Fun Patches'!Z51="C","E","")</f>
        <v/>
      </c>
      <c r="AU178" s="256"/>
      <c r="AV178" s="255" t="str">
        <f>IF('Fun Patches'!AA51="C","E","")</f>
        <v/>
      </c>
      <c r="AW178" s="256"/>
      <c r="AX178" s="255" t="str">
        <f>IF('Fun Patches'!AB51="C","E","")</f>
        <v/>
      </c>
      <c r="AY178" s="256"/>
      <c r="AZ178" s="255" t="str">
        <f>IF('Fun Patches'!AC51="C","E","")</f>
        <v/>
      </c>
      <c r="BA178" s="256"/>
      <c r="BB178" s="255" t="str">
        <f>IF('Fun Patches'!AD51="C","E","")</f>
        <v/>
      </c>
      <c r="BC178" s="256"/>
      <c r="BD178" s="255" t="str">
        <f>IF('Fun Patches'!AE51="C","E","")</f>
        <v/>
      </c>
      <c r="BE178" s="256"/>
      <c r="BF178" s="255" t="str">
        <f>IF('Fun Patches'!AF51="C","E","")</f>
        <v/>
      </c>
      <c r="BG178" s="256"/>
      <c r="BH178" s="255" t="str">
        <f>IF('Fun Patches'!AG51="C","E","")</f>
        <v/>
      </c>
      <c r="BI178" s="257"/>
    </row>
    <row r="179" spans="1:61">
      <c r="A179" s="254" t="str">
        <f>'Fun Patches'!C52</f>
        <v>&lt;LIST PATCH HERE&gt;</v>
      </c>
      <c r="B179" s="255" t="str">
        <f>IF('Fun Patches'!D52="C","E","")</f>
        <v/>
      </c>
      <c r="C179" s="256"/>
      <c r="D179" s="255" t="str">
        <f>IF('Fun Patches'!E52="C","E","")</f>
        <v/>
      </c>
      <c r="E179" s="256"/>
      <c r="F179" s="255" t="str">
        <f>IF('Fun Patches'!F52="C","E","")</f>
        <v/>
      </c>
      <c r="G179" s="256"/>
      <c r="H179" s="255" t="str">
        <f>IF('Fun Patches'!G52="C","E","")</f>
        <v/>
      </c>
      <c r="I179" s="256"/>
      <c r="J179" s="255" t="str">
        <f>IF('Fun Patches'!H52="C","E","")</f>
        <v/>
      </c>
      <c r="K179" s="256"/>
      <c r="L179" s="255" t="str">
        <f>IF('Fun Patches'!I52="C","E","")</f>
        <v/>
      </c>
      <c r="M179" s="256"/>
      <c r="N179" s="255" t="str">
        <f>IF('Fun Patches'!J52="C","E","")</f>
        <v/>
      </c>
      <c r="O179" s="256"/>
      <c r="P179" s="255" t="str">
        <f>IF('Fun Patches'!K52="C","E","")</f>
        <v/>
      </c>
      <c r="Q179" s="256"/>
      <c r="R179" s="255" t="str">
        <f>IF('Fun Patches'!L52="C","E","")</f>
        <v/>
      </c>
      <c r="S179" s="256"/>
      <c r="T179" s="255" t="str">
        <f>IF('Fun Patches'!M52="C","E","")</f>
        <v/>
      </c>
      <c r="U179" s="256"/>
      <c r="V179" s="255" t="str">
        <f>IF('Fun Patches'!N52="C","E","")</f>
        <v/>
      </c>
      <c r="W179" s="256"/>
      <c r="X179" s="255" t="str">
        <f>IF('Fun Patches'!O52="C","E","")</f>
        <v/>
      </c>
      <c r="Y179" s="256"/>
      <c r="Z179" s="255" t="str">
        <f>IF('Fun Patches'!P52="C","E","")</f>
        <v/>
      </c>
      <c r="AA179" s="256"/>
      <c r="AB179" s="255" t="str">
        <f>IF('Fun Patches'!Q52="C","E","")</f>
        <v/>
      </c>
      <c r="AC179" s="256"/>
      <c r="AD179" s="255" t="str">
        <f>IF('Fun Patches'!R52="C","E","")</f>
        <v/>
      </c>
      <c r="AE179" s="257"/>
      <c r="AF179" s="255" t="str">
        <f>IF('Fun Patches'!S52="C","E","")</f>
        <v/>
      </c>
      <c r="AG179" s="256"/>
      <c r="AH179" s="255" t="str">
        <f>IF('Fun Patches'!T52="C","E","")</f>
        <v/>
      </c>
      <c r="AI179" s="256"/>
      <c r="AJ179" s="255" t="str">
        <f>IF('Fun Patches'!U52="C","E","")</f>
        <v/>
      </c>
      <c r="AK179" s="256"/>
      <c r="AL179" s="255" t="str">
        <f>IF('Fun Patches'!V52="C","E","")</f>
        <v/>
      </c>
      <c r="AM179" s="256"/>
      <c r="AN179" s="255" t="str">
        <f>IF('Fun Patches'!W52="C","E","")</f>
        <v/>
      </c>
      <c r="AO179" s="256"/>
      <c r="AP179" s="255" t="str">
        <f>IF('Fun Patches'!X52="C","E","")</f>
        <v/>
      </c>
      <c r="AQ179" s="256"/>
      <c r="AR179" s="255" t="str">
        <f>IF('Fun Patches'!Y52="C","E","")</f>
        <v/>
      </c>
      <c r="AS179" s="256"/>
      <c r="AT179" s="255" t="str">
        <f>IF('Fun Patches'!Z52="C","E","")</f>
        <v/>
      </c>
      <c r="AU179" s="256"/>
      <c r="AV179" s="255" t="str">
        <f>IF('Fun Patches'!AA52="C","E","")</f>
        <v/>
      </c>
      <c r="AW179" s="256"/>
      <c r="AX179" s="255" t="str">
        <f>IF('Fun Patches'!AB52="C","E","")</f>
        <v/>
      </c>
      <c r="AY179" s="256"/>
      <c r="AZ179" s="255" t="str">
        <f>IF('Fun Patches'!AC52="C","E","")</f>
        <v/>
      </c>
      <c r="BA179" s="256"/>
      <c r="BB179" s="255" t="str">
        <f>IF('Fun Patches'!AD52="C","E","")</f>
        <v/>
      </c>
      <c r="BC179" s="256"/>
      <c r="BD179" s="255" t="str">
        <f>IF('Fun Patches'!AE52="C","E","")</f>
        <v/>
      </c>
      <c r="BE179" s="256"/>
      <c r="BF179" s="255" t="str">
        <f>IF('Fun Patches'!AF52="C","E","")</f>
        <v/>
      </c>
      <c r="BG179" s="256"/>
      <c r="BH179" s="255" t="str">
        <f>IF('Fun Patches'!AG52="C","E","")</f>
        <v/>
      </c>
      <c r="BI179" s="257"/>
    </row>
    <row r="180" spans="1:61">
      <c r="A180" s="254" t="str">
        <f>'Fun Patches'!C53</f>
        <v>&lt;LIST PATCH HERE&gt;</v>
      </c>
      <c r="B180" s="255" t="str">
        <f>IF('Fun Patches'!D53="C","E","")</f>
        <v/>
      </c>
      <c r="C180" s="256"/>
      <c r="D180" s="255" t="str">
        <f>IF('Fun Patches'!E53="C","E","")</f>
        <v/>
      </c>
      <c r="E180" s="256"/>
      <c r="F180" s="255" t="str">
        <f>IF('Fun Patches'!F53="C","E","")</f>
        <v/>
      </c>
      <c r="G180" s="256"/>
      <c r="H180" s="255" t="str">
        <f>IF('Fun Patches'!G53="C","E","")</f>
        <v/>
      </c>
      <c r="I180" s="256"/>
      <c r="J180" s="255" t="str">
        <f>IF('Fun Patches'!H53="C","E","")</f>
        <v/>
      </c>
      <c r="K180" s="256"/>
      <c r="L180" s="255" t="str">
        <f>IF('Fun Patches'!I53="C","E","")</f>
        <v/>
      </c>
      <c r="M180" s="256"/>
      <c r="N180" s="255" t="str">
        <f>IF('Fun Patches'!J53="C","E","")</f>
        <v/>
      </c>
      <c r="O180" s="256"/>
      <c r="P180" s="255" t="str">
        <f>IF('Fun Patches'!K53="C","E","")</f>
        <v/>
      </c>
      <c r="Q180" s="256"/>
      <c r="R180" s="255" t="str">
        <f>IF('Fun Patches'!L53="C","E","")</f>
        <v/>
      </c>
      <c r="S180" s="256"/>
      <c r="T180" s="255" t="str">
        <f>IF('Fun Patches'!M53="C","E","")</f>
        <v/>
      </c>
      <c r="U180" s="256"/>
      <c r="V180" s="255" t="str">
        <f>IF('Fun Patches'!N53="C","E","")</f>
        <v/>
      </c>
      <c r="W180" s="256"/>
      <c r="X180" s="255" t="str">
        <f>IF('Fun Patches'!O53="C","E","")</f>
        <v/>
      </c>
      <c r="Y180" s="256"/>
      <c r="Z180" s="255" t="str">
        <f>IF('Fun Patches'!P53="C","E","")</f>
        <v/>
      </c>
      <c r="AA180" s="256"/>
      <c r="AB180" s="255" t="str">
        <f>IF('Fun Patches'!Q53="C","E","")</f>
        <v/>
      </c>
      <c r="AC180" s="256"/>
      <c r="AD180" s="255" t="str">
        <f>IF('Fun Patches'!R53="C","E","")</f>
        <v/>
      </c>
      <c r="AE180" s="257"/>
      <c r="AF180" s="255" t="str">
        <f>IF('Fun Patches'!S53="C","E","")</f>
        <v/>
      </c>
      <c r="AG180" s="256"/>
      <c r="AH180" s="255" t="str">
        <f>IF('Fun Patches'!T53="C","E","")</f>
        <v/>
      </c>
      <c r="AI180" s="256"/>
      <c r="AJ180" s="255" t="str">
        <f>IF('Fun Patches'!U53="C","E","")</f>
        <v/>
      </c>
      <c r="AK180" s="256"/>
      <c r="AL180" s="255" t="str">
        <f>IF('Fun Patches'!V53="C","E","")</f>
        <v/>
      </c>
      <c r="AM180" s="256"/>
      <c r="AN180" s="255" t="str">
        <f>IF('Fun Patches'!W53="C","E","")</f>
        <v/>
      </c>
      <c r="AO180" s="256"/>
      <c r="AP180" s="255" t="str">
        <f>IF('Fun Patches'!X53="C","E","")</f>
        <v/>
      </c>
      <c r="AQ180" s="256"/>
      <c r="AR180" s="255" t="str">
        <f>IF('Fun Patches'!Y53="C","E","")</f>
        <v/>
      </c>
      <c r="AS180" s="256"/>
      <c r="AT180" s="255" t="str">
        <f>IF('Fun Patches'!Z53="C","E","")</f>
        <v/>
      </c>
      <c r="AU180" s="256"/>
      <c r="AV180" s="255" t="str">
        <f>IF('Fun Patches'!AA53="C","E","")</f>
        <v/>
      </c>
      <c r="AW180" s="256"/>
      <c r="AX180" s="255" t="str">
        <f>IF('Fun Patches'!AB53="C","E","")</f>
        <v/>
      </c>
      <c r="AY180" s="256"/>
      <c r="AZ180" s="255" t="str">
        <f>IF('Fun Patches'!AC53="C","E","")</f>
        <v/>
      </c>
      <c r="BA180" s="256"/>
      <c r="BB180" s="255" t="str">
        <f>IF('Fun Patches'!AD53="C","E","")</f>
        <v/>
      </c>
      <c r="BC180" s="256"/>
      <c r="BD180" s="255" t="str">
        <f>IF('Fun Patches'!AE53="C","E","")</f>
        <v/>
      </c>
      <c r="BE180" s="256"/>
      <c r="BF180" s="255" t="str">
        <f>IF('Fun Patches'!AF53="C","E","")</f>
        <v/>
      </c>
      <c r="BG180" s="256"/>
      <c r="BH180" s="255" t="str">
        <f>IF('Fun Patches'!AG53="C","E","")</f>
        <v/>
      </c>
      <c r="BI180" s="257"/>
    </row>
    <row r="181" spans="1:61" ht="13.5" thickBot="1">
      <c r="A181" s="274" t="str">
        <f>'Fun Patches'!C54</f>
        <v>&lt;LIST PATCH HERE&gt;</v>
      </c>
      <c r="B181" s="275" t="str">
        <f>IF('Fun Patches'!D54="C","E","")</f>
        <v/>
      </c>
      <c r="C181" s="276"/>
      <c r="D181" s="275" t="str">
        <f>IF('Fun Patches'!E54="C","E","")</f>
        <v/>
      </c>
      <c r="E181" s="276"/>
      <c r="F181" s="275" t="str">
        <f>IF('Fun Patches'!F54="C","E","")</f>
        <v/>
      </c>
      <c r="G181" s="276"/>
      <c r="H181" s="275" t="str">
        <f>IF('Fun Patches'!G54="C","E","")</f>
        <v/>
      </c>
      <c r="I181" s="276"/>
      <c r="J181" s="275" t="str">
        <f>IF('Fun Patches'!H54="C","E","")</f>
        <v/>
      </c>
      <c r="K181" s="276"/>
      <c r="L181" s="275" t="str">
        <f>IF('Fun Patches'!I54="C","E","")</f>
        <v/>
      </c>
      <c r="M181" s="276"/>
      <c r="N181" s="275" t="str">
        <f>IF('Fun Patches'!J54="C","E","")</f>
        <v/>
      </c>
      <c r="O181" s="276"/>
      <c r="P181" s="275" t="str">
        <f>IF('Fun Patches'!K54="C","E","")</f>
        <v/>
      </c>
      <c r="Q181" s="276"/>
      <c r="R181" s="275" t="str">
        <f>IF('Fun Patches'!L54="C","E","")</f>
        <v/>
      </c>
      <c r="S181" s="276"/>
      <c r="T181" s="275" t="str">
        <f>IF('Fun Patches'!M54="C","E","")</f>
        <v/>
      </c>
      <c r="U181" s="276"/>
      <c r="V181" s="275" t="str">
        <f>IF('Fun Patches'!N54="C","E","")</f>
        <v/>
      </c>
      <c r="W181" s="276"/>
      <c r="X181" s="275" t="str">
        <f>IF('Fun Patches'!O54="C","E","")</f>
        <v/>
      </c>
      <c r="Y181" s="276"/>
      <c r="Z181" s="275" t="str">
        <f>IF('Fun Patches'!P54="C","E","")</f>
        <v/>
      </c>
      <c r="AA181" s="276"/>
      <c r="AB181" s="275" t="str">
        <f>IF('Fun Patches'!Q54="C","E","")</f>
        <v/>
      </c>
      <c r="AC181" s="276"/>
      <c r="AD181" s="275" t="str">
        <f>IF('Fun Patches'!R54="C","E","")</f>
        <v/>
      </c>
      <c r="AE181" s="277"/>
      <c r="AF181" s="275" t="str">
        <f>IF('Fun Patches'!S54="C","E","")</f>
        <v/>
      </c>
      <c r="AG181" s="276"/>
      <c r="AH181" s="275" t="str">
        <f>IF('Fun Patches'!T54="C","E","")</f>
        <v/>
      </c>
      <c r="AI181" s="276"/>
      <c r="AJ181" s="275" t="str">
        <f>IF('Fun Patches'!U54="C","E","")</f>
        <v/>
      </c>
      <c r="AK181" s="276"/>
      <c r="AL181" s="275" t="str">
        <f>IF('Fun Patches'!V54="C","E","")</f>
        <v/>
      </c>
      <c r="AM181" s="276"/>
      <c r="AN181" s="275" t="str">
        <f>IF('Fun Patches'!W54="C","E","")</f>
        <v/>
      </c>
      <c r="AO181" s="276"/>
      <c r="AP181" s="275" t="str">
        <f>IF('Fun Patches'!X54="C","E","")</f>
        <v/>
      </c>
      <c r="AQ181" s="276"/>
      <c r="AR181" s="275" t="str">
        <f>IF('Fun Patches'!Y54="C","E","")</f>
        <v/>
      </c>
      <c r="AS181" s="276"/>
      <c r="AT181" s="275" t="str">
        <f>IF('Fun Patches'!Z54="C","E","")</f>
        <v/>
      </c>
      <c r="AU181" s="276"/>
      <c r="AV181" s="275" t="str">
        <f>IF('Fun Patches'!AA54="C","E","")</f>
        <v/>
      </c>
      <c r="AW181" s="276"/>
      <c r="AX181" s="275" t="str">
        <f>IF('Fun Patches'!AB54="C","E","")</f>
        <v/>
      </c>
      <c r="AY181" s="276"/>
      <c r="AZ181" s="275" t="str">
        <f>IF('Fun Patches'!AC54="C","E","")</f>
        <v/>
      </c>
      <c r="BA181" s="276"/>
      <c r="BB181" s="275" t="str">
        <f>IF('Fun Patches'!AD54="C","E","")</f>
        <v/>
      </c>
      <c r="BC181" s="276"/>
      <c r="BD181" s="275" t="str">
        <f>IF('Fun Patches'!AE54="C","E","")</f>
        <v/>
      </c>
      <c r="BE181" s="276"/>
      <c r="BF181" s="275" t="str">
        <f>IF('Fun Patches'!AF54="C","E","")</f>
        <v/>
      </c>
      <c r="BG181" s="276"/>
      <c r="BH181" s="275" t="str">
        <f>IF('Fun Patches'!AG54="C","E","")</f>
        <v/>
      </c>
      <c r="BI181" s="277"/>
    </row>
    <row r="182" spans="1:61" ht="13.5" thickTop="1"/>
  </sheetData>
  <sheetProtection algorithmName="SHA-512" hashValue="y4CzTWH9a8/TAoinuxCfcXr7TaTskSdunaLl8EAa7OLZb3iKnwreYaV+Ye/78aFFdMB0G7gj6xlBh9YwlX1skw==" saltValue="tiKMvHnddwltDxpqrFX9zw==" spinCount="100000" sheet="1" objects="1" scenarios="1" selectLockedCells="1"/>
  <protectedRanges>
    <protectedRange sqref="E84 G84 I84 K84 M84 O84 Q84 S84 U84 W84 Y84 AC84 AE84 K100 Y100 G100 M100 O100 E100 S100 U100 W100 AC100 Q100 I100 AE100 AI84 AK84 AM84 AO84 AQ84 AS84 AU84 AW84 AY84 BA84 BC84 BG84 BI84 AO100 BC100 AK100 AQ100 AS100 AI100 AW100 AY100 BA100 BG100 AU100 AM100 BI100 AA3:AA54 C3:C54 E3:E56 G3:G56 I3:I56 K3:K56 M3:M56 O3:O56 Q3:Q56 S3:S56 U3:U56 W3:W56 Y3:Y56 AC3:AC56 AE3:AE56 BE3:BE54 AG3:AG54 AI3:AI56 AK3:AK56 AM3:AM56 AO3:AO56 AQ3:AQ56 AS3:AS56 AU3:AU56 AW3:AW56 AY3:AY56 BA3:BA56 BC3:BC56 BG3:BG56 BI3:BI56" name="Range1"/>
  </protectedRanges>
  <sortState xmlns:xlrd2="http://schemas.microsoft.com/office/spreadsheetml/2017/richdata2" ref="A3:AE40">
    <sortCondition ref="A3:A40"/>
  </sortState>
  <mergeCells count="30">
    <mergeCell ref="AZ1:BA1"/>
    <mergeCell ref="BB1:BC1"/>
    <mergeCell ref="BD1:BE1"/>
    <mergeCell ref="BF1:BG1"/>
    <mergeCell ref="BH1:BI1"/>
    <mergeCell ref="AP1:AQ1"/>
    <mergeCell ref="AR1:AS1"/>
    <mergeCell ref="AT1:AU1"/>
    <mergeCell ref="AV1:AW1"/>
    <mergeCell ref="AX1:AY1"/>
    <mergeCell ref="AF1:AG1"/>
    <mergeCell ref="AH1:AI1"/>
    <mergeCell ref="AJ1:AK1"/>
    <mergeCell ref="AL1:AM1"/>
    <mergeCell ref="AN1:AO1"/>
    <mergeCell ref="Z1:AA1"/>
    <mergeCell ref="AB1:AC1"/>
    <mergeCell ref="AD1:AE1"/>
    <mergeCell ref="N1:O1"/>
    <mergeCell ref="P1:Q1"/>
    <mergeCell ref="R1:S1"/>
    <mergeCell ref="T1:U1"/>
    <mergeCell ref="V1:W1"/>
    <mergeCell ref="X1:Y1"/>
    <mergeCell ref="L1:M1"/>
    <mergeCell ref="B1:C1"/>
    <mergeCell ref="D1:E1"/>
    <mergeCell ref="F1:G1"/>
    <mergeCell ref="H1:I1"/>
    <mergeCell ref="J1:K1"/>
  </mergeCells>
  <conditionalFormatting sqref="AD40 AB40 Z40 X40 V40 T40 R40 P40 N40 L40 J40 H40 F40 D40 B40 B57:B60 D57:D60 F57:F60 H57:H60 J57:J60 L57:L60 N57:N60 P57:P60 R57:R60 T57:T60 V57:V60 X57:X60 Z57:Z60 AB57:AB60 AD57:AD60 B62:B65 D62:D65 F62:F65 H62:H65 J62:J65 L62:L65 N62:N65 P62:P65 R62:R65 T62:T65 V62:V65 X62:X65 Z62:Z65 AB62:AB65 AD62:AD65 B55 D55 F55 H55 J55 L55 N55 P55 R55 T55 V55 X55 Z55 AB55 AD55 B67:B70 D67:D70 F67:F70 H67:H70 J67:J70 L67:L70 N67:N70 P67:P70 R67:R70 T67:T70 V67:V70 X67:X70 Z67:Z70 AB67:AB70 AD67:AD70 B72:B73 D72:D73 F72:F73 H72:H73 J72:J73 L72:L73 N72:N73 P72:P73 R72:R73 T72:T73 V72:V73 X72:X73 Z72:Z73 AB72:AB73 AD72:AD73 B85:B181 D85:D181 F85:F181 H85:H181 J85:J181 L85:L181 N85:N181 P85:P181 R85:R181 T85:T181 V85:V181 X85:X181 Z85:Z181 AB85:AB181 AD85:AD181 AF85:AF181 AH85:AH181 AJ85:AJ181 AL85:AL181 AN85:AN181 AP85:AP181 AR85:AR181 AT85:AT181 AV85:AV181 AX85:AX181 AZ85:AZ181 BB85:BB181 BD85:BD181 BF85:BF181 BH85:BH181 B3:B30 D3:D30 F3:F30 H3:H30 J3:J30 L3:L30 N3:N30 P3:P30 R3:R30 T3:T30 V3:V30 X3:X30 Z3:Z30 AB3:AB30 AD3:AD30 AD32:AD36 AB32:AB36 Z32:Z36 X32:X36 V32:V36 T32:T36 R32:R36 P32:P36 N32:N36 L32:L36 J32:J36 H32:H36 F32:F36 D32:D36 B32:B36 AD78:AD79 AB78:AB79 Z78:Z79 X78:X79 V78:V79 T78:T79 R78:R79 P78:P79 N78:N79 L78:L79 J78:J79 H78:H79 F78:F79 D78:D79 B78:B79 B81:B82 D81:D82 F81:F82 H81:H82 J81:J82 L81:L82 N81:N82 P81:P82 R81:R82 T81:T82 V81:V82 X81:X82 Z81:Z82 AB81:AB82 AD81:AD82">
    <cfRule type="expression" dxfId="396" priority="35" stopIfTrue="1">
      <formula>IF(B3="E",IF(C3="",1,0),0)</formula>
    </cfRule>
  </conditionalFormatting>
  <conditionalFormatting sqref="AD31 AB31 Z31 X31 V31 T31 R31 P31 N31 L31 J31 H31 F31 D31 B31">
    <cfRule type="expression" dxfId="395" priority="34" stopIfTrue="1">
      <formula>IF(B31="E",IF(C31="",1,0),0)</formula>
    </cfRule>
  </conditionalFormatting>
  <conditionalFormatting sqref="AD37:AD39 AB37:AB39 Z37:Z39 X37:X39 V37:V39 T37:T39 R37:R39 P37:P39 N37:N39 L37:L39 J37:J39 H37:H39 F37:F39 D37:D39 B37:B39">
    <cfRule type="expression" dxfId="394" priority="33" stopIfTrue="1">
      <formula>IF(B37="E",IF(C37="",1,0),0)</formula>
    </cfRule>
  </conditionalFormatting>
  <conditionalFormatting sqref="B41:B42 D41:D42 F41:F42 H41:H42 J41:J42 L41:L42 N41:N42 P41:P42 R41:R42 T41:T42 V41:V42 X41:X42 Z41:Z42 AB41:AB42 AD41:AD42 AD51 AB51 Z51 X51 V51 T51 R51 P51 N51 L51 J51 H51 F51 D51 B51">
    <cfRule type="expression" dxfId="393" priority="31" stopIfTrue="1">
      <formula>IF(B41="E",IF(C41="",1,0),0)</formula>
    </cfRule>
  </conditionalFormatting>
  <conditionalFormatting sqref="B52:B54 D52:D54 F52:F54 H52:H54 J52:J54 L52:L54 N52:N54 P52:P54 R52:R54 T52:T54 V52:V54 X52:X54 Z52:Z54 AB52:AB54 AD52:AD54">
    <cfRule type="expression" dxfId="392" priority="30" stopIfTrue="1">
      <formula>IF(B52="E",IF(C52="",1,0),0)</formula>
    </cfRule>
  </conditionalFormatting>
  <conditionalFormatting sqref="AD47 AB47 Z47 X47 V47 T47 R47 P47 N47 L47 J47 H47 F47 D47 B47">
    <cfRule type="expression" dxfId="391" priority="29" stopIfTrue="1">
      <formula>IF(B47="E",IF(C47="",1,0),0)</formula>
    </cfRule>
  </conditionalFormatting>
  <conditionalFormatting sqref="B48:B50 D48:D50 F48:F50 H48:H50 J48:J50 L48:L50 N48:N50 P48:P50 R48:R50 T48:T50 V48:V50 X48:X50 Z48:Z50 AB48:AB50 AD48:AD50">
    <cfRule type="expression" dxfId="390" priority="28" stopIfTrue="1">
      <formula>IF(B48="E",IF(C48="",1,0),0)</formula>
    </cfRule>
  </conditionalFormatting>
  <conditionalFormatting sqref="AD43 AB43 Z43 X43 V43 T43 R43 P43 N43 L43 J43 H43 F43 D43 B43">
    <cfRule type="expression" dxfId="389" priority="27" stopIfTrue="1">
      <formula>IF(B43="E",IF(C43="",1,0),0)</formula>
    </cfRule>
  </conditionalFormatting>
  <conditionalFormatting sqref="B44:B46 D44:D46 F44:F46 H44:H46 J44:J46 L44:L46 N44:N46 P44:P46 R44:R46 T44:T46 V44:V46 X44:X46 Z44:Z46 AB44:AB46 AD44:AD46">
    <cfRule type="expression" dxfId="388" priority="26" stopIfTrue="1">
      <formula>IF(B44="E",IF(C44="",1,0),0)</formula>
    </cfRule>
  </conditionalFormatting>
  <conditionalFormatting sqref="B75 AD75:AD76 AB75:AB76 Z75:Z76 X75:X76 V75:V76 T75:T76 R75:R76 P75:P76 N75:N76 L75:L76 J75:J76 H75:H76 F75:F76 D75:D76">
    <cfRule type="expression" dxfId="387" priority="24" stopIfTrue="1">
      <formula>IF(B75="E",IF(C75="",1,0),0)</formula>
    </cfRule>
  </conditionalFormatting>
  <conditionalFormatting sqref="B77 D77 F77 H77 J77 L77 N77 P77 R77 T77 V77 X77 Z77 AB77 AD77">
    <cfRule type="expression" dxfId="386" priority="23" stopIfTrue="1">
      <formula>IF(B77="E",IF(C77="",1,0),0)</formula>
    </cfRule>
  </conditionalFormatting>
  <conditionalFormatting sqref="B80 D80 F80 H80 J80 L80 N80 P80 R80 T80 V80 X80 Z80 AB80 AD80">
    <cfRule type="expression" dxfId="385" priority="22" stopIfTrue="1">
      <formula>IF(B80="E",IF(C80="",1,0),0)</formula>
    </cfRule>
  </conditionalFormatting>
  <conditionalFormatting sqref="B83 D83 F83 H83 J83 L83 N83 P83 R83 T83 V83 X83 Z83 AB83 AD83">
    <cfRule type="expression" dxfId="384" priority="21" stopIfTrue="1">
      <formula>IF(B83="E",IF(C83="",1,0),0)</formula>
    </cfRule>
  </conditionalFormatting>
  <conditionalFormatting sqref="B76">
    <cfRule type="expression" dxfId="383" priority="20" stopIfTrue="1">
      <formula>IF(B76="E",IF(C76="",1,0),0)</formula>
    </cfRule>
  </conditionalFormatting>
  <conditionalFormatting sqref="BH40 BF40 BD40 BB40 AZ40 AX40 AV40 AT40 AR40 AP40 AN40 AL40 AJ40 AH40 AF40 AF57:AF60 AH57:AH60 AJ57:AJ60 AL57:AL60 AN57:AN60 AP57:AP60 AR57:AR60 AT57:AT60 AV57:AV60 AX57:AX60 AZ57:AZ60 BB57:BB60 BD57:BD60 BF57:BF60 BH57:BH60 AF62:AF65 AH62:AH65 AJ62:AJ65 AL62:AL65 AN62:AN65 AP62:AP65 AR62:AR65 AT62:AT65 AV62:AV65 AX62:AX65 AZ62:AZ65 BB62:BB65 BD62:BD65 BF62:BF65 BH62:BH65 AF55 AH55 AJ55 AL55 AN55 AP55 AR55 AT55 AV55 AX55 AZ55 BB55 BD55 BF55 BH55 AF67:AF70 AH67:AH70 AJ67:AJ70 AL67:AL70 AN67:AN70 AP67:AP70 AR67:AR70 AT67:AT70 AV67:AV70 AX67:AX70 AZ67:AZ70 BB67:BB70 BD67:BD70 BF67:BF70 BH67:BH70 AF72:AF73 AH72:AH73 AJ72:AJ73 AL72:AL73 AN72:AN73 AP72:AP73 AR72:AR73 AT72:AT73 AV72:AV73 AX72:AX73 AZ72:AZ73 BB72:BB73 BD72:BD73 BF72:BF73 BH72:BH73 AF3:AF30 AH3:AH30 AJ3:AJ30 AL3:AL30 AN3:AN30 AP3:AP30 AR3:AR30 AT3:AT30 AV3:AV30 AX3:AX30 AZ3:AZ30 BB3:BB30 BD3:BD30 BF3:BF30 BH3:BH30 BH32:BH36 BF32:BF36 BD32:BD36 BB32:BB36 AZ32:AZ36 AX32:AX36 AV32:AV36 AT32:AT36 AR32:AR36 AP32:AP36 AN32:AN36 AL32:AL36 AJ32:AJ36 AH32:AH36 AF32:AF36 BH78:BH79 BF78:BF79 BD78:BD79 BB78:BB79 AZ78:AZ79 AX78:AX79 AV78:AV79 AT78:AT79 AR78:AR79 AP78:AP79 AN78:AN79 AL78:AL79 AJ78:AJ79 AH78:AH79 AF78:AF79 AF81:AF82 AH81:AH82 AJ81:AJ82 AL81:AL82 AN81:AN82 AP81:AP82 AR81:AR82 AT81:AT82 AV81:AV82 AX81:AX82 AZ81:AZ82 BB81:BB82 BD81:BD82 BF81:BF82 BH81:BH82">
    <cfRule type="expression" dxfId="382" priority="17" stopIfTrue="1">
      <formula>IF(AF3="E",IF(AG3="",1,0),0)</formula>
    </cfRule>
  </conditionalFormatting>
  <conditionalFormatting sqref="BH31 BF31 BD31 BB31 AZ31 AX31 AV31 AT31 AR31 AP31 AN31 AL31 AJ31 AH31 AF31">
    <cfRule type="expression" dxfId="381" priority="16" stopIfTrue="1">
      <formula>IF(AF31="E",IF(AG31="",1,0),0)</formula>
    </cfRule>
  </conditionalFormatting>
  <conditionalFormatting sqref="BH37:BH39 BF37:BF39 BD37:BD39 BB37:BB39 AZ37:AZ39 AX37:AX39 AV37:AV39 AT37:AT39 AR37:AR39 AP37:AP39 AN37:AN39 AL37:AL39 AJ37:AJ39 AH37:AH39 AF37:AF39">
    <cfRule type="expression" dxfId="380" priority="15" stopIfTrue="1">
      <formula>IF(AF37="E",IF(AG37="",1,0),0)</formula>
    </cfRule>
  </conditionalFormatting>
  <conditionalFormatting sqref="AF41:AF42 AH41:AH42 AJ41:AJ42 AL41:AL42 AN41:AN42 AP41:AP42 AR41:AR42 AT41:AT42 AV41:AV42 AX41:AX42 AZ41:AZ42 BB41:BB42 BD41:BD42 BF41:BF42 BH41:BH42 BH51 BF51 BD51 BB51 AZ51 AX51 AV51 AT51 AR51 AP51 AN51 AL51 AJ51 AH51 AF51">
    <cfRule type="expression" dxfId="379" priority="14" stopIfTrue="1">
      <formula>IF(AF41="E",IF(AG41="",1,0),0)</formula>
    </cfRule>
  </conditionalFormatting>
  <conditionalFormatting sqref="AF52:AF54 AH52:AH54 AJ52:AJ54 AL52:AL54 AN52:AN54 AP52:AP54 AR52:AR54 AT52:AT54 AV52:AV54 AX52:AX54 AZ52:AZ54 BB52:BB54 BD52:BD54 BF52:BF54 BH52:BH54">
    <cfRule type="expression" dxfId="378" priority="13" stopIfTrue="1">
      <formula>IF(AF52="E",IF(AG52="",1,0),0)</formula>
    </cfRule>
  </conditionalFormatting>
  <conditionalFormatting sqref="BH47 BF47 BD47 BB47 AZ47 AX47 AV47 AT47 AR47 AP47 AN47 AL47 AJ47 AH47 AF47">
    <cfRule type="expression" dxfId="377" priority="12" stopIfTrue="1">
      <formula>IF(AF47="E",IF(AG47="",1,0),0)</formula>
    </cfRule>
  </conditionalFormatting>
  <conditionalFormatting sqref="AF48:AF50 AH48:AH50 AJ48:AJ50 AL48:AL50 AN48:AN50 AP48:AP50 AR48:AR50 AT48:AT50 AV48:AV50 AX48:AX50 AZ48:AZ50 BB48:BB50 BD48:BD50 BF48:BF50 BH48:BH50">
    <cfRule type="expression" dxfId="376" priority="11" stopIfTrue="1">
      <formula>IF(AF48="E",IF(AG48="",1,0),0)</formula>
    </cfRule>
  </conditionalFormatting>
  <conditionalFormatting sqref="BH43 BF43 BD43 BB43 AZ43 AX43 AV43 AT43 AR43 AP43 AN43 AL43 AJ43 AH43 AF43">
    <cfRule type="expression" dxfId="375" priority="10" stopIfTrue="1">
      <formula>IF(AF43="E",IF(AG43="",1,0),0)</formula>
    </cfRule>
  </conditionalFormatting>
  <conditionalFormatting sqref="AF44:AF46 AH44:AH46 AJ44:AJ46 AL44:AL46 AN44:AN46 AP44:AP46 AR44:AR46 AT44:AT46 AV44:AV46 AX44:AX46 AZ44:AZ46 BB44:BB46 BD44:BD46 BF44:BF46 BH44:BH46">
    <cfRule type="expression" dxfId="374" priority="9" stopIfTrue="1">
      <formula>IF(AF44="E",IF(AG44="",1,0),0)</formula>
    </cfRule>
  </conditionalFormatting>
  <conditionalFormatting sqref="BH75:BH76 BF75:BF76 BD75:BD76 BB75:BB76 AZ75:AZ76 AX75:AX76 AV75:AV76 AT75:AT76 AR75:AR76 AP75:AP76 AN75:AN76 AL75:AL76 AJ75:AJ76 AH75:AH76 AF75:AF76">
    <cfRule type="expression" dxfId="373" priority="8" stopIfTrue="1">
      <formula>IF(AF75="E",IF(AG75="",1,0),0)</formula>
    </cfRule>
  </conditionalFormatting>
  <conditionalFormatting sqref="AF77 AH77 AJ77 AL77 AN77 AP77 AR77 AT77 AV77 AX77 AZ77 BB77 BD77 BF77 BH77">
    <cfRule type="expression" dxfId="372" priority="7" stopIfTrue="1">
      <formula>IF(AF77="E",IF(AG77="",1,0),0)</formula>
    </cfRule>
  </conditionalFormatting>
  <conditionalFormatting sqref="AF80 AH80 AJ80 AL80 AN80 AP80 AR80 AT80 AV80 AX80 AZ80 BB80 BD80 BF80 BH80">
    <cfRule type="expression" dxfId="371" priority="6" stopIfTrue="1">
      <formula>IF(AF80="E",IF(AG80="",1,0),0)</formula>
    </cfRule>
  </conditionalFormatting>
  <conditionalFormatting sqref="AF83 AH83 AJ83 AL83 AN83 AP83 AR83 AT83 AV83 AX83 AZ83 BB83 BD83 BF83 BH83">
    <cfRule type="expression" dxfId="370" priority="5" stopIfTrue="1">
      <formula>IF(AF83="E",IF(AG83="",1,0),0)</formula>
    </cfRule>
  </conditionalFormatting>
  <pageMargins left="0.7" right="0.7" top="0.75" bottom="0.75" header="0.25" footer="0.25"/>
  <pageSetup scale="72" orientation="portrait" horizontalDpi="300" verticalDpi="300" r:id="rId1"/>
  <headerFooter>
    <oddHeader>&amp;C&amp;"Arial,Bold"&amp;14CadetteTrax&amp;12
Summary Page - &amp;D</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1D615-36C8-4A47-9A2E-A38BBEC41C76}">
  <sheetPr codeName="Sheet16">
    <tabColor theme="7" tint="-0.249977111117893"/>
  </sheetPr>
  <dimension ref="A1:Y83"/>
  <sheetViews>
    <sheetView showGridLines="0" zoomScaleNormal="100" workbookViewId="0">
      <selection activeCell="E4" sqref="E4"/>
    </sheetView>
  </sheetViews>
  <sheetFormatPr defaultColWidth="9.140625" defaultRowHeight="12.75"/>
  <cols>
    <col min="1" max="1" width="0.85546875" style="515" customWidth="1"/>
    <col min="2" max="2" width="18.42578125" style="515" customWidth="1"/>
    <col min="3" max="3" width="24.42578125" style="515" customWidth="1"/>
    <col min="4" max="6" width="6.7109375" style="523" customWidth="1"/>
    <col min="7" max="7" width="1.7109375" style="515" customWidth="1"/>
    <col min="8" max="8" width="18.42578125" style="515" customWidth="1"/>
    <col min="9" max="9" width="24.42578125" style="515" customWidth="1"/>
    <col min="10" max="12" width="6.7109375" style="523" customWidth="1"/>
    <col min="13" max="13" width="2.7109375" style="515" customWidth="1"/>
    <col min="14" max="14" width="0.85546875" style="515" customWidth="1"/>
    <col min="15" max="15" width="45.7109375" style="524" customWidth="1"/>
    <col min="16" max="18" width="6.7109375" style="523" customWidth="1"/>
    <col min="19" max="19" width="1.7109375" style="523" customWidth="1"/>
    <col min="20" max="20" width="45.7109375" style="524" customWidth="1"/>
    <col min="21" max="23" width="6.7109375" style="523" customWidth="1"/>
    <col min="24" max="24" width="2.7109375" style="525" customWidth="1"/>
    <col min="25" max="16384" width="9.140625" style="515"/>
  </cols>
  <sheetData>
    <row r="1" spans="2:23" ht="29.25" customHeight="1" thickBot="1">
      <c r="C1" s="516" t="s">
        <v>1150</v>
      </c>
      <c r="D1" s="517"/>
      <c r="E1" s="517"/>
      <c r="F1" s="517"/>
      <c r="G1" s="518"/>
      <c r="H1" s="519"/>
      <c r="I1" s="520"/>
      <c r="J1" s="519"/>
      <c r="K1" s="519"/>
      <c r="L1" s="519"/>
      <c r="M1" s="521" t="str">
        <f ca="1">MID(CELL("filename",A1),FIND(IF(ISERROR(FIND("]",CELL("filename",A1))),"$","]"),CELL("filename",A1))+1,256)</f>
        <v>Order</v>
      </c>
      <c r="O1" s="522"/>
    </row>
    <row r="2" spans="2:23" ht="12.95" customHeight="1">
      <c r="L2" s="526"/>
    </row>
    <row r="3" spans="2:23" ht="12.95" customHeight="1" thickBot="1"/>
    <row r="4" spans="2:23" ht="12.95" customHeight="1">
      <c r="B4" s="527"/>
      <c r="C4" s="528" t="s">
        <v>132</v>
      </c>
      <c r="D4" s="529" t="str">
        <f>IF((COUNTIF(Summary!$B$3:$BI$3,"E")-COUNTIF(Summary!$B$3:$BI$3,"Y")&gt;0),(COUNTIF(Summary!$B$3:$BI$3,"E")-COUNTIF(Summary!$B$3:$BI$3,"Y")),"")</f>
        <v/>
      </c>
      <c r="E4" s="563"/>
      <c r="F4" s="574" t="str">
        <f>IFERROR(IF(ISBLANK(D4)," ", IF(D4-E4&lt;=0,"none",D4-E4)), " ")</f>
        <v xml:space="preserve"> </v>
      </c>
      <c r="G4" s="515" t="str">
        <f>IF(COUNT(J5:J5)=3,MAX(J5:J5),"")</f>
        <v/>
      </c>
      <c r="H4" s="531"/>
      <c r="I4" s="532" t="s">
        <v>1151</v>
      </c>
      <c r="J4" s="533" t="str">
        <f>IF((COUNTIF(Summary!$B$57:$BI$57,"E")-COUNTIF(Summary!$B$57:$BI$57,"Y")&gt;0),(COUNTIF(Summary!$B$57:$BI$57,"E")-COUNTIF(Summary!$B$57:$BI$57,"Y")),"")</f>
        <v/>
      </c>
      <c r="K4" s="567"/>
      <c r="L4" s="530" t="str">
        <f t="shared" ref="L4:L9" si="0">IFERROR(IF(ISBLANK(J4)," ", IF(J4-K4&lt;=0,"none",J4-K4)), " ")</f>
        <v xml:space="preserve"> </v>
      </c>
      <c r="M4" s="521"/>
      <c r="O4" s="513" t="str">
        <f>'Fun Patches'!$C$5</f>
        <v>&lt;LIST PATCH HERE&gt;</v>
      </c>
      <c r="P4" s="533" t="str">
        <f>IF((COUNTIF(Summary!$B$132:$BI$132,"E")-COUNTIF(Summary!$B$132:$BI$132,"Y")&gt;0),(COUNTIF(Summary!$B$132:$BI$132,"E")-COUNTIF(Summary!$B$132:$BI$132,"Y")),"")</f>
        <v/>
      </c>
      <c r="Q4" s="563"/>
      <c r="R4" s="530" t="str">
        <f t="shared" ref="R4:R53" si="1">IFERROR(IF(ISBLANK(P4)," ", IF(P4-Q4&lt;=0,"none",P4-Q4)), " ")</f>
        <v xml:space="preserve"> </v>
      </c>
      <c r="T4" s="336"/>
      <c r="U4" s="337"/>
      <c r="V4" s="449"/>
      <c r="W4" s="530" t="str">
        <f t="shared" ref="W4:W67" si="2">IFERROR(IF(ISBLANK(U4)," ", IF(U4-V4&lt;=0,"none",U4-V4)), " ")</f>
        <v xml:space="preserve"> </v>
      </c>
    </row>
    <row r="5" spans="2:23" ht="12.95" customHeight="1" thickBot="1">
      <c r="B5" s="527"/>
      <c r="C5" s="534" t="s">
        <v>154</v>
      </c>
      <c r="D5" s="533" t="str">
        <f>IF((COUNTIF(Summary!$B$4:$BI$4,"E")-COUNTIF(Summary!$B$4:$BI$4,"Y")&gt;0),(COUNTIF(Summary!$B$4:$BI$4,"E")-COUNTIF(Summary!$B$4:$BI$4,"Y")),"")</f>
        <v/>
      </c>
      <c r="E5" s="564"/>
      <c r="F5" s="574" t="str">
        <f t="shared" ref="F5:F32" si="3">IFERROR(IF(ISBLANK(D5)," ", IF(D5-E5&lt;=0,"none",D5-E5)), " ")</f>
        <v xml:space="preserve"> </v>
      </c>
      <c r="H5" s="527"/>
      <c r="I5" s="535" t="s">
        <v>1152</v>
      </c>
      <c r="J5" s="536" t="str">
        <f>IF((COUNTIF(Summary!$B$60:$BI$60,"E")-COUNTIF(Summary!$B$60:$BI$60,"Y")&gt;0),(COUNTIF(Summary!$B$60:$BI$60,"E")-COUNTIF(Summary!$B$60:$BI$60,"Y")),"")</f>
        <v/>
      </c>
      <c r="K5" s="564"/>
      <c r="L5" s="537" t="str">
        <f t="shared" si="0"/>
        <v xml:space="preserve"> </v>
      </c>
      <c r="M5" s="521"/>
      <c r="O5" s="513" t="str">
        <f>'Fun Patches'!$C$6</f>
        <v>&lt;LIST PATCH HERE&gt;</v>
      </c>
      <c r="P5" s="533" t="str">
        <f>IF((COUNTIF(Summary!$B$133:$BI$133,"E")-COUNTIF(Summary!$B$133:$BI$133,"Y")&gt;0),(COUNTIF(Summary!$B$133:$BI$133,"E")-COUNTIF(Summary!$B$133:$BI$133,"Y")),"")</f>
        <v/>
      </c>
      <c r="Q5" s="564"/>
      <c r="R5" s="530" t="str">
        <f t="shared" si="1"/>
        <v xml:space="preserve"> </v>
      </c>
      <c r="T5" s="336"/>
      <c r="U5" s="337"/>
      <c r="V5" s="449"/>
      <c r="W5" s="530" t="str">
        <f t="shared" si="2"/>
        <v xml:space="preserve"> </v>
      </c>
    </row>
    <row r="6" spans="2:23" ht="12.95" customHeight="1" thickBot="1">
      <c r="B6" s="527"/>
      <c r="C6" s="538" t="s">
        <v>174</v>
      </c>
      <c r="D6" s="536" t="str">
        <f>IF((COUNTIF(Summary!$B$5:$BI$5,"E")-COUNTIF(Summary!$B$5:$BI$5,"Y")&gt;0),(COUNTIF(Summary!$B$5:$BI$5,"E")-COUNTIF(Summary!$B$5:$BI$5,"Y")),"")</f>
        <v/>
      </c>
      <c r="E6" s="565"/>
      <c r="F6" s="537" t="str">
        <f t="shared" si="3"/>
        <v xml:space="preserve"> </v>
      </c>
      <c r="H6" s="531"/>
      <c r="I6" s="539" t="s">
        <v>1153</v>
      </c>
      <c r="J6" s="529" t="str">
        <f>IF((COUNTIF(Summary!$B$62:$BI$62,"E")-COUNTIF(Summary!$B$62:$BI$62,"Y")&gt;0),(COUNTIF(Summary!$B$62:$BI$62,"E")-COUNTIF(Summary!$B$62:$BI$62,"Y")),"")</f>
        <v/>
      </c>
      <c r="K6" s="567"/>
      <c r="L6" s="540" t="str">
        <f t="shared" si="0"/>
        <v xml:space="preserve"> </v>
      </c>
      <c r="M6" s="521"/>
      <c r="O6" s="513" t="str">
        <f>'Fun Patches'!$C$7</f>
        <v>&lt;LIST PATCH HERE&gt;</v>
      </c>
      <c r="P6" s="533" t="str">
        <f>IF((COUNTIF(Summary!$B$134:$BI$134,"E")-COUNTIF(Summary!$B$134:$BI$134,"Y")&gt;0),(COUNTIF(Summary!$B$134:$BI$134,"E")-COUNTIF(Summary!$B$134:$BI$134,"Y")),"")</f>
        <v/>
      </c>
      <c r="Q6" s="564"/>
      <c r="R6" s="530" t="str">
        <f t="shared" si="1"/>
        <v xml:space="preserve"> </v>
      </c>
      <c r="T6" s="336"/>
      <c r="U6" s="337"/>
      <c r="V6" s="449"/>
      <c r="W6" s="530" t="str">
        <f t="shared" si="2"/>
        <v xml:space="preserve"> </v>
      </c>
    </row>
    <row r="7" spans="2:23" ht="12.95" customHeight="1" thickBot="1">
      <c r="B7" s="527"/>
      <c r="C7" s="541" t="s">
        <v>195</v>
      </c>
      <c r="D7" s="529" t="str">
        <f>IF((COUNTIF(Summary!$B$6:$BI$6,"E")-COUNTIF(Summary!$B$6:$BI$6,"Y")&gt;0),(COUNTIF(Summary!$B$6:$BI$6,"E")-COUNTIF(Summary!$B$6:$BI$6,"Y")),"")</f>
        <v/>
      </c>
      <c r="E7" s="563"/>
      <c r="F7" s="540" t="str">
        <f t="shared" si="3"/>
        <v xml:space="preserve"> </v>
      </c>
      <c r="H7" s="527"/>
      <c r="I7" s="535" t="s">
        <v>1152</v>
      </c>
      <c r="J7" s="536" t="str">
        <f>IF((COUNTIF(Summary!$B$65:$BI$65,"E")-COUNTIF(Summary!$B$65:$BI$65,"Y")&gt;0),(COUNTIF(Summary!$B$65:$BI$65,"E")-COUNTIF(Summary!$B$65:$BI$65,"Y")),"")</f>
        <v/>
      </c>
      <c r="K7" s="564"/>
      <c r="L7" s="537" t="str">
        <f t="shared" si="0"/>
        <v xml:space="preserve"> </v>
      </c>
      <c r="M7" s="521"/>
      <c r="O7" s="513" t="str">
        <f>'Fun Patches'!$C$8</f>
        <v>&lt;LIST PATCH HERE&gt;</v>
      </c>
      <c r="P7" s="533" t="str">
        <f>IF((COUNTIF(Summary!$B$135:$BI$135,"E")-COUNTIF(Summary!$B$135:$BI$135,"Y")&gt;0),(COUNTIF(Summary!$B$135:$BI$135,"E")-COUNTIF(Summary!$B$135:$BI$135,"Y")),"")</f>
        <v/>
      </c>
      <c r="Q7" s="564"/>
      <c r="R7" s="530" t="str">
        <f t="shared" si="1"/>
        <v xml:space="preserve"> </v>
      </c>
      <c r="T7" s="336"/>
      <c r="U7" s="337"/>
      <c r="V7" s="449"/>
      <c r="W7" s="530" t="str">
        <f t="shared" si="2"/>
        <v xml:space="preserve"> </v>
      </c>
    </row>
    <row r="8" spans="2:23" ht="12.95" customHeight="1" thickBot="1">
      <c r="B8" s="527"/>
      <c r="C8" s="542" t="s">
        <v>237</v>
      </c>
      <c r="D8" s="536" t="str">
        <f>IF((COUNTIF(Summary!$B$8:$BI$8,"E")-COUNTIF(Summary!$B$8:$BI$8,"Y")&gt;0),(COUNTIF(Summary!$B$8:$BI$8,"E")-COUNTIF(Summary!$B$8:$BI$8,"Y")),"")</f>
        <v/>
      </c>
      <c r="E8" s="448"/>
      <c r="F8" s="537" t="str">
        <f t="shared" si="3"/>
        <v xml:space="preserve"> </v>
      </c>
      <c r="G8" s="515" t="str">
        <f>IF(COUNT(J7:J7)=3,MAX(J7:J7),"")</f>
        <v/>
      </c>
      <c r="H8" s="531"/>
      <c r="I8" s="539" t="s">
        <v>1154</v>
      </c>
      <c r="J8" s="529" t="str">
        <f>IF((COUNTIF(Summary!$B$67:$BI$67,"E")-COUNTIF(Summary!$B$67:$BI$67,"Y")&gt;0),(COUNTIF(Summary!$B$67:$BI$67,"E")-COUNTIF(Summary!$B$67:$BI$67,"Y")),"")</f>
        <v/>
      </c>
      <c r="K8" s="567"/>
      <c r="L8" s="540" t="str">
        <f t="shared" si="0"/>
        <v xml:space="preserve"> </v>
      </c>
      <c r="M8" s="521"/>
      <c r="O8" s="513" t="str">
        <f>'Fun Patches'!$C$9</f>
        <v>&lt;LIST PATCH HERE&gt;</v>
      </c>
      <c r="P8" s="533" t="str">
        <f>IF((COUNTIF(Summary!$B$136:$BI$136,"E")-COUNTIF(Summary!$B$136:$BI$136,"Y")&gt;0),(COUNTIF(Summary!$B$136:$BI$136,"E")-COUNTIF(Summary!$B$136:$BI$136,"Y")),"")</f>
        <v/>
      </c>
      <c r="Q8" s="564"/>
      <c r="R8" s="530" t="str">
        <f t="shared" si="1"/>
        <v xml:space="preserve"> </v>
      </c>
      <c r="T8" s="336"/>
      <c r="U8" s="337"/>
      <c r="V8" s="449"/>
      <c r="W8" s="530" t="str">
        <f t="shared" si="2"/>
        <v xml:space="preserve"> </v>
      </c>
    </row>
    <row r="9" spans="2:23" ht="12.95" customHeight="1" thickBot="1">
      <c r="B9" s="527"/>
      <c r="C9" s="528" t="s">
        <v>281</v>
      </c>
      <c r="D9" s="529" t="str">
        <f>IF((COUNTIF(Summary!$B$11:$BI$11,"E")-COUNTIF(Summary!$B$11:$BI$11,"Y")&gt;0),(COUNTIF(Summary!$B$11:$BI$11,"E")-COUNTIF(Summary!$B$11:$BI$11,"Y")),"")</f>
        <v/>
      </c>
      <c r="E9" s="563"/>
      <c r="F9" s="540" t="str">
        <f t="shared" si="3"/>
        <v xml:space="preserve"> </v>
      </c>
      <c r="H9" s="527"/>
      <c r="I9" s="535" t="s">
        <v>1152</v>
      </c>
      <c r="J9" s="533" t="str">
        <f>IF((COUNTIF(Summary!$B$70:$BI$70,"E")-COUNTIF(Summary!$B$70:$BI$70,"Y")&gt;0),(COUNTIF(Summary!$B$70:$BI$70,"E")-COUNTIF(Summary!$B$70:$BI$70,"Y")),"")</f>
        <v/>
      </c>
      <c r="K9" s="564"/>
      <c r="L9" s="537" t="str">
        <f t="shared" si="0"/>
        <v xml:space="preserve"> </v>
      </c>
      <c r="M9" s="521"/>
      <c r="O9" s="513" t="str">
        <f>'Fun Patches'!$C$10</f>
        <v>&lt;LIST PATCH HERE&gt;</v>
      </c>
      <c r="P9" s="533" t="str">
        <f>IF((COUNTIF(Summary!$B$137:$BI$137,"E")-COUNTIF(Summary!$B$137:$BI$137,"Y")&gt;0),(COUNTIF(Summary!$B$137:$BI$137,"E")-COUNTIF(Summary!$B$137:$BI$137,"Y")),"")</f>
        <v/>
      </c>
      <c r="Q9" s="564"/>
      <c r="R9" s="530" t="str">
        <f t="shared" si="1"/>
        <v xml:space="preserve"> </v>
      </c>
      <c r="T9" s="336"/>
      <c r="U9" s="337"/>
      <c r="V9" s="449"/>
      <c r="W9" s="530" t="str">
        <f t="shared" si="2"/>
        <v xml:space="preserve"> </v>
      </c>
    </row>
    <row r="10" spans="2:23" ht="12.95" customHeight="1">
      <c r="B10" s="527"/>
      <c r="C10" s="534" t="s">
        <v>323</v>
      </c>
      <c r="D10" s="533" t="str">
        <f>IF((COUNTIF(Summary!$B$13:$BI$13,"E")-COUNTIF(Summary!$B$13:$BI$13,"Y")&gt;0),(COUNTIF(Summary!$B$13:$BI$13,"E")-COUNTIF(Summary!$B$13:$BI$13,"Y")),"")</f>
        <v/>
      </c>
      <c r="E10" s="449"/>
      <c r="F10" s="530" t="str">
        <f t="shared" si="3"/>
        <v xml:space="preserve"> </v>
      </c>
      <c r="H10" s="531"/>
      <c r="I10" s="539" t="s">
        <v>1155</v>
      </c>
      <c r="J10" s="446"/>
      <c r="K10" s="451"/>
      <c r="L10" s="543"/>
      <c r="M10" s="521"/>
      <c r="O10" s="513" t="str">
        <f>'Fun Patches'!$C$11</f>
        <v>&lt;LIST PATCH HERE&gt;</v>
      </c>
      <c r="P10" s="533" t="str">
        <f>IF((COUNTIF(Summary!$B$138:$BI$138,"E")-COUNTIF(Summary!$B$138:$BI$138,"Y")&gt;0),(COUNTIF(Summary!$B$138:$BI$138,"E")-COUNTIF(Summary!$B$138:$BI$138,"Y")),"")</f>
        <v/>
      </c>
      <c r="Q10" s="564"/>
      <c r="R10" s="530" t="str">
        <f t="shared" si="1"/>
        <v xml:space="preserve"> </v>
      </c>
      <c r="T10" s="336"/>
      <c r="U10" s="337"/>
      <c r="V10" s="449"/>
      <c r="W10" s="530" t="str">
        <f t="shared" si="2"/>
        <v xml:space="preserve"> </v>
      </c>
    </row>
    <row r="11" spans="2:23" ht="12.95" customHeight="1" thickBot="1">
      <c r="B11" s="527"/>
      <c r="C11" s="534" t="s">
        <v>343</v>
      </c>
      <c r="D11" s="536" t="str">
        <f>IF((COUNTIF(Summary!$B$14:$BI$14,"E")-COUNTIF(Summary!$B$14:$BI$14,"Y")&gt;0),(COUNTIF(Summary!$B$14:$BI$14,"E")-COUNTIF(Summary!$B$14:$BI$14,"Y")),"")</f>
        <v/>
      </c>
      <c r="E11" s="565"/>
      <c r="F11" s="537" t="str">
        <f t="shared" si="3"/>
        <v xml:space="preserve"> </v>
      </c>
      <c r="H11" s="527"/>
      <c r="I11" s="544" t="s">
        <v>1156</v>
      </c>
      <c r="J11" s="533" t="str">
        <f>IF((COUNTIF(Summary!$B$27:$BI$27,"E")-COUNTIF(Summary!$B$27:$BI$27,"Y")&gt;0),(COUNTIF(Summary!$B$27:$BI$27,"E")-COUNTIF(Summary!$B$27:$BI$27,"Y")),"")</f>
        <v/>
      </c>
      <c r="K11" s="564"/>
      <c r="L11" s="530" t="str">
        <f t="shared" ref="L11:L18" si="4">IFERROR(IF(ISBLANK(J11)," ", IF(J11-K11&lt;=0,"none",J11-K11)), " ")</f>
        <v xml:space="preserve"> </v>
      </c>
      <c r="M11" s="521"/>
      <c r="O11" s="513" t="str">
        <f>'Fun Patches'!$C$12</f>
        <v>&lt;LIST PATCH HERE&gt;</v>
      </c>
      <c r="P11" s="533" t="str">
        <f>IF((COUNTIF(Summary!$B$139:$BI$139,"E")-COUNTIF(Summary!$B$139:$BI$139,"Y")&gt;0),(COUNTIF(Summary!$B$139:$BI$139,"E")-COUNTIF(Summary!$B$139:$BI$139,"Y")),"")</f>
        <v/>
      </c>
      <c r="Q11" s="564"/>
      <c r="R11" s="530" t="str">
        <f t="shared" si="1"/>
        <v xml:space="preserve"> </v>
      </c>
      <c r="T11" s="336"/>
      <c r="U11" s="337"/>
      <c r="V11" s="449"/>
      <c r="W11" s="530" t="str">
        <f t="shared" si="2"/>
        <v xml:space="preserve"> </v>
      </c>
    </row>
    <row r="12" spans="2:23" ht="12.95" customHeight="1">
      <c r="B12" s="527"/>
      <c r="C12" s="541" t="s">
        <v>364</v>
      </c>
      <c r="D12" s="529" t="str">
        <f>IF((COUNTIF(Summary!$B$15:$BI$15,"E")-COUNTIF(Summary!$B$15:$BI$15,"Y")&gt;0),(COUNTIF(Summary!$B$15:$BI$15,"E")-COUNTIF(Summary!$B$15:$BI$15,"Y")),"")</f>
        <v/>
      </c>
      <c r="E12" s="563"/>
      <c r="F12" s="540" t="str">
        <f t="shared" si="3"/>
        <v xml:space="preserve"> </v>
      </c>
      <c r="G12" s="515" t="str">
        <f>IF(COUNT(J9:J9)=3,MAX(J9:J9),"")</f>
        <v/>
      </c>
      <c r="H12" s="527"/>
      <c r="I12" s="544" t="s">
        <v>1157</v>
      </c>
      <c r="J12" s="533" t="str">
        <f>IF((COUNTIF(Summary!$B$40:$BI$40,"E")-COUNTIF(Summary!$B$40:$BI$40,"Y")&gt;0),(COUNTIF(Summary!$B$40:$BI$40,"E")-COUNTIF(Summary!$B$40:$BI$40,"Y")),"")</f>
        <v/>
      </c>
      <c r="K12" s="564"/>
      <c r="L12" s="530" t="str">
        <f t="shared" si="4"/>
        <v xml:space="preserve"> </v>
      </c>
      <c r="M12" s="521"/>
      <c r="O12" s="513" t="str">
        <f>'Fun Patches'!$C$13</f>
        <v>&lt;LIST PATCH HERE&gt;</v>
      </c>
      <c r="P12" s="533" t="str">
        <f>IF((COUNTIF(Summary!$B$140:$BI$140,"E")-COUNTIF(Summary!$B$140:$BI$140,"Y")&gt;0),(COUNTIF(Summary!$B$140:$BI$140,"E")-COUNTIF(Summary!$B$140:$BI$140,"Y")),"")</f>
        <v/>
      </c>
      <c r="Q12" s="564"/>
      <c r="R12" s="530" t="str">
        <f t="shared" si="1"/>
        <v xml:space="preserve"> </v>
      </c>
      <c r="T12" s="336"/>
      <c r="U12" s="337"/>
      <c r="V12" s="449"/>
      <c r="W12" s="530" t="str">
        <f t="shared" si="2"/>
        <v xml:space="preserve"> </v>
      </c>
    </row>
    <row r="13" spans="2:23" ht="12.95" customHeight="1" thickBot="1">
      <c r="B13" s="527"/>
      <c r="C13" s="542" t="s">
        <v>385</v>
      </c>
      <c r="D13" s="536" t="str">
        <f>IF((COUNTIF(Summary!$B$16:$BI$16,"E")-COUNTIF(Summary!$B$16:$BI$16,"Y")&gt;0),(COUNTIF(Summary!$B$16:$BI$16,"E")-COUNTIF(Summary!$B$16:$BI$16,"Y")),"")</f>
        <v/>
      </c>
      <c r="E13" s="565"/>
      <c r="F13" s="537" t="str">
        <f t="shared" si="3"/>
        <v xml:space="preserve"> </v>
      </c>
      <c r="H13" s="527"/>
      <c r="I13" s="545" t="s">
        <v>1158</v>
      </c>
      <c r="J13" s="536" t="str">
        <f>IF((COUNTIF(Summary!$B$29:$BI$29,"E")-COUNTIF(Summary!$B$29:$BI$29,"Y")&gt;0),(COUNTIF(Summary!$B$29:$BI$29,"E")-COUNTIF(Summary!$B$29:$BI$29,"Y")),"")</f>
        <v/>
      </c>
      <c r="K13" s="565"/>
      <c r="L13" s="537" t="str">
        <f t="shared" si="4"/>
        <v xml:space="preserve"> </v>
      </c>
      <c r="M13" s="521"/>
      <c r="O13" s="513" t="str">
        <f>'Fun Patches'!$C$14</f>
        <v>&lt;LIST PATCH HERE&gt;</v>
      </c>
      <c r="P13" s="533" t="str">
        <f>IF((COUNTIF(Summary!$B$141:$BI$141,"E")-COUNTIF(Summary!$B$141:$BI$141,"Y")&gt;0),(COUNTIF(Summary!$B$141:$BI$141,"E")-COUNTIF(Summary!$B$141:$BI$141,"Y")),"")</f>
        <v/>
      </c>
      <c r="Q13" s="564"/>
      <c r="R13" s="530" t="str">
        <f t="shared" si="1"/>
        <v xml:space="preserve"> </v>
      </c>
      <c r="T13" s="336"/>
      <c r="U13" s="337"/>
      <c r="V13" s="449"/>
      <c r="W13" s="530" t="str">
        <f t="shared" si="2"/>
        <v xml:space="preserve"> </v>
      </c>
    </row>
    <row r="14" spans="2:23" ht="12.95" customHeight="1">
      <c r="B14" s="527"/>
      <c r="C14" s="534" t="s">
        <v>406</v>
      </c>
      <c r="D14" s="529" t="str">
        <f>IF((COUNTIF(Summary!$B$17:$BI$17,"E")-COUNTIF(Summary!$B$17:$BI$17,"Y")&gt;0),(COUNTIF(Summary!$B$17:$BI$17,"E")-COUNTIF(Summary!$B$17:$BI$17,"Y")),"")</f>
        <v/>
      </c>
      <c r="E14" s="563"/>
      <c r="F14" s="540" t="str">
        <f t="shared" si="3"/>
        <v xml:space="preserve"> </v>
      </c>
      <c r="H14" s="527"/>
      <c r="I14" s="546" t="s">
        <v>1159</v>
      </c>
      <c r="J14" s="547" t="str">
        <f>IF((COUNTIF(Summary!$B$72:$BI$72,"E")-COUNTIF(Summary!$B$72:$BI$72,"Y")+COUNTIF(Summary!$B$76:$BI$76,"E")-COUNTIF(Summary!$B$76:$BI$76,"Y")+COUNTIF(Summary!$B$79:$BI$79,"E")-COUNTIF(Summary!$B$79:$BI$79,"Y")+COUNTIF(Summary!$B$82:$BI$82,"E")-COUNTIF(Summary!$B$82:$BI$82,"Y"))&gt;0,IF((COUNTIF(Summary!$B$72:$BI$72,"E")-COUNTIF(Summary!$B$72:$BI$72,"Y")&gt;0),(COUNTIF(Summary!$B$72:$BI$72,"E")-COUNTIF(Summary!$B$72:$BI$72,"Y")),0)+IF((COUNTIF(Summary!$B$76:$BI$76,"E")-COUNTIF(Summary!$B$76:$BI$76,"Y")&gt;0),(COUNTIF(Summary!$B$76:$BI$76,"E")-COUNTIF(Summary!$B$76:$BI$76,"Y")),0)+IF((COUNTIF(Summary!$B$79:$BI$79,"E")-COUNTIF(Summary!$B$79:$BI$79,"Y")&gt;0),(COUNTIF(Summary!$B$79:$BI$79,"E")-COUNTIF(Summary!$B$79:$BI$79,"Y")),0)+IF((COUNTIF(Summary!$B$82:$BI$82,"E")-COUNTIF(Summary!$B$82:$BI$82,"Y")&gt;0),(COUNTIF(Summary!$B$82:$BI$82,"E")-COUNTIF(Summary!$B$82:$BI$82,"Y")),0),"")</f>
        <v/>
      </c>
      <c r="K14" s="567"/>
      <c r="L14" s="540" t="str">
        <f t="shared" si="4"/>
        <v xml:space="preserve"> </v>
      </c>
      <c r="M14" s="521"/>
      <c r="O14" s="513" t="str">
        <f>'Fun Patches'!$C$15</f>
        <v>&lt;LIST PATCH HERE&gt;</v>
      </c>
      <c r="P14" s="533" t="str">
        <f>IF((COUNTIF(Summary!$B$142:$BI$142,"E")-COUNTIF(Summary!$B$142:$BI$142,"Y")&gt;0),(COUNTIF(Summary!$B$142:$BI$142,"E")-COUNTIF(Summary!$B$142:$BI$142,"Y")),"")</f>
        <v/>
      </c>
      <c r="Q14" s="564"/>
      <c r="R14" s="530" t="str">
        <f t="shared" si="1"/>
        <v xml:space="preserve"> </v>
      </c>
      <c r="T14" s="336"/>
      <c r="U14" s="337"/>
      <c r="V14" s="449"/>
      <c r="W14" s="530" t="str">
        <f t="shared" si="2"/>
        <v xml:space="preserve"> </v>
      </c>
    </row>
    <row r="15" spans="2:23" ht="12.95" customHeight="1" thickBot="1">
      <c r="B15" s="527"/>
      <c r="C15" s="534" t="s">
        <v>427</v>
      </c>
      <c r="D15" s="533" t="str">
        <f>IF((COUNTIF(Summary!$B$18:$BI$18,"E")-COUNTIF(Summary!$B$18:$BI$18,"Y")&gt;0),(COUNTIF(Summary!$B$18:$BI$18,"E")-COUNTIF(Summary!$B$18:$BI$18,"Y")),"")</f>
        <v/>
      </c>
      <c r="E15" s="564"/>
      <c r="F15" s="530" t="str">
        <f t="shared" si="3"/>
        <v xml:space="preserve"> </v>
      </c>
      <c r="H15" s="531"/>
      <c r="I15" s="548" t="s">
        <v>1152</v>
      </c>
      <c r="J15" s="549" t="str">
        <f>IF((COUNTIF(Summary!$B$73:$BI$73,"E")-COUNTIF(Summary!$B$73:$BI$73,"Y")+COUNTIF(Summary!$B$77:$BI$77,"E")-COUNTIF(Summary!$B$77:$BI$77,"Y")+COUNTIF(Summary!$B$80:$BI$80,"E")-COUNTIF(Summary!$B$80:$BI$80,"Y")+COUNTIF(Summary!$B$83:$BI$83,"E")-COUNTIF(Summary!$B$83:$BI$83,"Y"))&gt;0,IF((COUNTIF(Summary!$B$73:$BI$73,"E")-COUNTIF(Summary!$B$73:$BI$73,"Y")&gt;0),(COUNTIF(Summary!$B$73:$BI$73,"E")-COUNTIF(Summary!$B$73:$BI$73,"Y")),0)+IF((COUNTIF(Summary!$B$77:$BI$77,"E")-COUNTIF(Summary!$B$77:$BI$77,"Y")&gt;0),(COUNTIF(Summary!$B$77:$BI$77,"E")-COUNTIF(Summary!$B$77:$BI$77,"Y")),0)+IF((COUNTIF(Summary!$B$80:$BI$80,"E")-COUNTIF(Summary!$B$80:$BI$80,"Y")&gt;0),(COUNTIF(Summary!$B$80:$BI$80,"E")-COUNTIF(Summary!$B$80:$BI$80,"Y")),0)+IF((COUNTIF(Summary!$B$83:$BI$83,"E")-COUNTIF(Summary!$B$83:$BI$83,"Y")&gt;0),(COUNTIF(Summary!$B$83:$BI$83,"E")-COUNTIF(Summary!$B$83:$BI$83,"Y")),0),"")</f>
        <v/>
      </c>
      <c r="K15" s="566"/>
      <c r="L15" s="537" t="str">
        <f t="shared" si="4"/>
        <v xml:space="preserve"> </v>
      </c>
      <c r="M15" s="521"/>
      <c r="O15" s="513" t="str">
        <f>'Fun Patches'!$C$16</f>
        <v>&lt;LIST PATCH HERE&gt;</v>
      </c>
      <c r="P15" s="533" t="str">
        <f>IF((COUNTIF(Summary!$B$143:$BI$143,"E")-COUNTIF(Summary!$B$143:$BI$143,"Y")&gt;0),(COUNTIF(Summary!$B$143:$BI$143,"E")-COUNTIF(Summary!$B$143:$BI$143,"Y")),"")</f>
        <v/>
      </c>
      <c r="Q15" s="564"/>
      <c r="R15" s="530" t="str">
        <f t="shared" si="1"/>
        <v xml:space="preserve"> </v>
      </c>
      <c r="T15" s="336"/>
      <c r="U15" s="337"/>
      <c r="V15" s="449"/>
      <c r="W15" s="530" t="str">
        <f t="shared" si="2"/>
        <v xml:space="preserve"> </v>
      </c>
    </row>
    <row r="16" spans="2:23" ht="12.95" customHeight="1" thickBot="1">
      <c r="B16" s="527"/>
      <c r="C16" s="534" t="s">
        <v>469</v>
      </c>
      <c r="D16" s="536" t="str">
        <f>IF((COUNTIF(Summary!$B$20:$BI$20,"E")-COUNTIF(Summary!$B$20:$BI$20,"Y")&gt;0),(COUNTIF(Summary!$B$20:$BI$20,"E")-COUNTIF(Summary!$B$20:$BI$20,"Y")),"")</f>
        <v/>
      </c>
      <c r="E16" s="565"/>
      <c r="F16" s="537" t="str">
        <f t="shared" si="3"/>
        <v xml:space="preserve"> </v>
      </c>
      <c r="G16" s="515" t="str">
        <f>IF(COUNT(J11:J14)=4,MAX(J11:J14),"")</f>
        <v/>
      </c>
      <c r="H16" s="527"/>
      <c r="I16" s="550" t="s">
        <v>995</v>
      </c>
      <c r="J16" s="529" t="str">
        <f>IF((COUNTIF(Summary!$B$75:$BI$75,"E")-COUNTIF(Summary!$B$75:$BI$75,"Y")&gt;0),(COUNTIF(Summary!$B$75:$BI$75,"E")-COUNTIF(Summary!$B$75:$BI$75,"Y")),"")</f>
        <v/>
      </c>
      <c r="K16" s="568"/>
      <c r="L16" s="540" t="str">
        <f t="shared" si="4"/>
        <v xml:space="preserve"> </v>
      </c>
      <c r="M16" s="521"/>
      <c r="O16" s="513" t="str">
        <f>'Fun Patches'!$C$17</f>
        <v>&lt;LIST PATCH HERE&gt;</v>
      </c>
      <c r="P16" s="533" t="str">
        <f>IF((COUNTIF(Summary!$B$144:$BI$144,"E")-COUNTIF(Summary!$B$144:$BI$144,"Y")&gt;0),(COUNTIF(Summary!$B$144:$BI$144,"E")-COUNTIF(Summary!$B$144:$BI$144,"Y")),"")</f>
        <v/>
      </c>
      <c r="Q16" s="564"/>
      <c r="R16" s="530" t="str">
        <f t="shared" si="1"/>
        <v xml:space="preserve"> </v>
      </c>
      <c r="T16" s="336"/>
      <c r="U16" s="337"/>
      <c r="V16" s="449"/>
      <c r="W16" s="530" t="str">
        <f t="shared" si="2"/>
        <v xml:space="preserve"> </v>
      </c>
    </row>
    <row r="17" spans="2:23" ht="12.95" customHeight="1">
      <c r="B17" s="527"/>
      <c r="C17" s="541" t="s">
        <v>490</v>
      </c>
      <c r="D17" s="529" t="str">
        <f>IF((COUNTIF(Summary!$B$21:$BI$21,"E")-COUNTIF(Summary!$B$21:$BI$21,"Y")&gt;0),(COUNTIF(Summary!$B$21:$BI$21,"E")-COUNTIF(Summary!$B$21:$BI$21,"Y")),"")</f>
        <v/>
      </c>
      <c r="E17" s="563"/>
      <c r="F17" s="540" t="str">
        <f t="shared" si="3"/>
        <v xml:space="preserve"> </v>
      </c>
      <c r="H17" s="527"/>
      <c r="I17" s="534" t="s">
        <v>1003</v>
      </c>
      <c r="J17" s="533" t="str">
        <f>IF((COUNTIF(Summary!$B$78:$BI$78,"E")-COUNTIF(Summary!$B$78:$BI$78,"Y")&gt;0),(COUNTIF(Summary!$B$78:$BI$78,"E")-COUNTIF(Summary!$B$78:$BI$78,"Y")),"")</f>
        <v/>
      </c>
      <c r="K17" s="564"/>
      <c r="L17" s="530" t="str">
        <f t="shared" si="4"/>
        <v xml:space="preserve"> </v>
      </c>
      <c r="M17" s="521"/>
      <c r="O17" s="513" t="str">
        <f>'Fun Patches'!$C$18</f>
        <v>&lt;LIST PATCH HERE&gt;</v>
      </c>
      <c r="P17" s="533" t="str">
        <f>IF((COUNTIF(Summary!$B$145:$BI$145,"E")-COUNTIF(Summary!$B$145:$BI$145,"Y")&gt;0),(COUNTIF(Summary!$B$145:$BI$145,"E")-COUNTIF(Summary!$B$145:$BI$145,"Y")),"")</f>
        <v/>
      </c>
      <c r="Q17" s="564"/>
      <c r="R17" s="530" t="str">
        <f t="shared" si="1"/>
        <v xml:space="preserve"> </v>
      </c>
      <c r="T17" s="336"/>
      <c r="U17" s="337"/>
      <c r="V17" s="449"/>
      <c r="W17" s="530" t="str">
        <f t="shared" si="2"/>
        <v xml:space="preserve"> </v>
      </c>
    </row>
    <row r="18" spans="2:23" ht="12.95" customHeight="1" thickBot="1">
      <c r="B18" s="527"/>
      <c r="C18" s="542" t="s">
        <v>510</v>
      </c>
      <c r="D18" s="536" t="str">
        <f>IF((COUNTIF(Summary!$B$22:$BI$22,"E")-COUNTIF(Summary!$B$22:$BI$22,"Y")&gt;0),(COUNTIF(Summary!$B$22:$BI$22,"E")-COUNTIF(Summary!$B$22:$BI$22,"Y")),"")</f>
        <v/>
      </c>
      <c r="E18" s="565"/>
      <c r="F18" s="537" t="str">
        <f t="shared" si="3"/>
        <v xml:space="preserve"> </v>
      </c>
      <c r="H18" s="527"/>
      <c r="I18" s="551" t="s">
        <v>1009</v>
      </c>
      <c r="J18" s="533" t="str">
        <f>IF((COUNTIF(Summary!$B$81:$BI$81,"E")-COUNTIF(Summary!$B$81:$BI$81,"Y")&gt;0),(COUNTIF(Summary!$B$81:$BI$81,"E")-COUNTIF(Summary!$B$81:$BI$81,"Y")),"")</f>
        <v/>
      </c>
      <c r="K18" s="564"/>
      <c r="L18" s="530" t="str">
        <f t="shared" si="4"/>
        <v xml:space="preserve"> </v>
      </c>
      <c r="M18" s="521"/>
      <c r="O18" s="513" t="str">
        <f>'Fun Patches'!$C$19</f>
        <v>&lt;LIST PATCH HERE&gt;</v>
      </c>
      <c r="P18" s="533" t="str">
        <f>IF((COUNTIF(Summary!$B$146:$BI$146,"E")-COUNTIF(Summary!$B$146:$BI$146,"Y")&gt;0),(COUNTIF(Summary!$B$146:$BI$146,"E")-COUNTIF(Summary!$B$146:$BI$146,"Y")),"")</f>
        <v/>
      </c>
      <c r="Q18" s="564"/>
      <c r="R18" s="530" t="str">
        <f t="shared" si="1"/>
        <v xml:space="preserve"> </v>
      </c>
      <c r="T18" s="336"/>
      <c r="U18" s="337"/>
      <c r="V18" s="449"/>
      <c r="W18" s="530" t="str">
        <f t="shared" si="2"/>
        <v xml:space="preserve"> </v>
      </c>
    </row>
    <row r="19" spans="2:23" ht="12.95" customHeight="1">
      <c r="B19" s="527"/>
      <c r="C19" s="534" t="s">
        <v>531</v>
      </c>
      <c r="D19" s="529" t="str">
        <f>IF((COUNTIF(Summary!$B$23:$BI$23,"E")-COUNTIF(Summary!$B$23:$BI$23,"Y")&gt;0),(COUNTIF(Summary!$B$23:$BI$23,"E")-COUNTIF(Summary!$B$23:$BI$23,"Y")),"")</f>
        <v/>
      </c>
      <c r="E19" s="563"/>
      <c r="F19" s="540" t="str">
        <f t="shared" si="3"/>
        <v xml:space="preserve"> </v>
      </c>
      <c r="M19" s="521"/>
      <c r="O19" s="513" t="str">
        <f>'Fun Patches'!$C$20</f>
        <v>&lt;LIST PATCH HERE&gt;</v>
      </c>
      <c r="P19" s="533" t="str">
        <f>IF((COUNTIF(Summary!$B$147:$BI$147,"E")-COUNTIF(Summary!$B$147:$BI$147,"Y")&gt;0),(COUNTIF(Summary!$B$147:$BI$147,"E")-COUNTIF(Summary!$B$147:$BI$147,"Y")),"")</f>
        <v/>
      </c>
      <c r="Q19" s="564"/>
      <c r="R19" s="530" t="str">
        <f t="shared" si="1"/>
        <v xml:space="preserve"> </v>
      </c>
      <c r="T19" s="336"/>
      <c r="U19" s="337"/>
      <c r="V19" s="449"/>
      <c r="W19" s="530" t="str">
        <f t="shared" si="2"/>
        <v xml:space="preserve"> </v>
      </c>
    </row>
    <row r="20" spans="2:23" ht="12.95" customHeight="1">
      <c r="B20" s="527"/>
      <c r="C20" s="534" t="s">
        <v>563</v>
      </c>
      <c r="D20" s="529" t="str">
        <f>IF((COUNTIF(Summary!$B$25:$BI$25,"E")-COUNTIF(Summary!$B$25:$BI$25,"Y")&gt;0),(COUNTIF(Summary!$B$25:$BI$25,"E")-COUNTIF(Summary!$B$25:$BI$25,"Y")),"")</f>
        <v/>
      </c>
      <c r="E20" s="564"/>
      <c r="F20" s="530" t="str">
        <f t="shared" si="3"/>
        <v xml:space="preserve"> </v>
      </c>
      <c r="M20" s="521" t="str">
        <f>IF(COUNTIF(J11:J14,"E")=4,"C"," ")</f>
        <v xml:space="preserve"> </v>
      </c>
      <c r="O20" s="513" t="str">
        <f>'Fun Patches'!$C$21</f>
        <v>&lt;LIST PATCH HERE&gt;</v>
      </c>
      <c r="P20" s="533" t="str">
        <f>IF((COUNTIF(Summary!$B$148:$BI$148,"E")-COUNTIF(Summary!$B$148:$BI$148,"Y")&gt;0),(COUNTIF(Summary!$B$148:$BI$148,"E")-COUNTIF(Summary!$B$148:$BI$148,"Y")),"")</f>
        <v/>
      </c>
      <c r="Q20" s="564"/>
      <c r="R20" s="530" t="str">
        <f t="shared" si="1"/>
        <v xml:space="preserve"> </v>
      </c>
      <c r="T20" s="336"/>
      <c r="U20" s="337"/>
      <c r="V20" s="449"/>
      <c r="W20" s="530" t="str">
        <f t="shared" si="2"/>
        <v xml:space="preserve"> </v>
      </c>
    </row>
    <row r="21" spans="2:23" ht="12.95" customHeight="1" thickBot="1">
      <c r="B21" s="527"/>
      <c r="C21" s="534" t="s">
        <v>584</v>
      </c>
      <c r="D21" s="536" t="str">
        <f>IF((COUNTIF(Summary!$B$26:$BI$26,"E")-COUNTIF(Summary!$B$26:$BI$26,"Y")&gt;0),(COUNTIF(Summary!$B$26:$BI$26,"E")-COUNTIF(Summary!$B$26:$BI$26,"Y")),"")</f>
        <v/>
      </c>
      <c r="E21" s="565"/>
      <c r="F21" s="537" t="str">
        <f t="shared" si="3"/>
        <v xml:space="preserve"> </v>
      </c>
      <c r="G21" s="515" t="str">
        <f>IF(COUNT(J16:J16)=2,MAX(J16:J16),"")</f>
        <v/>
      </c>
      <c r="H21" s="705" t="str">
        <f>'Age-Level'!$C$186</f>
        <v>Investiture</v>
      </c>
      <c r="I21" s="705"/>
      <c r="J21" s="533" t="str">
        <f>IF((COUNTIF(Summary!$B$120:$BI$120,"E")-COUNTIF(Summary!$B$120:$BI$120,"Y")&gt;0),(COUNTIF(Summary!$B$120:$BI$120,"E")-COUNTIF(Summary!$B$120:$BI$120,"Y")),"")</f>
        <v/>
      </c>
      <c r="K21" s="564"/>
      <c r="L21" s="530" t="str">
        <f t="shared" ref="L21:L29" si="5">IFERROR(IF(ISBLANK(J21)," ", IF(J21-K21&lt;=0,"none",J21-K21)), " ")</f>
        <v xml:space="preserve"> </v>
      </c>
      <c r="M21" s="521"/>
      <c r="O21" s="513" t="str">
        <f>'Fun Patches'!$C$22</f>
        <v>&lt;LIST PATCH HERE&gt;</v>
      </c>
      <c r="P21" s="533" t="str">
        <f>IF((COUNTIF(Summary!$B$149:$BI$149,"E")-COUNTIF(Summary!$B$149:$BI$149,"Y")&gt;0),(COUNTIF(Summary!$B$149:$BI$149,"E")-COUNTIF(Summary!$B$149:$BI$149,"Y")),"")</f>
        <v/>
      </c>
      <c r="Q21" s="564"/>
      <c r="R21" s="530" t="str">
        <f t="shared" si="1"/>
        <v xml:space="preserve"> </v>
      </c>
      <c r="T21" s="336"/>
      <c r="U21" s="337"/>
      <c r="V21" s="449"/>
      <c r="W21" s="530" t="str">
        <f t="shared" si="2"/>
        <v xml:space="preserve"> </v>
      </c>
    </row>
    <row r="22" spans="2:23" ht="12.95" customHeight="1">
      <c r="B22" s="527"/>
      <c r="C22" s="541" t="s">
        <v>626</v>
      </c>
      <c r="D22" s="529" t="str">
        <f>IF((COUNTIF(Summary!$B$28:$BI$28,"E")-COUNTIF(Summary!$B$28:$BI$28,"Y")&gt;0),(COUNTIF(Summary!$B$28:$BI$28,"E")-COUNTIF(Summary!$B$28:$BI$28,"Y")),"")</f>
        <v/>
      </c>
      <c r="E22" s="563"/>
      <c r="F22" s="540" t="str">
        <f t="shared" si="3"/>
        <v xml:space="preserve"> </v>
      </c>
      <c r="H22" s="705" t="str">
        <f>'Age-Level'!$C$187</f>
        <v>Rededication (1st year)</v>
      </c>
      <c r="I22" s="705"/>
      <c r="J22" s="533" t="str">
        <f>IF((COUNTIF(Summary!$B$121:$BI$121,"E")-COUNTIF(Summary!$B$121:$BI$121,"Y")&gt;0),(COUNTIF(Summary!$B$121:$BI$121,"E")-COUNTIF(Summary!$B$121:$BI$121,"Y")),"")</f>
        <v/>
      </c>
      <c r="K22" s="564"/>
      <c r="L22" s="530" t="str">
        <f t="shared" si="5"/>
        <v xml:space="preserve"> </v>
      </c>
      <c r="M22" s="521"/>
      <c r="O22" s="513" t="str">
        <f>'Fun Patches'!$C$23</f>
        <v>&lt;LIST PATCH HERE&gt;</v>
      </c>
      <c r="P22" s="533" t="str">
        <f>IF((COUNTIF(Summary!$B$150:$BI$150,"E")-COUNTIF(Summary!$B$150:$BI$150,"Y")&gt;0),(COUNTIF(Summary!$B$150:$BI$150,"E")-COUNTIF(Summary!$B$150:$BI$150,"Y")),"")</f>
        <v/>
      </c>
      <c r="Q22" s="564"/>
      <c r="R22" s="530" t="str">
        <f t="shared" si="1"/>
        <v xml:space="preserve"> </v>
      </c>
      <c r="T22" s="336"/>
      <c r="U22" s="337"/>
      <c r="V22" s="449"/>
      <c r="W22" s="530" t="str">
        <f t="shared" si="2"/>
        <v xml:space="preserve"> </v>
      </c>
    </row>
    <row r="23" spans="2:23" ht="12.95" customHeight="1" thickBot="1">
      <c r="B23" s="527"/>
      <c r="C23" s="542" t="s">
        <v>668</v>
      </c>
      <c r="D23" s="536" t="str">
        <f>IF((COUNTIF(Summary!$B$30:$BI$30,"E")-COUNTIF(Summary!$B$30:$BI$30,"Y")&gt;0),(COUNTIF(Summary!$B$30:$BI$30,"E")-COUNTIF(Summary!$B$30:$BI$30,"Y")),"")</f>
        <v/>
      </c>
      <c r="E23" s="565"/>
      <c r="F23" s="537" t="str">
        <f t="shared" si="3"/>
        <v xml:space="preserve"> </v>
      </c>
      <c r="H23" s="705" t="str">
        <f>'Age-Level'!$C$188</f>
        <v>Rededication (2nd year)</v>
      </c>
      <c r="I23" s="705"/>
      <c r="J23" s="533" t="str">
        <f>IF((COUNTIF(Summary!$B$122:$BI$122,"E")-COUNTIF(Summary!$B$122:$BI$122,"Y")&gt;0),(COUNTIF(Summary!$B$122:$BI$122,"E")-COUNTIF(Summary!$B$122:$BI$122,"Y")),"")</f>
        <v/>
      </c>
      <c r="K23" s="564"/>
      <c r="L23" s="530" t="str">
        <f t="shared" si="5"/>
        <v xml:space="preserve"> </v>
      </c>
      <c r="M23" s="521" t="str">
        <f>IF(COUNTIF(J16:J16,"E")=2,"C"," ")</f>
        <v xml:space="preserve"> </v>
      </c>
      <c r="O23" s="513" t="str">
        <f>'Fun Patches'!$C$24</f>
        <v>&lt;LIST PATCH HERE&gt;</v>
      </c>
      <c r="P23" s="533" t="str">
        <f>IF((COUNTIF(Summary!$B$151:$BI$151,"E")-COUNTIF(Summary!$B$151:$BI$151,"Y")&gt;0),(COUNTIF(Summary!$B$151:$BI$151,"E")-COUNTIF(Summary!$B$151:$BI$151,"Y")),"")</f>
        <v/>
      </c>
      <c r="Q23" s="564"/>
      <c r="R23" s="530" t="str">
        <f t="shared" si="1"/>
        <v xml:space="preserve"> </v>
      </c>
      <c r="T23" s="336"/>
      <c r="U23" s="337"/>
      <c r="V23" s="449"/>
      <c r="W23" s="530" t="str">
        <f t="shared" si="2"/>
        <v xml:space="preserve"> </v>
      </c>
    </row>
    <row r="24" spans="2:23" ht="12.95" customHeight="1">
      <c r="B24" s="527"/>
      <c r="C24" s="541" t="s">
        <v>689</v>
      </c>
      <c r="D24" s="529" t="str">
        <f>IF((COUNTIF(Summary!$B$31:$BI$31,"E")-COUNTIF(Summary!$B$31:$BI$31,"Y")&gt;0),(COUNTIF(Summary!$B$31:$BI$31,"E")-COUNTIF(Summary!$B$31:$BI$31,"Y")),"")</f>
        <v/>
      </c>
      <c r="E24" s="563"/>
      <c r="F24" s="540" t="str">
        <f t="shared" si="3"/>
        <v xml:space="preserve"> </v>
      </c>
      <c r="G24" s="515" t="str">
        <f>IF(COUNT(J17:J17)=2,MAX(J17:J17),"")</f>
        <v/>
      </c>
      <c r="H24" s="705" t="str">
        <f>'Age-Level'!$C$189</f>
        <v>Rededication (3rd year)</v>
      </c>
      <c r="I24" s="705"/>
      <c r="J24" s="533" t="str">
        <f>IF((COUNTIF(Summary!$B$123:$BI$123,"E")-COUNTIF(Summary!$B$123:$BI$123,"Y")&gt;0),(COUNTIF(Summary!$B$123:$BI$123,"E")-COUNTIF(Summary!$B$123:$BI$123,"Y")),"")</f>
        <v/>
      </c>
      <c r="K24" s="564"/>
      <c r="L24" s="530" t="str">
        <f t="shared" si="5"/>
        <v xml:space="preserve"> </v>
      </c>
      <c r="M24" s="521"/>
      <c r="O24" s="513" t="str">
        <f>'Fun Patches'!$C$25</f>
        <v>&lt;LIST PATCH HERE&gt;</v>
      </c>
      <c r="P24" s="533" t="str">
        <f>IF((COUNTIF(Summary!$B$152:$BI$152,"E")-COUNTIF(Summary!$B$152:$BI$152,"Y")&gt;0),(COUNTIF(Summary!$B$152:$BI$152,"E")-COUNTIF(Summary!$B$152:$BI$152,"Y")),"")</f>
        <v/>
      </c>
      <c r="Q24" s="564"/>
      <c r="R24" s="530" t="str">
        <f t="shared" si="1"/>
        <v xml:space="preserve"> </v>
      </c>
      <c r="T24" s="336"/>
      <c r="U24" s="337"/>
      <c r="V24" s="449"/>
      <c r="W24" s="530" t="str">
        <f t="shared" si="2"/>
        <v xml:space="preserve"> </v>
      </c>
    </row>
    <row r="25" spans="2:23" ht="12.95" customHeight="1">
      <c r="B25" s="527"/>
      <c r="C25" s="534" t="s">
        <v>710</v>
      </c>
      <c r="D25" s="529" t="str">
        <f>IF((COUNTIF(Summary!$B$32:$BI$32,"E")-COUNTIF(Summary!$B$32:$BI$32,"Y")&gt;0),(COUNTIF(Summary!$B$32:$BI$32,"E")-COUNTIF(Summary!$B$32:$BI$32,"Y")),"")</f>
        <v/>
      </c>
      <c r="E25" s="564"/>
      <c r="F25" s="530" t="str">
        <f t="shared" si="3"/>
        <v xml:space="preserve"> </v>
      </c>
      <c r="H25" s="705" t="str">
        <f>'Age-Level'!$C$190</f>
        <v>Rededication (4th year)</v>
      </c>
      <c r="I25" s="705"/>
      <c r="J25" s="533" t="str">
        <f>IF((COUNTIF(Summary!$B$124:$BI$124,"E")-COUNTIF(Summary!$B$124:$BI$124,"Y")&gt;0),(COUNTIF(Summary!$B$124:$BI$124,"E")-COUNTIF(Summary!$B$124:$BI$124,"Y")),"")</f>
        <v/>
      </c>
      <c r="K25" s="564"/>
      <c r="L25" s="530" t="str">
        <f t="shared" si="5"/>
        <v xml:space="preserve"> </v>
      </c>
      <c r="M25" s="521"/>
      <c r="O25" s="513" t="str">
        <f>'Fun Patches'!$C$26</f>
        <v>&lt;LIST PATCH HERE&gt;</v>
      </c>
      <c r="P25" s="533" t="str">
        <f>IF((COUNTIF(Summary!$B$153:$BI$153,"E")-COUNTIF(Summary!$B$153:$BI$153,"Y")&gt;0),(COUNTIF(Summary!$B$153:$BI$153,"E")-COUNTIF(Summary!$B$153:$BI$153,"Y")),"")</f>
        <v/>
      </c>
      <c r="Q25" s="564"/>
      <c r="R25" s="530" t="str">
        <f t="shared" si="1"/>
        <v xml:space="preserve"> </v>
      </c>
      <c r="T25" s="336"/>
      <c r="U25" s="337"/>
      <c r="V25" s="449"/>
      <c r="W25" s="530" t="str">
        <f t="shared" si="2"/>
        <v xml:space="preserve"> </v>
      </c>
    </row>
    <row r="26" spans="2:23" ht="12.95" customHeight="1" thickBot="1">
      <c r="B26" s="527"/>
      <c r="C26" s="542" t="s">
        <v>1160</v>
      </c>
      <c r="D26" s="549" t="str">
        <f>IF((COUNTIF(Summary!$B$10:$BI$10,"E")-COUNTIF(Summary!$B$10:$BI$10,"Y")+COUNTIF(Summary!$B$33:$BI$33,"E")-COUNTIF(Summary!$B$33:$BI$33,"Y"))&gt;0,IF((COUNTIF(Summary!$B$10:$BI$10,"E")-COUNTIF(Summary!$B$10:$BI$10,"Y")&gt;0),(COUNTIF(Summary!$B$10:$BI$10,"E")-COUNTIF(Summary!$B$10:$BI$10,"Y")),0)+IF((COUNTIF(Summary!$B$33:$BI$33,"E")-COUNTIF(Summary!$B$33:$BI$33,"Y")&gt;0),(COUNTIF(Summary!$B$33:$BI$33,"E")-COUNTIF(Summary!$B$33:$BI$33,"Y")),0),"")</f>
        <v/>
      </c>
      <c r="E26" s="566"/>
      <c r="F26" s="537" t="str">
        <f t="shared" si="3"/>
        <v xml:space="preserve"> </v>
      </c>
      <c r="H26" s="705" t="str">
        <f>'Age-Level'!$C$191</f>
        <v>Rededication (5th year)</v>
      </c>
      <c r="I26" s="705"/>
      <c r="J26" s="533" t="str">
        <f>IF((COUNTIF(Summary!$B$125:$BI$125,"E")-COUNTIF(Summary!$B$125:$BI$125,"Y")&gt;0),(COUNTIF(Summary!$B$125:$BI$125,"E")-COUNTIF(Summary!$B$125:$BI$125,"Y")),"")</f>
        <v/>
      </c>
      <c r="K26" s="564"/>
      <c r="L26" s="530" t="str">
        <f t="shared" si="5"/>
        <v xml:space="preserve"> </v>
      </c>
      <c r="M26" s="521" t="str">
        <f>IF(COUNTIF(J17:J17,"E")=2,"C"," ")</f>
        <v xml:space="preserve"> </v>
      </c>
      <c r="O26" s="513" t="str">
        <f>'Fun Patches'!$C$27</f>
        <v>&lt;LIST PATCH HERE&gt;</v>
      </c>
      <c r="P26" s="533" t="str">
        <f>IF((COUNTIF(Summary!$B$154:$BI$154,"E")-COUNTIF(Summary!$B$154:$BI$154,"Y")&gt;0),(COUNTIF(Summary!$B$154:$BI$154,"E")-COUNTIF(Summary!$B$154:$BI$154,"Y")),"")</f>
        <v/>
      </c>
      <c r="Q26" s="564"/>
      <c r="R26" s="530" t="str">
        <f t="shared" si="1"/>
        <v xml:space="preserve"> </v>
      </c>
      <c r="T26" s="336"/>
      <c r="U26" s="337"/>
      <c r="V26" s="449"/>
      <c r="W26" s="530" t="str">
        <f t="shared" si="2"/>
        <v xml:space="preserve"> </v>
      </c>
    </row>
    <row r="27" spans="2:23" ht="12.95" customHeight="1">
      <c r="B27" s="527"/>
      <c r="C27" s="541" t="s">
        <v>730</v>
      </c>
      <c r="D27" s="529" t="str">
        <f>IF((COUNTIF(Summary!$B$34:$BI$34,"E")-COUNTIF(Summary!$B$34:$BI$34,"Y")&gt;0),(COUNTIF(Summary!$B$34:$BI$34,"E")-COUNTIF(Summary!$B$34:$BI$34,"Y")),"")</f>
        <v/>
      </c>
      <c r="E27" s="563"/>
      <c r="F27" s="540" t="str">
        <f t="shared" si="3"/>
        <v xml:space="preserve"> </v>
      </c>
      <c r="G27" s="515" t="str">
        <f>IF(COUNT(J18:J18)=2,MAX(J18:J18),"")</f>
        <v/>
      </c>
      <c r="H27" s="705" t="str">
        <f>'Age-Level'!$C$192</f>
        <v>Rededication (6th year)</v>
      </c>
      <c r="I27" s="705"/>
      <c r="J27" s="533" t="str">
        <f>IF((COUNTIF(Summary!$B$126:$BI$126,"E")-COUNTIF(Summary!$B$126:$BI$126,"Y")&gt;0),(COUNTIF(Summary!$B$126:$BI$126,"E")-COUNTIF(Summary!$B$126:$BI$126,"Y")),"")</f>
        <v/>
      </c>
      <c r="K27" s="564"/>
      <c r="L27" s="530" t="str">
        <f t="shared" si="5"/>
        <v xml:space="preserve"> </v>
      </c>
      <c r="M27" s="521"/>
      <c r="O27" s="513" t="str">
        <f>'Fun Patches'!$C$28</f>
        <v>&lt;LIST PATCH HERE&gt;</v>
      </c>
      <c r="P27" s="533" t="str">
        <f>IF((COUNTIF(Summary!$B$155:$BI$155,"E")-COUNTIF(Summary!$B$155:$BI$155,"Y")&gt;0),(COUNTIF(Summary!$B$155:$BI$155,"E")-COUNTIF(Summary!$B$155:$BI$155,"Y")),"")</f>
        <v/>
      </c>
      <c r="Q27" s="564"/>
      <c r="R27" s="530" t="str">
        <f t="shared" si="1"/>
        <v xml:space="preserve"> </v>
      </c>
      <c r="T27" s="336"/>
      <c r="U27" s="337"/>
      <c r="V27" s="449"/>
      <c r="W27" s="530" t="str">
        <f t="shared" si="2"/>
        <v xml:space="preserve"> </v>
      </c>
    </row>
    <row r="28" spans="2:23" ht="12.95" customHeight="1" thickBot="1">
      <c r="B28" s="527"/>
      <c r="C28" s="542" t="s">
        <v>751</v>
      </c>
      <c r="D28" s="536" t="str">
        <f>IF((COUNTIF(Summary!$B$35:$BI$35,"E")-COUNTIF(Summary!$B$35:$BI$35,"Y")&gt;0),(COUNTIF(Summary!$B$35:$BI$35,"E")-COUNTIF(Summary!$B$35:$BI$35,"Y")),"")</f>
        <v/>
      </c>
      <c r="E28" s="566"/>
      <c r="F28" s="537" t="str">
        <f t="shared" si="3"/>
        <v xml:space="preserve"> </v>
      </c>
      <c r="H28" s="705" t="str">
        <f>'Age-Level'!$C$193</f>
        <v>Rededication (7th year)</v>
      </c>
      <c r="I28" s="705"/>
      <c r="J28" s="533" t="str">
        <f>IF((COUNTIF(Summary!$B$127:$BI$127,"E")-COUNTIF(Summary!$B$127:$BI$127,"Y")&gt;0),(COUNTIF(Summary!$B$127:$BI$127,"E")-COUNTIF(Summary!$B$127:$BI$127,"Y")),"")</f>
        <v/>
      </c>
      <c r="K28" s="564"/>
      <c r="L28" s="530" t="str">
        <f t="shared" si="5"/>
        <v xml:space="preserve"> </v>
      </c>
      <c r="M28" s="521"/>
      <c r="O28" s="513" t="str">
        <f>'Fun Patches'!$C$29</f>
        <v>&lt;LIST PATCH HERE&gt;</v>
      </c>
      <c r="P28" s="533" t="str">
        <f>IF((COUNTIF(Summary!$B$156:$BI$156,"E")-COUNTIF(Summary!$B$156:$BI$156,"Y")&gt;0),(COUNTIF(Summary!$B$156:$BI$156,"E")-COUNTIF(Summary!$B$156:$BI$156,"Y")),"")</f>
        <v/>
      </c>
      <c r="Q28" s="564"/>
      <c r="R28" s="530" t="str">
        <f t="shared" si="1"/>
        <v xml:space="preserve"> </v>
      </c>
      <c r="T28" s="336"/>
      <c r="U28" s="337"/>
      <c r="V28" s="449"/>
      <c r="W28" s="530" t="str">
        <f t="shared" si="2"/>
        <v xml:space="preserve"> </v>
      </c>
    </row>
    <row r="29" spans="2:23" ht="12.95" customHeight="1">
      <c r="B29" s="527"/>
      <c r="C29" s="528" t="s">
        <v>772</v>
      </c>
      <c r="D29" s="529" t="str">
        <f>IF((COUNTIF(Summary!$B$36:$BI$36,"E")-COUNTIF(Summary!$B$36:$BI$36,"Y")&gt;0),(COUNTIF(Summary!$B$36:$BI$36,"E")-COUNTIF(Summary!$B$36:$BI$36,"Y")),"")</f>
        <v/>
      </c>
      <c r="E29" s="450"/>
      <c r="F29" s="540" t="str">
        <f t="shared" si="3"/>
        <v xml:space="preserve"> </v>
      </c>
      <c r="H29" s="708" t="str">
        <f>'Age-Level'!$C$194</f>
        <v>Rededication (8th year)</v>
      </c>
      <c r="I29" s="708"/>
      <c r="J29" s="533" t="str">
        <f>IF((COUNTIF(Summary!$B$128:$BI$128,"E")-COUNTIF(Summary!$B$128:$BI$128,"Y")&gt;0),(COUNTIF(Summary!$B$128:$BI$128,"E")-COUNTIF(Summary!$B$128:$BI$128,"Y")),"")</f>
        <v/>
      </c>
      <c r="K29" s="564"/>
      <c r="L29" s="530" t="str">
        <f t="shared" si="5"/>
        <v xml:space="preserve"> </v>
      </c>
      <c r="M29" s="521" t="str">
        <f>IF(COUNTIF(J18:J18,"E")=2,"C"," ")</f>
        <v xml:space="preserve"> </v>
      </c>
      <c r="O29" s="513" t="str">
        <f>'Fun Patches'!$C$30</f>
        <v>&lt;LIST PATCH HERE&gt;</v>
      </c>
      <c r="P29" s="533" t="str">
        <f>IF((COUNTIF(Summary!$B$157:$BI$157,"E")-COUNTIF(Summary!$B$157:$BI$157,"Y")&gt;0),(COUNTIF(Summary!$B$157:$BI$157,"E")-COUNTIF(Summary!$B$157:$BI$157,"Y")),"")</f>
        <v/>
      </c>
      <c r="Q29" s="564"/>
      <c r="R29" s="530" t="str">
        <f t="shared" si="1"/>
        <v xml:space="preserve"> </v>
      </c>
      <c r="T29" s="336"/>
      <c r="U29" s="337"/>
      <c r="V29" s="449"/>
      <c r="W29" s="530" t="str">
        <f t="shared" si="2"/>
        <v xml:space="preserve"> </v>
      </c>
    </row>
    <row r="30" spans="2:23" ht="12.95" customHeight="1">
      <c r="B30" s="527"/>
      <c r="C30" s="538" t="s">
        <v>1161</v>
      </c>
      <c r="D30" s="552" t="str">
        <f>IF((COUNTIF(Summary!$B$38:$BI$38,"E")-COUNTIF(Summary!$B$38:$BI$38,"Y")+COUNTIF(Summary!$B$39:$BI$39,"E")-COUNTIF(Summary!$B$39:$BI$39,"Y"))&gt;0,IF((COUNTIF(Summary!$B$38:$BI$38,"E")-COUNTIF(Summary!$B$38:$BI$38,"Y")&gt;0),(COUNTIF(Summary!$B$38:$BI$38,"E")-COUNTIF(Summary!$B$38:$BI$38,"Y")),0)+IF((COUNTIF(Summary!$B$39:$BI$39,"E")-COUNTIF(Summary!$B$39:$BI$39,"Y")&gt;0),(COUNTIF(Summary!$B$39:$BI$39,"E")-COUNTIF(Summary!$B$39:$BI$39,"Y")),0),"")</f>
        <v/>
      </c>
      <c r="E30" s="565"/>
      <c r="F30" s="530" t="str">
        <f t="shared" si="3"/>
        <v xml:space="preserve"> </v>
      </c>
      <c r="H30" s="708"/>
      <c r="I30" s="708"/>
      <c r="J30" s="553"/>
      <c r="K30" s="553"/>
      <c r="L30" s="553"/>
      <c r="O30" s="513" t="str">
        <f>'Fun Patches'!$C$31</f>
        <v>&lt;LIST PATCH HERE&gt;</v>
      </c>
      <c r="P30" s="533" t="str">
        <f>IF((COUNTIF(Summary!$B$158:$BI$158,"E")-COUNTIF(Summary!$B$158:$BI$158,"Y")&gt;0),(COUNTIF(Summary!$B$158:$BI$158,"E")-COUNTIF(Summary!$B$158:$BI$158,"Y")),"")</f>
        <v/>
      </c>
      <c r="Q30" s="564"/>
      <c r="R30" s="530" t="str">
        <f t="shared" si="1"/>
        <v xml:space="preserve"> </v>
      </c>
      <c r="T30" s="336"/>
      <c r="U30" s="337"/>
      <c r="V30" s="449"/>
      <c r="W30" s="530" t="str">
        <f t="shared" si="2"/>
        <v xml:space="preserve"> </v>
      </c>
    </row>
    <row r="31" spans="2:23" ht="12.95" customHeight="1" thickBot="1">
      <c r="B31" s="527"/>
      <c r="C31" s="542" t="s">
        <v>818</v>
      </c>
      <c r="D31" s="536" t="str">
        <f>IF((COUNTIF(Summary!$B$41:$BI$41,"E")-COUNTIF(Summary!$B$41:$BI$41,"Y")&gt;0),(COUNTIF(Summary!$B$41:$BI$41,"E")-COUNTIF(Summary!$B$41:$BI$41,"Y")),"")</f>
        <v/>
      </c>
      <c r="E31" s="565"/>
      <c r="F31" s="537" t="str">
        <f t="shared" si="3"/>
        <v xml:space="preserve"> </v>
      </c>
      <c r="H31" s="705"/>
      <c r="I31" s="705"/>
      <c r="J31" s="554"/>
      <c r="K31" s="554"/>
      <c r="L31" s="554"/>
      <c r="O31" s="513" t="str">
        <f>'Fun Patches'!$C$32</f>
        <v>&lt;LIST PATCH HERE&gt;</v>
      </c>
      <c r="P31" s="533" t="str">
        <f>IF((COUNTIF(Summary!$B$159:$BI$159,"E")-COUNTIF(Summary!$B$159:$BI$159,"Y")&gt;0),(COUNTIF(Summary!$B$159:$BI$159,"E")-COUNTIF(Summary!$B$159:$BI$159,"Y")),"")</f>
        <v/>
      </c>
      <c r="Q31" s="564"/>
      <c r="R31" s="530" t="str">
        <f t="shared" si="1"/>
        <v xml:space="preserve"> </v>
      </c>
      <c r="T31" s="336"/>
      <c r="U31" s="337"/>
      <c r="V31" s="449"/>
      <c r="W31" s="530" t="str">
        <f t="shared" si="2"/>
        <v xml:space="preserve"> </v>
      </c>
    </row>
    <row r="32" spans="2:23" ht="12.95" customHeight="1">
      <c r="B32" s="527"/>
      <c r="C32" s="538" t="s">
        <v>838</v>
      </c>
      <c r="D32" s="529" t="str">
        <f>IF((COUNTIF(Summary!$B$42:$BI$42,"E")-COUNTIF(Summary!$B$42:$BI$42,"Y")&gt;0),(COUNTIF(Summary!$B$42:$BI$42,"E")-COUNTIF(Summary!$B$42:$BI$42,"Y")),"")</f>
        <v/>
      </c>
      <c r="E32" s="563"/>
      <c r="F32" s="540" t="str">
        <f t="shared" si="3"/>
        <v xml:space="preserve"> </v>
      </c>
      <c r="H32" s="705" t="str">
        <f>'Council Own'!$B$6</f>
        <v>&lt;&lt;List Badge 1 Here&gt;&gt;</v>
      </c>
      <c r="I32" s="705"/>
      <c r="J32" s="533" t="str">
        <f>IF((COUNTIF(Summary!$B$85:$BI$85,"E")-COUNTIF(Summary!$B$85:$BI$85,"Y")&gt;0),(COUNTIF(Summary!$B$85:$BI$85,"E")-COUNTIF(Summary!$B$85:$BI$85,"Y")),"")</f>
        <v/>
      </c>
      <c r="K32" s="567"/>
      <c r="L32" s="530" t="str">
        <f t="shared" ref="L32:L46" si="6">IFERROR(IF(ISBLANK(J32)," ", IF(J32-K32&lt;=0,"none",J32-K32)), " ")</f>
        <v xml:space="preserve"> </v>
      </c>
      <c r="O32" s="513" t="str">
        <f>'Fun Patches'!$C$33</f>
        <v>&lt;LIST PATCH HERE&gt;</v>
      </c>
      <c r="P32" s="533" t="str">
        <f>IF((COUNTIF(Summary!$B$160:$BI$160,"E")-COUNTIF(Summary!$B$160:$BI$160,"Y")&gt;0),(COUNTIF(Summary!$B$160:$BI$160,"E")-COUNTIF(Summary!$B$160:$BI$160,"Y")),"")</f>
        <v/>
      </c>
      <c r="Q32" s="564"/>
      <c r="R32" s="530" t="str">
        <f t="shared" si="1"/>
        <v xml:space="preserve"> </v>
      </c>
      <c r="T32" s="336"/>
      <c r="U32" s="337"/>
      <c r="V32" s="449"/>
      <c r="W32" s="530" t="str">
        <f t="shared" si="2"/>
        <v xml:space="preserve"> </v>
      </c>
    </row>
    <row r="33" spans="2:23" ht="12.95" customHeight="1">
      <c r="H33" s="705" t="str">
        <f>'Council Own'!$B$30</f>
        <v>&lt;&lt;List Badge 2 Here&gt;&gt;</v>
      </c>
      <c r="I33" s="705"/>
      <c r="J33" s="533" t="str">
        <f>IF((COUNTIF(Summary!$B$86:$BI$86,"E")-COUNTIF(Summary!$B$86:$BI$86,"Y")&gt;0),(COUNTIF(Summary!$B$86:$BI$86,"E")-COUNTIF(Summary!$B$86:$BI$86,"Y")),"")</f>
        <v/>
      </c>
      <c r="K33" s="564"/>
      <c r="L33" s="530" t="str">
        <f t="shared" si="6"/>
        <v xml:space="preserve"> </v>
      </c>
      <c r="O33" s="513" t="str">
        <f>'Fun Patches'!$C$34</f>
        <v>&lt;LIST PATCH HERE&gt;</v>
      </c>
      <c r="P33" s="533" t="str">
        <f>IF((COUNTIF(Summary!$B$161:$BI$161,"E")-COUNTIF(Summary!$B$161:$BI$161,"Y")&gt;0),(COUNTIF(Summary!$B$161:$BI$161,"E")-COUNTIF(Summary!$B$161:$BI$161,"Y")),"")</f>
        <v/>
      </c>
      <c r="Q33" s="564"/>
      <c r="R33" s="530" t="str">
        <f t="shared" si="1"/>
        <v xml:space="preserve"> </v>
      </c>
      <c r="T33" s="336"/>
      <c r="U33" s="337"/>
      <c r="V33" s="449"/>
      <c r="W33" s="530" t="str">
        <f t="shared" si="2"/>
        <v xml:space="preserve"> </v>
      </c>
    </row>
    <row r="34" spans="2:23" ht="12.95" customHeight="1">
      <c r="H34" s="705" t="str">
        <f>'Council Own'!$B$54</f>
        <v>&lt;&lt;List Badge 3 Here&gt;&gt;</v>
      </c>
      <c r="I34" s="705"/>
      <c r="J34" s="533" t="str">
        <f>IF((COUNTIF(Summary!$B$87:$BI$87,"E")-COUNTIF(Summary!$B$87:$BI$87,"Y")&gt;0),(COUNTIF(Summary!$B$87:$BI$87,"E")-COUNTIF(Summary!$B$87:$BI$87,"Y")),"")</f>
        <v/>
      </c>
      <c r="K34" s="564"/>
      <c r="L34" s="530" t="str">
        <f t="shared" si="6"/>
        <v xml:space="preserve"> </v>
      </c>
      <c r="O34" s="513" t="str">
        <f>'Fun Patches'!$C$35</f>
        <v>&lt;LIST PATCH HERE&gt;</v>
      </c>
      <c r="P34" s="533" t="str">
        <f>IF((COUNTIF(Summary!$B$162:$BI$162,"E")-COUNTIF(Summary!$B$162:$BI$162,"Y")&gt;0),(COUNTIF(Summary!$B$162:$BI$162,"E")-COUNTIF(Summary!$B$162:$BI$162,"Y")),"")</f>
        <v/>
      </c>
      <c r="Q34" s="564"/>
      <c r="R34" s="530" t="str">
        <f t="shared" si="1"/>
        <v xml:space="preserve"> </v>
      </c>
      <c r="T34" s="336"/>
      <c r="U34" s="337"/>
      <c r="V34" s="449"/>
      <c r="W34" s="530" t="str">
        <f t="shared" si="2"/>
        <v xml:space="preserve"> </v>
      </c>
    </row>
    <row r="35" spans="2:23" ht="12.95" customHeight="1">
      <c r="B35" s="527"/>
      <c r="C35" s="528" t="s">
        <v>216</v>
      </c>
      <c r="D35" s="533" t="str">
        <f>IF((COUNTIF(Summary!$B$7:$BI$7,"E")-COUNTIF(Summary!$B$7:$BI$7,"Y")&gt;0),(COUNTIF(Summary!$B$7:$BI$7,"E")-COUNTIF(Summary!$B$7:$BI$7,"Y")),"")</f>
        <v/>
      </c>
      <c r="E35" s="568"/>
      <c r="F35" s="530" t="str">
        <f t="shared" ref="F35:F40" si="7">IFERROR(IF(ISBLANK(D35)," ", IF(D35-E35&lt;=0,"none",D35-E35)), " ")</f>
        <v xml:space="preserve"> </v>
      </c>
      <c r="H35" s="705" t="str">
        <f>'Council Own'!$B$78</f>
        <v>&lt;&lt;List Badge 4 Here&gt;&gt;</v>
      </c>
      <c r="I35" s="705"/>
      <c r="J35" s="533" t="str">
        <f>IF((COUNTIF(Summary!$B$88:$BI$88,"E")-COUNTIF(Summary!$B$88:$BI$88,"Y")&gt;0),(COUNTIF(Summary!$B$88:$BI$88,"E")-COUNTIF(Summary!$B$88:$BI$88,"Y")),"")</f>
        <v/>
      </c>
      <c r="K35" s="564"/>
      <c r="L35" s="530" t="str">
        <f t="shared" si="6"/>
        <v xml:space="preserve"> </v>
      </c>
      <c r="O35" s="513" t="str">
        <f>'Fun Patches'!$C$36</f>
        <v>&lt;LIST PATCH HERE&gt;</v>
      </c>
      <c r="P35" s="533" t="str">
        <f>IF((COUNTIF(Summary!$B$163:$BI$163,"E")-COUNTIF(Summary!$B$163:$BI$163,"Y")&gt;0),(COUNTIF(Summary!$B$163:$BI$163,"E")-COUNTIF(Summary!$B$163:$BI$163,"Y")),"")</f>
        <v/>
      </c>
      <c r="Q35" s="564"/>
      <c r="R35" s="530" t="str">
        <f t="shared" si="1"/>
        <v xml:space="preserve"> </v>
      </c>
      <c r="T35" s="336"/>
      <c r="U35" s="337"/>
      <c r="V35" s="449"/>
      <c r="W35" s="530" t="str">
        <f t="shared" si="2"/>
        <v xml:space="preserve"> </v>
      </c>
    </row>
    <row r="36" spans="2:23" ht="12.95" customHeight="1">
      <c r="B36" s="527"/>
      <c r="C36" s="534" t="s">
        <v>302</v>
      </c>
      <c r="D36" s="533" t="str">
        <f>IF((COUNTIF(Summary!$B$12:$BI$12,"E")-COUNTIF(Summary!$B$12:$BI$12,"Y")&gt;0),(COUNTIF(Summary!$B$12:$BI$12,"E")-COUNTIF(Summary!$B$12:$BI$12,"Y")),"")</f>
        <v/>
      </c>
      <c r="E36" s="568"/>
      <c r="F36" s="530" t="str">
        <f t="shared" si="7"/>
        <v xml:space="preserve"> </v>
      </c>
      <c r="H36" s="707" t="str">
        <f>'Council Own'!$B$102</f>
        <v>&lt;&lt;List Badge 5 Here&gt;&gt;</v>
      </c>
      <c r="I36" s="707"/>
      <c r="J36" s="533" t="str">
        <f>IF((COUNTIF(Summary!$B$89:$BI$89,"E")-COUNTIF(Summary!$B$89:$BI$89,"Y")&gt;0),(COUNTIF(Summary!$B$89:$BI$89,"E")-COUNTIF(Summary!$B$89:$BI$89,"Y")),"")</f>
        <v/>
      </c>
      <c r="K36" s="565"/>
      <c r="L36" s="530" t="str">
        <f t="shared" si="6"/>
        <v xml:space="preserve"> </v>
      </c>
      <c r="O36" s="513" t="str">
        <f>'Fun Patches'!$C$37</f>
        <v>&lt;LIST PATCH HERE&gt;</v>
      </c>
      <c r="P36" s="533" t="str">
        <f>IF((COUNTIF(Summary!$B$164:$BI$164,"E")-COUNTIF(Summary!$B$164:$BI$164,"Y")&gt;0),(COUNTIF(Summary!$B$164:$BI$164,"E")-COUNTIF(Summary!$B$164:$BI$164,"Y")),"")</f>
        <v/>
      </c>
      <c r="Q36" s="564"/>
      <c r="R36" s="530" t="str">
        <f t="shared" si="1"/>
        <v xml:space="preserve"> </v>
      </c>
      <c r="T36" s="336"/>
      <c r="U36" s="337"/>
      <c r="V36" s="449"/>
      <c r="W36" s="530" t="str">
        <f t="shared" si="2"/>
        <v xml:space="preserve"> </v>
      </c>
    </row>
    <row r="37" spans="2:23" ht="12.95" customHeight="1" thickBot="1">
      <c r="B37" s="527"/>
      <c r="C37" s="542" t="s">
        <v>448</v>
      </c>
      <c r="D37" s="536" t="str">
        <f>IF((COUNTIF(Summary!$B$19:$BI$19,"E")-COUNTIF(Summary!$B$19:$BI$19,"Y")&gt;0),(COUNTIF(Summary!$B$19:$BI$19,"E")-COUNTIF(Summary!$B$19:$BI$19,"Y")),"")</f>
        <v/>
      </c>
      <c r="E37" s="566"/>
      <c r="F37" s="537" t="str">
        <f t="shared" si="7"/>
        <v xml:space="preserve"> </v>
      </c>
      <c r="H37" s="707" t="str">
        <f>'Council Own'!$B$126</f>
        <v>&lt;&lt;List Badge 6 Here&gt;&gt;</v>
      </c>
      <c r="I37" s="707"/>
      <c r="J37" s="533" t="str">
        <f>IF((COUNTIF(Summary!$B$90:$BI$90,"E")-COUNTIF(Summary!$B$90:$BI$90,"Y")&gt;0),(COUNTIF(Summary!$B$90:$BI$90,"E")-COUNTIF(Summary!$B$90:$BI$90,"Y")),"")</f>
        <v/>
      </c>
      <c r="K37" s="565"/>
      <c r="L37" s="530" t="str">
        <f t="shared" si="6"/>
        <v xml:space="preserve"> </v>
      </c>
      <c r="O37" s="513" t="str">
        <f>'Fun Patches'!$C$38</f>
        <v>&lt;LIST PATCH HERE&gt;</v>
      </c>
      <c r="P37" s="533" t="str">
        <f>IF((COUNTIF(Summary!$B$165:$BI$165,"E")-COUNTIF(Summary!$B$165:$BI$165,"Y")&gt;0),(COUNTIF(Summary!$B$165:$BI$165,"E")-COUNTIF(Summary!$B$165:$BI$165,"Y")),"")</f>
        <v/>
      </c>
      <c r="Q37" s="564"/>
      <c r="R37" s="530" t="str">
        <f t="shared" si="1"/>
        <v xml:space="preserve"> </v>
      </c>
      <c r="T37" s="336"/>
      <c r="U37" s="337"/>
      <c r="V37" s="449"/>
      <c r="W37" s="530" t="str">
        <f t="shared" si="2"/>
        <v xml:space="preserve"> </v>
      </c>
    </row>
    <row r="38" spans="2:23" ht="12.95" customHeight="1">
      <c r="B38" s="527"/>
      <c r="C38" s="555" t="s">
        <v>249</v>
      </c>
      <c r="D38" s="529" t="str">
        <f>IF((COUNTIF(Summary!$B$9:$BI$9,"E")-COUNTIF(Summary!$B$9:$BI$9,"Y")&gt;0),(COUNTIF(Summary!$B$9:$BI$9,"E")-COUNTIF(Summary!$B$9:$BI$9,"Y")),"")</f>
        <v/>
      </c>
      <c r="E38" s="568"/>
      <c r="F38" s="540" t="str">
        <f t="shared" si="7"/>
        <v xml:space="preserve"> </v>
      </c>
      <c r="H38" s="707" t="str">
        <f>'Council Own'!$B$150</f>
        <v>&lt;&lt;List Badge 7 Here&gt;&gt;</v>
      </c>
      <c r="I38" s="707"/>
      <c r="J38" s="533" t="str">
        <f>IF((COUNTIF(Summary!$B$91:$BI$91,"E")-COUNTIF(Summary!$B$91:$BI$91,"Y")&gt;0),(COUNTIF(Summary!$B$91:$BI$91,"E")-COUNTIF(Summary!$B$91:$BI$91,"Y")),"")</f>
        <v/>
      </c>
      <c r="K38" s="565"/>
      <c r="L38" s="530" t="str">
        <f t="shared" si="6"/>
        <v xml:space="preserve"> </v>
      </c>
      <c r="O38" s="513" t="str">
        <f>'Fun Patches'!$C$39</f>
        <v>&lt;LIST PATCH HERE&gt;</v>
      </c>
      <c r="P38" s="533" t="str">
        <f>IF((COUNTIF(Summary!$B$166:$BI$166,"E")-COUNTIF(Summary!$B$166:$BI$166,"Y")&gt;0),(COUNTIF(Summary!$B$166:$BI$166,"E")-COUNTIF(Summary!$B$166:$BI$166,"Y")),"")</f>
        <v/>
      </c>
      <c r="Q38" s="564"/>
      <c r="R38" s="530" t="str">
        <f t="shared" si="1"/>
        <v xml:space="preserve"> </v>
      </c>
      <c r="T38" s="336"/>
      <c r="U38" s="337"/>
      <c r="V38" s="449"/>
      <c r="W38" s="530" t="str">
        <f t="shared" si="2"/>
        <v xml:space="preserve"> </v>
      </c>
    </row>
    <row r="39" spans="2:23" ht="12.95" customHeight="1">
      <c r="B39" s="527"/>
      <c r="C39" s="544" t="s">
        <v>552</v>
      </c>
      <c r="D39" s="529" t="str">
        <f>IF((COUNTIF(Summary!$B$24:$BI$24,"E")-COUNTIF(Summary!$B$24:$BI$24,"Y")&gt;0),(COUNTIF(Summary!$B$24:$BI$24,"E")-COUNTIF(Summary!$B$24:$BI$24,"Y")),"")</f>
        <v/>
      </c>
      <c r="E39" s="568"/>
      <c r="F39" s="530" t="str">
        <f t="shared" si="7"/>
        <v xml:space="preserve"> </v>
      </c>
      <c r="H39" s="707" t="str">
        <f>'Council Own'!$B$174</f>
        <v>&lt;&lt;List Badge 8 Here&gt;&gt;</v>
      </c>
      <c r="I39" s="707"/>
      <c r="J39" s="533" t="str">
        <f>IF((COUNTIF(Summary!$B$92:$BI$92,"E")-COUNTIF(Summary!$B$92:$BI$92,"Y")&gt;0),(COUNTIF(Summary!$B$92:$BI$92,"E")-COUNTIF(Summary!$B$92:$BI$92,"Y")),"")</f>
        <v/>
      </c>
      <c r="K39" s="565"/>
      <c r="L39" s="530" t="str">
        <f t="shared" si="6"/>
        <v xml:space="preserve"> </v>
      </c>
      <c r="O39" s="513" t="str">
        <f>'Fun Patches'!$C$40</f>
        <v>&lt;LIST PATCH HERE&gt;</v>
      </c>
      <c r="P39" s="533" t="str">
        <f>IF((COUNTIF(Summary!$B$167:$BI$167,"E")-COUNTIF(Summary!$B$167:$BI$167,"Y")&gt;0),(COUNTIF(Summary!$B$167:$BI$167,"E")-COUNTIF(Summary!$B$167:$BI$167,"Y")),"")</f>
        <v/>
      </c>
      <c r="Q39" s="564"/>
      <c r="R39" s="530" t="str">
        <f t="shared" si="1"/>
        <v xml:space="preserve"> </v>
      </c>
      <c r="T39" s="336"/>
      <c r="U39" s="337"/>
      <c r="V39" s="449"/>
      <c r="W39" s="530" t="str">
        <f t="shared" si="2"/>
        <v xml:space="preserve"> </v>
      </c>
    </row>
    <row r="40" spans="2:23" ht="12.95" customHeight="1">
      <c r="B40" s="527"/>
      <c r="C40" s="556" t="s">
        <v>775</v>
      </c>
      <c r="D40" s="529" t="str">
        <f>IF((COUNTIF(Summary!$B$37:$BI$37,"E")-COUNTIF(Summary!$B$37:$BI$37,"Y")&gt;0),(COUNTIF(Summary!$B$37:$BI$37,"E")-COUNTIF(Summary!$B$37:$BI$37,"Y")),"")</f>
        <v/>
      </c>
      <c r="E40" s="569"/>
      <c r="F40" s="530" t="str">
        <f t="shared" si="7"/>
        <v xml:space="preserve"> </v>
      </c>
      <c r="H40" s="707" t="str">
        <f>'Council Own'!$B$198</f>
        <v>&lt;&lt;List Badge 9 Here&gt;&gt;</v>
      </c>
      <c r="I40" s="707"/>
      <c r="J40" s="533" t="str">
        <f>IF((COUNTIF(Summary!$B$93:$BI$93,"E")-COUNTIF(Summary!$B$93:$BI$93,"Y")&gt;0),(COUNTIF(Summary!$B$93:$BI$93,"E")-COUNTIF(Summary!$B$93:$BI$93,"Y")),"")</f>
        <v/>
      </c>
      <c r="K40" s="565"/>
      <c r="L40" s="530" t="str">
        <f t="shared" si="6"/>
        <v xml:space="preserve"> </v>
      </c>
      <c r="O40" s="513" t="str">
        <f>'Fun Patches'!$C$41</f>
        <v>&lt;LIST PATCH HERE&gt;</v>
      </c>
      <c r="P40" s="533" t="str">
        <f>IF((COUNTIF(Summary!$B$168:$BI$168,"E")-COUNTIF(Summary!$B$168:$BI$168,"Y")&gt;0),(COUNTIF(Summary!$B$168:$BI$168,"E")-COUNTIF(Summary!$B$168:$BI$168,"Y")),"")</f>
        <v/>
      </c>
      <c r="Q40" s="564"/>
      <c r="R40" s="530" t="str">
        <f t="shared" si="1"/>
        <v xml:space="preserve"> </v>
      </c>
      <c r="T40" s="336"/>
      <c r="U40" s="337"/>
      <c r="V40" s="449"/>
      <c r="W40" s="530" t="str">
        <f t="shared" si="2"/>
        <v xml:space="preserve"> </v>
      </c>
    </row>
    <row r="41" spans="2:23" ht="12.95" customHeight="1">
      <c r="H41" s="707" t="str">
        <f>'Council Own'!$B$222</f>
        <v>&lt;&lt;List Badge 10 Here&gt;&gt;</v>
      </c>
      <c r="I41" s="707"/>
      <c r="J41" s="533" t="str">
        <f>IF((COUNTIF(Summary!$B$94:$BI$94,"E")-COUNTIF(Summary!$B$94:$BI$94,"Y")&gt;0),(COUNTIF(Summary!$B$94:$BI$94,"E")-COUNTIF(Summary!$B$94:$BI$94,"Y")),"")</f>
        <v/>
      </c>
      <c r="K41" s="565"/>
      <c r="L41" s="530" t="str">
        <f t="shared" si="6"/>
        <v xml:space="preserve"> </v>
      </c>
      <c r="O41" s="513" t="str">
        <f>'Fun Patches'!$C$42</f>
        <v>&lt;LIST PATCH HERE&gt;</v>
      </c>
      <c r="P41" s="533" t="str">
        <f>IF((COUNTIF(Summary!$B$169:$BI$169,"E")-COUNTIF(Summary!$B$169:$BI$169,"Y")&gt;0),(COUNTIF(Summary!$B$169:$BI$169,"E")-COUNTIF(Summary!$B$169:$BI$169,"Y")),"")</f>
        <v/>
      </c>
      <c r="Q41" s="564"/>
      <c r="R41" s="530" t="str">
        <f t="shared" si="1"/>
        <v xml:space="preserve"> </v>
      </c>
      <c r="T41" s="336"/>
      <c r="U41" s="337"/>
      <c r="V41" s="449"/>
      <c r="W41" s="530" t="str">
        <f t="shared" si="2"/>
        <v xml:space="preserve"> </v>
      </c>
    </row>
    <row r="42" spans="2:23" ht="12.95" customHeight="1">
      <c r="H42" s="709" t="str">
        <f>'Council Own'!$B$246</f>
        <v>&lt;&lt;List Badge 11 Here&gt;&gt;</v>
      </c>
      <c r="I42" s="709"/>
      <c r="J42" s="533" t="str">
        <f>IF((COUNTIF(Summary!$B$95:$BI$95,"E")-COUNTIF(Summary!$B$95:$BI$95,"Y")&gt;0),(COUNTIF(Summary!$B$95:$BI$95,"E")-COUNTIF(Summary!$B$95:$BI$95,"Y")),"")</f>
        <v/>
      </c>
      <c r="K42" s="565"/>
      <c r="L42" s="530" t="str">
        <f t="shared" si="6"/>
        <v xml:space="preserve"> </v>
      </c>
      <c r="O42" s="513" t="str">
        <f>'Fun Patches'!$C$43</f>
        <v>&lt;LIST PATCH HERE&gt;</v>
      </c>
      <c r="P42" s="533" t="str">
        <f>IF((COUNTIF(Summary!$B$170:$BI$170,"E")-COUNTIF(Summary!$B$170:$BI$170,"Y")&gt;0),(COUNTIF(Summary!$B$170:$BI$170,"E")-COUNTIF(Summary!$B$170:$BI$170,"Y")),"")</f>
        <v/>
      </c>
      <c r="Q42" s="564"/>
      <c r="R42" s="530" t="str">
        <f t="shared" si="1"/>
        <v xml:space="preserve"> </v>
      </c>
      <c r="T42" s="336"/>
      <c r="U42" s="337"/>
      <c r="V42" s="449"/>
      <c r="W42" s="530" t="str">
        <f t="shared" si="2"/>
        <v xml:space="preserve"> </v>
      </c>
    </row>
    <row r="43" spans="2:23" ht="12.95" customHeight="1">
      <c r="B43" s="527"/>
      <c r="C43" s="555" t="s">
        <v>1162</v>
      </c>
      <c r="D43" s="529" t="str">
        <f>IF((COUNTIF(Summary!$B$44:$BI$44,"E")-COUNTIF(Summary!$B$44:$BI$44,"Y")&gt;0),(COUNTIF(Summary!$B$44:$BI$44,"E")-COUNTIF(Summary!$B$44:$BI$44,"Y")),"")</f>
        <v/>
      </c>
      <c r="E43" s="568"/>
      <c r="F43" s="530" t="str">
        <f t="shared" ref="F43:F51" si="8">IFERROR(IF(ISBLANK(D43)," ", IF(D43-E43&lt;=0,"none",D43-E43)), " ")</f>
        <v xml:space="preserve"> </v>
      </c>
      <c r="H43" s="707" t="str">
        <f>'Council Own'!$B$270</f>
        <v>&lt;&lt;List Badge 12 Here&gt;&gt;</v>
      </c>
      <c r="I43" s="707"/>
      <c r="J43" s="533" t="str">
        <f>IF((COUNTIF(Summary!$B$96:$BI$96,"E")-COUNTIF(Summary!$B$96:$BI$96,"Y")&gt;0),(COUNTIF(Summary!$B$96:$BI$96,"E")-COUNTIF(Summary!$B$96:$BI$96,"Y")),"")</f>
        <v/>
      </c>
      <c r="K43" s="565"/>
      <c r="L43" s="530" t="str">
        <f t="shared" si="6"/>
        <v xml:space="preserve"> </v>
      </c>
      <c r="O43" s="513" t="str">
        <f>'Fun Patches'!$C$44</f>
        <v>&lt;LIST PATCH HERE&gt;</v>
      </c>
      <c r="P43" s="533" t="str">
        <f>IF((COUNTIF(Summary!$B$171:$BI$171,"E")-COUNTIF(Summary!$B$171:$BI$171,"Y")&gt;0),(COUNTIF(Summary!$B$171:$BI$171,"E")-COUNTIF(Summary!$B$171:$BI$171,"Y")),"")</f>
        <v/>
      </c>
      <c r="Q43" s="564"/>
      <c r="R43" s="530" t="str">
        <f t="shared" si="1"/>
        <v xml:space="preserve"> </v>
      </c>
      <c r="T43" s="336"/>
      <c r="U43" s="337"/>
      <c r="V43" s="449"/>
      <c r="W43" s="530" t="str">
        <f t="shared" si="2"/>
        <v xml:space="preserve"> </v>
      </c>
    </row>
    <row r="44" spans="2:23" ht="12.95" customHeight="1">
      <c r="B44" s="527"/>
      <c r="C44" s="544" t="s">
        <v>1163</v>
      </c>
      <c r="D44" s="529" t="str">
        <f>IF((COUNTIF(Summary!$B$45:$BI$45,"E")-COUNTIF(Summary!$B$45:$BI$45,"Y")&gt;0),(COUNTIF(Summary!$B$45:$BI$45,"E")-COUNTIF(Summary!$B$45:$BI$45,"Y")),"")</f>
        <v/>
      </c>
      <c r="E44" s="568"/>
      <c r="F44" s="530" t="str">
        <f t="shared" si="8"/>
        <v xml:space="preserve"> </v>
      </c>
      <c r="H44" s="707" t="str">
        <f>'Council Own'!$B$294</f>
        <v>&lt;&lt;List Badge 13 Here&gt;&gt;</v>
      </c>
      <c r="I44" s="707"/>
      <c r="J44" s="533" t="str">
        <f>IF((COUNTIF(Summary!$B$97:$BI$97,"E")-COUNTIF(Summary!$B$97:$BI$97,"Y")&gt;0),(COUNTIF(Summary!$B$97:$BI$97,"E")-COUNTIF(Summary!$B$97:$BI$97,"Y")),"")</f>
        <v/>
      </c>
      <c r="K44" s="565"/>
      <c r="L44" s="530" t="str">
        <f t="shared" si="6"/>
        <v xml:space="preserve"> </v>
      </c>
      <c r="O44" s="513" t="str">
        <f>'Fun Patches'!$C$45</f>
        <v>&lt;LIST PATCH HERE&gt;</v>
      </c>
      <c r="P44" s="533" t="str">
        <f>IF((COUNTIF(Summary!$B$172:$BI$172,"E")-COUNTIF(Summary!$B$172:$BI$172,"Y")&gt;0),(COUNTIF(Summary!$B$172:$BI$172,"E")-COUNTIF(Summary!$B$172:$BI$172,"Y")),"")</f>
        <v/>
      </c>
      <c r="Q44" s="564"/>
      <c r="R44" s="530" t="str">
        <f t="shared" si="1"/>
        <v xml:space="preserve"> </v>
      </c>
      <c r="T44" s="336"/>
      <c r="U44" s="337"/>
      <c r="V44" s="449"/>
      <c r="W44" s="530" t="str">
        <f t="shared" si="2"/>
        <v xml:space="preserve"> </v>
      </c>
    </row>
    <row r="45" spans="2:23" ht="12.95" customHeight="1" thickBot="1">
      <c r="B45" s="527"/>
      <c r="C45" s="557" t="s">
        <v>1164</v>
      </c>
      <c r="D45" s="536" t="str">
        <f>IF((COUNTIF(Summary!$B$46:$BI$46,"E")-COUNTIF(Summary!$B$46:$BI$46,"Y")&gt;0),(COUNTIF(Summary!$B$46:$BI$46,"E")-COUNTIF(Summary!$B$46:$BI$46,"Y")),"")</f>
        <v/>
      </c>
      <c r="E45" s="566"/>
      <c r="F45" s="537" t="str">
        <f t="shared" si="8"/>
        <v xml:space="preserve"> </v>
      </c>
      <c r="H45" s="707" t="str">
        <f>'Council Own'!$B$318</f>
        <v>&lt;&lt;List Badge 14 Here&gt;&gt;</v>
      </c>
      <c r="I45" s="707"/>
      <c r="J45" s="533" t="str">
        <f>IF((COUNTIF(Summary!$B$98:$BI$98,"E")-COUNTIF(Summary!$B$98:$BI$98,"Y")&gt;0),(COUNTIF(Summary!$B$98:$BI$98,"E")-COUNTIF(Summary!$B$98:$BI$98,"Y")),"")</f>
        <v/>
      </c>
      <c r="K45" s="565"/>
      <c r="L45" s="530" t="str">
        <f t="shared" si="6"/>
        <v xml:space="preserve"> </v>
      </c>
      <c r="O45" s="513" t="str">
        <f>'Fun Patches'!$C$46</f>
        <v>&lt;LIST PATCH HERE&gt;</v>
      </c>
      <c r="P45" s="533" t="str">
        <f>IF((COUNTIF(Summary!$B$173:$BI$173,"E")-COUNTIF(Summary!$B$173:$BI$173,"Y")&gt;0),(COUNTIF(Summary!$B$173:$BI$173,"E")-COUNTIF(Summary!$B$173:$BI$173,"Y")),"")</f>
        <v/>
      </c>
      <c r="Q45" s="564"/>
      <c r="R45" s="530" t="str">
        <f t="shared" si="1"/>
        <v xml:space="preserve"> </v>
      </c>
      <c r="T45" s="336"/>
      <c r="U45" s="337"/>
      <c r="V45" s="449"/>
      <c r="W45" s="530" t="str">
        <f t="shared" si="2"/>
        <v xml:space="preserve"> </v>
      </c>
    </row>
    <row r="46" spans="2:23" ht="12.95" customHeight="1">
      <c r="B46" s="527"/>
      <c r="C46" s="555" t="s">
        <v>1165</v>
      </c>
      <c r="D46" s="529" t="str">
        <f>IF((COUNTIF(Summary!$B$48:$BI$48,"E")-COUNTIF(Summary!$B$48:$BI$48,"Y")&gt;0),(COUNTIF(Summary!$B$48:$BI$48,"E")-COUNTIF(Summary!$B$48:$BI$48,"Y")),"")</f>
        <v/>
      </c>
      <c r="E46" s="568"/>
      <c r="F46" s="540" t="str">
        <f t="shared" si="8"/>
        <v xml:space="preserve"> </v>
      </c>
      <c r="H46" s="707" t="str">
        <f>'Council Own'!$B$342</f>
        <v>&lt;&lt;List Badge 15 Here&gt;&gt;</v>
      </c>
      <c r="I46" s="707"/>
      <c r="J46" s="533" t="str">
        <f>IF((COUNTIF(Summary!$B$99:$BI$99,"E")-COUNTIF(Summary!$B$99:$BI$99,"Y")&gt;0),(COUNTIF(Summary!$B$99:$BI$99,"E")-COUNTIF(Summary!$B$99:$BI$99,"Y")),"")</f>
        <v/>
      </c>
      <c r="K46" s="565"/>
      <c r="L46" s="530" t="str">
        <f t="shared" si="6"/>
        <v xml:space="preserve"> </v>
      </c>
      <c r="O46" s="513" t="str">
        <f>'Fun Patches'!$C$47</f>
        <v>&lt;LIST PATCH HERE&gt;</v>
      </c>
      <c r="P46" s="533" t="str">
        <f>IF((COUNTIF(Summary!$B$174:$BI$174,"E")-COUNTIF(Summary!$B$174:$BI$174,"Y")&gt;0),(COUNTIF(Summary!$B$174:$BI$174,"E")-COUNTIF(Summary!$B$174:$BI$174,"Y")),"")</f>
        <v/>
      </c>
      <c r="Q46" s="564"/>
      <c r="R46" s="530" t="str">
        <f t="shared" si="1"/>
        <v xml:space="preserve"> </v>
      </c>
      <c r="T46" s="336"/>
      <c r="U46" s="337"/>
      <c r="V46" s="449"/>
      <c r="W46" s="530" t="str">
        <f t="shared" si="2"/>
        <v xml:space="preserve"> </v>
      </c>
    </row>
    <row r="47" spans="2:23" ht="12.95" customHeight="1">
      <c r="B47" s="527"/>
      <c r="C47" s="544" t="s">
        <v>1166</v>
      </c>
      <c r="D47" s="529" t="str">
        <f>IF((COUNTIF(Summary!$B$49:$BI$49,"E")-COUNTIF(Summary!$B$49:$BI$49,"Y")&gt;0),(COUNTIF(Summary!$B$49:$BI$49,"E")-COUNTIF(Summary!$B$49:$BI$49,"Y")),"")</f>
        <v/>
      </c>
      <c r="E47" s="568"/>
      <c r="F47" s="530" t="str">
        <f t="shared" si="8"/>
        <v xml:space="preserve"> </v>
      </c>
      <c r="O47" s="513" t="str">
        <f>'Fun Patches'!$C$48</f>
        <v>&lt;LIST PATCH HERE&gt;</v>
      </c>
      <c r="P47" s="533" t="str">
        <f>IF((COUNTIF(Summary!$B$175:$BI$175,"E")-COUNTIF(Summary!$B$175:$BI$175,"Y")&gt;0),(COUNTIF(Summary!$B$175:$BI$175,"E")-COUNTIF(Summary!$B$175:$BI$175,"Y")),"")</f>
        <v/>
      </c>
      <c r="Q47" s="564"/>
      <c r="R47" s="530" t="str">
        <f t="shared" si="1"/>
        <v xml:space="preserve"> </v>
      </c>
      <c r="T47" s="336"/>
      <c r="U47" s="337"/>
      <c r="V47" s="449"/>
      <c r="W47" s="530" t="str">
        <f t="shared" si="2"/>
        <v xml:space="preserve"> </v>
      </c>
    </row>
    <row r="48" spans="2:23" ht="12.95" customHeight="1" thickBot="1">
      <c r="B48" s="527"/>
      <c r="C48" s="557" t="s">
        <v>1167</v>
      </c>
      <c r="D48" s="536" t="str">
        <f>IF((COUNTIF(Summary!$B$50:$BI$50,"E")-COUNTIF(Summary!$B$50:$BI$50,"Y")&gt;0),(COUNTIF(Summary!$B$50:$BI$50,"E")-COUNTIF(Summary!$B$50:$BI$50,"Y")),"")</f>
        <v/>
      </c>
      <c r="E48" s="566"/>
      <c r="F48" s="537" t="str">
        <f t="shared" si="8"/>
        <v xml:space="preserve"> </v>
      </c>
      <c r="M48" s="704" t="s">
        <v>1168</v>
      </c>
      <c r="O48" s="513" t="str">
        <f>'Fun Patches'!$C$49</f>
        <v>&lt;LIST PATCH HERE&gt;</v>
      </c>
      <c r="P48" s="533" t="str">
        <f>IF((COUNTIF(Summary!$B$176:$BI$176,"E")-COUNTIF(Summary!$B$176:$BI$176,"Y")&gt;0),(COUNTIF(Summary!$B$176:$BI$176,"E")-COUNTIF(Summary!$B$176:$BI$176,"Y")),"")</f>
        <v/>
      </c>
      <c r="Q48" s="564"/>
      <c r="R48" s="530" t="str">
        <f t="shared" si="1"/>
        <v xml:space="preserve"> </v>
      </c>
      <c r="T48" s="336"/>
      <c r="U48" s="337"/>
      <c r="V48" s="449"/>
      <c r="W48" s="530" t="str">
        <f t="shared" si="2"/>
        <v xml:space="preserve"> </v>
      </c>
    </row>
    <row r="49" spans="2:23" ht="12.95" customHeight="1">
      <c r="B49" s="527"/>
      <c r="C49" s="555" t="s">
        <v>1169</v>
      </c>
      <c r="D49" s="529" t="str">
        <f>IF((COUNTIF(Summary!$B$52:$BI$52,"E")-COUNTIF(Summary!$B$52:$BI$52,"Y")&gt;0),(COUNTIF(Summary!$B$52:$BI$52,"E")-COUNTIF(Summary!$B$52:$BI$52,"Y")),"")</f>
        <v/>
      </c>
      <c r="E49" s="568"/>
      <c r="F49" s="540" t="str">
        <f t="shared" si="8"/>
        <v xml:space="preserve"> </v>
      </c>
      <c r="H49" s="706"/>
      <c r="I49" s="706"/>
      <c r="J49" s="582"/>
      <c r="K49" s="565"/>
      <c r="L49" s="530" t="str">
        <f t="shared" ref="L49:L75" si="9">IFERROR(IF(ISBLANK(J49)," ", IF(J49-K49&lt;=0,"none",J49-K49)), " ")</f>
        <v xml:space="preserve"> </v>
      </c>
      <c r="M49" s="704"/>
      <c r="O49" s="513" t="str">
        <f>'Fun Patches'!$C$50</f>
        <v>&lt;LIST PATCH HERE&gt;</v>
      </c>
      <c r="P49" s="533" t="str">
        <f>IF((COUNTIF(Summary!$B$177:$BI$177,"E")-COUNTIF(Summary!$B$177:$BI$177,"Y")&gt;0),(COUNTIF(Summary!$B$177:$BI$177,"E")-COUNTIF(Summary!$B$177:$BI$177,"Y")),"")</f>
        <v/>
      </c>
      <c r="Q49" s="564"/>
      <c r="R49" s="530" t="str">
        <f t="shared" si="1"/>
        <v xml:space="preserve"> </v>
      </c>
      <c r="T49" s="336"/>
      <c r="U49" s="337"/>
      <c r="V49" s="449"/>
      <c r="W49" s="530" t="str">
        <f t="shared" si="2"/>
        <v xml:space="preserve"> </v>
      </c>
    </row>
    <row r="50" spans="2:23" ht="12.95" customHeight="1">
      <c r="B50" s="527"/>
      <c r="C50" s="544" t="s">
        <v>1170</v>
      </c>
      <c r="D50" s="529" t="str">
        <f>IF((COUNTIF(Summary!$B$53:$BI$53,"E")-COUNTIF(Summary!$B$53:$BI$53,"Y")&gt;0),(COUNTIF(Summary!$B$53:$BI$53,"E")-COUNTIF(Summary!$B$53:$BI$53,"Y")),"")</f>
        <v/>
      </c>
      <c r="E50" s="568"/>
      <c r="F50" s="530" t="str">
        <f t="shared" si="8"/>
        <v xml:space="preserve"> </v>
      </c>
      <c r="H50" s="702"/>
      <c r="I50" s="703"/>
      <c r="J50" s="582"/>
      <c r="K50" s="565"/>
      <c r="L50" s="530" t="str">
        <f t="shared" si="9"/>
        <v xml:space="preserve"> </v>
      </c>
      <c r="M50" s="704"/>
      <c r="O50" s="513" t="str">
        <f>'Fun Patches'!$C$51</f>
        <v>&lt;LIST PATCH HERE&gt;</v>
      </c>
      <c r="P50" s="533" t="str">
        <f>IF((COUNTIF(Summary!$B$178:$BI$178,"E")-COUNTIF(Summary!$B$178:$BI$178,"Y")&gt;0),(COUNTIF(Summary!$B$178:$BI$178,"E")-COUNTIF(Summary!$B$178:$BI$178,"Y")),"")</f>
        <v/>
      </c>
      <c r="Q50" s="564"/>
      <c r="R50" s="530" t="str">
        <f t="shared" si="1"/>
        <v xml:space="preserve"> </v>
      </c>
      <c r="T50" s="336"/>
      <c r="U50" s="337"/>
      <c r="V50" s="449"/>
      <c r="W50" s="530" t="str">
        <f t="shared" si="2"/>
        <v xml:space="preserve"> </v>
      </c>
    </row>
    <row r="51" spans="2:23" ht="12.95" customHeight="1">
      <c r="B51" s="527"/>
      <c r="C51" s="556" t="s">
        <v>1171</v>
      </c>
      <c r="D51" s="529" t="str">
        <f>IF((COUNTIF(Summary!$B$54:$BI$54,"E")-COUNTIF(Summary!$B$54:$BI$54,"Y")&gt;0),(COUNTIF(Summary!$B$54:$BI$54,"E")-COUNTIF(Summary!$B$54:$BI$54,"Y")),"")</f>
        <v/>
      </c>
      <c r="E51" s="568"/>
      <c r="F51" s="530" t="str">
        <f t="shared" si="8"/>
        <v xml:space="preserve"> </v>
      </c>
      <c r="H51" s="702"/>
      <c r="I51" s="703"/>
      <c r="J51" s="582"/>
      <c r="K51" s="565"/>
      <c r="L51" s="530" t="str">
        <f t="shared" si="9"/>
        <v xml:space="preserve"> </v>
      </c>
      <c r="M51" s="704"/>
      <c r="O51" s="513" t="str">
        <f>'Fun Patches'!$C$52</f>
        <v>&lt;LIST PATCH HERE&gt;</v>
      </c>
      <c r="P51" s="533" t="str">
        <f>IF((COUNTIF(Summary!$B$179:$BI$179,"E")-COUNTIF(Summary!$B$179:$BI$179,"Y")&gt;0),(COUNTIF(Summary!$B$179:$BI$179,"E")-COUNTIF(Summary!$B$179:$BI$179,"Y")),"")</f>
        <v/>
      </c>
      <c r="Q51" s="564"/>
      <c r="R51" s="530" t="str">
        <f t="shared" si="1"/>
        <v xml:space="preserve"> </v>
      </c>
      <c r="T51" s="336"/>
      <c r="U51" s="337"/>
      <c r="V51" s="449"/>
      <c r="W51" s="530" t="str">
        <f t="shared" si="2"/>
        <v xml:space="preserve"> </v>
      </c>
    </row>
    <row r="52" spans="2:23" ht="12.95" customHeight="1">
      <c r="H52" s="702"/>
      <c r="I52" s="703"/>
      <c r="J52" s="582"/>
      <c r="K52" s="565"/>
      <c r="L52" s="530" t="str">
        <f t="shared" si="9"/>
        <v xml:space="preserve"> </v>
      </c>
      <c r="M52" s="704"/>
      <c r="O52" s="513" t="str">
        <f>'Fun Patches'!$C$53</f>
        <v>&lt;LIST PATCH HERE&gt;</v>
      </c>
      <c r="P52" s="533" t="str">
        <f>IF((COUNTIF(Summary!$B$180:$BI$180,"E")-COUNTIF(Summary!$B$180:$BI$180,"Y")&gt;0),(COUNTIF(Summary!$B$180:$BI$180,"E")-COUNTIF(Summary!$B$180:$BI$180,"Y")),"")</f>
        <v/>
      </c>
      <c r="Q52" s="564"/>
      <c r="R52" s="530" t="str">
        <f t="shared" si="1"/>
        <v xml:space="preserve"> </v>
      </c>
      <c r="T52" s="336"/>
      <c r="U52" s="337"/>
      <c r="V52" s="449"/>
      <c r="W52" s="530" t="str">
        <f t="shared" si="2"/>
        <v xml:space="preserve"> </v>
      </c>
    </row>
    <row r="53" spans="2:23" ht="12.95" customHeight="1">
      <c r="H53" s="702"/>
      <c r="I53" s="703"/>
      <c r="J53" s="582"/>
      <c r="K53" s="565"/>
      <c r="L53" s="530" t="str">
        <f t="shared" si="9"/>
        <v xml:space="preserve"> </v>
      </c>
      <c r="M53" s="704"/>
      <c r="O53" s="514" t="str">
        <f>'Fun Patches'!$C$54</f>
        <v>&lt;LIST PATCH HERE&gt;</v>
      </c>
      <c r="P53" s="533" t="str">
        <f>IF((COUNTIF(Summary!$B$181:$BI$181,"E")-COUNTIF(Summary!$B$181:$BI$181,"Y")&gt;0),(COUNTIF(Summary!$B$181:$BI$181,"E")-COUNTIF(Summary!$B$181:$BI$181,"Y")),"")</f>
        <v/>
      </c>
      <c r="Q53" s="565"/>
      <c r="R53" s="530" t="str">
        <f t="shared" si="1"/>
        <v xml:space="preserve"> </v>
      </c>
      <c r="T53" s="336"/>
      <c r="U53" s="337"/>
      <c r="V53" s="449"/>
      <c r="W53" s="530" t="str">
        <f t="shared" si="2"/>
        <v xml:space="preserve"> </v>
      </c>
    </row>
    <row r="54" spans="2:23" ht="12.95" customHeight="1">
      <c r="B54" s="527"/>
      <c r="C54" s="551" t="s">
        <v>1172</v>
      </c>
      <c r="D54" s="533" t="str">
        <f>IF((COUNTIF(Summary!$B$101:$BI$101,"E")-COUNTIF(Summary!$B$101:$BI$101,"Y")&gt;0),(COUNTIF(Summary!$B$101:$BI$101,"E")-COUNTIF(Summary!$B$101:$BI$101,"Y")),"")</f>
        <v/>
      </c>
      <c r="E54" s="568"/>
      <c r="F54" s="530" t="str">
        <f t="shared" ref="F54:F66" si="10">IFERROR(IF(ISBLANK(D54)," ", IF(D54-E54&lt;=0,"none",D54-E54)), " ")</f>
        <v xml:space="preserve"> </v>
      </c>
      <c r="H54" s="702"/>
      <c r="I54" s="703"/>
      <c r="J54" s="582"/>
      <c r="K54" s="565"/>
      <c r="L54" s="530" t="str">
        <f t="shared" si="9"/>
        <v xml:space="preserve"> </v>
      </c>
      <c r="M54" s="704"/>
      <c r="O54" s="511"/>
      <c r="P54" s="553"/>
      <c r="Q54" s="553"/>
      <c r="R54" s="553"/>
      <c r="T54" s="336"/>
      <c r="U54" s="337"/>
      <c r="V54" s="449"/>
      <c r="W54" s="530" t="str">
        <f t="shared" si="2"/>
        <v xml:space="preserve"> </v>
      </c>
    </row>
    <row r="55" spans="2:23" ht="12.95" customHeight="1">
      <c r="B55" s="527"/>
      <c r="C55" s="558" t="s">
        <v>1173</v>
      </c>
      <c r="D55" s="533" t="str">
        <f>IF((COUNTIF(Summary!$B$102:$BI$102,"E")-COUNTIF(Summary!$B$102:$BI$102,"Y")&gt;0),(COUNTIF(Summary!$B$102:$BI$102,"E")-COUNTIF(Summary!$B$102:$BI$102,"Y")),"")</f>
        <v/>
      </c>
      <c r="E55" s="568"/>
      <c r="F55" s="530" t="str">
        <f t="shared" si="10"/>
        <v xml:space="preserve"> </v>
      </c>
      <c r="H55" s="702"/>
      <c r="I55" s="703"/>
      <c r="J55" s="582"/>
      <c r="K55" s="565"/>
      <c r="L55" s="530" t="str">
        <f t="shared" si="9"/>
        <v xml:space="preserve"> </v>
      </c>
      <c r="M55" s="704"/>
      <c r="O55" s="512"/>
      <c r="P55" s="554"/>
      <c r="Q55" s="554"/>
      <c r="R55" s="554"/>
      <c r="T55" s="336"/>
      <c r="U55" s="337"/>
      <c r="V55" s="449"/>
      <c r="W55" s="530" t="str">
        <f t="shared" si="2"/>
        <v xml:space="preserve"> </v>
      </c>
    </row>
    <row r="56" spans="2:23" ht="12.95" customHeight="1" thickBot="1">
      <c r="B56" s="527"/>
      <c r="C56" s="545" t="s">
        <v>1174</v>
      </c>
      <c r="D56" s="536" t="str">
        <f>IF((COUNTIF(Summary!$B$103:$BI$103,"E")-COUNTIF(Summary!$B$103:$BI$103,"Y")&gt;0),(COUNTIF(Summary!$B$103:$BI$103,"E")-COUNTIF(Summary!$B$103:$BI$103,"Y")),"")</f>
        <v/>
      </c>
      <c r="E56" s="566"/>
      <c r="F56" s="537" t="str">
        <f t="shared" si="10"/>
        <v xml:space="preserve"> </v>
      </c>
      <c r="H56" s="702"/>
      <c r="I56" s="703"/>
      <c r="J56" s="582"/>
      <c r="K56" s="565"/>
      <c r="L56" s="530" t="str">
        <f t="shared" si="9"/>
        <v xml:space="preserve"> </v>
      </c>
      <c r="M56" s="704"/>
      <c r="O56" s="336"/>
      <c r="P56" s="337"/>
      <c r="Q56" s="449"/>
      <c r="R56" s="530" t="str">
        <f t="shared" ref="R56:R75" si="11">IFERROR(IF(ISBLANK(P56)," ", IF(P56-Q56&lt;=0,"none",P56-Q56)), " ")</f>
        <v xml:space="preserve"> </v>
      </c>
      <c r="T56" s="336"/>
      <c r="U56" s="337"/>
      <c r="V56" s="449"/>
      <c r="W56" s="530" t="str">
        <f t="shared" si="2"/>
        <v xml:space="preserve"> </v>
      </c>
    </row>
    <row r="57" spans="2:23" ht="12.95" customHeight="1">
      <c r="B57" s="527"/>
      <c r="C57" s="559" t="s">
        <v>1175</v>
      </c>
      <c r="D57" s="529" t="str">
        <f>IF((COUNTIF(Summary!$B$104:$BI$104,"E")-COUNTIF(Summary!$B$104:$BI$104,"Y")&gt;0),(COUNTIF(Summary!$B$104:$BI$104,"E")-COUNTIF(Summary!$B$104:$BI$104,"Y")),"")</f>
        <v/>
      </c>
      <c r="E57" s="568"/>
      <c r="F57" s="540" t="str">
        <f t="shared" si="10"/>
        <v xml:space="preserve"> </v>
      </c>
      <c r="H57" s="702"/>
      <c r="I57" s="703"/>
      <c r="J57" s="582"/>
      <c r="K57" s="565"/>
      <c r="L57" s="530" t="str">
        <f t="shared" si="9"/>
        <v xml:space="preserve"> </v>
      </c>
      <c r="M57" s="704"/>
      <c r="O57" s="336"/>
      <c r="P57" s="337"/>
      <c r="Q57" s="449"/>
      <c r="R57" s="530" t="str">
        <f t="shared" si="11"/>
        <v xml:space="preserve"> </v>
      </c>
      <c r="T57" s="336"/>
      <c r="U57" s="337"/>
      <c r="V57" s="449"/>
      <c r="W57" s="530" t="str">
        <f t="shared" si="2"/>
        <v xml:space="preserve"> </v>
      </c>
    </row>
    <row r="58" spans="2:23" ht="12.95" customHeight="1">
      <c r="B58" s="527"/>
      <c r="C58" s="558" t="s">
        <v>1176</v>
      </c>
      <c r="D58" s="533" t="str">
        <f>IF((COUNTIF(Summary!$B$105:$BI$105,"E")-COUNTIF(Summary!$B$105:$BI$105,"Y")&gt;0),(COUNTIF(Summary!$B$105:$BI$105,"E")-COUNTIF(Summary!$B$105:$BI$105,"Y")),"")</f>
        <v/>
      </c>
      <c r="E58" s="568"/>
      <c r="F58" s="530" t="str">
        <f t="shared" si="10"/>
        <v xml:space="preserve"> </v>
      </c>
      <c r="H58" s="702"/>
      <c r="I58" s="703"/>
      <c r="J58" s="582"/>
      <c r="K58" s="565"/>
      <c r="L58" s="530" t="str">
        <f t="shared" si="9"/>
        <v xml:space="preserve"> </v>
      </c>
      <c r="M58" s="704"/>
      <c r="O58" s="336"/>
      <c r="P58" s="337"/>
      <c r="Q58" s="449"/>
      <c r="R58" s="530" t="str">
        <f t="shared" si="11"/>
        <v xml:space="preserve"> </v>
      </c>
      <c r="T58" s="336"/>
      <c r="U58" s="337"/>
      <c r="V58" s="449"/>
      <c r="W58" s="530" t="str">
        <f t="shared" si="2"/>
        <v xml:space="preserve"> </v>
      </c>
    </row>
    <row r="59" spans="2:23" ht="12.95" customHeight="1" thickBot="1">
      <c r="B59" s="527"/>
      <c r="C59" s="560" t="s">
        <v>1177</v>
      </c>
      <c r="D59" s="536" t="str">
        <f>IF((COUNTIF(Summary!$B$106:$BI$106,"E")-COUNTIF(Summary!$B$106:$BI$106,"Y")&gt;0),(COUNTIF(Summary!$B$106:$BI$106,"E")-COUNTIF(Summary!$B$106:$BI$106,"Y")),"")</f>
        <v/>
      </c>
      <c r="E59" s="566"/>
      <c r="F59" s="537" t="str">
        <f t="shared" si="10"/>
        <v xml:space="preserve"> </v>
      </c>
      <c r="H59" s="702"/>
      <c r="I59" s="703"/>
      <c r="J59" s="582"/>
      <c r="K59" s="565"/>
      <c r="L59" s="530" t="str">
        <f t="shared" si="9"/>
        <v xml:space="preserve"> </v>
      </c>
      <c r="M59" s="704"/>
      <c r="O59" s="336"/>
      <c r="P59" s="337"/>
      <c r="Q59" s="449"/>
      <c r="R59" s="530" t="str">
        <f t="shared" si="11"/>
        <v xml:space="preserve"> </v>
      </c>
      <c r="T59" s="336"/>
      <c r="U59" s="337"/>
      <c r="V59" s="449"/>
      <c r="W59" s="530" t="str">
        <f t="shared" si="2"/>
        <v xml:space="preserve"> </v>
      </c>
    </row>
    <row r="60" spans="2:23" ht="12.95" customHeight="1">
      <c r="B60" s="527"/>
      <c r="C60" s="559" t="s">
        <v>1050</v>
      </c>
      <c r="D60" s="529" t="str">
        <f>IF((COUNTIF(Summary!$B$107:$BI$107,"E")-COUNTIF(Summary!$B$107:$BI$107,"Y")&gt;0),(COUNTIF(Summary!$B$107:$BI$107,"E")-COUNTIF(Summary!$B$107:$BI$107,"Y")),"")</f>
        <v/>
      </c>
      <c r="E60" s="568"/>
      <c r="F60" s="540" t="str">
        <f t="shared" si="10"/>
        <v xml:space="preserve"> </v>
      </c>
      <c r="H60" s="702"/>
      <c r="I60" s="703"/>
      <c r="J60" s="582"/>
      <c r="K60" s="565"/>
      <c r="L60" s="530" t="str">
        <f t="shared" si="9"/>
        <v xml:space="preserve"> </v>
      </c>
      <c r="M60" s="704"/>
      <c r="O60" s="336"/>
      <c r="P60" s="337"/>
      <c r="Q60" s="449"/>
      <c r="R60" s="530" t="str">
        <f t="shared" si="11"/>
        <v xml:space="preserve"> </v>
      </c>
      <c r="T60" s="336"/>
      <c r="U60" s="337"/>
      <c r="V60" s="449"/>
      <c r="W60" s="530" t="str">
        <f t="shared" si="2"/>
        <v xml:space="preserve"> </v>
      </c>
    </row>
    <row r="61" spans="2:23" ht="12.95" customHeight="1" thickBot="1">
      <c r="B61" s="527"/>
      <c r="C61" s="560" t="s">
        <v>1178</v>
      </c>
      <c r="D61" s="536" t="str">
        <f>IF((COUNTIF(Summary!$B$108:$BI$108,"E")-COUNTIF(Summary!$B$108:$BI$108,"Y")&gt;0),(COUNTIF(Summary!$B$108:$BI$108,"E")-COUNTIF(Summary!$B$108:$BI$108,"Y")),"")</f>
        <v/>
      </c>
      <c r="E61" s="566"/>
      <c r="F61" s="537" t="str">
        <f t="shared" si="10"/>
        <v xml:space="preserve"> </v>
      </c>
      <c r="H61" s="702"/>
      <c r="I61" s="703"/>
      <c r="J61" s="582"/>
      <c r="K61" s="565"/>
      <c r="L61" s="530" t="str">
        <f t="shared" si="9"/>
        <v xml:space="preserve"> </v>
      </c>
      <c r="M61" s="704"/>
      <c r="O61" s="336"/>
      <c r="P61" s="337"/>
      <c r="Q61" s="449"/>
      <c r="R61" s="530" t="str">
        <f t="shared" si="11"/>
        <v xml:space="preserve"> </v>
      </c>
      <c r="T61" s="336"/>
      <c r="U61" s="337"/>
      <c r="V61" s="449"/>
      <c r="W61" s="530" t="str">
        <f t="shared" si="2"/>
        <v xml:space="preserve"> </v>
      </c>
    </row>
    <row r="62" spans="2:23" ht="12.95" customHeight="1">
      <c r="B62" s="527"/>
      <c r="C62" s="551" t="s">
        <v>1179</v>
      </c>
      <c r="D62" s="529" t="str">
        <f>IF((COUNTIF(Summary!$B$109:$BI$109,"E")-COUNTIF(Summary!$B$109:$BI$109,"Y")&gt;0),(COUNTIF(Summary!$B$109:$BI$109,"E")-COUNTIF(Summary!$B$109:$BI$109,"Y")),"")</f>
        <v/>
      </c>
      <c r="E62" s="568"/>
      <c r="F62" s="540" t="str">
        <f t="shared" si="10"/>
        <v xml:space="preserve"> </v>
      </c>
      <c r="H62" s="702"/>
      <c r="I62" s="703"/>
      <c r="J62" s="582"/>
      <c r="K62" s="565"/>
      <c r="L62" s="530" t="str">
        <f t="shared" si="9"/>
        <v xml:space="preserve"> </v>
      </c>
      <c r="M62" s="704"/>
      <c r="O62" s="336"/>
      <c r="P62" s="337"/>
      <c r="Q62" s="449"/>
      <c r="R62" s="530" t="str">
        <f t="shared" si="11"/>
        <v xml:space="preserve"> </v>
      </c>
      <c r="T62" s="336"/>
      <c r="U62" s="337"/>
      <c r="V62" s="449"/>
      <c r="W62" s="530" t="str">
        <f t="shared" si="2"/>
        <v xml:space="preserve"> </v>
      </c>
    </row>
    <row r="63" spans="2:23" ht="12.95" customHeight="1">
      <c r="B63" s="527"/>
      <c r="C63" s="558" t="s">
        <v>1180</v>
      </c>
      <c r="D63" s="533" t="str">
        <f>IF((COUNTIF(Summary!$B$110:$BI$110,"E")-COUNTIF(Summary!$B$110:$BI$110,"Y")&gt;0),(COUNTIF(Summary!$B$110:$BI$110,"E")-COUNTIF(Summary!$B$110:$BI$110,"Y")),"")</f>
        <v/>
      </c>
      <c r="E63" s="568"/>
      <c r="F63" s="530" t="str">
        <f t="shared" si="10"/>
        <v xml:space="preserve"> </v>
      </c>
      <c r="H63" s="702"/>
      <c r="I63" s="703"/>
      <c r="J63" s="582"/>
      <c r="K63" s="565"/>
      <c r="L63" s="530" t="str">
        <f t="shared" si="9"/>
        <v xml:space="preserve"> </v>
      </c>
      <c r="M63" s="704"/>
      <c r="O63" s="336"/>
      <c r="P63" s="337"/>
      <c r="Q63" s="449"/>
      <c r="R63" s="530" t="str">
        <f t="shared" si="11"/>
        <v xml:space="preserve"> </v>
      </c>
      <c r="T63" s="336"/>
      <c r="U63" s="337"/>
      <c r="V63" s="449"/>
      <c r="W63" s="530" t="str">
        <f t="shared" si="2"/>
        <v xml:space="preserve"> </v>
      </c>
    </row>
    <row r="64" spans="2:23" s="525" customFormat="1" ht="12.95" customHeight="1" thickBot="1">
      <c r="B64" s="527"/>
      <c r="C64" s="548" t="s">
        <v>1062</v>
      </c>
      <c r="D64" s="536" t="str">
        <f>IF((COUNTIF(Summary!$B$111:$BI$111,"E")-COUNTIF(Summary!$B$111:$BI$111,"Y")&gt;0),(COUNTIF(Summary!$B$111:$BI$111,"E")-COUNTIF(Summary!$B$111:$BI$111,"Y")),"")</f>
        <v/>
      </c>
      <c r="E64" s="566"/>
      <c r="F64" s="537" t="str">
        <f t="shared" si="10"/>
        <v xml:space="preserve"> </v>
      </c>
      <c r="G64" s="515"/>
      <c r="H64" s="702"/>
      <c r="I64" s="703"/>
      <c r="J64" s="582"/>
      <c r="K64" s="565"/>
      <c r="L64" s="530" t="str">
        <f t="shared" si="9"/>
        <v xml:space="preserve"> </v>
      </c>
      <c r="M64" s="704"/>
      <c r="N64" s="515"/>
      <c r="O64" s="336"/>
      <c r="P64" s="337"/>
      <c r="Q64" s="449"/>
      <c r="R64" s="530" t="str">
        <f t="shared" si="11"/>
        <v xml:space="preserve"> </v>
      </c>
      <c r="S64" s="523"/>
      <c r="T64" s="336"/>
      <c r="U64" s="337"/>
      <c r="V64" s="449"/>
      <c r="W64" s="530" t="str">
        <f t="shared" si="2"/>
        <v xml:space="preserve"> </v>
      </c>
    </row>
    <row r="65" spans="1:25" s="525" customFormat="1" ht="12.95" customHeight="1">
      <c r="B65" s="527"/>
      <c r="C65" s="551" t="s">
        <v>1181</v>
      </c>
      <c r="D65" s="529" t="str">
        <f>IF((COUNTIF(Summary!$B$112:$BI$112,"E")-COUNTIF(Summary!$B$112:$BI$112,"Y")&gt;0),(COUNTIF(Summary!$B$112:$BI$112,"E")-COUNTIF(Summary!$B$112:$BI$112,"Y")),"")</f>
        <v/>
      </c>
      <c r="E65" s="568"/>
      <c r="F65" s="540" t="str">
        <f t="shared" si="10"/>
        <v xml:space="preserve"> </v>
      </c>
      <c r="G65" s="515"/>
      <c r="H65" s="702"/>
      <c r="I65" s="703"/>
      <c r="J65" s="582"/>
      <c r="K65" s="565"/>
      <c r="L65" s="530" t="str">
        <f t="shared" si="9"/>
        <v xml:space="preserve"> </v>
      </c>
      <c r="M65" s="704"/>
      <c r="N65" s="515"/>
      <c r="O65" s="336"/>
      <c r="P65" s="337"/>
      <c r="Q65" s="449"/>
      <c r="R65" s="530" t="str">
        <f t="shared" si="11"/>
        <v xml:space="preserve"> </v>
      </c>
      <c r="S65" s="523"/>
      <c r="T65" s="336"/>
      <c r="U65" s="337"/>
      <c r="V65" s="449"/>
      <c r="W65" s="530" t="str">
        <f t="shared" si="2"/>
        <v xml:space="preserve"> </v>
      </c>
    </row>
    <row r="66" spans="1:25" s="525" customFormat="1">
      <c r="B66" s="527"/>
      <c r="C66" s="561" t="s">
        <v>1147</v>
      </c>
      <c r="D66" s="533" t="str">
        <f>IF((COUNTIF(Summary!$B$129:$BI$129,"E")-COUNTIF(Summary!$B$129:$BI$129,"Y")&gt;0),(COUNTIF(Summary!$B$129:$BI$129,"E")-COUNTIF(Summary!$B$129:$BI$129,"Y")),"")</f>
        <v/>
      </c>
      <c r="E66" s="568"/>
      <c r="F66" s="530" t="str">
        <f t="shared" si="10"/>
        <v xml:space="preserve"> </v>
      </c>
      <c r="G66" s="515"/>
      <c r="H66" s="702"/>
      <c r="I66" s="703"/>
      <c r="J66" s="582"/>
      <c r="K66" s="565"/>
      <c r="L66" s="530" t="str">
        <f t="shared" si="9"/>
        <v xml:space="preserve"> </v>
      </c>
      <c r="M66" s="704"/>
      <c r="N66" s="515"/>
      <c r="O66" s="336"/>
      <c r="P66" s="337"/>
      <c r="Q66" s="449"/>
      <c r="R66" s="530" t="str">
        <f t="shared" si="11"/>
        <v xml:space="preserve"> </v>
      </c>
      <c r="S66" s="523"/>
      <c r="T66" s="336"/>
      <c r="U66" s="337"/>
      <c r="V66" s="449"/>
      <c r="W66" s="530" t="str">
        <f t="shared" si="2"/>
        <v xml:space="preserve"> </v>
      </c>
    </row>
    <row r="67" spans="1:25" s="525" customFormat="1">
      <c r="B67" s="515"/>
      <c r="C67" s="515"/>
      <c r="D67" s="523"/>
      <c r="E67" s="523"/>
      <c r="F67" s="523"/>
      <c r="G67" s="515"/>
      <c r="H67" s="702"/>
      <c r="I67" s="703"/>
      <c r="J67" s="582"/>
      <c r="K67" s="565"/>
      <c r="L67" s="530" t="str">
        <f t="shared" si="9"/>
        <v xml:space="preserve"> </v>
      </c>
      <c r="M67" s="704"/>
      <c r="N67" s="515"/>
      <c r="O67" s="336"/>
      <c r="P67" s="337"/>
      <c r="Q67" s="449"/>
      <c r="R67" s="530" t="str">
        <f t="shared" si="11"/>
        <v xml:space="preserve"> </v>
      </c>
      <c r="S67" s="523"/>
      <c r="T67" s="336"/>
      <c r="U67" s="337"/>
      <c r="V67" s="449"/>
      <c r="W67" s="530" t="str">
        <f t="shared" si="2"/>
        <v xml:space="preserve"> </v>
      </c>
    </row>
    <row r="68" spans="1:25" s="525" customFormat="1">
      <c r="A68" s="515"/>
      <c r="B68" s="515"/>
      <c r="C68" s="515"/>
      <c r="D68" s="523"/>
      <c r="E68" s="523"/>
      <c r="F68" s="523"/>
      <c r="G68" s="515"/>
      <c r="H68" s="702"/>
      <c r="I68" s="703"/>
      <c r="J68" s="582"/>
      <c r="K68" s="565"/>
      <c r="L68" s="530" t="str">
        <f t="shared" si="9"/>
        <v xml:space="preserve"> </v>
      </c>
      <c r="M68" s="704"/>
      <c r="N68" s="515"/>
      <c r="O68" s="336"/>
      <c r="P68" s="337"/>
      <c r="Q68" s="449"/>
      <c r="R68" s="530" t="str">
        <f t="shared" si="11"/>
        <v xml:space="preserve"> </v>
      </c>
      <c r="S68" s="523"/>
      <c r="T68" s="336"/>
      <c r="U68" s="337"/>
      <c r="V68" s="449"/>
      <c r="W68" s="530" t="str">
        <f t="shared" ref="W68:W74" si="12">IFERROR(IF(ISBLANK(U68)," ", IF(U68-V68&lt;=0,"none",U68-V68)), " ")</f>
        <v xml:space="preserve"> </v>
      </c>
    </row>
    <row r="69" spans="1:25" s="525" customFormat="1">
      <c r="A69" s="515"/>
      <c r="B69" s="527"/>
      <c r="C69" s="551" t="s">
        <v>1182</v>
      </c>
      <c r="D69" s="533" t="str">
        <f>IF((COUNTIF(Summary!$B$113:$BI$113,"E")-COUNTIF(Summary!$B$113:$BI$113,"Y")&gt;0),(COUNTIF(Summary!$B$113:$BI$113,"E")-COUNTIF(Summary!$B$113:$BI$113,"Y")),"")</f>
        <v/>
      </c>
      <c r="E69" s="568"/>
      <c r="F69" s="530" t="str">
        <f t="shared" ref="F69:F75" si="13">IFERROR(IF(ISBLANK(D69)," ", IF(D69-E69&lt;=0,"none",D69-E69)), " ")</f>
        <v xml:space="preserve"> </v>
      </c>
      <c r="G69" s="515"/>
      <c r="H69" s="702"/>
      <c r="I69" s="703"/>
      <c r="J69" s="582"/>
      <c r="K69" s="565"/>
      <c r="L69" s="530" t="str">
        <f t="shared" si="9"/>
        <v xml:space="preserve"> </v>
      </c>
      <c r="M69" s="562"/>
      <c r="N69" s="515"/>
      <c r="O69" s="336"/>
      <c r="P69" s="337"/>
      <c r="Q69" s="449"/>
      <c r="R69" s="530" t="str">
        <f t="shared" si="11"/>
        <v xml:space="preserve"> </v>
      </c>
      <c r="S69" s="523"/>
      <c r="T69" s="336"/>
      <c r="U69" s="337"/>
      <c r="V69" s="449"/>
      <c r="W69" s="530" t="str">
        <f t="shared" si="12"/>
        <v xml:space="preserve"> </v>
      </c>
      <c r="Y69" s="515"/>
    </row>
    <row r="70" spans="1:25" s="525" customFormat="1">
      <c r="A70" s="515"/>
      <c r="B70" s="527"/>
      <c r="C70" s="558" t="s">
        <v>1183</v>
      </c>
      <c r="D70" s="533" t="str">
        <f>IF((COUNTIF(Summary!$B$114:$BI$114,"E")-COUNTIF(Summary!$B$114:$BI$114,"Y")&gt;0),(COUNTIF(Summary!$B$114:$BI$114,"E")-COUNTIF(Summary!$B$114:$BI$114,"Y")),"")</f>
        <v/>
      </c>
      <c r="E70" s="568"/>
      <c r="F70" s="530" t="str">
        <f t="shared" si="13"/>
        <v xml:space="preserve"> </v>
      </c>
      <c r="G70" s="515"/>
      <c r="H70" s="702"/>
      <c r="I70" s="703"/>
      <c r="J70" s="582"/>
      <c r="K70" s="565"/>
      <c r="L70" s="530" t="str">
        <f t="shared" si="9"/>
        <v xml:space="preserve"> </v>
      </c>
      <c r="M70" s="562"/>
      <c r="N70" s="515"/>
      <c r="O70" s="336"/>
      <c r="P70" s="337"/>
      <c r="Q70" s="449"/>
      <c r="R70" s="530" t="str">
        <f t="shared" si="11"/>
        <v xml:space="preserve"> </v>
      </c>
      <c r="S70" s="523"/>
      <c r="T70" s="336"/>
      <c r="U70" s="337"/>
      <c r="V70" s="449"/>
      <c r="W70" s="530" t="str">
        <f t="shared" si="12"/>
        <v xml:space="preserve"> </v>
      </c>
      <c r="Y70" s="515"/>
    </row>
    <row r="71" spans="1:25" s="525" customFormat="1" ht="13.5" thickBot="1">
      <c r="A71" s="515"/>
      <c r="B71" s="527"/>
      <c r="C71" s="560" t="s">
        <v>1184</v>
      </c>
      <c r="D71" s="536" t="str">
        <f>IF((COUNTIF(Summary!$B$115:$BI$115,"E")-COUNTIF(Summary!$B$115:$BI$115,"Y")&gt;0),(COUNTIF(Summary!$B$115:$BI$115,"E")-COUNTIF(Summary!$B$115:$BI$115,"Y")),"")</f>
        <v/>
      </c>
      <c r="E71" s="566"/>
      <c r="F71" s="537" t="str">
        <f t="shared" si="13"/>
        <v xml:space="preserve"> </v>
      </c>
      <c r="G71" s="515"/>
      <c r="H71" s="702"/>
      <c r="I71" s="703"/>
      <c r="J71" s="582"/>
      <c r="K71" s="565"/>
      <c r="L71" s="530" t="str">
        <f t="shared" si="9"/>
        <v xml:space="preserve"> </v>
      </c>
      <c r="M71" s="562"/>
      <c r="N71" s="515"/>
      <c r="O71" s="336"/>
      <c r="P71" s="337"/>
      <c r="Q71" s="449"/>
      <c r="R71" s="530" t="str">
        <f t="shared" si="11"/>
        <v xml:space="preserve"> </v>
      </c>
      <c r="S71" s="523"/>
      <c r="T71" s="336"/>
      <c r="U71" s="337"/>
      <c r="V71" s="449"/>
      <c r="W71" s="530" t="str">
        <f t="shared" si="12"/>
        <v xml:space="preserve"> </v>
      </c>
      <c r="Y71" s="515"/>
    </row>
    <row r="72" spans="1:25" s="525" customFormat="1">
      <c r="A72" s="515"/>
      <c r="B72" s="527"/>
      <c r="C72" s="559" t="s">
        <v>1185</v>
      </c>
      <c r="D72" s="529" t="str">
        <f>IF((COUNTIF(Summary!$B$116:$BI$116,"E")-COUNTIF(Summary!$B$116:$BI$116,"Y")&gt;0),(COUNTIF(Summary!$B$116:$BI$116,"E")-COUNTIF(Summary!$B$116:$BI$116,"Y")),"")</f>
        <v/>
      </c>
      <c r="E72" s="568"/>
      <c r="F72" s="540" t="str">
        <f t="shared" si="13"/>
        <v xml:space="preserve"> </v>
      </c>
      <c r="G72" s="515"/>
      <c r="H72" s="702"/>
      <c r="I72" s="703"/>
      <c r="J72" s="582"/>
      <c r="K72" s="565"/>
      <c r="L72" s="530" t="str">
        <f t="shared" si="9"/>
        <v xml:space="preserve"> </v>
      </c>
      <c r="M72" s="562"/>
      <c r="N72" s="515"/>
      <c r="O72" s="336"/>
      <c r="P72" s="337"/>
      <c r="Q72" s="449"/>
      <c r="R72" s="530" t="str">
        <f t="shared" si="11"/>
        <v xml:space="preserve"> </v>
      </c>
      <c r="S72" s="523"/>
      <c r="T72" s="336"/>
      <c r="U72" s="337"/>
      <c r="V72" s="449"/>
      <c r="W72" s="530" t="str">
        <f t="shared" si="12"/>
        <v xml:space="preserve"> </v>
      </c>
      <c r="Y72" s="515"/>
    </row>
    <row r="73" spans="1:25" s="525" customFormat="1">
      <c r="A73" s="515"/>
      <c r="B73" s="527"/>
      <c r="C73" s="558" t="s">
        <v>1186</v>
      </c>
      <c r="D73" s="533" t="str">
        <f>IF((COUNTIF(Summary!$B$117:$BI$117,"E")-COUNTIF(Summary!$B$117:$BI$117,"Y")&gt;0),(COUNTIF(Summary!$B$117:$BI$117,"E")-COUNTIF(Summary!$B$117:$BI$117,"Y")),"")</f>
        <v/>
      </c>
      <c r="E73" s="568"/>
      <c r="F73" s="530" t="str">
        <f t="shared" si="13"/>
        <v xml:space="preserve"> </v>
      </c>
      <c r="G73" s="515"/>
      <c r="H73" s="702"/>
      <c r="I73" s="703"/>
      <c r="J73" s="582"/>
      <c r="K73" s="565"/>
      <c r="L73" s="530" t="str">
        <f t="shared" si="9"/>
        <v xml:space="preserve"> </v>
      </c>
      <c r="M73" s="562"/>
      <c r="N73" s="515"/>
      <c r="O73" s="336"/>
      <c r="P73" s="337"/>
      <c r="Q73" s="449"/>
      <c r="R73" s="530" t="str">
        <f t="shared" si="11"/>
        <v xml:space="preserve"> </v>
      </c>
      <c r="S73" s="523"/>
      <c r="T73" s="336"/>
      <c r="U73" s="337"/>
      <c r="V73" s="449"/>
      <c r="W73" s="530" t="str">
        <f t="shared" si="12"/>
        <v xml:space="preserve"> </v>
      </c>
      <c r="Y73" s="515"/>
    </row>
    <row r="74" spans="1:25" s="525" customFormat="1" ht="13.5" thickBot="1">
      <c r="A74" s="515"/>
      <c r="B74" s="527"/>
      <c r="C74" s="560" t="s">
        <v>1187</v>
      </c>
      <c r="D74" s="536" t="str">
        <f>IF((COUNTIF(Summary!$B$118:$BI$118,"E")-COUNTIF(Summary!$B$118:$BI$118,"Y")&gt;0),(COUNTIF(Summary!$B$118:$BI$118,"E")-COUNTIF(Summary!$B$118:$BI$118,"Y")),"")</f>
        <v/>
      </c>
      <c r="E74" s="566"/>
      <c r="F74" s="537" t="str">
        <f t="shared" si="13"/>
        <v xml:space="preserve"> </v>
      </c>
      <c r="G74" s="515"/>
      <c r="H74" s="702"/>
      <c r="I74" s="703"/>
      <c r="J74" s="582"/>
      <c r="K74" s="565"/>
      <c r="L74" s="530" t="str">
        <f t="shared" si="9"/>
        <v xml:space="preserve"> </v>
      </c>
      <c r="M74" s="562"/>
      <c r="N74" s="515"/>
      <c r="O74" s="336"/>
      <c r="P74" s="337"/>
      <c r="Q74" s="449"/>
      <c r="R74" s="530" t="str">
        <f t="shared" si="11"/>
        <v xml:space="preserve"> </v>
      </c>
      <c r="S74" s="523"/>
      <c r="T74" s="336"/>
      <c r="U74" s="337"/>
      <c r="V74" s="449"/>
      <c r="W74" s="530" t="str">
        <f t="shared" si="12"/>
        <v xml:space="preserve"> </v>
      </c>
      <c r="Y74" s="515"/>
    </row>
    <row r="75" spans="1:25" s="525" customFormat="1">
      <c r="A75" s="515"/>
      <c r="B75" s="527"/>
      <c r="C75" s="515" t="s">
        <v>1188</v>
      </c>
      <c r="D75" s="529" t="str">
        <f>IF((COUNTIF(Summary!$B$130:$BI$130,"E")-COUNTIF(Summary!$B$130:$BI$130,"Y")&gt;0),(COUNTIF(Summary!$B$130:$BI$130,"E")-COUNTIF(Summary!$B$130:$BI$130,"Y")),"")</f>
        <v/>
      </c>
      <c r="E75" s="568"/>
      <c r="F75" s="540" t="str">
        <f t="shared" si="13"/>
        <v xml:space="preserve"> </v>
      </c>
      <c r="G75" s="515"/>
      <c r="H75" s="702"/>
      <c r="I75" s="703"/>
      <c r="J75" s="582"/>
      <c r="K75" s="447"/>
      <c r="L75" s="530" t="str">
        <f t="shared" si="9"/>
        <v xml:space="preserve"> </v>
      </c>
      <c r="M75" s="562"/>
      <c r="N75" s="515"/>
      <c r="O75" s="341"/>
      <c r="P75" s="339"/>
      <c r="Q75" s="448"/>
      <c r="R75" s="530" t="str">
        <f t="shared" si="11"/>
        <v xml:space="preserve"> </v>
      </c>
      <c r="S75" s="523"/>
      <c r="T75" s="341"/>
      <c r="U75" s="339"/>
      <c r="V75" s="448"/>
      <c r="W75" s="530" t="str">
        <f>IFERROR(IF(ISBLANK(U75)," ", IF(U75-V75&lt;=0,"none",U75-V75)), " ")</f>
        <v xml:space="preserve"> </v>
      </c>
      <c r="Y75" s="515"/>
    </row>
    <row r="76" spans="1:25" s="525" customFormat="1">
      <c r="A76" s="515"/>
      <c r="B76" s="515"/>
      <c r="C76" s="515"/>
      <c r="D76" s="523"/>
      <c r="E76" s="523"/>
      <c r="F76" s="523"/>
      <c r="G76" s="515"/>
      <c r="H76" s="515"/>
      <c r="I76" s="515"/>
      <c r="J76" s="523"/>
      <c r="K76" s="523"/>
      <c r="L76" s="523"/>
      <c r="M76" s="562"/>
      <c r="N76" s="515"/>
      <c r="O76" s="524"/>
      <c r="P76" s="523"/>
      <c r="Q76" s="523"/>
      <c r="R76" s="523"/>
      <c r="S76" s="523"/>
      <c r="T76" s="524"/>
      <c r="U76" s="523"/>
      <c r="V76" s="523"/>
      <c r="W76" s="523"/>
      <c r="Y76" s="515"/>
    </row>
    <row r="77" spans="1:25" s="525" customFormat="1">
      <c r="A77" s="515"/>
      <c r="B77" s="515"/>
      <c r="C77" s="515"/>
      <c r="D77" s="523"/>
      <c r="E77" s="523"/>
      <c r="F77" s="523"/>
      <c r="G77" s="515"/>
      <c r="H77" s="515"/>
      <c r="I77" s="515"/>
      <c r="J77" s="523"/>
      <c r="K77" s="523"/>
      <c r="L77" s="523"/>
      <c r="M77" s="562"/>
      <c r="N77" s="515"/>
      <c r="O77" s="524"/>
      <c r="P77" s="523"/>
      <c r="Q77" s="523"/>
      <c r="R77" s="523"/>
      <c r="S77" s="523"/>
      <c r="T77" s="524"/>
      <c r="U77" s="523"/>
      <c r="V77" s="523"/>
      <c r="W77" s="523"/>
      <c r="Y77" s="515"/>
    </row>
    <row r="78" spans="1:25">
      <c r="M78" s="562"/>
    </row>
    <row r="79" spans="1:25">
      <c r="M79" s="562"/>
    </row>
    <row r="80" spans="1:25">
      <c r="M80" s="562"/>
    </row>
    <row r="81" spans="13:13">
      <c r="M81" s="562"/>
    </row>
    <row r="82" spans="13:13">
      <c r="M82" s="562"/>
    </row>
    <row r="83" spans="13:13">
      <c r="M83" s="562"/>
    </row>
  </sheetData>
  <sheetProtection algorithmName="SHA-512" hashValue="rMGGcZkXhiFl9kf1VZjPIeg86eq9fArAVyhJwzkqkZ8R1UODnqhcONnrZI9Jt+kWSqHuhEMvugxwmn9GHmftjg==" saltValue="QTyLVnC8qbh12DzUvCpCzQ==" spinCount="100000" sheet="1" objects="1" scenarios="1" selectLockedCells="1"/>
  <mergeCells count="54">
    <mergeCell ref="H45:I45"/>
    <mergeCell ref="H46:I46"/>
    <mergeCell ref="H39:I39"/>
    <mergeCell ref="H40:I40"/>
    <mergeCell ref="H41:I41"/>
    <mergeCell ref="H42:I42"/>
    <mergeCell ref="H43:I43"/>
    <mergeCell ref="H44:I44"/>
    <mergeCell ref="H38:I38"/>
    <mergeCell ref="H27:I27"/>
    <mergeCell ref="H28:I28"/>
    <mergeCell ref="H29:I29"/>
    <mergeCell ref="H30:I30"/>
    <mergeCell ref="H31:I31"/>
    <mergeCell ref="H32:I32"/>
    <mergeCell ref="H33:I33"/>
    <mergeCell ref="H34:I34"/>
    <mergeCell ref="H35:I35"/>
    <mergeCell ref="H36:I36"/>
    <mergeCell ref="H37:I37"/>
    <mergeCell ref="M48:M68"/>
    <mergeCell ref="H21:I21"/>
    <mergeCell ref="H22:I22"/>
    <mergeCell ref="H23:I23"/>
    <mergeCell ref="H24:I24"/>
    <mergeCell ref="H25:I25"/>
    <mergeCell ref="H26:I26"/>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73:I73"/>
    <mergeCell ref="H74:I74"/>
    <mergeCell ref="H75:I75"/>
    <mergeCell ref="H68:I68"/>
    <mergeCell ref="H69:I69"/>
    <mergeCell ref="H70:I70"/>
    <mergeCell ref="H71:I71"/>
    <mergeCell ref="H72:I72"/>
  </mergeCells>
  <conditionalFormatting sqref="D1:H1 J1:L1">
    <cfRule type="expression" dxfId="369" priority="10">
      <formula>LEFT($M$1,8)&lt;&gt;"Cadette_"</formula>
    </cfRule>
  </conditionalFormatting>
  <conditionalFormatting sqref="L1:O1">
    <cfRule type="expression" dxfId="368" priority="9">
      <formula>LEFT($M$1,8)="Cadette_"</formula>
    </cfRule>
  </conditionalFormatting>
  <conditionalFormatting sqref="C1">
    <cfRule type="expression" dxfId="367" priority="8">
      <formula>LEFT($M$1,8)&lt;&gt;"Cadette_"</formula>
    </cfRule>
  </conditionalFormatting>
  <conditionalFormatting sqref="H30:H31 O54:O75 T4:T75">
    <cfRule type="duplicateValues" dxfId="366" priority="11"/>
  </conditionalFormatting>
  <conditionalFormatting sqref="H21:H29">
    <cfRule type="duplicateValues" dxfId="365" priority="6"/>
  </conditionalFormatting>
  <conditionalFormatting sqref="H32">
    <cfRule type="duplicateValues" dxfId="364" priority="5"/>
  </conditionalFormatting>
  <conditionalFormatting sqref="H33">
    <cfRule type="duplicateValues" dxfId="363" priority="4"/>
  </conditionalFormatting>
  <conditionalFormatting sqref="H34">
    <cfRule type="duplicateValues" dxfId="362" priority="3"/>
  </conditionalFormatting>
  <conditionalFormatting sqref="H35">
    <cfRule type="duplicateValues" dxfId="361" priority="2"/>
  </conditionalFormatting>
  <conditionalFormatting sqref="H50:H75">
    <cfRule type="duplicateValues" dxfId="360" priority="1"/>
  </conditionalFormatting>
  <pageMargins left="0.5" right="0.3" top="0.3" bottom="0.3" header="0.3" footer="0.3"/>
  <pageSetup scale="75" fitToWidth="2" orientation="portrait" r:id="rId1"/>
  <colBreaks count="1" manualBreakCount="1">
    <brk id="14" max="7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5D334-325C-431B-8869-28778EB1CDC8}">
  <sheetPr codeName="Sheet17">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v>
      </c>
      <c r="U1" s="579" t="str">
        <f ca="1">MID(CELL("filename",A1),FIND(IF(ISERROR(FIND("]",CELL("filename",A1))),"$","]"),CELL("filename",A1))+1,256)</f>
        <v>Cadette_1</v>
      </c>
      <c r="V1" s="580"/>
      <c r="W1" s="581" t="str">
        <f ca="1">IF(T1&lt;&gt;"",T1,"")</f>
        <v>Cadette_1</v>
      </c>
    </row>
    <row r="2" spans="2:29" ht="12.95" customHeight="1">
      <c r="T2" s="403"/>
    </row>
    <row r="3" spans="2:29" ht="12.95" customHeight="1" thickBot="1"/>
    <row r="4" spans="2:29" ht="12.95" customHeight="1">
      <c r="B4" s="404"/>
      <c r="C4" s="405" t="s">
        <v>132</v>
      </c>
      <c r="D4" s="361" t="str">
        <f>IF(Badges!$D$10="A","/","")</f>
        <v/>
      </c>
      <c r="E4" s="361" t="str">
        <f>IF(Badges!$D$14="A","/","")</f>
        <v/>
      </c>
      <c r="F4" s="361" t="str">
        <f>IF(Badges!$D$18="A","/","")</f>
        <v/>
      </c>
      <c r="G4" s="361" t="str">
        <f>IF(Badges!$D$22="A","/","")</f>
        <v/>
      </c>
      <c r="H4" s="361" t="str">
        <f>IF(Badges!$D$26="A","/","")</f>
        <v/>
      </c>
      <c r="I4" s="362" t="str">
        <f>IF(Summary!$B$3="E","E","")</f>
        <v/>
      </c>
      <c r="J4" s="362" t="str">
        <f>IF(Summary!$C$3="Y","R","")</f>
        <v/>
      </c>
      <c r="K4" s="392" t="str">
        <f>IF(COUNT(S5:S7)=3,MAX(S5:S7),"")</f>
        <v/>
      </c>
      <c r="L4" s="406"/>
      <c r="M4" s="407" t="s">
        <v>1151</v>
      </c>
      <c r="N4" s="408"/>
      <c r="O4" s="408"/>
      <c r="P4" s="408"/>
      <c r="Q4" s="408"/>
      <c r="R4" s="409" t="s">
        <v>1189</v>
      </c>
      <c r="S4" s="363" t="str">
        <f>IF(Summary!$B$60="E","E","")</f>
        <v/>
      </c>
      <c r="T4" s="363" t="str">
        <f>IF(Summary!$C$60="Y","R","")</f>
        <v/>
      </c>
      <c r="U4" s="360"/>
      <c r="W4" s="474" t="str">
        <f>'Fun Patches'!C5</f>
        <v>&lt;LIST PATCH HERE&gt;</v>
      </c>
      <c r="X4" s="362" t="str">
        <f>IF(Summary!$B$132="E","E","")</f>
        <v/>
      </c>
      <c r="Y4" s="362" t="str">
        <f>IF(Summary!$C$132="Y","R","")</f>
        <v/>
      </c>
      <c r="AA4" s="336"/>
      <c r="AB4" s="337"/>
      <c r="AC4" s="338"/>
    </row>
    <row r="5" spans="2:29" ht="12.95" customHeight="1">
      <c r="B5" s="404"/>
      <c r="C5" s="410" t="s">
        <v>154</v>
      </c>
      <c r="D5" s="364" t="str">
        <f>IF(Badges!$D$33="A","/","")</f>
        <v/>
      </c>
      <c r="E5" s="364" t="str">
        <f>IF(Badges!$D$37="A","/","")</f>
        <v/>
      </c>
      <c r="F5" s="364" t="str">
        <f>IF(Badges!$D$41="A","/","")</f>
        <v/>
      </c>
      <c r="G5" s="364" t="str">
        <f>IF(Badges!$D$45="A","/","")</f>
        <v/>
      </c>
      <c r="H5" s="364" t="str">
        <f>IF(Badges!$D$49="A","/","")</f>
        <v/>
      </c>
      <c r="I5" s="365" t="str">
        <f>IF(Summary!$B$4="E","E","")</f>
        <v/>
      </c>
      <c r="J5" s="365" t="str">
        <f>IF(Summary!$C$4="Y","R","")</f>
        <v/>
      </c>
      <c r="L5" s="404"/>
      <c r="M5" s="411" t="s">
        <v>1190</v>
      </c>
      <c r="N5" s="412"/>
      <c r="O5" s="412"/>
      <c r="P5" s="412"/>
      <c r="Q5" s="412"/>
      <c r="R5" s="413"/>
      <c r="S5" s="365" t="str">
        <f>IF(Summary!$B$57="E","E","")</f>
        <v/>
      </c>
      <c r="T5" s="365" t="str">
        <f>IF(Summary!$C$57="Y","R","")</f>
        <v/>
      </c>
      <c r="U5" s="360"/>
      <c r="W5" s="474" t="str">
        <f>'Fun Patches'!C6</f>
        <v>&lt;LIST PATCH HERE&gt;</v>
      </c>
      <c r="X5" s="365" t="str">
        <f>IF(Summary!$B$133="E","E","")</f>
        <v/>
      </c>
      <c r="Y5" s="365" t="str">
        <f>IF(Summary!$C$133="Y","R","")</f>
        <v/>
      </c>
      <c r="AA5" s="336"/>
      <c r="AB5" s="337"/>
      <c r="AC5" s="338"/>
    </row>
    <row r="6" spans="2:29" ht="12.95" customHeight="1" thickBot="1">
      <c r="B6" s="404"/>
      <c r="C6" s="414" t="s">
        <v>174</v>
      </c>
      <c r="D6" s="366" t="str">
        <f>IF(Badges!$D$56="A","/","")</f>
        <v/>
      </c>
      <c r="E6" s="366" t="str">
        <f>IF(Badges!$D$60="A","/","")</f>
        <v/>
      </c>
      <c r="F6" s="366" t="str">
        <f>IF(Badges!$D$64="A","/","")</f>
        <v/>
      </c>
      <c r="G6" s="366" t="str">
        <f>IF(Badges!$D$68="A","/","")</f>
        <v/>
      </c>
      <c r="H6" s="366" t="str">
        <f>IF(Badges!$D$72="A","/","")</f>
        <v/>
      </c>
      <c r="I6" s="372" t="str">
        <f>IF(Summary!$B$5="E","E","")</f>
        <v/>
      </c>
      <c r="J6" s="372" t="str">
        <f>IF(Summary!$C$5="Y","R","")</f>
        <v/>
      </c>
      <c r="L6" s="404"/>
      <c r="M6" s="411" t="s">
        <v>1191</v>
      </c>
      <c r="N6" s="412"/>
      <c r="O6" s="412"/>
      <c r="P6" s="412"/>
      <c r="Q6" s="412"/>
      <c r="R6" s="413"/>
      <c r="S6" s="365" t="str">
        <f>IF(Summary!$B$58="E","E","")</f>
        <v/>
      </c>
      <c r="T6" s="365" t="str">
        <f>IF(Summary!$C$58="Y","R","")</f>
        <v/>
      </c>
      <c r="U6" s="360"/>
      <c r="W6" s="502" t="str">
        <f>'Fun Patches'!C7</f>
        <v>&lt;LIST PATCH HERE&gt;</v>
      </c>
      <c r="X6" s="365" t="str">
        <f>IF(Summary!$B$134="E","E","")</f>
        <v/>
      </c>
      <c r="Y6" s="365" t="str">
        <f>IF(Summary!$C$134="Y","R","")</f>
        <v/>
      </c>
      <c r="AA6" s="336"/>
      <c r="AB6" s="337"/>
      <c r="AC6" s="338"/>
    </row>
    <row r="7" spans="2:29" ht="12.95" customHeight="1" thickBot="1">
      <c r="B7" s="404"/>
      <c r="C7" s="415" t="s">
        <v>195</v>
      </c>
      <c r="D7" s="368" t="str">
        <f>IF(Badges!$D$79="A","/","")</f>
        <v/>
      </c>
      <c r="E7" s="368" t="str">
        <f>IF(Badges!$D$83="A","/","")</f>
        <v/>
      </c>
      <c r="F7" s="368" t="str">
        <f>IF(Badges!$D$87="A","/","")</f>
        <v/>
      </c>
      <c r="G7" s="368" t="str">
        <f>IF(Badges!$D$91="A","/","")</f>
        <v/>
      </c>
      <c r="H7" s="368" t="str">
        <f>IF(Badges!$D$95="A","/","")</f>
        <v/>
      </c>
      <c r="I7" s="362" t="str">
        <f>IF(Summary!$B$6="E","E","")</f>
        <v/>
      </c>
      <c r="J7" s="362" t="str">
        <f>IF(Summary!$C$6="Y","R","")</f>
        <v/>
      </c>
      <c r="L7" s="404"/>
      <c r="M7" s="416" t="s">
        <v>1192</v>
      </c>
      <c r="N7" s="417"/>
      <c r="O7" s="417"/>
      <c r="P7" s="417"/>
      <c r="Q7" s="417"/>
      <c r="R7" s="418"/>
      <c r="S7" s="367" t="str">
        <f>IF(Summary!$B$59="E","E","")</f>
        <v/>
      </c>
      <c r="T7" s="367" t="str">
        <f>IF(Summary!$C$59="Y","R","")</f>
        <v/>
      </c>
      <c r="U7" s="360" t="str">
        <f>IF(COUNTIF(S5:S7,"E")=3,"C"," ")</f>
        <v xml:space="preserve"> </v>
      </c>
      <c r="W7" s="502" t="str">
        <f>'Fun Patches'!C8</f>
        <v>&lt;LIST PATCH HERE&gt;</v>
      </c>
      <c r="X7" s="365" t="str">
        <f>IF(Summary!$B$135="E","E","")</f>
        <v/>
      </c>
      <c r="Y7" s="365" t="str">
        <f>IF(Summary!$C$135="Y","R","")</f>
        <v/>
      </c>
      <c r="AA7" s="336"/>
      <c r="AB7" s="337"/>
      <c r="AC7" s="338"/>
    </row>
    <row r="8" spans="2:29" ht="12.95" customHeight="1" thickBot="1">
      <c r="B8" s="404"/>
      <c r="C8" s="419" t="s">
        <v>237</v>
      </c>
      <c r="D8" s="366" t="str">
        <f>IF(Badges!$D$125="A","/","")</f>
        <v/>
      </c>
      <c r="E8" s="366" t="str">
        <f>IF(Badges!$D$129="A","/","")</f>
        <v/>
      </c>
      <c r="F8" s="366" t="str">
        <f>IF(Badges!$D$133="A","/","")</f>
        <v/>
      </c>
      <c r="G8" s="366" t="str">
        <f>IF(Badges!$D$137="A","/","")</f>
        <v/>
      </c>
      <c r="H8" s="366" t="str">
        <f>IF(Badges!$D$141="A","/","")</f>
        <v/>
      </c>
      <c r="I8" s="507" t="str">
        <f>IF(Summary!$B$8="E","E","")</f>
        <v/>
      </c>
      <c r="J8" s="508" t="str">
        <f>IF(Summary!$C$8="Y","R","")</f>
        <v/>
      </c>
      <c r="K8" s="392" t="str">
        <f>IF(COUNT(S9:S11)=3,MAX(S9:S11),"")</f>
        <v/>
      </c>
      <c r="L8" s="406"/>
      <c r="M8" s="420" t="s">
        <v>1153</v>
      </c>
      <c r="N8" s="421"/>
      <c r="O8" s="421"/>
      <c r="P8" s="421"/>
      <c r="Q8" s="421"/>
      <c r="R8" s="422" t="s">
        <v>1189</v>
      </c>
      <c r="S8" s="363" t="str">
        <f>IF(Summary!$B$65="E","E","")</f>
        <v/>
      </c>
      <c r="T8" s="363" t="str">
        <f>IF(Summary!$C$65="Y","R","")</f>
        <v/>
      </c>
      <c r="U8" s="360"/>
      <c r="W8" s="502" t="str">
        <f>'Fun Patches'!C9</f>
        <v>&lt;LIST PATCH HERE&gt;</v>
      </c>
      <c r="X8" s="365" t="str">
        <f>IF(Summary!$B$136="E","E","")</f>
        <v/>
      </c>
      <c r="Y8" s="365" t="str">
        <f>IF(Summary!$C$136="Y","R","")</f>
        <v/>
      </c>
      <c r="AA8" s="336"/>
      <c r="AB8" s="337"/>
      <c r="AC8" s="338"/>
    </row>
    <row r="9" spans="2:29" ht="12.95" customHeight="1">
      <c r="B9" s="404"/>
      <c r="C9" s="405" t="s">
        <v>281</v>
      </c>
      <c r="D9" s="368" t="str">
        <f>IF(Badges!$D$184="A","/","")</f>
        <v/>
      </c>
      <c r="E9" s="368" t="str">
        <f>IF(Badges!$D$188="A","/","")</f>
        <v/>
      </c>
      <c r="F9" s="368" t="str">
        <f>IF(Badges!$D$192="A","/","")</f>
        <v/>
      </c>
      <c r="G9" s="368" t="str">
        <f>IF(Badges!$D$196="A","/","")</f>
        <v/>
      </c>
      <c r="H9" s="368" t="str">
        <f>IF(Badges!$D$200="A","/","")</f>
        <v/>
      </c>
      <c r="I9" s="362" t="str">
        <f>IF(Summary!$B$11="E","E","")</f>
        <v/>
      </c>
      <c r="J9" s="362" t="str">
        <f>IF(Summary!$C$11="Y","R","")</f>
        <v/>
      </c>
      <c r="L9" s="404"/>
      <c r="M9" s="411" t="s">
        <v>959</v>
      </c>
      <c r="N9" s="412"/>
      <c r="O9" s="412"/>
      <c r="P9" s="412"/>
      <c r="Q9" s="412"/>
      <c r="R9" s="413"/>
      <c r="S9" s="365" t="str">
        <f>IF(Summary!$B$62="E","E","")</f>
        <v/>
      </c>
      <c r="T9" s="365" t="str">
        <f>IF(Summary!$C$62="Y","R","")</f>
        <v/>
      </c>
      <c r="U9" s="360"/>
      <c r="W9" s="502" t="str">
        <f>'Fun Patches'!C10</f>
        <v>&lt;LIST PATCH HERE&gt;</v>
      </c>
      <c r="X9" s="365" t="str">
        <f>IF(Summary!$B$137="E","E","")</f>
        <v/>
      </c>
      <c r="Y9" s="365" t="str">
        <f>IF(Summary!$C$137="Y","R","")</f>
        <v/>
      </c>
      <c r="AA9" s="336"/>
      <c r="AB9" s="337"/>
      <c r="AC9" s="338"/>
    </row>
    <row r="10" spans="2:29" ht="12.95" customHeight="1">
      <c r="B10" s="404"/>
      <c r="C10" s="410" t="s">
        <v>323</v>
      </c>
      <c r="D10" s="369" t="str">
        <f>IF(Badges!$D$230="A","/","")</f>
        <v/>
      </c>
      <c r="E10" s="369" t="str">
        <f>IF(Badges!$D$234="A","/","")</f>
        <v/>
      </c>
      <c r="F10" s="369" t="str">
        <f>IF(Badges!$D$238="A","/","")</f>
        <v/>
      </c>
      <c r="G10" s="369" t="str">
        <f>IF(Badges!$D$242="A","/","")</f>
        <v/>
      </c>
      <c r="H10" s="369" t="str">
        <f>IF(Badges!$D$246="A","/","")</f>
        <v/>
      </c>
      <c r="I10" s="365" t="str">
        <f>IF(Summary!$B$13="E","E","")</f>
        <v/>
      </c>
      <c r="J10" s="365" t="str">
        <f>IF(Summary!$C$13="Y","R","")</f>
        <v/>
      </c>
      <c r="L10" s="404"/>
      <c r="M10" s="411" t="s">
        <v>964</v>
      </c>
      <c r="N10" s="412"/>
      <c r="O10" s="412"/>
      <c r="P10" s="412"/>
      <c r="Q10" s="412"/>
      <c r="R10" s="413"/>
      <c r="S10" s="365" t="str">
        <f>IF(Summary!$B$63="E","E","")</f>
        <v/>
      </c>
      <c r="T10" s="365" t="str">
        <f>IF(Summary!$C$63="Y","R","")</f>
        <v/>
      </c>
      <c r="U10" s="360"/>
      <c r="W10" s="502" t="str">
        <f>'Fun Patches'!C11</f>
        <v>&lt;LIST PATCH HERE&gt;</v>
      </c>
      <c r="X10" s="365" t="str">
        <f>IF(Summary!$B$138="E","E","")</f>
        <v/>
      </c>
      <c r="Y10" s="365" t="str">
        <f>IF(Summary!$C$138="Y","R","")</f>
        <v/>
      </c>
      <c r="AA10" s="336"/>
      <c r="AB10" s="337"/>
      <c r="AC10" s="338"/>
    </row>
    <row r="11" spans="2:29" ht="12.95" customHeight="1" thickBot="1">
      <c r="B11" s="404"/>
      <c r="C11" s="410" t="s">
        <v>343</v>
      </c>
      <c r="D11" s="366" t="str">
        <f>IF(Badges!$D$253="A","/","")</f>
        <v/>
      </c>
      <c r="E11" s="366" t="str">
        <f>IF(Badges!$D$257="A","/","")</f>
        <v/>
      </c>
      <c r="F11" s="366" t="str">
        <f>IF(Badges!$D$261="A","/","")</f>
        <v/>
      </c>
      <c r="G11" s="366" t="str">
        <f>IF(Badges!$D$265="A","/","")</f>
        <v/>
      </c>
      <c r="H11" s="366" t="str">
        <f>IF(Badges!$D$269="A","/","")</f>
        <v/>
      </c>
      <c r="I11" s="372" t="str">
        <f>IF(Summary!$B$14="E","E","")</f>
        <v/>
      </c>
      <c r="J11" s="372" t="str">
        <f>IF(Summary!$C$14="Y","R","")</f>
        <v/>
      </c>
      <c r="L11" s="404"/>
      <c r="M11" s="416" t="s">
        <v>970</v>
      </c>
      <c r="N11" s="417"/>
      <c r="O11" s="417"/>
      <c r="P11" s="417"/>
      <c r="Q11" s="417"/>
      <c r="R11" s="418"/>
      <c r="S11" s="367" t="str">
        <f>IF(Summary!$B$64="E","E","")</f>
        <v/>
      </c>
      <c r="T11" s="367" t="str">
        <f>IF(Summary!$C$64="Y","R","")</f>
        <v/>
      </c>
      <c r="U11" s="360" t="str">
        <f>IF(COUNTIF(S9:S11,"E")=3,"C"," ")</f>
        <v xml:space="preserve"> </v>
      </c>
      <c r="W11" s="502" t="str">
        <f>'Fun Patches'!C12</f>
        <v>&lt;LIST PATCH HERE&gt;</v>
      </c>
      <c r="X11" s="365" t="str">
        <f>IF(Summary!$B$139="E","E","")</f>
        <v/>
      </c>
      <c r="Y11" s="365" t="str">
        <f>IF(Summary!$C$139="Y","R","")</f>
        <v/>
      </c>
      <c r="AA11" s="336"/>
      <c r="AB11" s="337"/>
      <c r="AC11" s="338"/>
    </row>
    <row r="12" spans="2:29" ht="12.95" customHeight="1">
      <c r="B12" s="404"/>
      <c r="C12" s="415" t="s">
        <v>364</v>
      </c>
      <c r="D12" s="368" t="str">
        <f>IF(Badges!$D$276="A","/","")</f>
        <v/>
      </c>
      <c r="E12" s="368" t="str">
        <f>IF(Badges!$D$280="A","/","")</f>
        <v/>
      </c>
      <c r="F12" s="368" t="str">
        <f>IF(Badges!$D$284="A","/","")</f>
        <v/>
      </c>
      <c r="G12" s="368" t="str">
        <f>IF(Badges!$D$288="A","/","")</f>
        <v/>
      </c>
      <c r="H12" s="368" t="str">
        <f>IF(Badges!$D$292="A","/","")</f>
        <v/>
      </c>
      <c r="I12" s="362" t="str">
        <f>IF(Summary!$B$15="E","E","")</f>
        <v/>
      </c>
      <c r="J12" s="362" t="str">
        <f>IF(Summary!$C$15="Y","R","")</f>
        <v/>
      </c>
      <c r="K12" s="392" t="str">
        <f>IF(COUNT(S13:S15)=3,MAX(S13:S15),"")</f>
        <v/>
      </c>
      <c r="L12" s="406"/>
      <c r="M12" s="420" t="s">
        <v>1154</v>
      </c>
      <c r="N12" s="421"/>
      <c r="O12" s="421"/>
      <c r="P12" s="421"/>
      <c r="Q12" s="421"/>
      <c r="R12" s="422" t="s">
        <v>1189</v>
      </c>
      <c r="S12" s="363" t="str">
        <f>IF(Summary!$B$70="E","E","")</f>
        <v/>
      </c>
      <c r="T12" s="363" t="str">
        <f>IF(Summary!$C$70="Y","R","")</f>
        <v/>
      </c>
      <c r="U12" s="360"/>
      <c r="W12" s="502" t="str">
        <f>'Fun Patches'!C13</f>
        <v>&lt;LIST PATCH HERE&gt;</v>
      </c>
      <c r="X12" s="365" t="str">
        <f>IF(Summary!$B$140="E","E","")</f>
        <v/>
      </c>
      <c r="Y12" s="365" t="str">
        <f>IF(Summary!$C$140="Y","R","")</f>
        <v/>
      </c>
      <c r="AA12" s="336"/>
      <c r="AB12" s="337"/>
      <c r="AC12" s="338"/>
    </row>
    <row r="13" spans="2:29" ht="12.95" customHeight="1" thickBot="1">
      <c r="B13" s="404"/>
      <c r="C13" s="419" t="s">
        <v>385</v>
      </c>
      <c r="D13" s="366" t="str">
        <f>IF(Badges!$D$299="A","/","")</f>
        <v/>
      </c>
      <c r="E13" s="366" t="str">
        <f>IF(Badges!$D$303="A","/","")</f>
        <v/>
      </c>
      <c r="F13" s="366" t="str">
        <f>IF(Badges!$D$307="A","/","")</f>
        <v/>
      </c>
      <c r="G13" s="366" t="str">
        <f>IF(Badges!$D$311="A","/","")</f>
        <v/>
      </c>
      <c r="H13" s="366" t="str">
        <f>IF(Badges!$D$315="A","/","")</f>
        <v/>
      </c>
      <c r="I13" s="372" t="str">
        <f>IF(Summary!$B$16="E","E","")</f>
        <v/>
      </c>
      <c r="J13" s="372" t="str">
        <f>IF(Summary!$C$16="Y","R","")</f>
        <v/>
      </c>
      <c r="L13" s="404"/>
      <c r="M13" s="411" t="s">
        <v>986</v>
      </c>
      <c r="N13" s="412"/>
      <c r="O13" s="412"/>
      <c r="P13" s="412"/>
      <c r="Q13" s="412"/>
      <c r="R13" s="413"/>
      <c r="S13" s="365" t="str">
        <f>IF(Summary!$B$67="E","E","")</f>
        <v/>
      </c>
      <c r="T13" s="365" t="str">
        <f>IF(Summary!$C$67="Y","R","")</f>
        <v/>
      </c>
      <c r="U13" s="360"/>
      <c r="W13" s="502" t="str">
        <f>'Fun Patches'!C14</f>
        <v>&lt;LIST PATCH HERE&gt;</v>
      </c>
      <c r="X13" s="365" t="str">
        <f>IF(Summary!$B$141="E","E","")</f>
        <v/>
      </c>
      <c r="Y13" s="365" t="str">
        <f>IF(Summary!$C$141="Y","R","")</f>
        <v/>
      </c>
      <c r="AA13" s="336"/>
      <c r="AB13" s="337"/>
      <c r="AC13" s="338"/>
    </row>
    <row r="14" spans="2:29" ht="12.95" customHeight="1">
      <c r="B14" s="404"/>
      <c r="C14" s="410" t="s">
        <v>406</v>
      </c>
      <c r="D14" s="368" t="str">
        <f>IF(Badges!$D$322="A","/","")</f>
        <v/>
      </c>
      <c r="E14" s="368" t="str">
        <f>IF(Badges!$D$326="A","/","")</f>
        <v/>
      </c>
      <c r="F14" s="368" t="str">
        <f>IF(Badges!$D$330="A","/","")</f>
        <v/>
      </c>
      <c r="G14" s="368" t="str">
        <f>IF(Badges!$D$334="A","/","")</f>
        <v/>
      </c>
      <c r="H14" s="368" t="str">
        <f>IF(Badges!$D$338="A","/","")</f>
        <v/>
      </c>
      <c r="I14" s="362" t="str">
        <f>IF(Summary!$B$17="E","E","")</f>
        <v/>
      </c>
      <c r="J14" s="362" t="str">
        <f>IF(Summary!$C$17="Y","R","")</f>
        <v/>
      </c>
      <c r="L14" s="404"/>
      <c r="M14" s="411" t="s">
        <v>987</v>
      </c>
      <c r="N14" s="412"/>
      <c r="O14" s="412"/>
      <c r="P14" s="412"/>
      <c r="Q14" s="412"/>
      <c r="R14" s="413"/>
      <c r="S14" s="365" t="str">
        <f>IF(Summary!$B$68="E","E","")</f>
        <v/>
      </c>
      <c r="T14" s="365" t="str">
        <f>IF(Summary!$C$68="Y","R","")</f>
        <v/>
      </c>
      <c r="U14" s="360"/>
      <c r="W14" s="502" t="str">
        <f>'Fun Patches'!C15</f>
        <v>&lt;LIST PATCH HERE&gt;</v>
      </c>
      <c r="X14" s="365" t="str">
        <f>IF(Summary!$B$142="E","E","")</f>
        <v/>
      </c>
      <c r="Y14" s="365" t="str">
        <f>IF(Summary!$C$142="Y","R","")</f>
        <v/>
      </c>
      <c r="AA14" s="336"/>
      <c r="AB14" s="337"/>
      <c r="AC14" s="338"/>
    </row>
    <row r="15" spans="2:29" ht="12.95" customHeight="1" thickBot="1">
      <c r="B15" s="404"/>
      <c r="C15" s="410" t="s">
        <v>427</v>
      </c>
      <c r="D15" s="369" t="str">
        <f>IF(Badges!$D$345="A","/","")</f>
        <v/>
      </c>
      <c r="E15" s="369" t="str">
        <f>IF(Badges!$D$349="A","/","")</f>
        <v/>
      </c>
      <c r="F15" s="369" t="str">
        <f>IF(Badges!$D$353="A","/","")</f>
        <v/>
      </c>
      <c r="G15" s="369" t="str">
        <f>IF(Badges!$D$357="A","/","")</f>
        <v/>
      </c>
      <c r="H15" s="369" t="str">
        <f>IF(Badges!$D$361="A","/","")</f>
        <v/>
      </c>
      <c r="I15" s="365" t="str">
        <f>IF(Summary!$B$18="E","E","")</f>
        <v/>
      </c>
      <c r="J15" s="365" t="str">
        <f>IF(Summary!$C$18="Y","R","")</f>
        <v/>
      </c>
      <c r="L15" s="404"/>
      <c r="M15" s="416" t="s">
        <v>988</v>
      </c>
      <c r="N15" s="417"/>
      <c r="O15" s="417"/>
      <c r="P15" s="417"/>
      <c r="Q15" s="417"/>
      <c r="R15" s="418"/>
      <c r="S15" s="367" t="str">
        <f>IF(Summary!$B$69="E","E","")</f>
        <v/>
      </c>
      <c r="T15" s="367" t="str">
        <f>IF(Summary!$C$69="Y","R","")</f>
        <v/>
      </c>
      <c r="U15" s="360" t="str">
        <f>IF(COUNTIF(S13:S15,"E")=3,"C"," ")</f>
        <v xml:space="preserve"> </v>
      </c>
      <c r="W15" s="502" t="str">
        <f>'Fun Patches'!C16</f>
        <v>&lt;LIST PATCH HERE&gt;</v>
      </c>
      <c r="X15" s="365" t="str">
        <f>IF(Summary!$B$143="E","E","")</f>
        <v/>
      </c>
      <c r="Y15" s="365" t="str">
        <f>IF(Summary!$C$143="Y","R","")</f>
        <v/>
      </c>
      <c r="AA15" s="336"/>
      <c r="AB15" s="337"/>
      <c r="AC15" s="338"/>
    </row>
    <row r="16" spans="2:29" ht="12.95" customHeight="1" thickBot="1">
      <c r="B16" s="404"/>
      <c r="C16" s="410" t="s">
        <v>469</v>
      </c>
      <c r="D16" s="366" t="str">
        <f>IF(Badges!$D$391="A","/","")</f>
        <v/>
      </c>
      <c r="E16" s="366" t="str">
        <f>IF(Badges!$D$395="A","/","")</f>
        <v/>
      </c>
      <c r="F16" s="366" t="str">
        <f>IF(Badges!$D$399="A","/","")</f>
        <v/>
      </c>
      <c r="G16" s="366" t="str">
        <f>IF(Badges!$D$403="A","/","")</f>
        <v/>
      </c>
      <c r="H16" s="366" t="str">
        <f>IF(Badges!$D$407="A","/","")</f>
        <v/>
      </c>
      <c r="I16" s="372" t="str">
        <f>IF(Summary!$B$20="E","E","")</f>
        <v/>
      </c>
      <c r="J16" s="372" t="str">
        <f>IF(Summary!$C$20="Y","R","")</f>
        <v/>
      </c>
      <c r="K16" s="392" t="str">
        <f>IF(COUNT(S17:S20)=4,MAX(S17:S20),"")</f>
        <v/>
      </c>
      <c r="L16" s="406"/>
      <c r="M16" s="420" t="s">
        <v>1155</v>
      </c>
      <c r="N16" s="421"/>
      <c r="O16" s="421"/>
      <c r="P16" s="421"/>
      <c r="Q16" s="421"/>
      <c r="R16" s="422" t="s">
        <v>1189</v>
      </c>
      <c r="S16" s="363" t="str">
        <f>IF(Summary!$B$73="E","E","")</f>
        <v/>
      </c>
      <c r="T16" s="363" t="str">
        <f>IF(Summary!$C$73="Y","R","")</f>
        <v/>
      </c>
      <c r="U16" s="360"/>
      <c r="W16" s="502" t="str">
        <f>'Fun Patches'!C17</f>
        <v>&lt;LIST PATCH HERE&gt;</v>
      </c>
      <c r="X16" s="365" t="str">
        <f>IF(Summary!$B$144="E","E","")</f>
        <v/>
      </c>
      <c r="Y16" s="365" t="str">
        <f>IF(Summary!$C$144="Y","R","")</f>
        <v/>
      </c>
      <c r="AA16" s="336"/>
      <c r="AB16" s="337"/>
      <c r="AC16" s="338"/>
    </row>
    <row r="17" spans="2:29" ht="12.95" customHeight="1">
      <c r="B17" s="404"/>
      <c r="C17" s="415" t="s">
        <v>490</v>
      </c>
      <c r="D17" s="368" t="str">
        <f>IF(Badges!$D$414="A","/","")</f>
        <v/>
      </c>
      <c r="E17" s="368" t="str">
        <f>IF(Badges!$D$418="A","/","")</f>
        <v/>
      </c>
      <c r="F17" s="368" t="str">
        <f>IF(Badges!$D$422="A","/","")</f>
        <v/>
      </c>
      <c r="G17" s="368" t="str">
        <f>IF(Badges!$D$426="A","/","")</f>
        <v/>
      </c>
      <c r="H17" s="368" t="str">
        <f>IF(Badges!$D$430="A","/","")</f>
        <v/>
      </c>
      <c r="I17" s="362" t="str">
        <f>IF(Summary!$B$21="E","E","")</f>
        <v/>
      </c>
      <c r="J17" s="362" t="str">
        <f>IF(Summary!$C$21="Y","R","")</f>
        <v/>
      </c>
      <c r="L17" s="404"/>
      <c r="M17" s="423" t="s">
        <v>1156</v>
      </c>
      <c r="N17" s="369" t="str">
        <f>IF(Badges!$D$542="A","/","")</f>
        <v/>
      </c>
      <c r="O17" s="369" t="str">
        <f>IF(Badges!$D$546="A","/","")</f>
        <v/>
      </c>
      <c r="P17" s="369" t="str">
        <f>IF(Badges!$D$550="A","/","")</f>
        <v/>
      </c>
      <c r="Q17" s="369" t="str">
        <f>IF(Badges!$D$554="A","/","")</f>
        <v/>
      </c>
      <c r="R17" s="369" t="str">
        <f>IF(Badges!$D$558="A","/","")</f>
        <v/>
      </c>
      <c r="S17" s="365" t="str">
        <f>IF(Summary!$B$27="E","E","")</f>
        <v/>
      </c>
      <c r="T17" s="365" t="str">
        <f>IF(Summary!$C$27="Y","R","")</f>
        <v/>
      </c>
      <c r="U17" s="360"/>
      <c r="W17" s="502" t="str">
        <f>'Fun Patches'!C18</f>
        <v>&lt;LIST PATCH HERE&gt;</v>
      </c>
      <c r="X17" s="365" t="str">
        <f>IF(Summary!$B$145="E","E","")</f>
        <v/>
      </c>
      <c r="Y17" s="365" t="str">
        <f>IF(Summary!$C$145="Y","R","")</f>
        <v/>
      </c>
      <c r="AA17" s="336"/>
      <c r="AB17" s="337"/>
      <c r="AC17" s="338"/>
    </row>
    <row r="18" spans="2:29" ht="12.95" customHeight="1" thickBot="1">
      <c r="B18" s="404"/>
      <c r="C18" s="419" t="s">
        <v>510</v>
      </c>
      <c r="D18" s="366" t="str">
        <f>IF(Badges!$D$437="A","/","")</f>
        <v/>
      </c>
      <c r="E18" s="366" t="str">
        <f>IF(Badges!$D$441="A","/","")</f>
        <v/>
      </c>
      <c r="F18" s="366" t="str">
        <f>IF(Badges!$D$445="A","/","")</f>
        <v/>
      </c>
      <c r="G18" s="366" t="str">
        <f>IF(Badges!$D$449="A","/","")</f>
        <v/>
      </c>
      <c r="H18" s="366" t="str">
        <f>IF(Badges!$D$453="A","/","")</f>
        <v/>
      </c>
      <c r="I18" s="372" t="str">
        <f>IF(Summary!$B$22="E","E","")</f>
        <v/>
      </c>
      <c r="J18" s="372" t="str">
        <f>IF(Summary!$C$22="Y","R","")</f>
        <v/>
      </c>
      <c r="L18" s="404"/>
      <c r="M18" s="423" t="s">
        <v>1157</v>
      </c>
      <c r="N18" s="369" t="str">
        <f>IF(Badges!$D$815="A","/","")</f>
        <v/>
      </c>
      <c r="O18" s="369" t="str">
        <f>IF(Badges!$D$819="A","/","")</f>
        <v/>
      </c>
      <c r="P18" s="369" t="str">
        <f>IF(Badges!$D$823="A","/","")</f>
        <v/>
      </c>
      <c r="Q18" s="369" t="str">
        <f>IF(Badges!$D$827="A","/","")</f>
        <v/>
      </c>
      <c r="R18" s="369" t="str">
        <f>IF(Badges!$D$831="A","/","")</f>
        <v/>
      </c>
      <c r="S18" s="365" t="str">
        <f>IF(Summary!$B$40="E","E","")</f>
        <v/>
      </c>
      <c r="T18" s="365" t="str">
        <f>IF(Summary!$C$40="Y","R","")</f>
        <v/>
      </c>
      <c r="U18" s="360"/>
      <c r="W18" s="502" t="str">
        <f>'Fun Patches'!C19</f>
        <v>&lt;LIST PATCH HERE&gt;</v>
      </c>
      <c r="X18" s="365" t="str">
        <f>IF(Summary!$B$146="E","E","")</f>
        <v/>
      </c>
      <c r="Y18" s="365" t="str">
        <f>IF(Summary!$C$146="Y","R","")</f>
        <v/>
      </c>
      <c r="AA18" s="336"/>
      <c r="AB18" s="337"/>
      <c r="AC18" s="338"/>
    </row>
    <row r="19" spans="2:29" ht="12.95" customHeight="1">
      <c r="B19" s="404"/>
      <c r="C19" s="410" t="s">
        <v>531</v>
      </c>
      <c r="D19" s="368" t="str">
        <f>IF(Badges!$D$460="A","/","")</f>
        <v/>
      </c>
      <c r="E19" s="368" t="str">
        <f>IF(Badges!$D$464="A","/","")</f>
        <v/>
      </c>
      <c r="F19" s="368" t="str">
        <f>IF(Badges!$D$468="A","/","")</f>
        <v/>
      </c>
      <c r="G19" s="368" t="str">
        <f>IF(Badges!$D$472="A","/","")</f>
        <v/>
      </c>
      <c r="H19" s="368" t="str">
        <f>IF(Badges!$D$476="A","/","")</f>
        <v/>
      </c>
      <c r="I19" s="362" t="str">
        <f>IF(Summary!$B$23="E","E","")</f>
        <v/>
      </c>
      <c r="J19" s="362" t="str">
        <f>IF(Summary!$C$23="Y","R","")</f>
        <v/>
      </c>
      <c r="L19" s="404"/>
      <c r="M19" s="411" t="s">
        <v>1158</v>
      </c>
      <c r="N19" s="369" t="str">
        <f>IF(Badges!$D$588="A","/","")</f>
        <v/>
      </c>
      <c r="O19" s="369" t="str">
        <f>IF(Badges!$D$592="A","/","")</f>
        <v/>
      </c>
      <c r="P19" s="369" t="str">
        <f>IF(Badges!$D$596="A","/","")</f>
        <v/>
      </c>
      <c r="Q19" s="369" t="str">
        <f>IF(Badges!$D$600="A","/","")</f>
        <v/>
      </c>
      <c r="R19" s="369" t="str">
        <f>IF(Badges!$D$604="A","/","")</f>
        <v/>
      </c>
      <c r="S19" s="365" t="str">
        <f>IF(Summary!$B$29="E","E","")</f>
        <v/>
      </c>
      <c r="T19" s="365" t="str">
        <f>IF(Summary!$C$29="Y","R","")</f>
        <v/>
      </c>
      <c r="U19" s="360"/>
      <c r="W19" s="502" t="str">
        <f>'Fun Patches'!C20</f>
        <v>&lt;LIST PATCH HERE&gt;</v>
      </c>
      <c r="X19" s="365" t="str">
        <f>IF(Summary!$B$147="E","E","")</f>
        <v/>
      </c>
      <c r="Y19" s="365" t="str">
        <f>IF(Summary!$C$147="Y","R","")</f>
        <v/>
      </c>
      <c r="AA19" s="336"/>
      <c r="AB19" s="337"/>
      <c r="AC19" s="338"/>
    </row>
    <row r="20" spans="2:29" ht="12.95" customHeight="1" thickBot="1">
      <c r="B20" s="404"/>
      <c r="C20" s="410" t="s">
        <v>563</v>
      </c>
      <c r="D20" s="369" t="str">
        <f>IF(Badges!$D$496="A","/","")</f>
        <v/>
      </c>
      <c r="E20" s="369" t="str">
        <f>IF(Badges!$D$500="A","/","")</f>
        <v/>
      </c>
      <c r="F20" s="369" t="str">
        <f>IF(Badges!$D$504="A","/","")</f>
        <v/>
      </c>
      <c r="G20" s="369" t="str">
        <f>IF(Badges!$D$508="A","/","")</f>
        <v/>
      </c>
      <c r="H20" s="369" t="str">
        <f>IF(Badges!$D$512="A","/","")</f>
        <v/>
      </c>
      <c r="I20" s="365" t="str">
        <f>IF(Summary!$B$25="E","E","")</f>
        <v/>
      </c>
      <c r="J20" s="365" t="str">
        <f>IF(Summary!$C$25="Y","R","")</f>
        <v/>
      </c>
      <c r="L20" s="404"/>
      <c r="M20" s="416" t="s">
        <v>1159</v>
      </c>
      <c r="N20" s="417"/>
      <c r="O20" s="417"/>
      <c r="P20" s="417"/>
      <c r="Q20" s="417"/>
      <c r="R20" s="418"/>
      <c r="S20" s="367" t="str">
        <f>IF(Summary!$B$72="E","E","")</f>
        <v/>
      </c>
      <c r="T20" s="367" t="str">
        <f>IF(Summary!$C$72="Y","R","")</f>
        <v/>
      </c>
      <c r="U20" s="360" t="str">
        <f>IF(COUNTIF(S17:S20,"E")=4,"C"," ")</f>
        <v xml:space="preserve"> </v>
      </c>
      <c r="W20" s="502" t="str">
        <f>'Fun Patches'!C21</f>
        <v>&lt;LIST PATCH HERE&gt;</v>
      </c>
      <c r="X20" s="365" t="str">
        <f>IF(Summary!$B$148="E","E","")</f>
        <v/>
      </c>
      <c r="Y20" s="365" t="str">
        <f>IF(Summary!$C$148="Y","R","")</f>
        <v/>
      </c>
      <c r="AA20" s="336"/>
      <c r="AB20" s="337"/>
      <c r="AC20" s="338"/>
    </row>
    <row r="21" spans="2:29" ht="12.95" customHeight="1" thickBot="1">
      <c r="B21" s="404"/>
      <c r="C21" s="410" t="s">
        <v>584</v>
      </c>
      <c r="D21" s="366" t="str">
        <f>IF(Badges!$D$519="A","/","")</f>
        <v/>
      </c>
      <c r="E21" s="366" t="str">
        <f>IF(Badges!$D$523="A","/","")</f>
        <v/>
      </c>
      <c r="F21" s="366" t="str">
        <f>IF(Badges!$D$527="A","/","")</f>
        <v/>
      </c>
      <c r="G21" s="366" t="str">
        <f>IF(Badges!$D$531="A","/","")</f>
        <v/>
      </c>
      <c r="H21" s="366" t="str">
        <f>IF(Badges!$D$535="A","/","")</f>
        <v/>
      </c>
      <c r="I21" s="372" t="str">
        <f>IF(Summary!$B$26="E","E","")</f>
        <v/>
      </c>
      <c r="J21" s="372" t="str">
        <f>IF(Summary!$C$26="Y","R","")</f>
        <v/>
      </c>
      <c r="K21" s="392" t="str">
        <f>IF(COUNT(S22:S23)=2,MAX(S22:S23),"")</f>
        <v/>
      </c>
      <c r="L21" s="406"/>
      <c r="M21" s="420" t="s">
        <v>995</v>
      </c>
      <c r="N21" s="421"/>
      <c r="O21" s="421"/>
      <c r="P21" s="421"/>
      <c r="Q21" s="421"/>
      <c r="R21" s="422" t="s">
        <v>1189</v>
      </c>
      <c r="S21" s="363" t="str">
        <f>IF(Summary!$B$77="E","E","")</f>
        <v/>
      </c>
      <c r="T21" s="363" t="str">
        <f>IF(Summary!$C$77="Y","R","")</f>
        <v/>
      </c>
      <c r="U21" s="360"/>
      <c r="W21" s="502" t="str">
        <f>'Fun Patches'!C22</f>
        <v>&lt;LIST PATCH HERE&gt;</v>
      </c>
      <c r="X21" s="365" t="str">
        <f>IF(Summary!$B$149="E","E","")</f>
        <v/>
      </c>
      <c r="Y21" s="365" t="str">
        <f>IF(Summary!$C$149="Y","R","")</f>
        <v/>
      </c>
      <c r="AA21" s="336"/>
      <c r="AB21" s="337"/>
      <c r="AC21" s="338"/>
    </row>
    <row r="22" spans="2:29" ht="12.95" customHeight="1">
      <c r="B22" s="404"/>
      <c r="C22" s="415" t="s">
        <v>626</v>
      </c>
      <c r="D22" s="368" t="str">
        <f>IF(Badges!$D$565="A","/","")</f>
        <v/>
      </c>
      <c r="E22" s="368" t="str">
        <f>IF(Badges!$D$569="A","/","")</f>
        <v/>
      </c>
      <c r="F22" s="368" t="str">
        <f>IF(Badges!$D$573="A","/","")</f>
        <v/>
      </c>
      <c r="G22" s="368" t="str">
        <f>IF(Badges!$D$577="A","/","")</f>
        <v/>
      </c>
      <c r="H22" s="368" t="str">
        <f>IF(Badges!$D$581="A","/","")</f>
        <v/>
      </c>
      <c r="I22" s="362" t="str">
        <f>IF(Summary!$B$28="E","E","")</f>
        <v/>
      </c>
      <c r="J22" s="362" t="str">
        <f>IF(Summary!$C$28="Y","R","")</f>
        <v/>
      </c>
      <c r="L22" s="404"/>
      <c r="M22" s="411" t="s">
        <v>995</v>
      </c>
      <c r="N22" s="412"/>
      <c r="O22" s="412"/>
      <c r="P22" s="412"/>
      <c r="Q22" s="412"/>
      <c r="R22" s="413"/>
      <c r="S22" s="365" t="str">
        <f>IF(Summary!$B$75="E","E","")</f>
        <v/>
      </c>
      <c r="T22" s="365" t="str">
        <f>IF(Summary!$C$75="Y","R","")</f>
        <v/>
      </c>
      <c r="U22" s="360" t="str">
        <f>IF(COUNTIF(S22:S23,"E")=2,"C"," ")</f>
        <v xml:space="preserve"> </v>
      </c>
      <c r="W22" s="502" t="str">
        <f>'Fun Patches'!C23</f>
        <v>&lt;LIST PATCH HERE&gt;</v>
      </c>
      <c r="X22" s="365" t="str">
        <f>IF(Summary!$B$150="E","E","")</f>
        <v/>
      </c>
      <c r="Y22" s="365" t="str">
        <f>IF(Summary!$C$150="Y","R","")</f>
        <v/>
      </c>
      <c r="AA22" s="336"/>
      <c r="AB22" s="337"/>
      <c r="AC22" s="338"/>
    </row>
    <row r="23" spans="2:29" ht="12.95" customHeight="1" thickBot="1">
      <c r="B23" s="404"/>
      <c r="C23" s="419" t="s">
        <v>668</v>
      </c>
      <c r="D23" s="366" t="str">
        <f>IF(Badges!$D$611="A","/","")</f>
        <v/>
      </c>
      <c r="E23" s="366" t="str">
        <f>IF(Badges!$D$615="A","/","")</f>
        <v/>
      </c>
      <c r="F23" s="366" t="str">
        <f>IF(Badges!$D$619="A","/","")</f>
        <v/>
      </c>
      <c r="G23" s="366" t="str">
        <f>IF(Badges!$D$623="A","/","")</f>
        <v/>
      </c>
      <c r="H23" s="366" t="str">
        <f>IF(Badges!$D$627="A","/","")</f>
        <v/>
      </c>
      <c r="I23" s="372" t="str">
        <f>IF(Summary!$B$30="E","E","")</f>
        <v/>
      </c>
      <c r="J23" s="372" t="str">
        <f>IF(Summary!$C$30="Y","R","")</f>
        <v/>
      </c>
      <c r="L23" s="404"/>
      <c r="M23" s="416" t="s">
        <v>1159</v>
      </c>
      <c r="N23" s="417"/>
      <c r="O23" s="417"/>
      <c r="P23" s="417"/>
      <c r="Q23" s="417"/>
      <c r="R23" s="418"/>
      <c r="S23" s="367" t="str">
        <f>IF(Summary!$B$76="E","E","")</f>
        <v/>
      </c>
      <c r="T23" s="367" t="str">
        <f>IF(Summary!$C$76="Y","R","")</f>
        <v/>
      </c>
      <c r="U23" s="360" t="str">
        <f>IF(COUNTIF(S25:S26,"E")=2,"C"," ")</f>
        <v xml:space="preserve"> </v>
      </c>
      <c r="W23" s="502" t="str">
        <f>'Fun Patches'!C24</f>
        <v>&lt;LIST PATCH HERE&gt;</v>
      </c>
      <c r="X23" s="365" t="str">
        <f>IF(Summary!$B$151="E","E","")</f>
        <v/>
      </c>
      <c r="Y23" s="365" t="str">
        <f>IF(Summary!$C$151="Y","R","")</f>
        <v/>
      </c>
      <c r="AA23" s="336"/>
      <c r="AB23" s="337"/>
      <c r="AC23" s="338"/>
    </row>
    <row r="24" spans="2:29" ht="12.95" customHeight="1">
      <c r="B24" s="404"/>
      <c r="C24" s="410" t="s">
        <v>689</v>
      </c>
      <c r="D24" s="368" t="str">
        <f>IF(Badges!$D$634="A","/","")</f>
        <v/>
      </c>
      <c r="E24" s="368" t="str">
        <f>IF(Badges!$D$638="A","/","")</f>
        <v/>
      </c>
      <c r="F24" s="368" t="str">
        <f>IF(Badges!$D$642="A","/","")</f>
        <v/>
      </c>
      <c r="G24" s="368" t="str">
        <f>IF(Badges!$D$646="A","/","")</f>
        <v/>
      </c>
      <c r="H24" s="368" t="str">
        <f>IF(Badges!$D$650="A","/","")</f>
        <v/>
      </c>
      <c r="I24" s="362" t="str">
        <f>IF(Summary!$B$31="E","E","")</f>
        <v/>
      </c>
      <c r="J24" s="362" t="str">
        <f>IF(Summary!$C$31="Y","R","")</f>
        <v/>
      </c>
      <c r="K24" s="392" t="str">
        <f>IF(COUNT(S25:S26)=2,MAX(S25:S26),"")</f>
        <v/>
      </c>
      <c r="L24" s="406"/>
      <c r="M24" s="407" t="s">
        <v>1003</v>
      </c>
      <c r="N24" s="408"/>
      <c r="O24" s="408"/>
      <c r="P24" s="408"/>
      <c r="Q24" s="408"/>
      <c r="R24" s="422" t="s">
        <v>1189</v>
      </c>
      <c r="S24" s="363" t="str">
        <f>IF(Summary!$B$80="E","E","")</f>
        <v/>
      </c>
      <c r="T24" s="363" t="str">
        <f>IF(Summary!$C$80="Y","R","")</f>
        <v/>
      </c>
      <c r="U24" s="360" t="str">
        <f>IF(COUNTIF(S28:S29,"E")=2,"C"," ")</f>
        <v xml:space="preserve"> </v>
      </c>
      <c r="W24" s="502" t="str">
        <f>'Fun Patches'!C25</f>
        <v>&lt;LIST PATCH HERE&gt;</v>
      </c>
      <c r="X24" s="365" t="str">
        <f>IF(Summary!$B$152="E","E","")</f>
        <v/>
      </c>
      <c r="Y24" s="365" t="str">
        <f>IF(Summary!$C$152="Y","R","")</f>
        <v/>
      </c>
      <c r="AA24" s="336"/>
      <c r="AB24" s="337"/>
      <c r="AC24" s="338"/>
    </row>
    <row r="25" spans="2:29" ht="12.95" customHeight="1">
      <c r="B25" s="404"/>
      <c r="C25" s="410" t="s">
        <v>710</v>
      </c>
      <c r="D25" s="369" t="str">
        <f>IF(Badges!$D$657="A","/","")</f>
        <v/>
      </c>
      <c r="E25" s="369" t="str">
        <f>IF(Badges!$D$661="A","/","")</f>
        <v/>
      </c>
      <c r="F25" s="369" t="str">
        <f>IF(Badges!$D$665="A","/","")</f>
        <v/>
      </c>
      <c r="G25" s="369" t="str">
        <f>IF(Badges!$D$669="A","/","")</f>
        <v/>
      </c>
      <c r="H25" s="369" t="str">
        <f>IF(Badges!$D$673="A","/","")</f>
        <v/>
      </c>
      <c r="I25" s="365" t="str">
        <f>IF(Summary!$B$32="E","E","")</f>
        <v/>
      </c>
      <c r="J25" s="365" t="str">
        <f>IF(Summary!$C$32="Y","R","")</f>
        <v/>
      </c>
      <c r="L25" s="404"/>
      <c r="M25" s="411" t="s">
        <v>1003</v>
      </c>
      <c r="N25" s="412"/>
      <c r="O25" s="412"/>
      <c r="P25" s="412"/>
      <c r="Q25" s="412"/>
      <c r="R25" s="413"/>
      <c r="S25" s="365" t="str">
        <f>IF(Summary!$B$78="E","E","")</f>
        <v/>
      </c>
      <c r="T25" s="365" t="str">
        <f>IF(Summary!$C$78="Y","R","")</f>
        <v/>
      </c>
      <c r="U25" s="716" t="s">
        <v>1197</v>
      </c>
      <c r="W25" s="502" t="str">
        <f>'Fun Patches'!C26</f>
        <v>&lt;LIST PATCH HERE&gt;</v>
      </c>
      <c r="X25" s="365" t="str">
        <f>IF(Summary!$B$153="E","E","")</f>
        <v/>
      </c>
      <c r="Y25" s="365" t="str">
        <f>IF(Summary!$C$153="Y","R","")</f>
        <v/>
      </c>
      <c r="AA25" s="336"/>
      <c r="AB25" s="337"/>
      <c r="AC25" s="338"/>
    </row>
    <row r="26" spans="2:29" ht="12.95" customHeight="1" thickBot="1">
      <c r="B26" s="404"/>
      <c r="C26" s="410" t="s">
        <v>1193</v>
      </c>
      <c r="D26" s="366" t="str">
        <f>IF(Badges!$D$161="A","/","")</f>
        <v/>
      </c>
      <c r="E26" s="366" t="str">
        <f>IF(Badges!$D$165="A","/","")</f>
        <v/>
      </c>
      <c r="F26" s="366" t="str">
        <f>IF(Badges!$D$169="A","/","")</f>
        <v/>
      </c>
      <c r="G26" s="366" t="str">
        <f>IF(Badges!$D$173="A","/","")</f>
        <v/>
      </c>
      <c r="H26" s="366" t="str">
        <f>IF(Badges!$D$177="A","/","")</f>
        <v/>
      </c>
      <c r="I26" s="372" t="str">
        <f>IF(Summary!$B$10="E","E","")</f>
        <v/>
      </c>
      <c r="J26" s="372" t="str">
        <f>IF(Summary!$C$10="Y","R","")</f>
        <v/>
      </c>
      <c r="L26" s="404"/>
      <c r="M26" s="416" t="s">
        <v>1159</v>
      </c>
      <c r="N26" s="417"/>
      <c r="O26" s="417"/>
      <c r="P26" s="417"/>
      <c r="Q26" s="417"/>
      <c r="R26" s="418"/>
      <c r="S26" s="367" t="str">
        <f>IF(Summary!$B$79="E","E","")</f>
        <v/>
      </c>
      <c r="T26" s="367" t="str">
        <f>IF(Summary!$C$79="Y","R","")</f>
        <v/>
      </c>
      <c r="U26" s="716"/>
      <c r="W26" s="502" t="str">
        <f>'Fun Patches'!C27</f>
        <v>&lt;LIST PATCH HERE&gt;</v>
      </c>
      <c r="X26" s="365" t="str">
        <f>IF(Summary!$B$154="E","E","")</f>
        <v/>
      </c>
      <c r="Y26" s="365" t="str">
        <f>IF(Summary!$C$154="Y","R","")</f>
        <v/>
      </c>
      <c r="AA26" s="336"/>
      <c r="AB26" s="337"/>
      <c r="AC26" s="338"/>
    </row>
    <row r="27" spans="2:29" ht="12.95" customHeight="1">
      <c r="B27" s="404"/>
      <c r="C27" s="415" t="s">
        <v>1194</v>
      </c>
      <c r="D27" s="368" t="str">
        <f>IF(Badges!$D$680="A","/","")</f>
        <v/>
      </c>
      <c r="E27" s="368" t="str">
        <f>IF(Badges!$D$684="A","/","")</f>
        <v/>
      </c>
      <c r="F27" s="368" t="str">
        <f>IF(Badges!$D$688="A","/","")</f>
        <v/>
      </c>
      <c r="G27" s="368" t="str">
        <f>IF(Badges!$D$692="A","/","")</f>
        <v/>
      </c>
      <c r="H27" s="368" t="str">
        <f>IF(Badges!$D$696="A","/","")</f>
        <v/>
      </c>
      <c r="I27" s="362" t="str">
        <f>IF(Summary!$B$33="E","E","")</f>
        <v/>
      </c>
      <c r="J27" s="362" t="str">
        <f>IF(Summary!$C$33="Y","R","")</f>
        <v/>
      </c>
      <c r="K27" s="392" t="str">
        <f>IF(COUNT(S28:S29)=2,MAX(S28:S29),"")</f>
        <v/>
      </c>
      <c r="L27" s="406"/>
      <c r="M27" s="407" t="s">
        <v>1009</v>
      </c>
      <c r="N27" s="408"/>
      <c r="O27" s="408"/>
      <c r="P27" s="408"/>
      <c r="Q27" s="408"/>
      <c r="R27" s="422" t="s">
        <v>1189</v>
      </c>
      <c r="S27" s="363" t="str">
        <f>IF(Summary!$B$83="E","E","")</f>
        <v/>
      </c>
      <c r="T27" s="363" t="str">
        <f>IF(Summary!$C$83="Y","R","")</f>
        <v/>
      </c>
      <c r="U27" s="716"/>
      <c r="W27" s="502" t="str">
        <f>'Fun Patches'!C28</f>
        <v>&lt;LIST PATCH HERE&gt;</v>
      </c>
      <c r="X27" s="365" t="str">
        <f>IF(Summary!$B$155="E","E","")</f>
        <v/>
      </c>
      <c r="Y27" s="365" t="str">
        <f>IF(Summary!$C$155="Y","R","")</f>
        <v/>
      </c>
      <c r="AA27" s="336"/>
      <c r="AB27" s="337"/>
      <c r="AC27" s="338"/>
    </row>
    <row r="28" spans="2:29" ht="12.95" customHeight="1" thickBot="1">
      <c r="B28" s="404"/>
      <c r="C28" s="419" t="s">
        <v>730</v>
      </c>
      <c r="D28" s="366" t="str">
        <f>IF(Badges!$D$703="A","/","")</f>
        <v/>
      </c>
      <c r="E28" s="366" t="str">
        <f>IF(Badges!$D$707="A","/","")</f>
        <v/>
      </c>
      <c r="F28" s="366" t="str">
        <f>IF(Badges!$D$711="A","/","")</f>
        <v/>
      </c>
      <c r="G28" s="366" t="str">
        <f>IF(Badges!$D$715="A","/","")</f>
        <v/>
      </c>
      <c r="H28" s="366" t="str">
        <f>IF(Badges!$D$719="A","/","")</f>
        <v/>
      </c>
      <c r="I28" s="372" t="str">
        <f>IF(Summary!$B$34="E","E","")</f>
        <v/>
      </c>
      <c r="J28" s="372" t="str">
        <f>IF(Summary!$C$34="Y","R","")</f>
        <v/>
      </c>
      <c r="L28" s="404"/>
      <c r="M28" s="411" t="s">
        <v>1009</v>
      </c>
      <c r="N28" s="412"/>
      <c r="O28" s="412"/>
      <c r="P28" s="412"/>
      <c r="Q28" s="412"/>
      <c r="R28" s="413"/>
      <c r="S28" s="365" t="str">
        <f>IF(Summary!$B$81="E","E","")</f>
        <v/>
      </c>
      <c r="T28" s="365" t="str">
        <f>IF(Summary!$C$81="Y","R","")</f>
        <v/>
      </c>
      <c r="U28" s="716"/>
      <c r="W28" s="502" t="str">
        <f>'Fun Patches'!C29</f>
        <v>&lt;LIST PATCH HERE&gt;</v>
      </c>
      <c r="X28" s="365" t="str">
        <f>IF(Summary!$B$156="E","E","")</f>
        <v/>
      </c>
      <c r="Y28" s="365" t="str">
        <f>IF(Summary!$C$156="Y","R","")</f>
        <v/>
      </c>
      <c r="AA28" s="336"/>
      <c r="AB28" s="337"/>
      <c r="AC28" s="338"/>
    </row>
    <row r="29" spans="2:29" ht="12.95" customHeight="1" thickBot="1">
      <c r="B29" s="404"/>
      <c r="C29" s="410" t="s">
        <v>751</v>
      </c>
      <c r="D29" s="368" t="str">
        <f>IF(Badges!$D$726="A","/","")</f>
        <v/>
      </c>
      <c r="E29" s="368" t="str">
        <f>IF(Badges!$D$730="A","/","")</f>
        <v/>
      </c>
      <c r="F29" s="368" t="str">
        <f>IF(Badges!$D$734="A","/","")</f>
        <v/>
      </c>
      <c r="G29" s="368" t="str">
        <f>IF(Badges!$D$738="A","/","")</f>
        <v/>
      </c>
      <c r="H29" s="368" t="str">
        <f>IF(Badges!$D$742="A","/","")</f>
        <v/>
      </c>
      <c r="I29" s="363" t="str">
        <f>IF(Summary!$B$35="E","E","")</f>
        <v/>
      </c>
      <c r="J29" s="362" t="str">
        <f>IF(Summary!$C$35="Y","R","")</f>
        <v/>
      </c>
      <c r="L29" s="404"/>
      <c r="M29" s="424" t="s">
        <v>1159</v>
      </c>
      <c r="N29" s="425"/>
      <c r="O29" s="425"/>
      <c r="P29" s="425"/>
      <c r="Q29" s="425"/>
      <c r="R29" s="426"/>
      <c r="S29" s="367" t="str">
        <f>IF(Summary!$B$82="E","E","")</f>
        <v/>
      </c>
      <c r="T29" s="367" t="str">
        <f>IF(Summary!$C$82="Y","R","")</f>
        <v/>
      </c>
      <c r="U29" s="716"/>
      <c r="W29" s="502" t="str">
        <f>'Fun Patches'!C30</f>
        <v>&lt;LIST PATCH HERE&gt;</v>
      </c>
      <c r="X29" s="365" t="str">
        <f>IF(Summary!$B$157="E","E","")</f>
        <v/>
      </c>
      <c r="Y29" s="365" t="str">
        <f>IF(Summary!$C$157="Y","R","")</f>
        <v/>
      </c>
      <c r="AA29" s="336"/>
      <c r="AB29" s="337"/>
      <c r="AC29" s="338"/>
    </row>
    <row r="30" spans="2:29" ht="12.95" customHeight="1">
      <c r="B30" s="404"/>
      <c r="C30" s="410" t="s">
        <v>772</v>
      </c>
      <c r="D30" s="369" t="str">
        <f>IF(Badges!$D$745="C","/","")</f>
        <v/>
      </c>
      <c r="E30" s="369" t="str">
        <f>IF(Badges!$D$746="C","/","")</f>
        <v/>
      </c>
      <c r="F30" s="369" t="str">
        <f>IF(Badges!$D$747="C","/","")</f>
        <v/>
      </c>
      <c r="G30" s="369" t="str">
        <f>IF(Badges!$D$748="C","/","")</f>
        <v/>
      </c>
      <c r="H30" s="369" t="str">
        <f>IF(Badges!$D$749="C","/","")</f>
        <v/>
      </c>
      <c r="I30" s="365" t="str">
        <f>IF(Summary!$B$36="E","E","")</f>
        <v/>
      </c>
      <c r="J30" s="365" t="str">
        <f>IF(Summary!$C$36="Y","R","")</f>
        <v/>
      </c>
      <c r="L30" s="495"/>
      <c r="M30" s="495"/>
      <c r="N30" s="496"/>
      <c r="O30" s="496"/>
      <c r="P30" s="496"/>
      <c r="Q30" s="496"/>
      <c r="R30" s="496"/>
      <c r="S30" s="489"/>
      <c r="T30" s="489"/>
      <c r="U30" s="716"/>
      <c r="W30" s="502" t="str">
        <f>'Fun Patches'!C31</f>
        <v>&lt;LIST PATCH HERE&gt;</v>
      </c>
      <c r="X30" s="365" t="str">
        <f>IF(Summary!$B$158="E","E","")</f>
        <v/>
      </c>
      <c r="Y30" s="365" t="str">
        <f>IF(Summary!$C$158="Y","R","")</f>
        <v/>
      </c>
      <c r="AA30" s="336"/>
      <c r="AB30" s="337"/>
      <c r="AC30" s="338"/>
    </row>
    <row r="31" spans="2:29" ht="12.95" customHeight="1" thickBot="1">
      <c r="B31" s="404"/>
      <c r="C31" s="414" t="s">
        <v>1195</v>
      </c>
      <c r="D31" s="366" t="str">
        <f>IF(Badges!$D$769="A","/","")</f>
        <v/>
      </c>
      <c r="E31" s="366" t="str">
        <f>IF(Badges!$D$773="A","/","")</f>
        <v/>
      </c>
      <c r="F31" s="366" t="str">
        <f>IF(Badges!$D$777="A","/","")</f>
        <v/>
      </c>
      <c r="G31" s="366" t="str">
        <f>IF(Badges!$D$781="A","/","")</f>
        <v/>
      </c>
      <c r="H31" s="366" t="str">
        <f>IF(Badges!$D$785="A","/","")</f>
        <v/>
      </c>
      <c r="I31" s="372" t="str">
        <f>IF(Summary!$B$38="E","E","")</f>
        <v/>
      </c>
      <c r="J31" s="372" t="str">
        <f>IF(Summary!$C$38="Y","R","")</f>
        <v/>
      </c>
      <c r="N31" s="401"/>
      <c r="O31" s="401"/>
      <c r="P31" s="401"/>
      <c r="Q31" s="401"/>
      <c r="R31" s="401"/>
      <c r="U31" s="716"/>
      <c r="W31" s="502" t="str">
        <f>'Fun Patches'!C32</f>
        <v>&lt;LIST PATCH HERE&gt;</v>
      </c>
      <c r="X31" s="365" t="str">
        <f>IF(Summary!$B$159="E","E","")</f>
        <v/>
      </c>
      <c r="Y31" s="365" t="str">
        <f>IF(Summary!$C$159="Y","R","")</f>
        <v/>
      </c>
      <c r="AA31" s="336"/>
      <c r="AB31" s="337"/>
      <c r="AC31" s="338"/>
    </row>
    <row r="32" spans="2:29" ht="12.95" customHeight="1">
      <c r="B32" s="404"/>
      <c r="C32" s="415" t="s">
        <v>1196</v>
      </c>
      <c r="D32" s="368" t="str">
        <f>IF(Badges!$D$792="A","/","")</f>
        <v/>
      </c>
      <c r="E32" s="368" t="str">
        <f>IF(Badges!$D$796="A","/","")</f>
        <v/>
      </c>
      <c r="F32" s="368" t="str">
        <f>IF(Badges!$D$800="A","/","")</f>
        <v/>
      </c>
      <c r="G32" s="368" t="str">
        <f>IF(Badges!$D$804="A","/","")</f>
        <v/>
      </c>
      <c r="H32" s="368" t="str">
        <f>IF(Badges!$D$808="A","/","")</f>
        <v/>
      </c>
      <c r="I32" s="362" t="str">
        <f>IF(Summary!$B$39="E","E","")</f>
        <v/>
      </c>
      <c r="J32" s="362" t="str">
        <f>IF(Summary!$C$39="Y","R","")</f>
        <v/>
      </c>
      <c r="L32" s="404"/>
      <c r="M32" s="405" t="s">
        <v>216</v>
      </c>
      <c r="N32" s="361" t="str">
        <f>IF(Badges!$D$102="A","/","")</f>
        <v/>
      </c>
      <c r="O32" s="361" t="str">
        <f>IF(Badges!$D$106="A","/","")</f>
        <v/>
      </c>
      <c r="P32" s="361" t="str">
        <f>IF(Badges!$D$110="A","/","")</f>
        <v/>
      </c>
      <c r="Q32" s="361" t="str">
        <f>IF(Badges!$D$114="A","/","")</f>
        <v/>
      </c>
      <c r="R32" s="361" t="str">
        <f>IF(Badges!$D$118="A","/","")</f>
        <v/>
      </c>
      <c r="S32" s="370" t="str">
        <f>IF(Summary!$B$7="E","E","")</f>
        <v/>
      </c>
      <c r="T32" s="370" t="str">
        <f>IF(Summary!$C$7="Y","R","")</f>
        <v/>
      </c>
      <c r="U32" s="716"/>
      <c r="W32" s="502" t="str">
        <f>'Fun Patches'!C33</f>
        <v>&lt;LIST PATCH HERE&gt;</v>
      </c>
      <c r="X32" s="365" t="str">
        <f>IF(Summary!$B$160="E","E","")</f>
        <v/>
      </c>
      <c r="Y32" s="365" t="str">
        <f>IF(Summary!$C$160="Y","R","")</f>
        <v/>
      </c>
      <c r="AA32" s="336"/>
      <c r="AB32" s="337"/>
      <c r="AC32" s="338"/>
    </row>
    <row r="33" spans="2:29" ht="12.95" customHeight="1" thickBot="1">
      <c r="B33" s="404"/>
      <c r="C33" s="419" t="s">
        <v>818</v>
      </c>
      <c r="D33" s="366" t="str">
        <f>IF(Badges!$D$838="A","/","")</f>
        <v/>
      </c>
      <c r="E33" s="366" t="str">
        <f>IF(Badges!$D$842="A","/","")</f>
        <v/>
      </c>
      <c r="F33" s="366" t="str">
        <f>IF(Badges!$D$846="A","/","")</f>
        <v/>
      </c>
      <c r="G33" s="366" t="str">
        <f>IF(Badges!$D$850="A","/","")</f>
        <v/>
      </c>
      <c r="H33" s="366" t="str">
        <f>IF(Badges!$D$854="A","/","")</f>
        <v/>
      </c>
      <c r="I33" s="372" t="str">
        <f>IF(Summary!$B$41="E","E","")</f>
        <v/>
      </c>
      <c r="J33" s="372" t="str">
        <f>IF(Summary!$C$41="Y","R","")</f>
        <v/>
      </c>
      <c r="L33" s="404"/>
      <c r="M33" s="410" t="s">
        <v>302</v>
      </c>
      <c r="N33" s="364" t="str">
        <f>IF(Badges!$D$207="A","/","")</f>
        <v/>
      </c>
      <c r="O33" s="364" t="str">
        <f>IF(Badges!$D$211="A","/","")</f>
        <v/>
      </c>
      <c r="P33" s="364" t="str">
        <f>IF(Badges!$D$215="A","/","")</f>
        <v/>
      </c>
      <c r="Q33" s="364" t="str">
        <f>IF(Badges!$D$219="A","/","")</f>
        <v/>
      </c>
      <c r="R33" s="364" t="str">
        <f>IF(Badges!$D$223="A","/","")</f>
        <v/>
      </c>
      <c r="S33" s="370" t="str">
        <f>IF(Summary!$B$12="E","E","")</f>
        <v/>
      </c>
      <c r="T33" s="370" t="str">
        <f>IF(Summary!$C$12="Y","R","")</f>
        <v/>
      </c>
      <c r="U33" s="716"/>
      <c r="W33" s="502" t="str">
        <f>'Fun Patches'!C34</f>
        <v>&lt;LIST PATCH HERE&gt;</v>
      </c>
      <c r="X33" s="365" t="str">
        <f>IF(Summary!$B$161="E","E","")</f>
        <v/>
      </c>
      <c r="Y33" s="365" t="str">
        <f>IF(Summary!$C$161="Y","R","")</f>
        <v/>
      </c>
      <c r="AA33" s="336"/>
      <c r="AB33" s="337"/>
      <c r="AC33" s="338"/>
    </row>
    <row r="34" spans="2:29" ht="12.95" customHeight="1" thickBot="1">
      <c r="B34" s="404"/>
      <c r="C34" s="414" t="s">
        <v>838</v>
      </c>
      <c r="D34" s="439" t="str">
        <f>IF(Badges!$D$861="A","/","")</f>
        <v/>
      </c>
      <c r="E34" s="439" t="str">
        <f>IF(Badges!$D$865="A","/","")</f>
        <v/>
      </c>
      <c r="F34" s="439" t="str">
        <f>IF(Badges!$D$869="A","/","")</f>
        <v/>
      </c>
      <c r="G34" s="439" t="str">
        <f>IF(Badges!$D$873="A","/","")</f>
        <v/>
      </c>
      <c r="H34" s="439" t="str">
        <f>IF(Badges!$D$877="A","/","")</f>
        <v/>
      </c>
      <c r="I34" s="362" t="str">
        <f>IF(Summary!$B$42="E","E","")</f>
        <v/>
      </c>
      <c r="J34" s="362" t="str">
        <f>IF(Summary!$C$42="Y","R","")</f>
        <v/>
      </c>
      <c r="L34" s="404"/>
      <c r="M34" s="419" t="s">
        <v>448</v>
      </c>
      <c r="N34" s="359" t="str">
        <f>IF(Badges!$D$368="A","/","")</f>
        <v/>
      </c>
      <c r="O34" s="359" t="str">
        <f>IF(Badges!$D$372="A","/","")</f>
        <v/>
      </c>
      <c r="P34" s="359" t="str">
        <f>IF(Badges!$D$376="A","/","")</f>
        <v/>
      </c>
      <c r="Q34" s="359" t="str">
        <f>IF(Badges!$D$380="A","/","")</f>
        <v/>
      </c>
      <c r="R34" s="359" t="str">
        <f>IF(Badges!$D$384="A","/","")</f>
        <v/>
      </c>
      <c r="S34" s="367" t="str">
        <f>IF(Summary!$B$19="E","E","")</f>
        <v/>
      </c>
      <c r="T34" s="367" t="str">
        <f>IF(Summary!$C$19="Y","R","")</f>
        <v/>
      </c>
      <c r="U34" s="716"/>
      <c r="W34" s="502" t="str">
        <f>'Fun Patches'!C35</f>
        <v>&lt;LIST PATCH HERE&gt;</v>
      </c>
      <c r="X34" s="365" t="str">
        <f>IF(Summary!$B$162="E","E","")</f>
        <v/>
      </c>
      <c r="Y34" s="365" t="str">
        <f>IF(Summary!$C$162="Y","R","")</f>
        <v/>
      </c>
      <c r="AA34" s="336"/>
      <c r="AB34" s="337"/>
      <c r="AC34" s="338"/>
    </row>
    <row r="35" spans="2:29" ht="12.95" customHeight="1">
      <c r="L35" s="404"/>
      <c r="M35" s="430" t="s">
        <v>249</v>
      </c>
      <c r="N35" s="361" t="str">
        <f>IF(Badges!$D$146="A","/","")</f>
        <v/>
      </c>
      <c r="O35" s="361" t="str">
        <f>IF(Badges!$D$148="A","/","")</f>
        <v/>
      </c>
      <c r="P35" s="361" t="str">
        <f>IF(Badges!$D$150="A","/","")</f>
        <v/>
      </c>
      <c r="Q35" s="361" t="str">
        <f>IF(Badges!$D$152="A","/","")</f>
        <v/>
      </c>
      <c r="R35" s="361" t="str">
        <f>IF(Badges!$D$154="A","/","")</f>
        <v/>
      </c>
      <c r="S35" s="370" t="str">
        <f>IF(Summary!$B$9="E","E","")</f>
        <v/>
      </c>
      <c r="T35" s="370" t="str">
        <f>IF(Summary!$C$9="Y","R","")</f>
        <v/>
      </c>
      <c r="U35" s="716"/>
      <c r="W35" s="502" t="str">
        <f>'Fun Patches'!C36</f>
        <v>&lt;LIST PATCH HERE&gt;</v>
      </c>
      <c r="X35" s="365" t="str">
        <f>IF(Summary!$B$163="E","E","")</f>
        <v/>
      </c>
      <c r="Y35" s="365" t="str">
        <f>IF(Summary!$C$163="Y","R","")</f>
        <v/>
      </c>
      <c r="AA35" s="336"/>
      <c r="AB35" s="337"/>
      <c r="AC35" s="338"/>
    </row>
    <row r="36" spans="2:29" ht="12.95" customHeight="1">
      <c r="L36" s="404"/>
      <c r="M36" s="423" t="s">
        <v>552</v>
      </c>
      <c r="N36" s="364" t="str">
        <f>IF(Badges!$D$481="A","/","")</f>
        <v/>
      </c>
      <c r="O36" s="364" t="str">
        <f>IF(Badges!$D$483="A","/","")</f>
        <v/>
      </c>
      <c r="P36" s="364" t="str">
        <f>IF(Badges!$D$485="A","/","")</f>
        <v/>
      </c>
      <c r="Q36" s="364" t="str">
        <f>IF(Badges!$D$487="A","/","")</f>
        <v/>
      </c>
      <c r="R36" s="364" t="str">
        <f>IF(Badges!$D$489="A","/","")</f>
        <v/>
      </c>
      <c r="S36" s="370" t="str">
        <f>IF(Summary!$B$24="E","E","")</f>
        <v/>
      </c>
      <c r="T36" s="370" t="str">
        <f>IF(Summary!$C$24="Y","R","")</f>
        <v/>
      </c>
      <c r="U36" s="716"/>
      <c r="W36" s="502" t="str">
        <f>'Fun Patches'!C37</f>
        <v>&lt;LIST PATCH HERE&gt;</v>
      </c>
      <c r="X36" s="365" t="str">
        <f>IF(Summary!$B$164="E","E","")</f>
        <v/>
      </c>
      <c r="Y36" s="365" t="str">
        <f>IF(Summary!$C$164="Y","R","")</f>
        <v/>
      </c>
      <c r="AA36" s="336"/>
      <c r="AB36" s="337"/>
      <c r="AC36" s="338"/>
    </row>
    <row r="37" spans="2:29" ht="12.95" customHeight="1" thickBot="1">
      <c r="B37" s="404"/>
      <c r="C37" s="430" t="s">
        <v>1162</v>
      </c>
      <c r="D37" s="361" t="str">
        <f>IF(Badges!$D$883="C","/","")</f>
        <v/>
      </c>
      <c r="E37" s="361" t="str">
        <f>IF(Badges!$D$884="C","/","")</f>
        <v/>
      </c>
      <c r="F37" s="361" t="str">
        <f>IF(Badges!$D$885="C","/","")</f>
        <v/>
      </c>
      <c r="G37" s="361" t="str">
        <f>IF(Badges!$D$886="C","/","")</f>
        <v/>
      </c>
      <c r="H37" s="361" t="str">
        <f>IF(Badges!$D$887="C","/","")</f>
        <v/>
      </c>
      <c r="I37" s="370" t="str">
        <f>IF(Summary!$B$44="E","E","")</f>
        <v/>
      </c>
      <c r="J37" s="370" t="str">
        <f>IF(Summary!$C$44="Y","R","")</f>
        <v/>
      </c>
      <c r="L37" s="404"/>
      <c r="M37" s="431" t="s">
        <v>775</v>
      </c>
      <c r="N37" s="359" t="str">
        <f>IF(Badges!$D$754="A","/","")</f>
        <v/>
      </c>
      <c r="O37" s="359" t="str">
        <f>IF(Badges!$D$756="A","/","")</f>
        <v/>
      </c>
      <c r="P37" s="359" t="str">
        <f>IF(Badges!$D$758="A","/","")</f>
        <v/>
      </c>
      <c r="Q37" s="359" t="str">
        <f>IF(Badges!$D$760="A","/","")</f>
        <v/>
      </c>
      <c r="R37" s="359" t="str">
        <f>IF(Badges!$D$762="A","/","")</f>
        <v/>
      </c>
      <c r="S37" s="371" t="str">
        <f>IF(Summary!$B$37="E","E","")</f>
        <v/>
      </c>
      <c r="T37" s="371" t="str">
        <f>IF(Summary!$C$37="Y","R","")</f>
        <v/>
      </c>
      <c r="U37" s="716"/>
      <c r="W37" s="502" t="str">
        <f>'Fun Patches'!C38</f>
        <v>&lt;LIST PATCH HERE&gt;</v>
      </c>
      <c r="X37" s="365" t="str">
        <f>IF(Summary!$B$165="E","E","")</f>
        <v/>
      </c>
      <c r="Y37" s="365" t="str">
        <f>IF(Summary!$C$165="Y","R","")</f>
        <v/>
      </c>
      <c r="AA37" s="336"/>
      <c r="AB37" s="337"/>
      <c r="AC37" s="338"/>
    </row>
    <row r="38" spans="2:29" ht="12.95" customHeight="1">
      <c r="B38" s="404"/>
      <c r="C38" s="423" t="s">
        <v>1163</v>
      </c>
      <c r="D38" s="361" t="str">
        <f>IF(Badges!$D$890="C","/","")</f>
        <v/>
      </c>
      <c r="E38" s="361" t="str">
        <f>IF(Badges!$D$891="C","/","")</f>
        <v/>
      </c>
      <c r="F38" s="361" t="str">
        <f>IF(Badges!$D$892="C","/","")</f>
        <v/>
      </c>
      <c r="G38" s="361" t="str">
        <f>IF(Badges!$D$893="C","/","")</f>
        <v/>
      </c>
      <c r="H38" s="361" t="str">
        <f>IF(Badges!$D$894="C","/","")</f>
        <v/>
      </c>
      <c r="I38" s="370" t="str">
        <f>IF(Summary!$B$45="E","E","")</f>
        <v/>
      </c>
      <c r="J38" s="370" t="str">
        <f>IF(Summary!$C$45="Y","R","")</f>
        <v/>
      </c>
      <c r="S38" s="427"/>
      <c r="T38" s="427"/>
      <c r="U38" s="716"/>
      <c r="W38" s="502" t="str">
        <f>'Fun Patches'!C39</f>
        <v>&lt;LIST PATCH HERE&gt;</v>
      </c>
      <c r="X38" s="365" t="str">
        <f>IF(Summary!$B$166="E","E","")</f>
        <v/>
      </c>
      <c r="Y38" s="365" t="str">
        <f>IF(Summary!$C$166="Y","R","")</f>
        <v/>
      </c>
      <c r="AA38" s="336"/>
      <c r="AB38" s="337"/>
      <c r="AC38" s="338"/>
    </row>
    <row r="39" spans="2:29" ht="12.95" customHeight="1" thickBot="1">
      <c r="B39" s="404"/>
      <c r="C39" s="432" t="s">
        <v>1164</v>
      </c>
      <c r="D39" s="359" t="str">
        <f>IF(Badges!$D$897="C","/","")</f>
        <v/>
      </c>
      <c r="E39" s="359" t="str">
        <f>IF(Badges!$D$898="C","/","")</f>
        <v/>
      </c>
      <c r="F39" s="359" t="str">
        <f>IF(Badges!$D$899="C","/","")</f>
        <v/>
      </c>
      <c r="G39" s="359" t="str">
        <f>IF(Badges!$D$900="C","/","")</f>
        <v/>
      </c>
      <c r="H39" s="359" t="str">
        <f>IF(Badges!$D$901="C","/","")</f>
        <v/>
      </c>
      <c r="I39" s="367" t="str">
        <f>IF(Summary!$B$46="E","E","")</f>
        <v/>
      </c>
      <c r="J39" s="367" t="str">
        <f>IF(Summary!$C$46="Y","R","")</f>
        <v/>
      </c>
      <c r="S39" s="427"/>
      <c r="T39" s="427"/>
      <c r="U39" s="716"/>
      <c r="W39" s="502" t="str">
        <f>'Fun Patches'!C40</f>
        <v>&lt;LIST PATCH HERE&gt;</v>
      </c>
      <c r="X39" s="365" t="str">
        <f>IF(Summary!$B$167="E","E","")</f>
        <v/>
      </c>
      <c r="Y39" s="365" t="str">
        <f>IF(Summary!$C$167="Y","R","")</f>
        <v/>
      </c>
      <c r="AA39" s="336"/>
      <c r="AB39" s="337"/>
      <c r="AC39" s="338"/>
    </row>
    <row r="40" spans="2:29" ht="12.95" customHeight="1">
      <c r="B40" s="404"/>
      <c r="C40" s="430" t="s">
        <v>1165</v>
      </c>
      <c r="D40" s="361" t="str">
        <f>IF(Badges!$D$905="C","/","")</f>
        <v/>
      </c>
      <c r="E40" s="361" t="str">
        <f>IF(Badges!$D$906="C","/","")</f>
        <v/>
      </c>
      <c r="F40" s="361" t="str">
        <f>IF(Badges!$D$907="C","/","")</f>
        <v/>
      </c>
      <c r="G40" s="361" t="str">
        <f>IF(Badges!$D$908="C","/","")</f>
        <v/>
      </c>
      <c r="H40" s="361" t="str">
        <f>IF(Badges!$D$909="C","/","")</f>
        <v/>
      </c>
      <c r="I40" s="370" t="str">
        <f>IF(Summary!$B$48="E","E","")</f>
        <v/>
      </c>
      <c r="J40" s="370" t="str">
        <f>IF(Summary!$C$48="Y","R","")</f>
        <v/>
      </c>
      <c r="L40" s="404"/>
      <c r="M40" s="428" t="s">
        <v>1182</v>
      </c>
      <c r="N40" s="361" t="str">
        <f>IF('Age-Level'!$D$75="A","/","")</f>
        <v/>
      </c>
      <c r="O40" s="361" t="str">
        <f>IF('Age-Level'!$D$79="A","/","")</f>
        <v/>
      </c>
      <c r="P40" s="361" t="str">
        <f>IF('Age-Level'!$D$83="A","/","")</f>
        <v/>
      </c>
      <c r="Q40" s="361" t="str">
        <f>IF('Age-Level'!$D$88="A","/","")</f>
        <v/>
      </c>
      <c r="R40" s="361" t="str">
        <f>IF('Age-Level'!$D$90="A","/","")</f>
        <v/>
      </c>
      <c r="S40" s="370" t="str">
        <f>IF(Summary!$B$113="E","E","")</f>
        <v/>
      </c>
      <c r="T40" s="370" t="str">
        <f>IF(Summary!$C$113="Y","R","")</f>
        <v/>
      </c>
      <c r="U40" s="716"/>
      <c r="W40" s="502" t="str">
        <f>'Fun Patches'!C41</f>
        <v>&lt;LIST PATCH HERE&gt;</v>
      </c>
      <c r="X40" s="365" t="str">
        <f>IF(Summary!$B$168="E","E","")</f>
        <v/>
      </c>
      <c r="Y40" s="365" t="str">
        <f>IF(Summary!$C$168="Y","R","")</f>
        <v/>
      </c>
      <c r="AA40" s="336"/>
      <c r="AB40" s="337"/>
      <c r="AC40" s="338"/>
    </row>
    <row r="41" spans="2:29" ht="12.95" customHeight="1">
      <c r="B41" s="404"/>
      <c r="C41" s="423" t="s">
        <v>1166</v>
      </c>
      <c r="D41" s="361" t="str">
        <f>IF(Badges!$D$912="C","/","")</f>
        <v/>
      </c>
      <c r="E41" s="361" t="str">
        <f>IF(Badges!$D$913="C","/","")</f>
        <v/>
      </c>
      <c r="F41" s="361" t="str">
        <f>IF(Badges!$D$914="C","/","")</f>
        <v/>
      </c>
      <c r="G41" s="361" t="str">
        <f>IF(Badges!$D$915="C","/","")</f>
        <v/>
      </c>
      <c r="H41" s="361" t="str">
        <f>IF(Badges!$D$916="C","/","")</f>
        <v/>
      </c>
      <c r="I41" s="370" t="str">
        <f>IF(Summary!$B$49="E","E","")</f>
        <v/>
      </c>
      <c r="J41" s="370" t="str">
        <f>IF(Summary!$C$49="Y","R","")</f>
        <v/>
      </c>
      <c r="L41" s="404"/>
      <c r="M41" s="411" t="s">
        <v>1183</v>
      </c>
      <c r="N41" s="361" t="str">
        <f>IF('Age-Level'!$D$93="A","/","")</f>
        <v/>
      </c>
      <c r="O41" s="361" t="str">
        <f>IF('Age-Level'!$D$97="A","/","")</f>
        <v/>
      </c>
      <c r="P41" s="361" t="str">
        <f>IF('Age-Level'!$D$101="A","/","")</f>
        <v/>
      </c>
      <c r="Q41" s="361" t="str">
        <f>IF('Age-Level'!$D$106="A","/","")</f>
        <v/>
      </c>
      <c r="R41" s="361" t="str">
        <f>IF('Age-Level'!$D$108="A","/","")</f>
        <v/>
      </c>
      <c r="S41" s="370" t="str">
        <f>IF(Summary!$B$114="E","E","")</f>
        <v/>
      </c>
      <c r="T41" s="370" t="str">
        <f>IF(Summary!$C$114="Y","R","")</f>
        <v/>
      </c>
      <c r="U41" s="716"/>
      <c r="W41" s="502" t="str">
        <f>'Fun Patches'!C42</f>
        <v>&lt;LIST PATCH HERE&gt;</v>
      </c>
      <c r="X41" s="365" t="str">
        <f>IF(Summary!$B$169="E","E","")</f>
        <v/>
      </c>
      <c r="Y41" s="365" t="str">
        <f>IF(Summary!$C$169="Y","R","")</f>
        <v/>
      </c>
      <c r="AA41" s="336"/>
      <c r="AB41" s="337"/>
      <c r="AC41" s="338"/>
    </row>
    <row r="42" spans="2:29" ht="12.95" customHeight="1" thickBot="1">
      <c r="B42" s="404"/>
      <c r="C42" s="432" t="s">
        <v>1167</v>
      </c>
      <c r="D42" s="359" t="str">
        <f>IF(Badges!$D$919="C","/","")</f>
        <v/>
      </c>
      <c r="E42" s="359" t="str">
        <f>IF(Badges!$D$920="C","/","")</f>
        <v/>
      </c>
      <c r="F42" s="359" t="str">
        <f>IF(Badges!$D$921="C","/","")</f>
        <v/>
      </c>
      <c r="G42" s="359" t="str">
        <f>IF(Badges!$D$922="C","/","")</f>
        <v/>
      </c>
      <c r="H42" s="359" t="str">
        <f>IF(Badges!$D$923="C","/","")</f>
        <v/>
      </c>
      <c r="I42" s="367" t="str">
        <f>IF(Summary!$B$50="E","E","")</f>
        <v/>
      </c>
      <c r="J42" s="367" t="str">
        <f>IF(Summary!$C$50="Y","R","")</f>
        <v/>
      </c>
      <c r="L42" s="404"/>
      <c r="M42" s="416" t="s">
        <v>1184</v>
      </c>
      <c r="N42" s="359" t="str">
        <f>IF('Age-Level'!$D$111="A","/","")</f>
        <v/>
      </c>
      <c r="O42" s="359" t="str">
        <f>IF('Age-Level'!$D$115="A","/","")</f>
        <v/>
      </c>
      <c r="P42" s="359" t="str">
        <f>IF('Age-Level'!$D$119="A","/","")</f>
        <v/>
      </c>
      <c r="Q42" s="359" t="str">
        <f>IF('Age-Level'!$D$124="A","/","")</f>
        <v/>
      </c>
      <c r="R42" s="359" t="str">
        <f>IF('Age-Level'!$D$126="A","/","")</f>
        <v/>
      </c>
      <c r="S42" s="367" t="str">
        <f>IF(Summary!$B$115="E","E","")</f>
        <v/>
      </c>
      <c r="T42" s="367" t="str">
        <f>IF(Summary!$C$115="Y","R","")</f>
        <v/>
      </c>
      <c r="U42" s="716"/>
      <c r="W42" s="502" t="str">
        <f>'Fun Patches'!C43</f>
        <v>&lt;LIST PATCH HERE&gt;</v>
      </c>
      <c r="X42" s="365" t="str">
        <f>IF(Summary!$B$170="E","E","")</f>
        <v/>
      </c>
      <c r="Y42" s="365" t="str">
        <f>IF(Summary!$C$170="Y","R","")</f>
        <v/>
      </c>
      <c r="AA42" s="336"/>
      <c r="AB42" s="337"/>
      <c r="AC42" s="338"/>
    </row>
    <row r="43" spans="2:29" ht="12.95" customHeight="1">
      <c r="B43" s="404"/>
      <c r="C43" s="430" t="s">
        <v>1169</v>
      </c>
      <c r="D43" s="361" t="str">
        <f>IF(Badges!$D$927="C","/","")</f>
        <v/>
      </c>
      <c r="E43" s="361" t="str">
        <f>IF(Badges!$D$928="C","/","")</f>
        <v/>
      </c>
      <c r="F43" s="361" t="str">
        <f>IF(Badges!$D$929="C","/","")</f>
        <v/>
      </c>
      <c r="G43" s="361" t="str">
        <f>IF(Badges!$D$930="C","/","")</f>
        <v/>
      </c>
      <c r="H43" s="361" t="str">
        <f>IF(Badges!$D$931="C","/","")</f>
        <v/>
      </c>
      <c r="I43" s="370" t="str">
        <f>IF(Summary!$B$52="E","E","")</f>
        <v/>
      </c>
      <c r="J43" s="370" t="str">
        <f>IF(Summary!$C$52="Y","R","")</f>
        <v/>
      </c>
      <c r="L43" s="404"/>
      <c r="M43" s="429" t="s">
        <v>1185</v>
      </c>
      <c r="N43" s="361" t="str">
        <f>IF('Age-Level'!$D$129="A","/","")</f>
        <v/>
      </c>
      <c r="O43" s="361" t="str">
        <f>IF('Age-Level'!$D$133="A","/","")</f>
        <v/>
      </c>
      <c r="P43" s="361" t="str">
        <f>IF('Age-Level'!$D$137="A","/","")</f>
        <v/>
      </c>
      <c r="Q43" s="361" t="str">
        <f>IF('Age-Level'!$D$142="A","/","")</f>
        <v/>
      </c>
      <c r="R43" s="361" t="str">
        <f>IF('Age-Level'!$D$144="A","/","")</f>
        <v/>
      </c>
      <c r="S43" s="370" t="str">
        <f>IF(Summary!$B$116="E","E","")</f>
        <v/>
      </c>
      <c r="T43" s="370" t="str">
        <f>IF(Summary!$C$116="Y","R","")</f>
        <v/>
      </c>
      <c r="U43" s="716"/>
      <c r="W43" s="502" t="str">
        <f>'Fun Patches'!C44</f>
        <v>&lt;LIST PATCH HERE&gt;</v>
      </c>
      <c r="X43" s="365" t="str">
        <f>IF(Summary!$B$171="E","E","")</f>
        <v/>
      </c>
      <c r="Y43" s="365" t="str">
        <f>IF(Summary!$C$171="Y","R","")</f>
        <v/>
      </c>
      <c r="AA43" s="336"/>
      <c r="AB43" s="337"/>
      <c r="AC43" s="338"/>
    </row>
    <row r="44" spans="2:29" ht="12.95" customHeight="1">
      <c r="B44" s="404"/>
      <c r="C44" s="423" t="s">
        <v>1170</v>
      </c>
      <c r="D44" s="361" t="str">
        <f>IF(Badges!$D$934="C","/","")</f>
        <v/>
      </c>
      <c r="E44" s="361" t="str">
        <f>IF(Badges!$D$935="C","/","")</f>
        <v/>
      </c>
      <c r="F44" s="361" t="str">
        <f>IF(Badges!$D$936="C","/","")</f>
        <v/>
      </c>
      <c r="G44" s="361" t="str">
        <f>IF(Badges!$D$937="C","/","")</f>
        <v/>
      </c>
      <c r="H44" s="361" t="str">
        <f>IF(Badges!$D$938="C","/","")</f>
        <v/>
      </c>
      <c r="I44" s="370" t="str">
        <f>IF(Summary!$B$53="E","E","")</f>
        <v/>
      </c>
      <c r="J44" s="370" t="str">
        <f>IF(Summary!$C$53="Y","R","")</f>
        <v/>
      </c>
      <c r="L44" s="404"/>
      <c r="M44" s="411" t="s">
        <v>1186</v>
      </c>
      <c r="N44" s="361" t="str">
        <f>IF('Age-Level'!$D$147="A","/","")</f>
        <v/>
      </c>
      <c r="O44" s="361" t="str">
        <f>IF('Age-Level'!$D$151="A","/","")</f>
        <v/>
      </c>
      <c r="P44" s="361" t="str">
        <f>IF('Age-Level'!$D$155="A","/","")</f>
        <v/>
      </c>
      <c r="Q44" s="361" t="str">
        <f>IF('Age-Level'!$D$160="A","/","")</f>
        <v/>
      </c>
      <c r="R44" s="361" t="str">
        <f>IF('Age-Level'!$D$162="A","/","")</f>
        <v/>
      </c>
      <c r="S44" s="370" t="str">
        <f>IF(Summary!$B$117="E","E","")</f>
        <v/>
      </c>
      <c r="T44" s="370" t="str">
        <f>IF(Summary!$C$117="Y","R","")</f>
        <v/>
      </c>
      <c r="U44" s="716"/>
      <c r="W44" s="502" t="str">
        <f>'Fun Patches'!C45</f>
        <v>&lt;LIST PATCH HERE&gt;</v>
      </c>
      <c r="X44" s="365" t="str">
        <f>IF(Summary!$B$172="E","E","")</f>
        <v/>
      </c>
      <c r="Y44" s="365" t="str">
        <f>IF(Summary!$C$172="Y","R","")</f>
        <v/>
      </c>
      <c r="AA44" s="336"/>
      <c r="AB44" s="337"/>
      <c r="AC44" s="338"/>
    </row>
    <row r="45" spans="2:29" ht="12.95" customHeight="1" thickBot="1">
      <c r="B45" s="404"/>
      <c r="C45" s="431" t="s">
        <v>1171</v>
      </c>
      <c r="D45" s="361" t="str">
        <f>IF(Badges!$D$941="C","/","")</f>
        <v/>
      </c>
      <c r="E45" s="361" t="str">
        <f>IF(Badges!$D$942="C","/","")</f>
        <v/>
      </c>
      <c r="F45" s="361" t="str">
        <f>IF(Badges!$D$943="C","/","")</f>
        <v/>
      </c>
      <c r="G45" s="361" t="str">
        <f>IF(Badges!$D$944="C","/","")</f>
        <v/>
      </c>
      <c r="H45" s="361" t="str">
        <f>IF(Badges!$D$945="C","/","")</f>
        <v/>
      </c>
      <c r="I45" s="370" t="str">
        <f>IF(Summary!$B$54="E","E","")</f>
        <v/>
      </c>
      <c r="J45" s="370" t="str">
        <f>IF(Summary!$C$54="Y","R","")</f>
        <v/>
      </c>
      <c r="L45" s="404"/>
      <c r="M45" s="416" t="s">
        <v>1187</v>
      </c>
      <c r="N45" s="359" t="str">
        <f>IF('Age-Level'!$D$165="A","/","")</f>
        <v/>
      </c>
      <c r="O45" s="359" t="str">
        <f>IF('Age-Level'!$D$169="A","/","")</f>
        <v/>
      </c>
      <c r="P45" s="359" t="str">
        <f>IF('Age-Level'!$D$173="A","/","")</f>
        <v/>
      </c>
      <c r="Q45" s="359" t="str">
        <f>IF('Age-Level'!$D$178="A","/","")</f>
        <v/>
      </c>
      <c r="R45" s="359" t="str">
        <f>IF('Age-Level'!$D$180="A","/","")</f>
        <v/>
      </c>
      <c r="S45" s="367" t="str">
        <f>IF(Summary!$B$118="E","E","")</f>
        <v/>
      </c>
      <c r="T45" s="367" t="str">
        <f>IF(Summary!$C$118="Y","R","")</f>
        <v/>
      </c>
      <c r="U45" s="716"/>
      <c r="W45" s="502" t="str">
        <f>'Fun Patches'!C46</f>
        <v>&lt;LIST PATCH HERE&gt;</v>
      </c>
      <c r="X45" s="365" t="str">
        <f>IF(Summary!$B$173="E","E","")</f>
        <v/>
      </c>
      <c r="Y45" s="365" t="str">
        <f>IF(Summary!$C$173="Y","R","")</f>
        <v/>
      </c>
      <c r="AA45" s="336"/>
      <c r="AB45" s="337"/>
      <c r="AC45" s="338"/>
    </row>
    <row r="46" spans="2:29" ht="12.95" customHeight="1">
      <c r="L46" s="404"/>
      <c r="M46" s="392" t="s">
        <v>1188</v>
      </c>
      <c r="N46" s="401"/>
      <c r="O46" s="401"/>
      <c r="P46" s="361" t="str">
        <f>IF(Bridging!$D$10="A","/","")</f>
        <v/>
      </c>
      <c r="Q46" s="361" t="str">
        <f>IF(Bridging!$D$14="A","/","")</f>
        <v/>
      </c>
      <c r="R46" s="361" t="str">
        <f>IF(Bridging!$D$16="A","/","")</f>
        <v/>
      </c>
      <c r="S46" s="370" t="str">
        <f>IF(Summary!$B$130="E","E","")</f>
        <v/>
      </c>
      <c r="T46" s="370" t="str">
        <f>IF(Summary!$C$130="Y","R","")</f>
        <v/>
      </c>
      <c r="U46" s="716"/>
      <c r="W46" s="502" t="str">
        <f>'Fun Patches'!C47</f>
        <v>&lt;LIST PATCH HERE&gt;</v>
      </c>
      <c r="X46" s="365" t="str">
        <f>IF(Summary!$B$174="E","E","")</f>
        <v/>
      </c>
      <c r="Y46" s="365" t="str">
        <f>IF(Summary!$C$174="Y","R","")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02" t="str">
        <f>'Fun Patches'!C48</f>
        <v>&lt;LIST PATCH HERE&gt;</v>
      </c>
      <c r="X47" s="365" t="str">
        <f>IF(Summary!$B$175="E","E","")</f>
        <v/>
      </c>
      <c r="Y47" s="365" t="str">
        <f>IF(Summary!$C$175="Y","R","")</f>
        <v/>
      </c>
      <c r="AA47" s="336"/>
      <c r="AB47" s="337"/>
      <c r="AC47" s="338"/>
    </row>
    <row r="48" spans="2:29" ht="12.95" customHeight="1" thickBot="1">
      <c r="B48" s="404"/>
      <c r="C48" s="428" t="s">
        <v>1172</v>
      </c>
      <c r="D48" s="361" t="str">
        <f>IF('Age-Level'!$D6="C","/","")</f>
        <v/>
      </c>
      <c r="E48" s="361" t="str">
        <f>IF('Age-Level'!$D6="C","/","")</f>
        <v/>
      </c>
      <c r="F48" s="361" t="str">
        <f>IF('Age-Level'!$D6="C","/","")</f>
        <v/>
      </c>
      <c r="G48" s="361" t="str">
        <f>IF('Age-Level'!$D6="C","/","")</f>
        <v/>
      </c>
      <c r="H48" s="361" t="str">
        <f>IF('Age-Level'!$D6="C","/","")</f>
        <v/>
      </c>
      <c r="I48" s="370" t="str">
        <f>IF(Summary!$B$101="E","E","")</f>
        <v/>
      </c>
      <c r="J48" s="370" t="str">
        <f>IF(Summary!$C$101="Y","R","")</f>
        <v/>
      </c>
      <c r="L48" s="712"/>
      <c r="M48" s="712"/>
      <c r="N48" s="712"/>
      <c r="O48" s="712"/>
      <c r="P48" s="712"/>
      <c r="Q48" s="712"/>
      <c r="R48" s="712"/>
      <c r="S48" s="437"/>
      <c r="T48" s="437"/>
      <c r="U48" s="716"/>
      <c r="W48" s="502" t="str">
        <f>'Fun Patches'!C49</f>
        <v>&lt;LIST PATCH HERE&gt;</v>
      </c>
      <c r="X48" s="365" t="str">
        <f>IF(Summary!$B$176="E","E","")</f>
        <v/>
      </c>
      <c r="Y48" s="365" t="str">
        <f>IF(Summary!$C$176="Y","R","")</f>
        <v/>
      </c>
      <c r="AA48" s="336"/>
      <c r="AB48" s="337"/>
      <c r="AC48" s="338"/>
    </row>
    <row r="49" spans="2:29" ht="12.95" customHeight="1">
      <c r="B49" s="404"/>
      <c r="C49" s="411" t="s">
        <v>1173</v>
      </c>
      <c r="D49" s="361" t="str">
        <f>IF('Age-Level'!$D13="C","/","")</f>
        <v/>
      </c>
      <c r="E49" s="361" t="str">
        <f>IF('Age-Level'!$D13="C","/","")</f>
        <v/>
      </c>
      <c r="F49" s="361" t="str">
        <f>IF('Age-Level'!$D13="C","/","")</f>
        <v/>
      </c>
      <c r="G49" s="361" t="str">
        <f>IF('Age-Level'!$D13="C","/","")</f>
        <v/>
      </c>
      <c r="H49" s="361" t="str">
        <f>IF('Age-Level'!$D13="C","/","")</f>
        <v/>
      </c>
      <c r="I49" s="370" t="str">
        <f>IF(Summary!$B$102="E","E","")</f>
        <v/>
      </c>
      <c r="J49" s="370" t="str">
        <f>IF(Summary!$C$102="Y","R","")</f>
        <v/>
      </c>
      <c r="L49" s="705" t="str">
        <f>'Council Own'!B6</f>
        <v>&lt;&lt;List Badge 1 Here&gt;&gt;</v>
      </c>
      <c r="M49" s="705"/>
      <c r="N49" s="705"/>
      <c r="O49" s="705"/>
      <c r="P49" s="705"/>
      <c r="Q49" s="705"/>
      <c r="R49" s="710"/>
      <c r="S49" s="363" t="str">
        <f>IF(Summary!$B$85="E","E","")</f>
        <v/>
      </c>
      <c r="T49" s="363" t="str">
        <f>IF(Summary!$C$85="Y","R","")</f>
        <v/>
      </c>
      <c r="U49" s="716"/>
      <c r="W49" s="502" t="str">
        <f>'Fun Patches'!C50</f>
        <v>&lt;LIST PATCH HERE&gt;</v>
      </c>
      <c r="X49" s="365" t="str">
        <f>IF(Summary!$B$177="E","E","")</f>
        <v/>
      </c>
      <c r="Y49" s="365" t="str">
        <f>IF(Summary!$C$177="Y","R","")</f>
        <v/>
      </c>
      <c r="AA49" s="336"/>
      <c r="AB49" s="337"/>
      <c r="AC49" s="338"/>
    </row>
    <row r="50" spans="2:29" ht="12.95" customHeight="1" thickBot="1">
      <c r="B50" s="404"/>
      <c r="C50" s="424" t="s">
        <v>1174</v>
      </c>
      <c r="D50" s="359" t="str">
        <f>IF('Age-Level'!$D20="C","/","")</f>
        <v/>
      </c>
      <c r="E50" s="359" t="str">
        <f>IF('Age-Level'!$D20="C","/","")</f>
        <v/>
      </c>
      <c r="F50" s="359" t="str">
        <f>IF('Age-Level'!$D20="C","/","")</f>
        <v/>
      </c>
      <c r="G50" s="359" t="str">
        <f>IF('Age-Level'!$D20="C","/","")</f>
        <v/>
      </c>
      <c r="H50" s="359" t="str">
        <f>IF('Age-Level'!$D20="C","/","")</f>
        <v/>
      </c>
      <c r="I50" s="367" t="str">
        <f>IF(Summary!$B$103="E","E","")</f>
        <v/>
      </c>
      <c r="J50" s="367" t="str">
        <f>IF(Summary!$C$103="Y","R","")</f>
        <v/>
      </c>
      <c r="L50" s="705" t="str">
        <f>'Council Own'!B30</f>
        <v>&lt;&lt;List Badge 2 Here&gt;&gt;</v>
      </c>
      <c r="M50" s="705"/>
      <c r="N50" s="705"/>
      <c r="O50" s="705"/>
      <c r="P50" s="705"/>
      <c r="Q50" s="705"/>
      <c r="R50" s="710"/>
      <c r="S50" s="365" t="str">
        <f>IF(Summary!$B$86="E","E","")</f>
        <v/>
      </c>
      <c r="T50" s="365" t="str">
        <f>IF(Summary!$C$86="Y","R","")</f>
        <v/>
      </c>
      <c r="U50" s="716"/>
      <c r="W50" s="502" t="str">
        <f>'Fun Patches'!C51</f>
        <v>&lt;LIST PATCH HERE&gt;</v>
      </c>
      <c r="X50" s="365" t="str">
        <f>IF(Summary!$B$178="E","E","")</f>
        <v/>
      </c>
      <c r="Y50" s="365" t="str">
        <f>IF(Summary!$C$178="Y","R","")</f>
        <v/>
      </c>
      <c r="AA50" s="336"/>
      <c r="AB50" s="337"/>
      <c r="AC50" s="338"/>
    </row>
    <row r="51" spans="2:29" ht="12.95" customHeight="1">
      <c r="B51" s="404"/>
      <c r="C51" s="429" t="s">
        <v>1175</v>
      </c>
      <c r="D51" s="361" t="str">
        <f>IF('Age-Level'!$D27="C","/","")</f>
        <v/>
      </c>
      <c r="E51" s="361" t="str">
        <f>IF('Age-Level'!$D27="C","/","")</f>
        <v/>
      </c>
      <c r="F51" s="361" t="str">
        <f>IF('Age-Level'!$D27="C","/","")</f>
        <v/>
      </c>
      <c r="G51" s="361" t="str">
        <f>IF('Age-Level'!$D27="C","/","")</f>
        <v/>
      </c>
      <c r="H51" s="361" t="str">
        <f>IF('Age-Level'!$D27="C","/","")</f>
        <v/>
      </c>
      <c r="I51" s="370" t="str">
        <f>IF(Summary!$B$104="E","E","")</f>
        <v/>
      </c>
      <c r="J51" s="370" t="str">
        <f>IF(Summary!$C$104="Y","R","")</f>
        <v/>
      </c>
      <c r="L51" s="705" t="str">
        <f>'Council Own'!B54</f>
        <v>&lt;&lt;List Badge 3 Here&gt;&gt;</v>
      </c>
      <c r="M51" s="705"/>
      <c r="N51" s="705"/>
      <c r="O51" s="705"/>
      <c r="P51" s="705"/>
      <c r="Q51" s="705"/>
      <c r="R51" s="710"/>
      <c r="S51" s="365" t="str">
        <f>IF(Summary!$B$87="E","E","")</f>
        <v/>
      </c>
      <c r="T51" s="365" t="str">
        <f>IF(Summary!$C$87="Y","R","")</f>
        <v/>
      </c>
      <c r="U51" s="716"/>
      <c r="W51" s="502" t="str">
        <f>'Fun Patches'!C52</f>
        <v>&lt;LIST PATCH HERE&gt;</v>
      </c>
      <c r="X51" s="365" t="str">
        <f>IF(Summary!$B$179="E","E","")</f>
        <v/>
      </c>
      <c r="Y51" s="365" t="str">
        <f>IF(Summary!$C$179="Y","R","")</f>
        <v/>
      </c>
      <c r="AA51" s="336"/>
      <c r="AB51" s="337"/>
      <c r="AC51" s="338"/>
    </row>
    <row r="52" spans="2:29" ht="12.95" customHeight="1">
      <c r="B52" s="404"/>
      <c r="C52" s="411" t="s">
        <v>1176</v>
      </c>
      <c r="D52" s="361" t="str">
        <f>IF('Age-Level'!$D34="C","/","")</f>
        <v/>
      </c>
      <c r="E52" s="361" t="str">
        <f>IF('Age-Level'!$D34="C","/","")</f>
        <v/>
      </c>
      <c r="F52" s="361" t="str">
        <f>IF('Age-Level'!$D34="C","/","")</f>
        <v/>
      </c>
      <c r="G52" s="361" t="str">
        <f>IF('Age-Level'!$D34="C","/","")</f>
        <v/>
      </c>
      <c r="H52" s="361" t="str">
        <f>IF('Age-Level'!$D34="C","/","")</f>
        <v/>
      </c>
      <c r="I52" s="370" t="str">
        <f>IF(Summary!$B$105="E","E","")</f>
        <v/>
      </c>
      <c r="J52" s="370" t="str">
        <f>IF(Summary!$C$105="Y","R","")</f>
        <v/>
      </c>
      <c r="L52" s="705" t="str">
        <f>'Council Own'!B78</f>
        <v>&lt;&lt;List Badge 4 Here&gt;&gt;</v>
      </c>
      <c r="M52" s="705"/>
      <c r="N52" s="705"/>
      <c r="O52" s="705"/>
      <c r="P52" s="705"/>
      <c r="Q52" s="705"/>
      <c r="R52" s="710"/>
      <c r="S52" s="365" t="str">
        <f>IF(Summary!$B$88="E","E","")</f>
        <v/>
      </c>
      <c r="T52" s="365" t="str">
        <f>IF(Summary!$C$88="Y","R","")</f>
        <v/>
      </c>
      <c r="U52" s="716"/>
      <c r="W52" s="502" t="str">
        <f>'Fun Patches'!C53</f>
        <v>&lt;LIST PATCH HERE&gt;</v>
      </c>
      <c r="X52" s="365" t="str">
        <f>IF(Summary!$B$180="E","E","")</f>
        <v/>
      </c>
      <c r="Y52" s="365" t="str">
        <f>IF(Summary!$C$180="Y","R","")</f>
        <v/>
      </c>
      <c r="AA52" s="336"/>
      <c r="AB52" s="337"/>
      <c r="AC52" s="338"/>
    </row>
    <row r="53" spans="2:29" ht="12.95" customHeight="1" thickBot="1">
      <c r="B53" s="404"/>
      <c r="C53" s="416" t="s">
        <v>1177</v>
      </c>
      <c r="D53" s="359" t="str">
        <f>IF('Age-Level'!$D41="C","/","")</f>
        <v/>
      </c>
      <c r="E53" s="359" t="str">
        <f>IF('Age-Level'!$D41="C","/","")</f>
        <v/>
      </c>
      <c r="F53" s="359" t="str">
        <f>IF('Age-Level'!$D41="C","/","")</f>
        <v/>
      </c>
      <c r="G53" s="359" t="str">
        <f>IF('Age-Level'!$D41="C","/","")</f>
        <v/>
      </c>
      <c r="H53" s="359" t="str">
        <f>IF('Age-Level'!$D41="C","/","")</f>
        <v/>
      </c>
      <c r="I53" s="367" t="str">
        <f>IF(Summary!$B$106="E","E","")</f>
        <v/>
      </c>
      <c r="J53" s="367" t="str">
        <f>IF(Summary!$C$106="Y","R","")</f>
        <v/>
      </c>
      <c r="L53" s="707" t="str">
        <f>'Council Own'!B102</f>
        <v>&lt;&lt;List Badge 5 Here&gt;&gt;</v>
      </c>
      <c r="M53" s="707"/>
      <c r="N53" s="707"/>
      <c r="O53" s="707"/>
      <c r="P53" s="707"/>
      <c r="Q53" s="707"/>
      <c r="R53" s="713"/>
      <c r="S53" s="372" t="str">
        <f>IF(Summary!$B$89="E","E","")</f>
        <v/>
      </c>
      <c r="T53" s="372" t="str">
        <f>IF(Summary!$C$89="Y","R","")</f>
        <v/>
      </c>
      <c r="U53" s="716"/>
      <c r="W53" s="502" t="str">
        <f>'Fun Patches'!C54</f>
        <v>&lt;LIST PATCH HERE&gt;</v>
      </c>
      <c r="X53" s="372" t="str">
        <f>IF(Summary!$B$181="E","E","")</f>
        <v/>
      </c>
      <c r="Y53" s="372" t="str">
        <f>IF(Summary!$C$181="Y","R","")</f>
        <v/>
      </c>
      <c r="AA53" s="336"/>
      <c r="AB53" s="337"/>
      <c r="AC53" s="338"/>
    </row>
    <row r="54" spans="2:29" ht="12.95" customHeight="1">
      <c r="B54" s="404"/>
      <c r="C54" s="429" t="s">
        <v>1050</v>
      </c>
      <c r="D54" s="368" t="str">
        <f>IF('Age-Level'!$D48="C","/","")</f>
        <v/>
      </c>
      <c r="E54" s="368" t="str">
        <f>IF('Age-Level'!$D48="C","/","")</f>
        <v/>
      </c>
      <c r="F54" s="368" t="str">
        <f>IF('Age-Level'!$D48="C","/","")</f>
        <v/>
      </c>
      <c r="G54" s="368" t="str">
        <f>IF('Age-Level'!$D48="C","/","")</f>
        <v/>
      </c>
      <c r="H54" s="368" t="str">
        <f>IF('Age-Level'!$D48="C","/","")</f>
        <v/>
      </c>
      <c r="I54" s="370" t="str">
        <f>IF(Summary!$B$107="E","E","")</f>
        <v/>
      </c>
      <c r="J54" s="370" t="str">
        <f>IF(Summary!$C$107="Y","R","")</f>
        <v/>
      </c>
      <c r="L54" s="707" t="str">
        <f>'Council Own'!B126</f>
        <v>&lt;&lt;List Badge 6 Here&gt;&gt;</v>
      </c>
      <c r="M54" s="707"/>
      <c r="N54" s="707"/>
      <c r="O54" s="707"/>
      <c r="P54" s="707"/>
      <c r="Q54" s="707"/>
      <c r="R54" s="713"/>
      <c r="S54" s="372" t="str">
        <f>IF(Summary!$B$90="E","E","")</f>
        <v/>
      </c>
      <c r="T54" s="372" t="str">
        <f>IF(Summary!$C$90="Y","R","")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IF(Summary!$B$108="E","E","")</f>
        <v/>
      </c>
      <c r="J55" s="367" t="str">
        <f>IF(Summary!$C$108="Y","R","")</f>
        <v/>
      </c>
      <c r="L55" s="707" t="str">
        <f>'Council Own'!B150</f>
        <v>&lt;&lt;List Badge 7 Here&gt;&gt;</v>
      </c>
      <c r="M55" s="707"/>
      <c r="N55" s="707"/>
      <c r="O55" s="707"/>
      <c r="P55" s="707"/>
      <c r="Q55" s="707"/>
      <c r="R55" s="713"/>
      <c r="S55" s="372" t="str">
        <f>IF(Summary!$B$91="E","E","")</f>
        <v/>
      </c>
      <c r="T55" s="372" t="str">
        <f>IF(Summary!$C$91="Y","R","")</f>
        <v/>
      </c>
      <c r="U55" s="716"/>
      <c r="W55" s="473"/>
      <c r="X55" s="437"/>
      <c r="Y55" s="437"/>
      <c r="AA55" s="336"/>
      <c r="AB55" s="337"/>
      <c r="AC55" s="338"/>
    </row>
    <row r="56" spans="2:29" ht="12.95" customHeight="1">
      <c r="B56" s="404"/>
      <c r="C56" s="428" t="s">
        <v>1179</v>
      </c>
      <c r="D56" s="408"/>
      <c r="E56" s="408"/>
      <c r="F56" s="408"/>
      <c r="G56" s="408"/>
      <c r="H56" s="433"/>
      <c r="I56" s="370" t="str">
        <f>IF(Summary!$B$109="E","E","")</f>
        <v/>
      </c>
      <c r="J56" s="370" t="str">
        <f>IF(Summary!$C$109="Y","R","")</f>
        <v/>
      </c>
      <c r="L56" s="707" t="str">
        <f>'Council Own'!B174</f>
        <v>&lt;&lt;List Badge 8 Here&gt;&gt;</v>
      </c>
      <c r="M56" s="707"/>
      <c r="N56" s="707"/>
      <c r="O56" s="707"/>
      <c r="P56" s="707"/>
      <c r="Q56" s="707"/>
      <c r="R56" s="713"/>
      <c r="S56" s="372" t="str">
        <f>IF(Summary!$B$92="E","E","")</f>
        <v/>
      </c>
      <c r="T56" s="372" t="str">
        <f>IF(Summary!$C$92="Y","R","")</f>
        <v/>
      </c>
      <c r="U56" s="716"/>
      <c r="W56" s="336"/>
      <c r="X56" s="337"/>
      <c r="Y56" s="338"/>
      <c r="AA56" s="336"/>
      <c r="AB56" s="337"/>
      <c r="AC56" s="338"/>
    </row>
    <row r="57" spans="2:29" ht="12.95" customHeight="1">
      <c r="B57" s="404"/>
      <c r="C57" s="411" t="s">
        <v>1180</v>
      </c>
      <c r="D57" s="412"/>
      <c r="E57" s="412"/>
      <c r="F57" s="412"/>
      <c r="G57" s="412"/>
      <c r="H57" s="413"/>
      <c r="I57" s="370" t="str">
        <f>IF(Summary!$B$110="E","E","")</f>
        <v/>
      </c>
      <c r="J57" s="370" t="str">
        <f>IF(Summary!$C$110="Y","R","")</f>
        <v/>
      </c>
      <c r="L57" s="707" t="str">
        <f>'Council Own'!B198</f>
        <v>&lt;&lt;List Badge 9 Here&gt;&gt;</v>
      </c>
      <c r="M57" s="707"/>
      <c r="N57" s="707"/>
      <c r="O57" s="707"/>
      <c r="P57" s="707"/>
      <c r="Q57" s="707"/>
      <c r="R57" s="713"/>
      <c r="S57" s="372" t="str">
        <f>IF(Summary!$B$93="E","E","")</f>
        <v/>
      </c>
      <c r="T57" s="372" t="str">
        <f>IF(Summary!$C$93="Y","R","")</f>
        <v/>
      </c>
      <c r="U57" s="716"/>
      <c r="W57" s="336"/>
      <c r="X57" s="337"/>
      <c r="Y57" s="338"/>
      <c r="AA57" s="336"/>
      <c r="AB57" s="337"/>
      <c r="AC57" s="338"/>
    </row>
    <row r="58" spans="2:29" ht="12.95" customHeight="1" thickBot="1">
      <c r="B58" s="404"/>
      <c r="C58" s="434" t="s">
        <v>1062</v>
      </c>
      <c r="D58" s="417"/>
      <c r="E58" s="417"/>
      <c r="F58" s="417"/>
      <c r="G58" s="417"/>
      <c r="H58" s="418"/>
      <c r="I58" s="367" t="str">
        <f>IF(Summary!$B$111="E","E","")</f>
        <v/>
      </c>
      <c r="J58" s="367" t="str">
        <f>IF(Summary!$C$111="Y","R","")</f>
        <v/>
      </c>
      <c r="L58" s="707" t="str">
        <f>'Council Own'!B222</f>
        <v>&lt;&lt;List Badge 10 Here&gt;&gt;</v>
      </c>
      <c r="M58" s="707"/>
      <c r="N58" s="707"/>
      <c r="O58" s="707"/>
      <c r="P58" s="707"/>
      <c r="Q58" s="707"/>
      <c r="R58" s="713"/>
      <c r="S58" s="372" t="str">
        <f>IF(Summary!$B$94="E","E","")</f>
        <v/>
      </c>
      <c r="T58" s="372" t="str">
        <f>IF(Summary!$C$94="Y","R","")</f>
        <v/>
      </c>
      <c r="U58" s="716"/>
      <c r="W58" s="336"/>
      <c r="X58" s="337"/>
      <c r="Y58" s="338"/>
      <c r="AA58" s="336"/>
      <c r="AB58" s="337"/>
      <c r="AC58" s="338"/>
    </row>
    <row r="59" spans="2:29" ht="12.95" customHeight="1">
      <c r="B59" s="404"/>
      <c r="C59" s="428" t="s">
        <v>1181</v>
      </c>
      <c r="D59" s="408"/>
      <c r="E59" s="408"/>
      <c r="F59" s="408"/>
      <c r="G59" s="408"/>
      <c r="H59" s="433"/>
      <c r="I59" s="370" t="str">
        <f>IF(Summary!$B$112="E","E","")</f>
        <v/>
      </c>
      <c r="J59" s="370" t="str">
        <f>IF(Summary!$C$112="Y","R","")</f>
        <v/>
      </c>
      <c r="L59" s="709" t="str">
        <f>'Council Own'!B246</f>
        <v>&lt;&lt;List Badge 11 Here&gt;&gt;</v>
      </c>
      <c r="M59" s="709"/>
      <c r="N59" s="709"/>
      <c r="O59" s="709"/>
      <c r="P59" s="709"/>
      <c r="Q59" s="709"/>
      <c r="R59" s="714"/>
      <c r="S59" s="372" t="str">
        <f>IF(Summary!$B$95="E","E","")</f>
        <v/>
      </c>
      <c r="T59" s="372" t="str">
        <f>IF(Summary!$C$95="Y","R","")</f>
        <v/>
      </c>
      <c r="U59" s="716"/>
      <c r="W59" s="336"/>
      <c r="X59" s="337"/>
      <c r="Y59" s="338"/>
      <c r="AA59" s="336"/>
      <c r="AB59" s="337"/>
      <c r="AC59" s="338"/>
    </row>
    <row r="60" spans="2:29" ht="12.95" customHeight="1">
      <c r="B60" s="404"/>
      <c r="C60" s="424" t="s">
        <v>1147</v>
      </c>
      <c r="D60" s="425"/>
      <c r="E60" s="425"/>
      <c r="F60" s="425"/>
      <c r="G60" s="425"/>
      <c r="H60" s="426"/>
      <c r="I60" s="370" t="str">
        <f>IF(Summary!$B$129="E","E","")</f>
        <v/>
      </c>
      <c r="J60" s="370" t="str">
        <f>IF(Summary!$C$129="Y","R","")</f>
        <v/>
      </c>
      <c r="L60" s="707" t="str">
        <f>'Council Own'!B270</f>
        <v>&lt;&lt;List Badge 12 Here&gt;&gt;</v>
      </c>
      <c r="M60" s="707"/>
      <c r="N60" s="707"/>
      <c r="O60" s="707"/>
      <c r="P60" s="707"/>
      <c r="Q60" s="707"/>
      <c r="R60" s="713"/>
      <c r="S60" s="372" t="str">
        <f>IF(Summary!$B$96="E","E","")</f>
        <v/>
      </c>
      <c r="T60" s="372" t="str">
        <f>IF(Summary!$C$96="Y","R","")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IF(Summary!$B$97="E","E","")</f>
        <v/>
      </c>
      <c r="T61" s="372" t="str">
        <f>IF(Summary!$C$97="Y","R","")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IF(Summary!$B$98="E","E","")</f>
        <v/>
      </c>
      <c r="T62" s="372" t="str">
        <f>IF(Summary!$C$98="Y","R","")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IF(Summary!$B$119="E","E","")</f>
        <v/>
      </c>
      <c r="J63" s="363" t="str">
        <f>IF(Summary!$C$119="Y","R","")</f>
        <v/>
      </c>
      <c r="L63" s="707" t="str">
        <f>'Council Own'!B342</f>
        <v>&lt;&lt;List Badge 15 Here&gt;&gt;</v>
      </c>
      <c r="M63" s="707"/>
      <c r="N63" s="707"/>
      <c r="O63" s="707"/>
      <c r="P63" s="707"/>
      <c r="Q63" s="707"/>
      <c r="R63" s="713"/>
      <c r="S63" s="372" t="str">
        <f>IF(Summary!$B$99="E","E","")</f>
        <v/>
      </c>
      <c r="T63" s="372" t="str">
        <f>IF(Summary!$C$99="Y","R","")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IF(Summary!$B$122="E","E","")</f>
        <v/>
      </c>
      <c r="J64" s="365" t="str">
        <f>IF(Summary!$C$122="Y","R","")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IF(Summary!$B$123="E","E","")</f>
        <v/>
      </c>
      <c r="J65" s="365" t="str">
        <f>IF(Summary!$C$123="Y","R","")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IF(Summary!$B$124="E","E","")</f>
        <v/>
      </c>
      <c r="J66" s="365" t="str">
        <f>IF(Summary!$C$124="Y","R","")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IF(Summary!$B$125="E","E","")</f>
        <v/>
      </c>
      <c r="J67" s="365" t="str">
        <f>IF(Summary!$C$125="Y","R","")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IF(Summary!$B$126="E","E","")</f>
        <v/>
      </c>
      <c r="J68" s="365" t="str">
        <f>IF(Summary!$C$126="Y","R","")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IF(Summary!$B$127="E","E","")</f>
        <v/>
      </c>
      <c r="J69" s="365" t="str">
        <f>IF(Summary!$C$127="Y","R","")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IF(Summary!$B$128="E","E","")</f>
        <v/>
      </c>
      <c r="J70" s="365" t="str">
        <f>IF(Summary!$C$128="Y","R","")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IF(Summary!$B$104="E","E","")</f>
        <v/>
      </c>
      <c r="J71" s="365" t="str">
        <f>IF(Summary!$C$104="Y","R","")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IF(Summary!$B$105="E","E","")</f>
        <v/>
      </c>
      <c r="J72" s="365" t="str">
        <f>IF(Summary!$C$105="Y","R","")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7eOQJXy9hakSLVzT0+iTUwJmsCyHqkORsBBoh857+CeEJc7WfOxt+lY8Of+8RAxvMJcbOYZhOa/AlgNL6DjhGw==" saltValue="h3ppeSECNr74N6Eln02owg==" spinCount="100000" sheet="1" objects="1" scenarios="1" selectLockedCells="1"/>
  <mergeCells count="39">
    <mergeCell ref="L75:R75"/>
    <mergeCell ref="U25:U74"/>
    <mergeCell ref="L65:R65"/>
    <mergeCell ref="L66:R66"/>
    <mergeCell ref="L67:R67"/>
    <mergeCell ref="L68:R68"/>
    <mergeCell ref="L69:R69"/>
    <mergeCell ref="L70:R70"/>
    <mergeCell ref="L71:R71"/>
    <mergeCell ref="L72:R72"/>
    <mergeCell ref="L73:R73"/>
    <mergeCell ref="L74:R74"/>
    <mergeCell ref="B68:H68"/>
    <mergeCell ref="B69:H69"/>
    <mergeCell ref="L55:R55"/>
    <mergeCell ref="B70:H70"/>
    <mergeCell ref="B71:H71"/>
    <mergeCell ref="L61:R61"/>
    <mergeCell ref="B63:H63"/>
    <mergeCell ref="B64:H64"/>
    <mergeCell ref="B65:H65"/>
    <mergeCell ref="B66:H66"/>
    <mergeCell ref="B67:H67"/>
    <mergeCell ref="B72:H72"/>
    <mergeCell ref="L47:R47"/>
    <mergeCell ref="L48:R48"/>
    <mergeCell ref="L49:R49"/>
    <mergeCell ref="L50:R50"/>
    <mergeCell ref="L51:R51"/>
    <mergeCell ref="L52:R52"/>
    <mergeCell ref="L53:R53"/>
    <mergeCell ref="L54:R54"/>
    <mergeCell ref="L62:R62"/>
    <mergeCell ref="L63:R63"/>
    <mergeCell ref="L56:R56"/>
    <mergeCell ref="L57:R57"/>
    <mergeCell ref="L58:R58"/>
    <mergeCell ref="L59:R59"/>
    <mergeCell ref="L60:R60"/>
  </mergeCells>
  <conditionalFormatting sqref="D1:L1">
    <cfRule type="expression" dxfId="359" priority="21">
      <formula>LEFT($U$1,8)&lt;&gt;"Cadette_"</formula>
    </cfRule>
  </conditionalFormatting>
  <conditionalFormatting sqref="C1">
    <cfRule type="expression" dxfId="358" priority="19">
      <formula>LEFT($U$1,8)&lt;&gt;"Cadette_"</formula>
    </cfRule>
  </conditionalFormatting>
  <conditionalFormatting sqref="L47:L48 W54:W75 AA4:AA75">
    <cfRule type="duplicateValues" dxfId="357" priority="22"/>
  </conditionalFormatting>
  <conditionalFormatting sqref="B64:B72">
    <cfRule type="duplicateValues" dxfId="356" priority="15"/>
  </conditionalFormatting>
  <conditionalFormatting sqref="L49">
    <cfRule type="duplicateValues" dxfId="355" priority="14"/>
  </conditionalFormatting>
  <conditionalFormatting sqref="L50">
    <cfRule type="duplicateValues" dxfId="354" priority="13"/>
  </conditionalFormatting>
  <conditionalFormatting sqref="L51">
    <cfRule type="duplicateValues" dxfId="353" priority="12"/>
  </conditionalFormatting>
  <conditionalFormatting sqref="L52">
    <cfRule type="duplicateValues" dxfId="352" priority="11"/>
  </conditionalFormatting>
  <conditionalFormatting sqref="L65">
    <cfRule type="duplicateValues" dxfId="351" priority="9"/>
  </conditionalFormatting>
  <conditionalFormatting sqref="L66:L75">
    <cfRule type="duplicateValues" dxfId="350" priority="8"/>
  </conditionalFormatting>
  <conditionalFormatting sqref="M1:T1">
    <cfRule type="expression" dxfId="349" priority="2">
      <formula>LEFT($U$1,8)&lt;&gt;"Cadette_"</formula>
    </cfRule>
  </conditionalFormatting>
  <conditionalFormatting sqref="T1:W1">
    <cfRule type="expression" dxfId="348"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5F90B-DC3F-48EB-9F75-B562FCF5CDE5}">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v>
      </c>
      <c r="U1" s="579" t="str">
        <f ca="1">MID(CELL("filename",A1),FIND(IF(ISERROR(FIND("]",CELL("filename",A1))),"$","]"),CELL("filename",A1))+1,256)</f>
        <v>Cadette_2</v>
      </c>
      <c r="V1" s="580"/>
      <c r="W1" s="581" t="str">
        <f ca="1">IF(T1&lt;&gt;"",T1,"")</f>
        <v>Cadette_2</v>
      </c>
    </row>
    <row r="2" spans="2:29" ht="12.95" customHeight="1">
      <c r="T2" s="403"/>
    </row>
    <row r="3" spans="2:29" ht="12.95" customHeight="1" thickBot="1"/>
    <row r="4" spans="2:29" ht="12.95" customHeight="1">
      <c r="B4" s="404"/>
      <c r="C4" s="405" t="s">
        <v>132</v>
      </c>
      <c r="D4" s="361" t="str">
        <f>IF(Badges!$E$10="A","/","")</f>
        <v/>
      </c>
      <c r="E4" s="361" t="str">
        <f>IF(Badges!$E$14="A","/","")</f>
        <v/>
      </c>
      <c r="F4" s="361" t="str">
        <f>IF(Badges!$E$18="A","/","")</f>
        <v/>
      </c>
      <c r="G4" s="361" t="str">
        <f>IF(Badges!$E$22="A","/","")</f>
        <v/>
      </c>
      <c r="H4" s="361" t="str">
        <f>IF(Badges!$E$26="A","/","")</f>
        <v/>
      </c>
      <c r="I4" s="362" t="str">
        <f>IF(Summary!$D$3="E","E","")</f>
        <v/>
      </c>
      <c r="J4" s="362" t="str">
        <f>IF(Summary!$E$3="Y","R","")</f>
        <v/>
      </c>
      <c r="K4" s="392" t="str">
        <f>IF(COUNT(S5:S7)=3,MAX(S5:S7),"")</f>
        <v/>
      </c>
      <c r="L4" s="406"/>
      <c r="M4" s="407" t="s">
        <v>1151</v>
      </c>
      <c r="N4" s="408"/>
      <c r="O4" s="408"/>
      <c r="P4" s="408"/>
      <c r="Q4" s="408"/>
      <c r="R4" s="409" t="s">
        <v>1189</v>
      </c>
      <c r="S4" s="363" t="str">
        <f>IF(Summary!$D$60="E","E","")</f>
        <v/>
      </c>
      <c r="T4" s="363" t="str">
        <f>IF(Summary!$E$60="Y","R","")</f>
        <v/>
      </c>
      <c r="U4" s="360"/>
      <c r="W4" s="573" t="str">
        <f>'Fun Patches'!C5</f>
        <v>&lt;LIST PATCH HERE&gt;</v>
      </c>
      <c r="X4" s="362" t="str">
        <f>IF(Summary!$D$132="E","E","")</f>
        <v/>
      </c>
      <c r="Y4" s="362" t="str">
        <f>IF(Summary!$E$132="Y","R","")</f>
        <v/>
      </c>
      <c r="AA4" s="336"/>
      <c r="AB4" s="337"/>
      <c r="AC4" s="338"/>
    </row>
    <row r="5" spans="2:29" ht="12.95" customHeight="1">
      <c r="B5" s="404"/>
      <c r="C5" s="410" t="s">
        <v>154</v>
      </c>
      <c r="D5" s="364" t="str">
        <f>IF(Badges!$E$33="A","/","")</f>
        <v/>
      </c>
      <c r="E5" s="364" t="str">
        <f>IF(Badges!$E$37="A","/","")</f>
        <v/>
      </c>
      <c r="F5" s="364" t="str">
        <f>IF(Badges!$E$41="A","/","")</f>
        <v/>
      </c>
      <c r="G5" s="364" t="str">
        <f>IF(Badges!$E$45="A","/","")</f>
        <v/>
      </c>
      <c r="H5" s="364" t="str">
        <f>IF(Badges!$E$49="A","/","")</f>
        <v/>
      </c>
      <c r="I5" s="365" t="str">
        <f>IF(Summary!$D$4="E","E","")</f>
        <v/>
      </c>
      <c r="J5" s="365" t="str">
        <f>IF(Summary!$E$4="Y","R","")</f>
        <v/>
      </c>
      <c r="L5" s="404"/>
      <c r="M5" s="411" t="s">
        <v>1190</v>
      </c>
      <c r="N5" s="412"/>
      <c r="O5" s="412"/>
      <c r="P5" s="412"/>
      <c r="Q5" s="412"/>
      <c r="R5" s="413"/>
      <c r="S5" s="365" t="str">
        <f>IF(Summary!$D$57="E","E","")</f>
        <v/>
      </c>
      <c r="T5" s="365" t="str">
        <f>IF(Summary!$E$57="Y","R","")</f>
        <v/>
      </c>
      <c r="U5" s="360"/>
      <c r="W5" s="573" t="str">
        <f>'Fun Patches'!C6</f>
        <v>&lt;LIST PATCH HERE&gt;</v>
      </c>
      <c r="X5" s="365" t="str">
        <f>IF(Summary!$D$133="E","E","")</f>
        <v/>
      </c>
      <c r="Y5" s="365" t="str">
        <f>IF(Summary!$E$133="Y","R","")</f>
        <v/>
      </c>
      <c r="AA5" s="336"/>
      <c r="AB5" s="337"/>
      <c r="AC5" s="338"/>
    </row>
    <row r="6" spans="2:29" ht="12.95" customHeight="1" thickBot="1">
      <c r="B6" s="404"/>
      <c r="C6" s="414" t="s">
        <v>174</v>
      </c>
      <c r="D6" s="366" t="str">
        <f>IF(Badges!$E$56="A","/","")</f>
        <v/>
      </c>
      <c r="E6" s="366" t="str">
        <f>IF(Badges!$E$60="A","/","")</f>
        <v/>
      </c>
      <c r="F6" s="366" t="str">
        <f>IF(Badges!$E$64="A","/","")</f>
        <v/>
      </c>
      <c r="G6" s="366" t="str">
        <f>IF(Badges!$E$68="A","/","")</f>
        <v/>
      </c>
      <c r="H6" s="366" t="str">
        <f>IF(Badges!$E$72="A","/","")</f>
        <v/>
      </c>
      <c r="I6" s="372" t="str">
        <f>IF(Summary!$D$5="E","E","")</f>
        <v/>
      </c>
      <c r="J6" s="372" t="str">
        <f>IF(Summary!$E$5="Y","R","")</f>
        <v/>
      </c>
      <c r="L6" s="404"/>
      <c r="M6" s="411" t="s">
        <v>1191</v>
      </c>
      <c r="N6" s="412"/>
      <c r="O6" s="412"/>
      <c r="P6" s="412"/>
      <c r="Q6" s="412"/>
      <c r="R6" s="413"/>
      <c r="S6" s="365" t="str">
        <f>IF(Summary!$D$58="E","E","")</f>
        <v/>
      </c>
      <c r="T6" s="365" t="str">
        <f>IF(Summary!$E$58="Y","R","")</f>
        <v/>
      </c>
      <c r="U6" s="360"/>
      <c r="W6" s="573" t="str">
        <f>'Fun Patches'!C7</f>
        <v>&lt;LIST PATCH HERE&gt;</v>
      </c>
      <c r="X6" s="365" t="str">
        <f>IF(Summary!$D$134="E","E","")</f>
        <v/>
      </c>
      <c r="Y6" s="365" t="str">
        <f>IF(Summary!$E$134="Y","R","")</f>
        <v/>
      </c>
      <c r="AA6" s="336"/>
      <c r="AB6" s="337"/>
      <c r="AC6" s="338"/>
    </row>
    <row r="7" spans="2:29" ht="12.95" customHeight="1" thickBot="1">
      <c r="B7" s="404"/>
      <c r="C7" s="415" t="s">
        <v>195</v>
      </c>
      <c r="D7" s="368" t="str">
        <f>IF(Badges!$E$79="A","/","")</f>
        <v/>
      </c>
      <c r="E7" s="368" t="str">
        <f>IF(Badges!$E$83="A","/","")</f>
        <v/>
      </c>
      <c r="F7" s="368" t="str">
        <f>IF(Badges!$E$87="A","/","")</f>
        <v/>
      </c>
      <c r="G7" s="368" t="str">
        <f>IF(Badges!$E$91="A","/","")</f>
        <v/>
      </c>
      <c r="H7" s="368" t="str">
        <f>IF(Badges!$E$95="A","/","")</f>
        <v/>
      </c>
      <c r="I7" s="362" t="str">
        <f>IF(Summary!$D$6="E","E","")</f>
        <v/>
      </c>
      <c r="J7" s="362" t="str">
        <f>IF(Summary!$E$6="Y","R","")</f>
        <v/>
      </c>
      <c r="L7" s="404"/>
      <c r="M7" s="416" t="s">
        <v>1192</v>
      </c>
      <c r="N7" s="417"/>
      <c r="O7" s="417"/>
      <c r="P7" s="417"/>
      <c r="Q7" s="417"/>
      <c r="R7" s="418"/>
      <c r="S7" s="367" t="str">
        <f>IF(Summary!$D$59="E","E","")</f>
        <v/>
      </c>
      <c r="T7" s="367" t="str">
        <f>IF(Summary!$E$59="Y","R","")</f>
        <v/>
      </c>
      <c r="U7" s="360" t="str">
        <f>IF(COUNTIF(S5:S7,"E")=3,"C"," ")</f>
        <v xml:space="preserve"> </v>
      </c>
      <c r="W7" s="573" t="str">
        <f>'Fun Patches'!C8</f>
        <v>&lt;LIST PATCH HERE&gt;</v>
      </c>
      <c r="X7" s="365" t="str">
        <f>IF(Summary!$D$135="E","E","")</f>
        <v/>
      </c>
      <c r="Y7" s="365" t="str">
        <f>IF(Summary!$E$135="Y","R","")</f>
        <v/>
      </c>
      <c r="AA7" s="336"/>
      <c r="AB7" s="337"/>
      <c r="AC7" s="338"/>
    </row>
    <row r="8" spans="2:29" ht="12.95" customHeight="1" thickBot="1">
      <c r="B8" s="404"/>
      <c r="C8" s="419" t="s">
        <v>237</v>
      </c>
      <c r="D8" s="366" t="str">
        <f>IF(Badges!$E$125="A","/","")</f>
        <v/>
      </c>
      <c r="E8" s="366" t="str">
        <f>IF(Badges!$E$129="A","/","")</f>
        <v/>
      </c>
      <c r="F8" s="366" t="str">
        <f>IF(Badges!$E$133="A","/","")</f>
        <v/>
      </c>
      <c r="G8" s="366" t="str">
        <f>IF(Badges!$E$137="A","/","")</f>
        <v/>
      </c>
      <c r="H8" s="366" t="str">
        <f>IF(Badges!$E$141="A","/","")</f>
        <v/>
      </c>
      <c r="I8" s="507" t="str">
        <f>IF(Summary!$D$8="E","E","")</f>
        <v/>
      </c>
      <c r="J8" s="508" t="str">
        <f>IF(Summary!$E$8="Y","R","")</f>
        <v/>
      </c>
      <c r="K8" s="392" t="str">
        <f>IF(COUNT(S9:S11)=3,MAX(S9:S11),"")</f>
        <v/>
      </c>
      <c r="L8" s="406"/>
      <c r="M8" s="420" t="s">
        <v>1153</v>
      </c>
      <c r="N8" s="421"/>
      <c r="O8" s="421"/>
      <c r="P8" s="421"/>
      <c r="Q8" s="421"/>
      <c r="R8" s="422" t="s">
        <v>1189</v>
      </c>
      <c r="S8" s="363" t="str">
        <f>IF(Summary!$D$65="E","E","")</f>
        <v/>
      </c>
      <c r="T8" s="363" t="str">
        <f>IF(Summary!$E$65="Y","R","")</f>
        <v/>
      </c>
      <c r="U8" s="360"/>
      <c r="W8" s="573" t="str">
        <f>'Fun Patches'!C9</f>
        <v>&lt;LIST PATCH HERE&gt;</v>
      </c>
      <c r="X8" s="365" t="str">
        <f>IF(Summary!$D$136="E","E","")</f>
        <v/>
      </c>
      <c r="Y8" s="365" t="str">
        <f>IF(Summary!$E$136="Y","R","")</f>
        <v/>
      </c>
      <c r="AA8" s="336"/>
      <c r="AB8" s="337"/>
      <c r="AC8" s="338"/>
    </row>
    <row r="9" spans="2:29" ht="12.95" customHeight="1">
      <c r="B9" s="404"/>
      <c r="C9" s="405" t="s">
        <v>281</v>
      </c>
      <c r="D9" s="368" t="str">
        <f>IF(Badges!$E$184="A","/","")</f>
        <v/>
      </c>
      <c r="E9" s="368" t="str">
        <f>IF(Badges!$E$188="A","/","")</f>
        <v/>
      </c>
      <c r="F9" s="368" t="str">
        <f>IF(Badges!$E$192="A","/","")</f>
        <v/>
      </c>
      <c r="G9" s="368" t="str">
        <f>IF(Badges!$E$196="A","/","")</f>
        <v/>
      </c>
      <c r="H9" s="368" t="str">
        <f>IF(Badges!$E$200="A","/","")</f>
        <v/>
      </c>
      <c r="I9" s="362" t="str">
        <f>IF(Summary!$D$11="E","E","")</f>
        <v/>
      </c>
      <c r="J9" s="362" t="str">
        <f>IF(Summary!$E$11="Y","R","")</f>
        <v/>
      </c>
      <c r="L9" s="404"/>
      <c r="M9" s="411" t="s">
        <v>959</v>
      </c>
      <c r="N9" s="412"/>
      <c r="O9" s="412"/>
      <c r="P9" s="412"/>
      <c r="Q9" s="412"/>
      <c r="R9" s="413"/>
      <c r="S9" s="365" t="str">
        <f>IF(Summary!$D$62="E","E","")</f>
        <v/>
      </c>
      <c r="T9" s="365" t="str">
        <f>IF(Summary!$E$62="Y","R","")</f>
        <v/>
      </c>
      <c r="U9" s="360"/>
      <c r="W9" s="573" t="str">
        <f>'Fun Patches'!C10</f>
        <v>&lt;LIST PATCH HERE&gt;</v>
      </c>
      <c r="X9" s="365" t="str">
        <f>IF(Summary!$D$137="E","E","")</f>
        <v/>
      </c>
      <c r="Y9" s="365" t="str">
        <f>IF(Summary!$E$137="Y","R","")</f>
        <v/>
      </c>
      <c r="AA9" s="336"/>
      <c r="AB9" s="337"/>
      <c r="AC9" s="338"/>
    </row>
    <row r="10" spans="2:29" ht="12.95" customHeight="1">
      <c r="B10" s="404"/>
      <c r="C10" s="410" t="s">
        <v>323</v>
      </c>
      <c r="D10" s="369" t="str">
        <f>IF(Badges!$E$230="A","/","")</f>
        <v/>
      </c>
      <c r="E10" s="369" t="str">
        <f>IF(Badges!$E$234="A","/","")</f>
        <v/>
      </c>
      <c r="F10" s="369" t="str">
        <f>IF(Badges!$E$238="A","/","")</f>
        <v/>
      </c>
      <c r="G10" s="369" t="str">
        <f>IF(Badges!$E$242="A","/","")</f>
        <v/>
      </c>
      <c r="H10" s="369" t="str">
        <f>IF(Badges!$E$246="A","/","")</f>
        <v/>
      </c>
      <c r="I10" s="365" t="str">
        <f>IF(Summary!$D$13="E","E","")</f>
        <v/>
      </c>
      <c r="J10" s="365" t="str">
        <f>IF(Summary!$E$13="Y","R","")</f>
        <v/>
      </c>
      <c r="L10" s="404"/>
      <c r="M10" s="411" t="s">
        <v>964</v>
      </c>
      <c r="N10" s="412"/>
      <c r="O10" s="412"/>
      <c r="P10" s="412"/>
      <c r="Q10" s="412"/>
      <c r="R10" s="413"/>
      <c r="S10" s="365" t="str">
        <f>IF(Summary!$D$63="E","E","")</f>
        <v/>
      </c>
      <c r="T10" s="365" t="str">
        <f>IF(Summary!$E$63="Y","R","")</f>
        <v/>
      </c>
      <c r="U10" s="360"/>
      <c r="W10" s="573" t="str">
        <f>'Fun Patches'!C11</f>
        <v>&lt;LIST PATCH HERE&gt;</v>
      </c>
      <c r="X10" s="365" t="str">
        <f>IF(Summary!$D$138="E","E","")</f>
        <v/>
      </c>
      <c r="Y10" s="365" t="str">
        <f>IF(Summary!$E$138="Y","R","")</f>
        <v/>
      </c>
      <c r="AA10" s="336"/>
      <c r="AB10" s="337"/>
      <c r="AC10" s="338"/>
    </row>
    <row r="11" spans="2:29" ht="12.95" customHeight="1" thickBot="1">
      <c r="B11" s="404"/>
      <c r="C11" s="410" t="s">
        <v>343</v>
      </c>
      <c r="D11" s="366" t="str">
        <f>IF(Badges!$E$253="A","/","")</f>
        <v/>
      </c>
      <c r="E11" s="366" t="str">
        <f>IF(Badges!$E$257="A","/","")</f>
        <v/>
      </c>
      <c r="F11" s="366" t="str">
        <f>IF(Badges!$E$261="A","/","")</f>
        <v/>
      </c>
      <c r="G11" s="366" t="str">
        <f>IF(Badges!$E$265="A","/","")</f>
        <v/>
      </c>
      <c r="H11" s="366" t="str">
        <f>IF(Badges!$E$269="A","/","")</f>
        <v/>
      </c>
      <c r="I11" s="372" t="str">
        <f>IF(Summary!$D$14="E","E","")</f>
        <v/>
      </c>
      <c r="J11" s="372" t="str">
        <f>IF(Summary!$E$14="Y","R","")</f>
        <v/>
      </c>
      <c r="L11" s="404"/>
      <c r="M11" s="416" t="s">
        <v>970</v>
      </c>
      <c r="N11" s="417"/>
      <c r="O11" s="417"/>
      <c r="P11" s="417"/>
      <c r="Q11" s="417"/>
      <c r="R11" s="418"/>
      <c r="S11" s="367" t="str">
        <f>IF(Summary!$D$64="E","E","")</f>
        <v/>
      </c>
      <c r="T11" s="367" t="str">
        <f>IF(Summary!$E$64="Y","R","")</f>
        <v/>
      </c>
      <c r="U11" s="360" t="str">
        <f>IF(COUNTIF(S9:S11,"E")=3,"C"," ")</f>
        <v xml:space="preserve"> </v>
      </c>
      <c r="W11" s="573" t="str">
        <f>'Fun Patches'!C12</f>
        <v>&lt;LIST PATCH HERE&gt;</v>
      </c>
      <c r="X11" s="365" t="str">
        <f>IF(Summary!$D$139="E","E","")</f>
        <v/>
      </c>
      <c r="Y11" s="365" t="str">
        <f>IF(Summary!$E$139="Y","R","")</f>
        <v/>
      </c>
      <c r="AA11" s="336"/>
      <c r="AB11" s="337"/>
      <c r="AC11" s="338"/>
    </row>
    <row r="12" spans="2:29" ht="12.95" customHeight="1">
      <c r="B12" s="404"/>
      <c r="C12" s="415" t="s">
        <v>364</v>
      </c>
      <c r="D12" s="368" t="str">
        <f>IF(Badges!$E$276="A","/","")</f>
        <v/>
      </c>
      <c r="E12" s="368" t="str">
        <f>IF(Badges!$E$280="A","/","")</f>
        <v/>
      </c>
      <c r="F12" s="368" t="str">
        <f>IF(Badges!$E$284="A","/","")</f>
        <v/>
      </c>
      <c r="G12" s="368" t="str">
        <f>IF(Badges!$E$288="A","/","")</f>
        <v/>
      </c>
      <c r="H12" s="368" t="str">
        <f>IF(Badges!$E$292="A","/","")</f>
        <v/>
      </c>
      <c r="I12" s="362" t="str">
        <f>IF(Summary!$D$15="E","E","")</f>
        <v/>
      </c>
      <c r="J12" s="362" t="str">
        <f>IF(Summary!$E$15="Y","R","")</f>
        <v/>
      </c>
      <c r="K12" s="392" t="str">
        <f>IF(COUNT(S13:S15)=3,MAX(S13:S15),"")</f>
        <v/>
      </c>
      <c r="L12" s="406"/>
      <c r="M12" s="420" t="s">
        <v>1154</v>
      </c>
      <c r="N12" s="421"/>
      <c r="O12" s="421"/>
      <c r="P12" s="421"/>
      <c r="Q12" s="421"/>
      <c r="R12" s="422" t="s">
        <v>1189</v>
      </c>
      <c r="S12" s="363" t="str">
        <f>IF(Summary!$D$70="E","E","")</f>
        <v/>
      </c>
      <c r="T12" s="363" t="str">
        <f>IF(Summary!$E$70="Y","R","")</f>
        <v/>
      </c>
      <c r="U12" s="360"/>
      <c r="W12" s="573" t="str">
        <f>'Fun Patches'!C13</f>
        <v>&lt;LIST PATCH HERE&gt;</v>
      </c>
      <c r="X12" s="365" t="str">
        <f>IF(Summary!$D$140="E","E","")</f>
        <v/>
      </c>
      <c r="Y12" s="365" t="str">
        <f>IF(Summary!$E$140="Y","R","")</f>
        <v/>
      </c>
      <c r="AA12" s="336"/>
      <c r="AB12" s="337"/>
      <c r="AC12" s="338"/>
    </row>
    <row r="13" spans="2:29" ht="12.95" customHeight="1" thickBot="1">
      <c r="B13" s="404"/>
      <c r="C13" s="419" t="s">
        <v>385</v>
      </c>
      <c r="D13" s="366" t="str">
        <f>IF(Badges!$E$299="A","/","")</f>
        <v/>
      </c>
      <c r="E13" s="366" t="str">
        <f>IF(Badges!$E$303="A","/","")</f>
        <v/>
      </c>
      <c r="F13" s="366" t="str">
        <f>IF(Badges!$E$307="A","/","")</f>
        <v/>
      </c>
      <c r="G13" s="366" t="str">
        <f>IF(Badges!$E$311="A","/","")</f>
        <v/>
      </c>
      <c r="H13" s="366" t="str">
        <f>IF(Badges!$E$315="A","/","")</f>
        <v/>
      </c>
      <c r="I13" s="372" t="str">
        <f>IF(Summary!$D$16="E","E","")</f>
        <v/>
      </c>
      <c r="J13" s="372" t="str">
        <f>IF(Summary!$E$16="Y","R","")</f>
        <v/>
      </c>
      <c r="L13" s="404"/>
      <c r="M13" s="411" t="s">
        <v>986</v>
      </c>
      <c r="N13" s="412"/>
      <c r="O13" s="412"/>
      <c r="P13" s="412"/>
      <c r="Q13" s="412"/>
      <c r="R13" s="413"/>
      <c r="S13" s="365" t="str">
        <f>IF(Summary!$D$67="E","E","")</f>
        <v/>
      </c>
      <c r="T13" s="365" t="str">
        <f>IF(Summary!$E$67="Y","R","")</f>
        <v/>
      </c>
      <c r="U13" s="360"/>
      <c r="W13" s="573" t="str">
        <f>'Fun Patches'!C14</f>
        <v>&lt;LIST PATCH HERE&gt;</v>
      </c>
      <c r="X13" s="365" t="str">
        <f>IF(Summary!$D$141="E","E","")</f>
        <v/>
      </c>
      <c r="Y13" s="365" t="str">
        <f>IF(Summary!$E$141="Y","R","")</f>
        <v/>
      </c>
      <c r="AA13" s="336"/>
      <c r="AB13" s="337"/>
      <c r="AC13" s="338"/>
    </row>
    <row r="14" spans="2:29" ht="12.95" customHeight="1">
      <c r="B14" s="404"/>
      <c r="C14" s="410" t="s">
        <v>406</v>
      </c>
      <c r="D14" s="368" t="str">
        <f>IF(Badges!$E$322="A","/","")</f>
        <v/>
      </c>
      <c r="E14" s="368" t="str">
        <f>IF(Badges!$E$326="A","/","")</f>
        <v/>
      </c>
      <c r="F14" s="368" t="str">
        <f>IF(Badges!$E$330="A","/","")</f>
        <v/>
      </c>
      <c r="G14" s="368" t="str">
        <f>IF(Badges!$E$334="A","/","")</f>
        <v/>
      </c>
      <c r="H14" s="368" t="str">
        <f>IF(Badges!$E$338="A","/","")</f>
        <v/>
      </c>
      <c r="I14" s="362" t="str">
        <f>IF(Summary!$D$17="E","E","")</f>
        <v/>
      </c>
      <c r="J14" s="362" t="str">
        <f>IF(Summary!$E$17="Y","R","")</f>
        <v/>
      </c>
      <c r="L14" s="404"/>
      <c r="M14" s="411" t="s">
        <v>987</v>
      </c>
      <c r="N14" s="412"/>
      <c r="O14" s="412"/>
      <c r="P14" s="412"/>
      <c r="Q14" s="412"/>
      <c r="R14" s="413"/>
      <c r="S14" s="365" t="str">
        <f>IF(Summary!$D$68="E","E","")</f>
        <v/>
      </c>
      <c r="T14" s="365" t="str">
        <f>IF(Summary!$E$68="Y","R","")</f>
        <v/>
      </c>
      <c r="U14" s="360"/>
      <c r="W14" s="573" t="str">
        <f>'Fun Patches'!C15</f>
        <v>&lt;LIST PATCH HERE&gt;</v>
      </c>
      <c r="X14" s="365" t="str">
        <f>IF(Summary!$D$142="E","E","")</f>
        <v/>
      </c>
      <c r="Y14" s="365" t="str">
        <f>IF(Summary!$E$142="Y","R","")</f>
        <v/>
      </c>
      <c r="AA14" s="336"/>
      <c r="AB14" s="337"/>
      <c r="AC14" s="338"/>
    </row>
    <row r="15" spans="2:29" ht="12.95" customHeight="1" thickBot="1">
      <c r="B15" s="404"/>
      <c r="C15" s="410" t="s">
        <v>427</v>
      </c>
      <c r="D15" s="369" t="str">
        <f>IF(Badges!$E$345="A","/","")</f>
        <v/>
      </c>
      <c r="E15" s="369" t="str">
        <f>IF(Badges!$E$349="A","/","")</f>
        <v/>
      </c>
      <c r="F15" s="369" t="str">
        <f>IF(Badges!$E$353="A","/","")</f>
        <v/>
      </c>
      <c r="G15" s="369" t="str">
        <f>IF(Badges!$E$357="A","/","")</f>
        <v/>
      </c>
      <c r="H15" s="369" t="str">
        <f>IF(Badges!$E$361="A","/","")</f>
        <v/>
      </c>
      <c r="I15" s="365" t="str">
        <f>IF(Summary!$D$18="E","E","")</f>
        <v/>
      </c>
      <c r="J15" s="365" t="str">
        <f>IF(Summary!$E$18="Y","R","")</f>
        <v/>
      </c>
      <c r="L15" s="404"/>
      <c r="M15" s="416" t="s">
        <v>988</v>
      </c>
      <c r="N15" s="417"/>
      <c r="O15" s="417"/>
      <c r="P15" s="417"/>
      <c r="Q15" s="417"/>
      <c r="R15" s="418"/>
      <c r="S15" s="367" t="str">
        <f>IF(Summary!$D$69="E","E","")</f>
        <v/>
      </c>
      <c r="T15" s="367" t="str">
        <f>IF(Summary!$E$69="Y","R","")</f>
        <v/>
      </c>
      <c r="U15" s="360" t="str">
        <f>IF(COUNTIF(S13:S15,"E")=3,"C"," ")</f>
        <v xml:space="preserve"> </v>
      </c>
      <c r="W15" s="573" t="str">
        <f>'Fun Patches'!C16</f>
        <v>&lt;LIST PATCH HERE&gt;</v>
      </c>
      <c r="X15" s="365" t="str">
        <f>IF(Summary!$D$143="E","E","")</f>
        <v/>
      </c>
      <c r="Y15" s="365" t="str">
        <f>IF(Summary!$E$143="Y","R","")</f>
        <v/>
      </c>
      <c r="AA15" s="336"/>
      <c r="AB15" s="337"/>
      <c r="AC15" s="338"/>
    </row>
    <row r="16" spans="2:29" ht="12.95" customHeight="1" thickBot="1">
      <c r="B16" s="404"/>
      <c r="C16" s="410" t="s">
        <v>469</v>
      </c>
      <c r="D16" s="366" t="str">
        <f>IF(Badges!$E$391="A","/","")</f>
        <v/>
      </c>
      <c r="E16" s="366" t="str">
        <f>IF(Badges!$E$395="A","/","")</f>
        <v/>
      </c>
      <c r="F16" s="366" t="str">
        <f>IF(Badges!$E$399="A","/","")</f>
        <v/>
      </c>
      <c r="G16" s="366" t="str">
        <f>IF(Badges!$E$403="A","/","")</f>
        <v/>
      </c>
      <c r="H16" s="366" t="str">
        <f>IF(Badges!$E$407="A","/","")</f>
        <v/>
      </c>
      <c r="I16" s="372" t="str">
        <f>IF(Summary!$D$20="E","E","")</f>
        <v/>
      </c>
      <c r="J16" s="372" t="str">
        <f>IF(Summary!$E$20="Y","R","")</f>
        <v/>
      </c>
      <c r="K16" s="392" t="str">
        <f>IF(COUNT(S17:S20)=4,MAX(S17:S20),"")</f>
        <v/>
      </c>
      <c r="L16" s="406"/>
      <c r="M16" s="420" t="s">
        <v>1155</v>
      </c>
      <c r="N16" s="421"/>
      <c r="O16" s="421"/>
      <c r="P16" s="421"/>
      <c r="Q16" s="421"/>
      <c r="R16" s="422" t="s">
        <v>1189</v>
      </c>
      <c r="S16" s="363" t="str">
        <f>IF(Summary!$D$73="E","E","")</f>
        <v/>
      </c>
      <c r="T16" s="363" t="str">
        <f>IF(Summary!$E$73="Y","R","")</f>
        <v/>
      </c>
      <c r="U16" s="360"/>
      <c r="W16" s="573" t="str">
        <f>'Fun Patches'!C17</f>
        <v>&lt;LIST PATCH HERE&gt;</v>
      </c>
      <c r="X16" s="365" t="str">
        <f>IF(Summary!$D$144="E","E","")</f>
        <v/>
      </c>
      <c r="Y16" s="365" t="str">
        <f>IF(Summary!$E$144="Y","R","")</f>
        <v/>
      </c>
      <c r="AA16" s="336"/>
      <c r="AB16" s="337"/>
      <c r="AC16" s="338"/>
    </row>
    <row r="17" spans="2:29" ht="12.95" customHeight="1">
      <c r="B17" s="404"/>
      <c r="C17" s="415" t="s">
        <v>490</v>
      </c>
      <c r="D17" s="368" t="str">
        <f>IF(Badges!$E$414="A","/","")</f>
        <v/>
      </c>
      <c r="E17" s="368" t="str">
        <f>IF(Badges!$E$418="A","/","")</f>
        <v/>
      </c>
      <c r="F17" s="368" t="str">
        <f>IF(Badges!$E$422="A","/","")</f>
        <v/>
      </c>
      <c r="G17" s="368" t="str">
        <f>IF(Badges!$E$426="A","/","")</f>
        <v/>
      </c>
      <c r="H17" s="368" t="str">
        <f>IF(Badges!$E$430="A","/","")</f>
        <v/>
      </c>
      <c r="I17" s="362" t="str">
        <f>IF(Summary!$D$21="E","E","")</f>
        <v/>
      </c>
      <c r="J17" s="362" t="str">
        <f>IF(Summary!$E$21="Y","R","")</f>
        <v/>
      </c>
      <c r="L17" s="404"/>
      <c r="M17" s="423" t="s">
        <v>1156</v>
      </c>
      <c r="N17" s="369" t="str">
        <f>IF(Badges!$E$542="A","/","")</f>
        <v/>
      </c>
      <c r="O17" s="369" t="str">
        <f>IF(Badges!$E$546="A","/","")</f>
        <v/>
      </c>
      <c r="P17" s="369" t="str">
        <f>IF(Badges!$E$550="A","/","")</f>
        <v/>
      </c>
      <c r="Q17" s="369" t="str">
        <f>IF(Badges!$E$554="A","/","")</f>
        <v/>
      </c>
      <c r="R17" s="369" t="str">
        <f>IF(Badges!$E$558="A","/","")</f>
        <v/>
      </c>
      <c r="S17" s="365" t="str">
        <f>IF(Summary!$D$27="E","E","")</f>
        <v/>
      </c>
      <c r="T17" s="365" t="str">
        <f>IF(Summary!$E$27="Y","R","")</f>
        <v/>
      </c>
      <c r="U17" s="360"/>
      <c r="W17" s="573" t="str">
        <f>'Fun Patches'!C18</f>
        <v>&lt;LIST PATCH HERE&gt;</v>
      </c>
      <c r="X17" s="365" t="str">
        <f>IF(Summary!$D$145="E","E","")</f>
        <v/>
      </c>
      <c r="Y17" s="365" t="str">
        <f>IF(Summary!$E$145="Y","R","")</f>
        <v/>
      </c>
      <c r="AA17" s="336"/>
      <c r="AB17" s="337"/>
      <c r="AC17" s="338"/>
    </row>
    <row r="18" spans="2:29" ht="12.95" customHeight="1" thickBot="1">
      <c r="B18" s="404"/>
      <c r="C18" s="419" t="s">
        <v>510</v>
      </c>
      <c r="D18" s="366" t="str">
        <f>IF(Badges!$E$437="A","/","")</f>
        <v/>
      </c>
      <c r="E18" s="366" t="str">
        <f>IF(Badges!$E$441="A","/","")</f>
        <v/>
      </c>
      <c r="F18" s="366" t="str">
        <f>IF(Badges!$E$445="A","/","")</f>
        <v/>
      </c>
      <c r="G18" s="366" t="str">
        <f>IF(Badges!$E$449="A","/","")</f>
        <v/>
      </c>
      <c r="H18" s="366" t="str">
        <f>IF(Badges!$E$453="A","/","")</f>
        <v/>
      </c>
      <c r="I18" s="372" t="str">
        <f>IF(Summary!$D$22="E","E","")</f>
        <v/>
      </c>
      <c r="J18" s="372" t="str">
        <f>IF(Summary!$E$22="Y","R","")</f>
        <v/>
      </c>
      <c r="L18" s="404"/>
      <c r="M18" s="423" t="s">
        <v>1157</v>
      </c>
      <c r="N18" s="369" t="str">
        <f>IF(Badges!$E$815="A","/","")</f>
        <v/>
      </c>
      <c r="O18" s="369" t="str">
        <f>IF(Badges!$E$819="A","/","")</f>
        <v/>
      </c>
      <c r="P18" s="369" t="str">
        <f>IF(Badges!$E$823="A","/","")</f>
        <v/>
      </c>
      <c r="Q18" s="369" t="str">
        <f>IF(Badges!$E$827="A","/","")</f>
        <v/>
      </c>
      <c r="R18" s="369" t="str">
        <f>IF(Badges!$E$831="A","/","")</f>
        <v/>
      </c>
      <c r="S18" s="365" t="str">
        <f>IF(Summary!$D$40="E","E","")</f>
        <v/>
      </c>
      <c r="T18" s="365" t="str">
        <f>IF(Summary!$E$40="Y","R","")</f>
        <v/>
      </c>
      <c r="U18" s="360"/>
      <c r="W18" s="573" t="str">
        <f>'Fun Patches'!C19</f>
        <v>&lt;LIST PATCH HERE&gt;</v>
      </c>
      <c r="X18" s="365" t="str">
        <f>IF(Summary!$D$146="E","E","")</f>
        <v/>
      </c>
      <c r="Y18" s="365" t="str">
        <f>IF(Summary!$E$146="Y","R","")</f>
        <v/>
      </c>
      <c r="AA18" s="336"/>
      <c r="AB18" s="337"/>
      <c r="AC18" s="338"/>
    </row>
    <row r="19" spans="2:29" ht="12.95" customHeight="1">
      <c r="B19" s="404"/>
      <c r="C19" s="410" t="s">
        <v>531</v>
      </c>
      <c r="D19" s="368" t="str">
        <f>IF(Badges!$E$460="A","/","")</f>
        <v/>
      </c>
      <c r="E19" s="368" t="str">
        <f>IF(Badges!$E$464="A","/","")</f>
        <v/>
      </c>
      <c r="F19" s="368" t="str">
        <f>IF(Badges!$E$468="A","/","")</f>
        <v/>
      </c>
      <c r="G19" s="368" t="str">
        <f>IF(Badges!$E$472="A","/","")</f>
        <v/>
      </c>
      <c r="H19" s="368" t="str">
        <f>IF(Badges!$E$476="A","/","")</f>
        <v/>
      </c>
      <c r="I19" s="362" t="str">
        <f>IF(Summary!$D$23="E","E","")</f>
        <v/>
      </c>
      <c r="J19" s="362" t="str">
        <f>IF(Summary!$E$23="Y","R","")</f>
        <v/>
      </c>
      <c r="L19" s="404"/>
      <c r="M19" s="411" t="s">
        <v>1158</v>
      </c>
      <c r="N19" s="369" t="str">
        <f>IF(Badges!$E$588="A","/","")</f>
        <v/>
      </c>
      <c r="O19" s="369" t="str">
        <f>IF(Badges!$E$592="A","/","")</f>
        <v/>
      </c>
      <c r="P19" s="369" t="str">
        <f>IF(Badges!$E$596="A","/","")</f>
        <v/>
      </c>
      <c r="Q19" s="369" t="str">
        <f>IF(Badges!$E$600="A","/","")</f>
        <v/>
      </c>
      <c r="R19" s="369" t="str">
        <f>IF(Badges!$E$604="A","/","")</f>
        <v/>
      </c>
      <c r="S19" s="365" t="str">
        <f>IF(Summary!$D$29="E","E","")</f>
        <v/>
      </c>
      <c r="T19" s="365" t="str">
        <f>IF(Summary!$E$29="Y","R","")</f>
        <v/>
      </c>
      <c r="U19" s="360"/>
      <c r="W19" s="573" t="str">
        <f>'Fun Patches'!C20</f>
        <v>&lt;LIST PATCH HERE&gt;</v>
      </c>
      <c r="X19" s="365" t="str">
        <f>IF(Summary!$D$147="E","E","")</f>
        <v/>
      </c>
      <c r="Y19" s="365" t="str">
        <f>IF(Summary!$E$147="Y","R","")</f>
        <v/>
      </c>
      <c r="AA19" s="336"/>
      <c r="AB19" s="337"/>
      <c r="AC19" s="338"/>
    </row>
    <row r="20" spans="2:29" ht="12.95" customHeight="1" thickBot="1">
      <c r="B20" s="404"/>
      <c r="C20" s="410" t="s">
        <v>563</v>
      </c>
      <c r="D20" s="369" t="str">
        <f>IF(Badges!$E$496="A","/","")</f>
        <v/>
      </c>
      <c r="E20" s="369" t="str">
        <f>IF(Badges!$E$500="A","/","")</f>
        <v/>
      </c>
      <c r="F20" s="369" t="str">
        <f>IF(Badges!$E$504="A","/","")</f>
        <v/>
      </c>
      <c r="G20" s="369" t="str">
        <f>IF(Badges!$E$508="A","/","")</f>
        <v/>
      </c>
      <c r="H20" s="369" t="str">
        <f>IF(Badges!$E$512="A","/","")</f>
        <v/>
      </c>
      <c r="I20" s="365" t="str">
        <f>IF(Summary!$D$25="E","E","")</f>
        <v/>
      </c>
      <c r="J20" s="365" t="str">
        <f>IF(Summary!$E$25="Y","R","")</f>
        <v/>
      </c>
      <c r="L20" s="404"/>
      <c r="M20" s="416" t="s">
        <v>1159</v>
      </c>
      <c r="N20" s="417"/>
      <c r="O20" s="417"/>
      <c r="P20" s="417"/>
      <c r="Q20" s="417"/>
      <c r="R20" s="418"/>
      <c r="S20" s="367" t="str">
        <f>IF(Summary!$D$72="E","E","")</f>
        <v/>
      </c>
      <c r="T20" s="367" t="str">
        <f>IF(Summary!$E$72="Y","R","")</f>
        <v/>
      </c>
      <c r="U20" s="360" t="str">
        <f>IF(COUNTIF(S17:S20,"E")=4,"C"," ")</f>
        <v xml:space="preserve"> </v>
      </c>
      <c r="W20" s="573" t="str">
        <f>'Fun Patches'!C21</f>
        <v>&lt;LIST PATCH HERE&gt;</v>
      </c>
      <c r="X20" s="365" t="str">
        <f>IF(Summary!$D$148="E","E","")</f>
        <v/>
      </c>
      <c r="Y20" s="365" t="str">
        <f>IF(Summary!$E$148="Y","R","")</f>
        <v/>
      </c>
      <c r="AA20" s="336"/>
      <c r="AB20" s="337"/>
      <c r="AC20" s="338"/>
    </row>
    <row r="21" spans="2:29" ht="12.95" customHeight="1" thickBot="1">
      <c r="B21" s="404"/>
      <c r="C21" s="410" t="s">
        <v>584</v>
      </c>
      <c r="D21" s="366" t="str">
        <f>IF(Badges!$E$519="A","/","")</f>
        <v/>
      </c>
      <c r="E21" s="366" t="str">
        <f>IF(Badges!$E$523="A","/","")</f>
        <v/>
      </c>
      <c r="F21" s="366" t="str">
        <f>IF(Badges!$E$527="A","/","")</f>
        <v/>
      </c>
      <c r="G21" s="366" t="str">
        <f>IF(Badges!$E$531="A","/","")</f>
        <v/>
      </c>
      <c r="H21" s="366" t="str">
        <f>IF(Badges!$E$535="A","/","")</f>
        <v/>
      </c>
      <c r="I21" s="372" t="str">
        <f>IF(Summary!$D$26="E","E","")</f>
        <v/>
      </c>
      <c r="J21" s="372" t="str">
        <f>IF(Summary!$E$26="Y","R","")</f>
        <v/>
      </c>
      <c r="K21" s="392" t="str">
        <f>IF(COUNT(S22:S23)=2,MAX(S22:S23),"")</f>
        <v/>
      </c>
      <c r="L21" s="406"/>
      <c r="M21" s="420" t="s">
        <v>995</v>
      </c>
      <c r="N21" s="421"/>
      <c r="O21" s="421"/>
      <c r="P21" s="421"/>
      <c r="Q21" s="421"/>
      <c r="R21" s="422" t="s">
        <v>1189</v>
      </c>
      <c r="S21" s="363" t="str">
        <f>IF(Summary!$D$77="E","E","")</f>
        <v/>
      </c>
      <c r="T21" s="363" t="str">
        <f>IF(Summary!$E$77="Y","R","")</f>
        <v/>
      </c>
      <c r="U21" s="360"/>
      <c r="W21" s="573" t="str">
        <f>'Fun Patches'!C22</f>
        <v>&lt;LIST PATCH HERE&gt;</v>
      </c>
      <c r="X21" s="365" t="str">
        <f>IF(Summary!$D$149="E","E","")</f>
        <v/>
      </c>
      <c r="Y21" s="365" t="str">
        <f>IF(Summary!$E$149="Y","R","")</f>
        <v/>
      </c>
      <c r="AA21" s="336"/>
      <c r="AB21" s="337"/>
      <c r="AC21" s="338"/>
    </row>
    <row r="22" spans="2:29" ht="12.95" customHeight="1">
      <c r="B22" s="404"/>
      <c r="C22" s="415" t="s">
        <v>626</v>
      </c>
      <c r="D22" s="368" t="str">
        <f>IF(Badges!$E$565="A","/","")</f>
        <v/>
      </c>
      <c r="E22" s="368" t="str">
        <f>IF(Badges!$E$569="A","/","")</f>
        <v/>
      </c>
      <c r="F22" s="368" t="str">
        <f>IF(Badges!$E$573="A","/","")</f>
        <v/>
      </c>
      <c r="G22" s="368" t="str">
        <f>IF(Badges!$E$577="A","/","")</f>
        <v/>
      </c>
      <c r="H22" s="368" t="str">
        <f>IF(Badges!$E$581="A","/","")</f>
        <v/>
      </c>
      <c r="I22" s="362" t="str">
        <f>IF(Summary!$D$28="E","E","")</f>
        <v/>
      </c>
      <c r="J22" s="362" t="str">
        <f>IF(Summary!$E$28="Y","R","")</f>
        <v/>
      </c>
      <c r="L22" s="404"/>
      <c r="M22" s="411" t="s">
        <v>995</v>
      </c>
      <c r="N22" s="412"/>
      <c r="O22" s="412"/>
      <c r="P22" s="412"/>
      <c r="Q22" s="412"/>
      <c r="R22" s="413"/>
      <c r="S22" s="365" t="str">
        <f>IF(Summary!$D$75="E","E","")</f>
        <v/>
      </c>
      <c r="T22" s="365" t="str">
        <f>IF(Summary!$E$75="Y","R","")</f>
        <v/>
      </c>
      <c r="U22" s="360" t="str">
        <f>IF(COUNTIF(S22:S23,"E")=2,"C"," ")</f>
        <v xml:space="preserve"> </v>
      </c>
      <c r="W22" s="573" t="str">
        <f>'Fun Patches'!C23</f>
        <v>&lt;LIST PATCH HERE&gt;</v>
      </c>
      <c r="X22" s="365" t="str">
        <f>IF(Summary!$D$150="E","E","")</f>
        <v/>
      </c>
      <c r="Y22" s="365" t="str">
        <f>IF(Summary!$E$150="Y","R","")</f>
        <v/>
      </c>
      <c r="AA22" s="336"/>
      <c r="AB22" s="337"/>
      <c r="AC22" s="338"/>
    </row>
    <row r="23" spans="2:29" ht="12.95" customHeight="1" thickBot="1">
      <c r="B23" s="404"/>
      <c r="C23" s="419" t="s">
        <v>668</v>
      </c>
      <c r="D23" s="366" t="str">
        <f>IF(Badges!$E$611="A","/","")</f>
        <v/>
      </c>
      <c r="E23" s="366" t="str">
        <f>IF(Badges!$E$615="A","/","")</f>
        <v/>
      </c>
      <c r="F23" s="366" t="str">
        <f>IF(Badges!$E$619="A","/","")</f>
        <v/>
      </c>
      <c r="G23" s="366" t="str">
        <f>IF(Badges!$E$623="A","/","")</f>
        <v/>
      </c>
      <c r="H23" s="366" t="str">
        <f>IF(Badges!$E$627="A","/","")</f>
        <v/>
      </c>
      <c r="I23" s="372" t="str">
        <f>IF(Summary!$D$30="E","E","")</f>
        <v/>
      </c>
      <c r="J23" s="372" t="str">
        <f>IF(Summary!$E$30="Y","R","")</f>
        <v/>
      </c>
      <c r="L23" s="404"/>
      <c r="M23" s="416" t="s">
        <v>1159</v>
      </c>
      <c r="N23" s="417"/>
      <c r="O23" s="417"/>
      <c r="P23" s="417"/>
      <c r="Q23" s="417"/>
      <c r="R23" s="418"/>
      <c r="S23" s="367" t="str">
        <f>IF(Summary!$D$76="E","E","")</f>
        <v/>
      </c>
      <c r="T23" s="367" t="str">
        <f>IF(Summary!$E$76="Y","R","")</f>
        <v/>
      </c>
      <c r="U23" s="360" t="str">
        <f>IF(COUNTIF(S25:S26,"E")=2,"C"," ")</f>
        <v xml:space="preserve"> </v>
      </c>
      <c r="W23" s="573" t="str">
        <f>'Fun Patches'!C24</f>
        <v>&lt;LIST PATCH HERE&gt;</v>
      </c>
      <c r="X23" s="365" t="str">
        <f>IF(Summary!$D$151="E","E","")</f>
        <v/>
      </c>
      <c r="Y23" s="365" t="str">
        <f>IF(Summary!$E$151="Y","R","")</f>
        <v/>
      </c>
      <c r="AA23" s="336"/>
      <c r="AB23" s="337"/>
      <c r="AC23" s="338"/>
    </row>
    <row r="24" spans="2:29" ht="12.95" customHeight="1">
      <c r="B24" s="404"/>
      <c r="C24" s="410" t="s">
        <v>689</v>
      </c>
      <c r="D24" s="368" t="str">
        <f>IF(Badges!$E$634="A","/","")</f>
        <v/>
      </c>
      <c r="E24" s="368" t="str">
        <f>IF(Badges!$E$638="A","/","")</f>
        <v/>
      </c>
      <c r="F24" s="368" t="str">
        <f>IF(Badges!$E$642="A","/","")</f>
        <v/>
      </c>
      <c r="G24" s="368" t="str">
        <f>IF(Badges!$E$646="A","/","")</f>
        <v/>
      </c>
      <c r="H24" s="368" t="str">
        <f>IF(Badges!$E$650="A","/","")</f>
        <v/>
      </c>
      <c r="I24" s="362" t="str">
        <f>IF(Summary!$D$31="E","E","")</f>
        <v/>
      </c>
      <c r="J24" s="362" t="str">
        <f>IF(Summary!$E$31="Y","R","")</f>
        <v/>
      </c>
      <c r="K24" s="392" t="str">
        <f>IF(COUNT(S25:S26)=2,MAX(S25:S26),"")</f>
        <v/>
      </c>
      <c r="L24" s="406"/>
      <c r="M24" s="407" t="s">
        <v>1003</v>
      </c>
      <c r="N24" s="408"/>
      <c r="O24" s="408"/>
      <c r="P24" s="408"/>
      <c r="Q24" s="408"/>
      <c r="R24" s="422" t="s">
        <v>1189</v>
      </c>
      <c r="S24" s="363" t="str">
        <f>IF(Summary!$D$80="E","E","")</f>
        <v/>
      </c>
      <c r="T24" s="363" t="str">
        <f>IF(Summary!$E$80="Y","R","")</f>
        <v/>
      </c>
      <c r="U24" s="360" t="str">
        <f>IF(COUNTIF(S28:S29,"E")=2,"C"," ")</f>
        <v xml:space="preserve"> </v>
      </c>
      <c r="W24" s="573" t="str">
        <f>'Fun Patches'!C25</f>
        <v>&lt;LIST PATCH HERE&gt;</v>
      </c>
      <c r="X24" s="365" t="str">
        <f>IF(Summary!$D$152="E","E","")</f>
        <v/>
      </c>
      <c r="Y24" s="365" t="str">
        <f>IF(Summary!$E$152="Y","R","")</f>
        <v/>
      </c>
      <c r="AA24" s="336"/>
      <c r="AB24" s="337"/>
      <c r="AC24" s="338"/>
    </row>
    <row r="25" spans="2:29" ht="12.95" customHeight="1">
      <c r="B25" s="404"/>
      <c r="C25" s="410" t="s">
        <v>710</v>
      </c>
      <c r="D25" s="369" t="str">
        <f>IF(Badges!$E$657="A","/","")</f>
        <v/>
      </c>
      <c r="E25" s="369" t="str">
        <f>IF(Badges!$E$661="A","/","")</f>
        <v/>
      </c>
      <c r="F25" s="369" t="str">
        <f>IF(Badges!$E$665="A","/","")</f>
        <v/>
      </c>
      <c r="G25" s="369" t="str">
        <f>IF(Badges!$E$669="A","/","")</f>
        <v/>
      </c>
      <c r="H25" s="369" t="str">
        <f>IF(Badges!$E$673="A","/","")</f>
        <v/>
      </c>
      <c r="I25" s="365" t="str">
        <f>IF(Summary!$D$32="E","E","")</f>
        <v/>
      </c>
      <c r="J25" s="365" t="str">
        <f>IF(Summary!$E$32="Y","R","")</f>
        <v/>
      </c>
      <c r="L25" s="404"/>
      <c r="M25" s="411" t="s">
        <v>1003</v>
      </c>
      <c r="N25" s="412"/>
      <c r="O25" s="412"/>
      <c r="P25" s="412"/>
      <c r="Q25" s="412"/>
      <c r="R25" s="413"/>
      <c r="S25" s="365" t="str">
        <f>IF(Summary!$D$78="E","E","")</f>
        <v/>
      </c>
      <c r="T25" s="365" t="str">
        <f>IF(Summary!$E$78="Y","R","")</f>
        <v/>
      </c>
      <c r="U25" s="716" t="s">
        <v>1197</v>
      </c>
      <c r="W25" s="573" t="str">
        <f>'Fun Patches'!C26</f>
        <v>&lt;LIST PATCH HERE&gt;</v>
      </c>
      <c r="X25" s="365" t="str">
        <f>IF(Summary!$D$153="E","E","")</f>
        <v/>
      </c>
      <c r="Y25" s="365" t="str">
        <f>IF(Summary!$E$153="Y","R","")</f>
        <v/>
      </c>
      <c r="AA25" s="336"/>
      <c r="AB25" s="337"/>
      <c r="AC25" s="338"/>
    </row>
    <row r="26" spans="2:29" ht="12.95" customHeight="1" thickBot="1">
      <c r="B26" s="404"/>
      <c r="C26" s="410" t="s">
        <v>1193</v>
      </c>
      <c r="D26" s="366" t="str">
        <f>IF(Badges!$E$161="A","/","")</f>
        <v/>
      </c>
      <c r="E26" s="366" t="str">
        <f>IF(Badges!$E$165="A","/","")</f>
        <v/>
      </c>
      <c r="F26" s="366" t="str">
        <f>IF(Badges!$E$169="A","/","")</f>
        <v/>
      </c>
      <c r="G26" s="366" t="str">
        <f>IF(Badges!$E$173="A","/","")</f>
        <v/>
      </c>
      <c r="H26" s="366" t="str">
        <f>IF(Badges!$E$177="A","/","")</f>
        <v/>
      </c>
      <c r="I26" s="372" t="str">
        <f>IF(Summary!$D$10="E","E","")</f>
        <v/>
      </c>
      <c r="J26" s="372" t="str">
        <f>IF(Summary!$E$10="Y","R","")</f>
        <v/>
      </c>
      <c r="L26" s="404"/>
      <c r="M26" s="416" t="s">
        <v>1159</v>
      </c>
      <c r="N26" s="417"/>
      <c r="O26" s="417"/>
      <c r="P26" s="417"/>
      <c r="Q26" s="417"/>
      <c r="R26" s="418"/>
      <c r="S26" s="367" t="str">
        <f>IF(Summary!$D$79="E","E","")</f>
        <v/>
      </c>
      <c r="T26" s="367" t="str">
        <f>IF(Summary!$E$79="Y","R","")</f>
        <v/>
      </c>
      <c r="U26" s="716"/>
      <c r="W26" s="573" t="str">
        <f>'Fun Patches'!C27</f>
        <v>&lt;LIST PATCH HERE&gt;</v>
      </c>
      <c r="X26" s="365" t="str">
        <f>IF(Summary!$D$154="E","E","")</f>
        <v/>
      </c>
      <c r="Y26" s="365" t="str">
        <f>IF(Summary!$E$154="Y","R","")</f>
        <v/>
      </c>
      <c r="AA26" s="336"/>
      <c r="AB26" s="337"/>
      <c r="AC26" s="338"/>
    </row>
    <row r="27" spans="2:29" ht="12.95" customHeight="1">
      <c r="B27" s="404"/>
      <c r="C27" s="415" t="s">
        <v>1194</v>
      </c>
      <c r="D27" s="368" t="str">
        <f>IF(Badges!$E$680="A","/","")</f>
        <v/>
      </c>
      <c r="E27" s="368" t="str">
        <f>IF(Badges!$E$684="A","/","")</f>
        <v/>
      </c>
      <c r="F27" s="368" t="str">
        <f>IF(Badges!$E$688="A","/","")</f>
        <v/>
      </c>
      <c r="G27" s="368" t="str">
        <f>IF(Badges!$E$692="A","/","")</f>
        <v/>
      </c>
      <c r="H27" s="368" t="str">
        <f>IF(Badges!$E$696="A","/","")</f>
        <v/>
      </c>
      <c r="I27" s="362" t="str">
        <f>IF(Summary!$D$33="E","E","")</f>
        <v/>
      </c>
      <c r="J27" s="362" t="str">
        <f>IF(Summary!$E$33="Y","R","")</f>
        <v/>
      </c>
      <c r="K27" s="392" t="str">
        <f>IF(COUNT(S28:S29)=2,MAX(S28:S29),"")</f>
        <v/>
      </c>
      <c r="L27" s="406"/>
      <c r="M27" s="407" t="s">
        <v>1009</v>
      </c>
      <c r="N27" s="408"/>
      <c r="O27" s="408"/>
      <c r="P27" s="408"/>
      <c r="Q27" s="408"/>
      <c r="R27" s="422" t="s">
        <v>1189</v>
      </c>
      <c r="S27" s="363" t="str">
        <f>IF(Summary!$D$83="E","E","")</f>
        <v/>
      </c>
      <c r="T27" s="363" t="str">
        <f>IF(Summary!$E$83="Y","R","")</f>
        <v/>
      </c>
      <c r="U27" s="716"/>
      <c r="W27" s="573" t="str">
        <f>'Fun Patches'!C28</f>
        <v>&lt;LIST PATCH HERE&gt;</v>
      </c>
      <c r="X27" s="365" t="str">
        <f>IF(Summary!$D$155="E","E","")</f>
        <v/>
      </c>
      <c r="Y27" s="365" t="str">
        <f>IF(Summary!$E$155="Y","R","")</f>
        <v/>
      </c>
      <c r="AA27" s="336"/>
      <c r="AB27" s="337"/>
      <c r="AC27" s="338"/>
    </row>
    <row r="28" spans="2:29" ht="12.95" customHeight="1" thickBot="1">
      <c r="B28" s="404"/>
      <c r="C28" s="419" t="s">
        <v>730</v>
      </c>
      <c r="D28" s="366" t="str">
        <f>IF(Badges!$E$703="A","/","")</f>
        <v/>
      </c>
      <c r="E28" s="366" t="str">
        <f>IF(Badges!$E$707="A","/","")</f>
        <v/>
      </c>
      <c r="F28" s="366" t="str">
        <f>IF(Badges!$E$711="A","/","")</f>
        <v/>
      </c>
      <c r="G28" s="366" t="str">
        <f>IF(Badges!$E$715="A","/","")</f>
        <v/>
      </c>
      <c r="H28" s="366" t="str">
        <f>IF(Badges!$E$719="A","/","")</f>
        <v/>
      </c>
      <c r="I28" s="372" t="str">
        <f>IF(Summary!$D$34="E","E","")</f>
        <v/>
      </c>
      <c r="J28" s="372" t="str">
        <f>IF(Summary!$E$34="Y","R","")</f>
        <v/>
      </c>
      <c r="L28" s="404"/>
      <c r="M28" s="411" t="s">
        <v>1009</v>
      </c>
      <c r="N28" s="412"/>
      <c r="O28" s="412"/>
      <c r="P28" s="412"/>
      <c r="Q28" s="412"/>
      <c r="R28" s="413"/>
      <c r="S28" s="365" t="str">
        <f>IF(Summary!$D$81="E","E","")</f>
        <v/>
      </c>
      <c r="T28" s="365" t="str">
        <f>IF(Summary!$E$81="Y","R","")</f>
        <v/>
      </c>
      <c r="U28" s="716"/>
      <c r="W28" s="573" t="str">
        <f>'Fun Patches'!C29</f>
        <v>&lt;LIST PATCH HERE&gt;</v>
      </c>
      <c r="X28" s="365" t="str">
        <f>IF(Summary!$D$156="E","E","")</f>
        <v/>
      </c>
      <c r="Y28" s="365" t="str">
        <f>IF(Summary!$E$156="Y","R","")</f>
        <v/>
      </c>
      <c r="AA28" s="336"/>
      <c r="AB28" s="337"/>
      <c r="AC28" s="338"/>
    </row>
    <row r="29" spans="2:29" ht="12.95" customHeight="1" thickBot="1">
      <c r="B29" s="404"/>
      <c r="C29" s="410" t="s">
        <v>751</v>
      </c>
      <c r="D29" s="368" t="str">
        <f>IF(Badges!$E$726="A","/","")</f>
        <v/>
      </c>
      <c r="E29" s="368" t="str">
        <f>IF(Badges!$E$730="A","/","")</f>
        <v/>
      </c>
      <c r="F29" s="368" t="str">
        <f>IF(Badges!$E$734="A","/","")</f>
        <v/>
      </c>
      <c r="G29" s="368" t="str">
        <f>IF(Badges!$E$738="A","/","")</f>
        <v/>
      </c>
      <c r="H29" s="368" t="str">
        <f>IF(Badges!$E$742="A","/","")</f>
        <v/>
      </c>
      <c r="I29" s="363" t="str">
        <f>IF(Summary!$D$35="E","E","")</f>
        <v/>
      </c>
      <c r="J29" s="362" t="str">
        <f>IF(Summary!$E$35="Y","R","")</f>
        <v/>
      </c>
      <c r="L29" s="404"/>
      <c r="M29" s="424" t="s">
        <v>1159</v>
      </c>
      <c r="N29" s="425"/>
      <c r="O29" s="425"/>
      <c r="P29" s="425"/>
      <c r="Q29" s="425"/>
      <c r="R29" s="426"/>
      <c r="S29" s="367" t="str">
        <f>IF(Summary!$D$82="E","E","")</f>
        <v/>
      </c>
      <c r="T29" s="367" t="str">
        <f>IF(Summary!$E$82="Y","R","")</f>
        <v/>
      </c>
      <c r="U29" s="716"/>
      <c r="W29" s="573" t="str">
        <f>'Fun Patches'!C30</f>
        <v>&lt;LIST PATCH HERE&gt;</v>
      </c>
      <c r="X29" s="365" t="str">
        <f>IF(Summary!$D$157="E","E","")</f>
        <v/>
      </c>
      <c r="Y29" s="365" t="str">
        <f>IF(Summary!$E$157="Y","R","")</f>
        <v/>
      </c>
      <c r="AA29" s="336"/>
      <c r="AB29" s="337"/>
      <c r="AC29" s="338"/>
    </row>
    <row r="30" spans="2:29" ht="12.95" customHeight="1">
      <c r="B30" s="404"/>
      <c r="C30" s="410" t="s">
        <v>772</v>
      </c>
      <c r="D30" s="369" t="str">
        <f>IF(Badges!$E$745="C","/","")</f>
        <v/>
      </c>
      <c r="E30" s="369" t="str">
        <f>IF(Badges!$E$746="C","/","")</f>
        <v/>
      </c>
      <c r="F30" s="369" t="str">
        <f>IF(Badges!$E$747="C","/","")</f>
        <v/>
      </c>
      <c r="G30" s="369" t="str">
        <f>IF(Badges!$E$748="C","/","")</f>
        <v/>
      </c>
      <c r="H30" s="369" t="str">
        <f>IF(Badges!$E$749="C","/","")</f>
        <v/>
      </c>
      <c r="I30" s="365" t="str">
        <f>IF(Summary!$D$36="E","E","")</f>
        <v/>
      </c>
      <c r="J30" s="365" t="str">
        <f>IF(Summary!$E$36="Y","R","")</f>
        <v/>
      </c>
      <c r="L30" s="495"/>
      <c r="M30" s="495"/>
      <c r="N30" s="496"/>
      <c r="O30" s="496"/>
      <c r="P30" s="496"/>
      <c r="Q30" s="496"/>
      <c r="R30" s="496"/>
      <c r="S30" s="571"/>
      <c r="T30" s="571"/>
      <c r="U30" s="716"/>
      <c r="W30" s="573" t="str">
        <f>'Fun Patches'!C31</f>
        <v>&lt;LIST PATCH HERE&gt;</v>
      </c>
      <c r="X30" s="365" t="str">
        <f>IF(Summary!$D$158="E","E","")</f>
        <v/>
      </c>
      <c r="Y30" s="365" t="str">
        <f>IF(Summary!$E$158="Y","R","")</f>
        <v/>
      </c>
      <c r="AA30" s="336"/>
      <c r="AB30" s="337"/>
      <c r="AC30" s="338"/>
    </row>
    <row r="31" spans="2:29" ht="12.95" customHeight="1" thickBot="1">
      <c r="B31" s="404"/>
      <c r="C31" s="414" t="s">
        <v>1195</v>
      </c>
      <c r="D31" s="366" t="str">
        <f>IF(Badges!$E$769="A","/","")</f>
        <v/>
      </c>
      <c r="E31" s="366" t="str">
        <f>IF(Badges!$E$773="A","/","")</f>
        <v/>
      </c>
      <c r="F31" s="366" t="str">
        <f>IF(Badges!$E$777="A","/","")</f>
        <v/>
      </c>
      <c r="G31" s="366" t="str">
        <f>IF(Badges!$E$781="A","/","")</f>
        <v/>
      </c>
      <c r="H31" s="366" t="str">
        <f>IF(Badges!$E$785="A","/","")</f>
        <v/>
      </c>
      <c r="I31" s="372" t="str">
        <f>IF(Summary!$D$38="E","E","")</f>
        <v/>
      </c>
      <c r="J31" s="372" t="str">
        <f>IF(Summary!$E$38="Y","R","")</f>
        <v/>
      </c>
      <c r="N31" s="401"/>
      <c r="O31" s="401"/>
      <c r="P31" s="401"/>
      <c r="Q31" s="401"/>
      <c r="R31" s="401"/>
      <c r="U31" s="716"/>
      <c r="W31" s="573" t="str">
        <f>'Fun Patches'!C32</f>
        <v>&lt;LIST PATCH HERE&gt;</v>
      </c>
      <c r="X31" s="365" t="str">
        <f>IF(Summary!$D$159="E","E","")</f>
        <v/>
      </c>
      <c r="Y31" s="365" t="str">
        <f>IF(Summary!$E$159="Y","R","")</f>
        <v/>
      </c>
      <c r="AA31" s="336"/>
      <c r="AB31" s="337"/>
      <c r="AC31" s="338"/>
    </row>
    <row r="32" spans="2:29" ht="12.95" customHeight="1">
      <c r="B32" s="404"/>
      <c r="C32" s="415" t="s">
        <v>1196</v>
      </c>
      <c r="D32" s="368" t="str">
        <f>IF(Badges!$E$792="A","/","")</f>
        <v/>
      </c>
      <c r="E32" s="368" t="str">
        <f>IF(Badges!$E$796="A","/","")</f>
        <v/>
      </c>
      <c r="F32" s="368" t="str">
        <f>IF(Badges!$E$800="A","/","")</f>
        <v/>
      </c>
      <c r="G32" s="368" t="str">
        <f>IF(Badges!$E$804="A","/","")</f>
        <v/>
      </c>
      <c r="H32" s="368" t="str">
        <f>IF(Badges!$E$808="A","/","")</f>
        <v/>
      </c>
      <c r="I32" s="362" t="str">
        <f>IF(Summary!$D$39="E","E","")</f>
        <v/>
      </c>
      <c r="J32" s="362" t="str">
        <f>IF(Summary!$E$39="Y","R","")</f>
        <v/>
      </c>
      <c r="L32" s="404"/>
      <c r="M32" s="405" t="s">
        <v>216</v>
      </c>
      <c r="N32" s="361" t="str">
        <f>IF(Badges!$E$102="A","/","")</f>
        <v/>
      </c>
      <c r="O32" s="361" t="str">
        <f>IF(Badges!$E$106="A","/","")</f>
        <v/>
      </c>
      <c r="P32" s="361" t="str">
        <f>IF(Badges!$E$110="A","/","")</f>
        <v/>
      </c>
      <c r="Q32" s="361" t="str">
        <f>IF(Badges!$E$114="A","/","")</f>
        <v/>
      </c>
      <c r="R32" s="361" t="str">
        <f>IF(Badges!$E$118="A","/","")</f>
        <v/>
      </c>
      <c r="S32" s="370" t="str">
        <f>IF(Summary!$D$7="E","E","")</f>
        <v/>
      </c>
      <c r="T32" s="370" t="str">
        <f>IF(Summary!$E$7="Y","R","")</f>
        <v/>
      </c>
      <c r="U32" s="716"/>
      <c r="W32" s="573" t="str">
        <f>'Fun Patches'!C33</f>
        <v>&lt;LIST PATCH HERE&gt;</v>
      </c>
      <c r="X32" s="365" t="str">
        <f>IF(Summary!$D$160="E","E","")</f>
        <v/>
      </c>
      <c r="Y32" s="365" t="str">
        <f>IF(Summary!$E$160="Y","R","")</f>
        <v/>
      </c>
      <c r="AA32" s="336"/>
      <c r="AB32" s="337"/>
      <c r="AC32" s="338"/>
    </row>
    <row r="33" spans="2:29" ht="12.95" customHeight="1" thickBot="1">
      <c r="B33" s="404"/>
      <c r="C33" s="419" t="s">
        <v>818</v>
      </c>
      <c r="D33" s="366" t="str">
        <f>IF(Badges!$E$838="A","/","")</f>
        <v/>
      </c>
      <c r="E33" s="366" t="str">
        <f>IF(Badges!$E$842="A","/","")</f>
        <v/>
      </c>
      <c r="F33" s="366" t="str">
        <f>IF(Badges!$E$846="A","/","")</f>
        <v/>
      </c>
      <c r="G33" s="366" t="str">
        <f>IF(Badges!$E$850="A","/","")</f>
        <v/>
      </c>
      <c r="H33" s="366" t="str">
        <f>IF(Badges!$E$854="A","/","")</f>
        <v/>
      </c>
      <c r="I33" s="372" t="str">
        <f>IF(Summary!$D$41="E","E","")</f>
        <v/>
      </c>
      <c r="J33" s="372" t="str">
        <f>IF(Summary!$E$41="Y","R","")</f>
        <v/>
      </c>
      <c r="L33" s="404"/>
      <c r="M33" s="410" t="s">
        <v>302</v>
      </c>
      <c r="N33" s="364" t="str">
        <f>IF(Badges!$E$207="A","/","")</f>
        <v/>
      </c>
      <c r="O33" s="364" t="str">
        <f>IF(Badges!$E$211="A","/","")</f>
        <v/>
      </c>
      <c r="P33" s="364" t="str">
        <f>IF(Badges!$E$215="A","/","")</f>
        <v/>
      </c>
      <c r="Q33" s="364" t="str">
        <f>IF(Badges!$E$219="A","/","")</f>
        <v/>
      </c>
      <c r="R33" s="364" t="str">
        <f>IF(Badges!$E$223="A","/","")</f>
        <v/>
      </c>
      <c r="S33" s="370" t="str">
        <f>IF(Summary!$D$12="E","E","")</f>
        <v/>
      </c>
      <c r="T33" s="370" t="str">
        <f>IF(Summary!$E$12="Y","R","")</f>
        <v/>
      </c>
      <c r="U33" s="716"/>
      <c r="W33" s="573" t="str">
        <f>'Fun Patches'!C34</f>
        <v>&lt;LIST PATCH HERE&gt;</v>
      </c>
      <c r="X33" s="365" t="str">
        <f>IF(Summary!$D$161="E","E","")</f>
        <v/>
      </c>
      <c r="Y33" s="365" t="str">
        <f>IF(Summary!$E$161="Y","R","")</f>
        <v/>
      </c>
      <c r="AA33" s="336"/>
      <c r="AB33" s="337"/>
      <c r="AC33" s="338"/>
    </row>
    <row r="34" spans="2:29" ht="12.95" customHeight="1" thickBot="1">
      <c r="B34" s="404"/>
      <c r="C34" s="414" t="s">
        <v>838</v>
      </c>
      <c r="D34" s="439" t="str">
        <f>IF(Badges!$E$861="A","/","")</f>
        <v/>
      </c>
      <c r="E34" s="439" t="str">
        <f>IF(Badges!$E$865="A","/","")</f>
        <v/>
      </c>
      <c r="F34" s="439" t="str">
        <f>IF(Badges!$E$869="A","/","")</f>
        <v/>
      </c>
      <c r="G34" s="439" t="str">
        <f>IF(Badges!$E$873="A","/","")</f>
        <v/>
      </c>
      <c r="H34" s="439" t="str">
        <f>IF(Badges!$E$877="A","/","")</f>
        <v/>
      </c>
      <c r="I34" s="362" t="str">
        <f>IF(Summary!$D$42="E","E","")</f>
        <v/>
      </c>
      <c r="J34" s="362" t="str">
        <f>IF(Summary!$E$42="Y","R","")</f>
        <v/>
      </c>
      <c r="L34" s="404"/>
      <c r="M34" s="419" t="s">
        <v>448</v>
      </c>
      <c r="N34" s="359" t="str">
        <f>IF(Badges!$E$368="A","/","")</f>
        <v/>
      </c>
      <c r="O34" s="359" t="str">
        <f>IF(Badges!$E$372="A","/","")</f>
        <v/>
      </c>
      <c r="P34" s="359" t="str">
        <f>IF(Badges!$E$376="A","/","")</f>
        <v/>
      </c>
      <c r="Q34" s="359" t="str">
        <f>IF(Badges!$E$380="A","/","")</f>
        <v/>
      </c>
      <c r="R34" s="359" t="str">
        <f>IF(Badges!$E$384="A","/","")</f>
        <v/>
      </c>
      <c r="S34" s="367" t="str">
        <f>IF(Summary!$D$19="E","E","")</f>
        <v/>
      </c>
      <c r="T34" s="367" t="str">
        <f>IF(Summary!$E$19="Y","R","")</f>
        <v/>
      </c>
      <c r="U34" s="716"/>
      <c r="W34" s="573" t="str">
        <f>'Fun Patches'!C35</f>
        <v>&lt;LIST PATCH HERE&gt;</v>
      </c>
      <c r="X34" s="365" t="str">
        <f>IF(Summary!$D$162="E","E","")</f>
        <v/>
      </c>
      <c r="Y34" s="365" t="str">
        <f>IF(Summary!$E$162="Y","R","")</f>
        <v/>
      </c>
      <c r="AA34" s="336"/>
      <c r="AB34" s="337"/>
      <c r="AC34" s="338"/>
    </row>
    <row r="35" spans="2:29" ht="12.95" customHeight="1">
      <c r="L35" s="404"/>
      <c r="M35" s="430" t="s">
        <v>249</v>
      </c>
      <c r="N35" s="361" t="str">
        <f>IF(Badges!$E$146="A","/","")</f>
        <v/>
      </c>
      <c r="O35" s="361" t="str">
        <f>IF(Badges!$E$148="A","/","")</f>
        <v/>
      </c>
      <c r="P35" s="361" t="str">
        <f>IF(Badges!$E$150="A","/","")</f>
        <v/>
      </c>
      <c r="Q35" s="361" t="str">
        <f>IF(Badges!$E$152="A","/","")</f>
        <v/>
      </c>
      <c r="R35" s="361" t="str">
        <f>IF(Badges!$E$154="A","/","")</f>
        <v/>
      </c>
      <c r="S35" s="370" t="str">
        <f>IF(Summary!$D$9="E","E","")</f>
        <v/>
      </c>
      <c r="T35" s="370" t="str">
        <f>IF(Summary!$E$9="Y","R","")</f>
        <v/>
      </c>
      <c r="U35" s="716"/>
      <c r="W35" s="573" t="str">
        <f>'Fun Patches'!C36</f>
        <v>&lt;LIST PATCH HERE&gt;</v>
      </c>
      <c r="X35" s="365" t="str">
        <f>IF(Summary!$D$163="E","E","")</f>
        <v/>
      </c>
      <c r="Y35" s="365" t="str">
        <f>IF(Summary!$E$163="Y","R","")</f>
        <v/>
      </c>
      <c r="AA35" s="336"/>
      <c r="AB35" s="337"/>
      <c r="AC35" s="338"/>
    </row>
    <row r="36" spans="2:29" ht="12.95" customHeight="1">
      <c r="L36" s="404"/>
      <c r="M36" s="423" t="s">
        <v>552</v>
      </c>
      <c r="N36" s="364" t="str">
        <f>IF(Badges!$E$481="A","/","")</f>
        <v/>
      </c>
      <c r="O36" s="364" t="str">
        <f>IF(Badges!$E$483="A","/","")</f>
        <v/>
      </c>
      <c r="P36" s="364" t="str">
        <f>IF(Badges!$E$485="A","/","")</f>
        <v/>
      </c>
      <c r="Q36" s="364" t="str">
        <f>IF(Badges!$E$487="A","/","")</f>
        <v/>
      </c>
      <c r="R36" s="364" t="str">
        <f>IF(Badges!$E$489="A","/","")</f>
        <v/>
      </c>
      <c r="S36" s="370" t="str">
        <f>IF(Summary!$D$24="E","E","")</f>
        <v/>
      </c>
      <c r="T36" s="370" t="str">
        <f>IF(Summary!$E$24="Y","R","")</f>
        <v/>
      </c>
      <c r="U36" s="716"/>
      <c r="W36" s="573" t="str">
        <f>'Fun Patches'!C37</f>
        <v>&lt;LIST PATCH HERE&gt;</v>
      </c>
      <c r="X36" s="365" t="str">
        <f>IF(Summary!$D$164="E","E","")</f>
        <v/>
      </c>
      <c r="Y36" s="365" t="str">
        <f>IF(Summary!$E$164="Y","R","")</f>
        <v/>
      </c>
      <c r="AA36" s="336"/>
      <c r="AB36" s="337"/>
      <c r="AC36" s="338"/>
    </row>
    <row r="37" spans="2:29" ht="12.95" customHeight="1" thickBot="1">
      <c r="B37" s="404"/>
      <c r="C37" s="430" t="s">
        <v>1162</v>
      </c>
      <c r="D37" s="361" t="str">
        <f>IF(Badges!$E$883="C","/","")</f>
        <v/>
      </c>
      <c r="E37" s="361" t="str">
        <f>IF(Badges!$E$884="C","/","")</f>
        <v/>
      </c>
      <c r="F37" s="361" t="str">
        <f>IF(Badges!$E$885="C","/","")</f>
        <v/>
      </c>
      <c r="G37" s="361" t="str">
        <f>IF(Badges!$E$886="C","/","")</f>
        <v/>
      </c>
      <c r="H37" s="361" t="str">
        <f>IF(Badges!$E$887="C","/","")</f>
        <v/>
      </c>
      <c r="I37" s="370" t="str">
        <f>IF(Summary!$D$44="E","E","")</f>
        <v/>
      </c>
      <c r="J37" s="370" t="str">
        <f>IF(Summary!$E$44="Y","R","")</f>
        <v/>
      </c>
      <c r="L37" s="404"/>
      <c r="M37" s="431" t="s">
        <v>775</v>
      </c>
      <c r="N37" s="359" t="str">
        <f>IF(Badges!$E$754="A","/","")</f>
        <v/>
      </c>
      <c r="O37" s="359" t="str">
        <f>IF(Badges!$E$756="A","/","")</f>
        <v/>
      </c>
      <c r="P37" s="359" t="str">
        <f>IF(Badges!$E$758="A","/","")</f>
        <v/>
      </c>
      <c r="Q37" s="359" t="str">
        <f>IF(Badges!$E$760="A","/","")</f>
        <v/>
      </c>
      <c r="R37" s="359" t="str">
        <f>IF(Badges!$E$762="A","/","")</f>
        <v/>
      </c>
      <c r="S37" s="371" t="str">
        <f>IF(Summary!$D$37="E","E","")</f>
        <v/>
      </c>
      <c r="T37" s="371" t="str">
        <f>IF(Summary!$E$37="Y","R","")</f>
        <v/>
      </c>
      <c r="U37" s="716"/>
      <c r="W37" s="573" t="str">
        <f>'Fun Patches'!C38</f>
        <v>&lt;LIST PATCH HERE&gt;</v>
      </c>
      <c r="X37" s="365" t="str">
        <f>IF(Summary!$D$165="E","E","")</f>
        <v/>
      </c>
      <c r="Y37" s="365" t="str">
        <f>IF(Summary!$E$165="Y","R","")</f>
        <v/>
      </c>
      <c r="AA37" s="336"/>
      <c r="AB37" s="337"/>
      <c r="AC37" s="338"/>
    </row>
    <row r="38" spans="2:29" ht="12.95" customHeight="1">
      <c r="B38" s="404"/>
      <c r="C38" s="423" t="s">
        <v>1163</v>
      </c>
      <c r="D38" s="361" t="str">
        <f>IF(Badges!$E$890="C","/","")</f>
        <v/>
      </c>
      <c r="E38" s="361" t="str">
        <f>IF(Badges!$E$891="C","/","")</f>
        <v/>
      </c>
      <c r="F38" s="361" t="str">
        <f>IF(Badges!$E$892="C","/","")</f>
        <v/>
      </c>
      <c r="G38" s="361" t="str">
        <f>IF(Badges!$E$893="C","/","")</f>
        <v/>
      </c>
      <c r="H38" s="361" t="str">
        <f>IF(Badges!$E$894="C","/","")</f>
        <v/>
      </c>
      <c r="I38" s="370" t="str">
        <f>IF(Summary!$D$45="E","E","")</f>
        <v/>
      </c>
      <c r="J38" s="370" t="str">
        <f>IF(Summary!$E$45="Y","R","")</f>
        <v/>
      </c>
      <c r="S38" s="427"/>
      <c r="T38" s="427"/>
      <c r="U38" s="716"/>
      <c r="W38" s="573" t="str">
        <f>'Fun Patches'!C39</f>
        <v>&lt;LIST PATCH HERE&gt;</v>
      </c>
      <c r="X38" s="365" t="str">
        <f>IF(Summary!$D$166="E","E","")</f>
        <v/>
      </c>
      <c r="Y38" s="365" t="str">
        <f>IF(Summary!$E$166="Y","R","")</f>
        <v/>
      </c>
      <c r="AA38" s="336"/>
      <c r="AB38" s="337"/>
      <c r="AC38" s="338"/>
    </row>
    <row r="39" spans="2:29" ht="12.95" customHeight="1" thickBot="1">
      <c r="B39" s="404"/>
      <c r="C39" s="432" t="s">
        <v>1164</v>
      </c>
      <c r="D39" s="359" t="str">
        <f>IF(Badges!$E$897="C","/","")</f>
        <v/>
      </c>
      <c r="E39" s="359" t="str">
        <f>IF(Badges!$E$898="C","/","")</f>
        <v/>
      </c>
      <c r="F39" s="359" t="str">
        <f>IF(Badges!$E$899="C","/","")</f>
        <v/>
      </c>
      <c r="G39" s="359" t="str">
        <f>IF(Badges!$E$900="C","/","")</f>
        <v/>
      </c>
      <c r="H39" s="359" t="str">
        <f>IF(Badges!$E$901="C","/","")</f>
        <v/>
      </c>
      <c r="I39" s="367" t="str">
        <f>IF(Summary!$D$46="E","E","")</f>
        <v/>
      </c>
      <c r="J39" s="367" t="str">
        <f>IF(Summary!$E$46="Y","R","")</f>
        <v/>
      </c>
      <c r="S39" s="427"/>
      <c r="T39" s="427"/>
      <c r="U39" s="716"/>
      <c r="W39" s="573" t="str">
        <f>'Fun Patches'!C40</f>
        <v>&lt;LIST PATCH HERE&gt;</v>
      </c>
      <c r="X39" s="365" t="str">
        <f>IF(Summary!$D$167="E","E","")</f>
        <v/>
      </c>
      <c r="Y39" s="365" t="str">
        <f>IF(Summary!$E$167="Y","R","")</f>
        <v/>
      </c>
      <c r="AA39" s="336"/>
      <c r="AB39" s="337"/>
      <c r="AC39" s="338"/>
    </row>
    <row r="40" spans="2:29" ht="12.95" customHeight="1">
      <c r="B40" s="404"/>
      <c r="C40" s="430" t="s">
        <v>1165</v>
      </c>
      <c r="D40" s="361" t="str">
        <f>IF(Badges!$E$905="C","/","")</f>
        <v/>
      </c>
      <c r="E40" s="361" t="str">
        <f>IF(Badges!$E$906="C","/","")</f>
        <v/>
      </c>
      <c r="F40" s="361" t="str">
        <f>IF(Badges!$E$907="C","/","")</f>
        <v/>
      </c>
      <c r="G40" s="361" t="str">
        <f>IF(Badges!$E$908="C","/","")</f>
        <v/>
      </c>
      <c r="H40" s="361" t="str">
        <f>IF(Badges!$E$909="C","/","")</f>
        <v/>
      </c>
      <c r="I40" s="370" t="str">
        <f>IF(Summary!$D$48="E","E","")</f>
        <v/>
      </c>
      <c r="J40" s="370" t="str">
        <f>IF(Summary!$E$48="Y","R","")</f>
        <v/>
      </c>
      <c r="L40" s="404"/>
      <c r="M40" s="428" t="s">
        <v>1182</v>
      </c>
      <c r="N40" s="361" t="str">
        <f>IF('Age-Level'!$E$75="A","/","")</f>
        <v/>
      </c>
      <c r="O40" s="361" t="str">
        <f>IF('Age-Level'!$E$79="A","/","")</f>
        <v/>
      </c>
      <c r="P40" s="361" t="str">
        <f>IF('Age-Level'!$E$83="A","/","")</f>
        <v/>
      </c>
      <c r="Q40" s="361" t="str">
        <f>IF('Age-Level'!$E$88="A","/","")</f>
        <v/>
      </c>
      <c r="R40" s="361" t="str">
        <f>IF('Age-Level'!$E$90="A","/","")</f>
        <v/>
      </c>
      <c r="S40" s="370" t="str">
        <f>IF(Summary!$D$113="E","E","")</f>
        <v/>
      </c>
      <c r="T40" s="370" t="str">
        <f>IF(Summary!$E$113="Y","R","")</f>
        <v/>
      </c>
      <c r="U40" s="716"/>
      <c r="W40" s="573" t="str">
        <f>'Fun Patches'!C41</f>
        <v>&lt;LIST PATCH HERE&gt;</v>
      </c>
      <c r="X40" s="365" t="str">
        <f>IF(Summary!$D$168="E","E","")</f>
        <v/>
      </c>
      <c r="Y40" s="365" t="str">
        <f>IF(Summary!$E$168="Y","R","")</f>
        <v/>
      </c>
      <c r="AA40" s="336"/>
      <c r="AB40" s="337"/>
      <c r="AC40" s="338"/>
    </row>
    <row r="41" spans="2:29" ht="12.95" customHeight="1">
      <c r="B41" s="404"/>
      <c r="C41" s="423" t="s">
        <v>1166</v>
      </c>
      <c r="D41" s="361" t="str">
        <f>IF(Badges!$E$912="C","/","")</f>
        <v/>
      </c>
      <c r="E41" s="361" t="str">
        <f>IF(Badges!$E$913="C","/","")</f>
        <v/>
      </c>
      <c r="F41" s="361" t="str">
        <f>IF(Badges!$E$914="C","/","")</f>
        <v/>
      </c>
      <c r="G41" s="361" t="str">
        <f>IF(Badges!$E$915="C","/","")</f>
        <v/>
      </c>
      <c r="H41" s="361" t="str">
        <f>IF(Badges!$E$916="C","/","")</f>
        <v/>
      </c>
      <c r="I41" s="370" t="str">
        <f>IF(Summary!$D$49="E","E","")</f>
        <v/>
      </c>
      <c r="J41" s="370" t="str">
        <f>IF(Summary!$E$49="Y","R","")</f>
        <v/>
      </c>
      <c r="L41" s="404"/>
      <c r="M41" s="411" t="s">
        <v>1183</v>
      </c>
      <c r="N41" s="361" t="str">
        <f>IF('Age-Level'!$E$93="A","/","")</f>
        <v/>
      </c>
      <c r="O41" s="361" t="str">
        <f>IF('Age-Level'!$E$97="A","/","")</f>
        <v/>
      </c>
      <c r="P41" s="361" t="str">
        <f>IF('Age-Level'!$E$101="A","/","")</f>
        <v/>
      </c>
      <c r="Q41" s="361" t="str">
        <f>IF('Age-Level'!$E$106="A","/","")</f>
        <v/>
      </c>
      <c r="R41" s="361" t="str">
        <f>IF('Age-Level'!$E$108="A","/","")</f>
        <v/>
      </c>
      <c r="S41" s="370" t="str">
        <f>IF(Summary!$D$114="E","E","")</f>
        <v/>
      </c>
      <c r="T41" s="370" t="str">
        <f>IF(Summary!$E$114="Y","R","")</f>
        <v/>
      </c>
      <c r="U41" s="716"/>
      <c r="W41" s="573" t="str">
        <f>'Fun Patches'!C42</f>
        <v>&lt;LIST PATCH HERE&gt;</v>
      </c>
      <c r="X41" s="365" t="str">
        <f>IF(Summary!$D$169="E","E","")</f>
        <v/>
      </c>
      <c r="Y41" s="365" t="str">
        <f>IF(Summary!$E$169="Y","R","")</f>
        <v/>
      </c>
      <c r="AA41" s="336"/>
      <c r="AB41" s="337"/>
      <c r="AC41" s="338"/>
    </row>
    <row r="42" spans="2:29" ht="12.95" customHeight="1" thickBot="1">
      <c r="B42" s="404"/>
      <c r="C42" s="432" t="s">
        <v>1167</v>
      </c>
      <c r="D42" s="359" t="str">
        <f>IF(Badges!$E$919="C","/","")</f>
        <v/>
      </c>
      <c r="E42" s="359" t="str">
        <f>IF(Badges!$E$920="C","/","")</f>
        <v/>
      </c>
      <c r="F42" s="359" t="str">
        <f>IF(Badges!$E$921="C","/","")</f>
        <v/>
      </c>
      <c r="G42" s="359" t="str">
        <f>IF(Badges!$E$922="C","/","")</f>
        <v/>
      </c>
      <c r="H42" s="359" t="str">
        <f>IF(Badges!$E$923="C","/","")</f>
        <v/>
      </c>
      <c r="I42" s="367" t="str">
        <f>IF(Summary!$D$50="E","E","")</f>
        <v/>
      </c>
      <c r="J42" s="367" t="str">
        <f>IF(Summary!$E$50="Y","R","")</f>
        <v/>
      </c>
      <c r="L42" s="404"/>
      <c r="M42" s="416" t="s">
        <v>1184</v>
      </c>
      <c r="N42" s="359" t="str">
        <f>IF('Age-Level'!$E$111="A","/","")</f>
        <v/>
      </c>
      <c r="O42" s="359" t="str">
        <f>IF('Age-Level'!$E$115="A","/","")</f>
        <v/>
      </c>
      <c r="P42" s="359" t="str">
        <f>IF('Age-Level'!$E$119="A","/","")</f>
        <v/>
      </c>
      <c r="Q42" s="359" t="str">
        <f>IF('Age-Level'!$E$124="A","/","")</f>
        <v/>
      </c>
      <c r="R42" s="359" t="str">
        <f>IF('Age-Level'!$E$126="A","/","")</f>
        <v/>
      </c>
      <c r="S42" s="367" t="str">
        <f>IF(Summary!$D$115="E","E","")</f>
        <v/>
      </c>
      <c r="T42" s="367" t="str">
        <f>IF(Summary!$E$115="Y","R","")</f>
        <v/>
      </c>
      <c r="U42" s="716"/>
      <c r="W42" s="573" t="str">
        <f>'Fun Patches'!C43</f>
        <v>&lt;LIST PATCH HERE&gt;</v>
      </c>
      <c r="X42" s="365" t="str">
        <f>IF(Summary!$D$170="E","E","")</f>
        <v/>
      </c>
      <c r="Y42" s="365" t="str">
        <f>IF(Summary!$E$170="Y","R","")</f>
        <v/>
      </c>
      <c r="AA42" s="336"/>
      <c r="AB42" s="337"/>
      <c r="AC42" s="338"/>
    </row>
    <row r="43" spans="2:29" ht="12.95" customHeight="1">
      <c r="B43" s="404"/>
      <c r="C43" s="430" t="s">
        <v>1169</v>
      </c>
      <c r="D43" s="361" t="str">
        <f>IF(Badges!$E$927="C","/","")</f>
        <v/>
      </c>
      <c r="E43" s="361" t="str">
        <f>IF(Badges!$E$928="C","/","")</f>
        <v/>
      </c>
      <c r="F43" s="361" t="str">
        <f>IF(Badges!$E$929="C","/","")</f>
        <v/>
      </c>
      <c r="G43" s="361" t="str">
        <f>IF(Badges!$E$930="C","/","")</f>
        <v/>
      </c>
      <c r="H43" s="361" t="str">
        <f>IF(Badges!$E$931="C","/","")</f>
        <v/>
      </c>
      <c r="I43" s="370" t="str">
        <f>IF(Summary!$D$52="E","E","")</f>
        <v/>
      </c>
      <c r="J43" s="370" t="str">
        <f>IF(Summary!$E$52="Y","R","")</f>
        <v/>
      </c>
      <c r="L43" s="404"/>
      <c r="M43" s="429" t="s">
        <v>1185</v>
      </c>
      <c r="N43" s="361" t="str">
        <f>IF('Age-Level'!$E$129="A","/","")</f>
        <v/>
      </c>
      <c r="O43" s="361" t="str">
        <f>IF('Age-Level'!$E$133="A","/","")</f>
        <v/>
      </c>
      <c r="P43" s="361" t="str">
        <f>IF('Age-Level'!$E$137="A","/","")</f>
        <v/>
      </c>
      <c r="Q43" s="361" t="str">
        <f>IF('Age-Level'!$E$142="A","/","")</f>
        <v/>
      </c>
      <c r="R43" s="361" t="str">
        <f>IF('Age-Level'!$E$144="A","/","")</f>
        <v/>
      </c>
      <c r="S43" s="370" t="str">
        <f>IF(Summary!$D$116="E","E","")</f>
        <v/>
      </c>
      <c r="T43" s="370" t="str">
        <f>IF(Summary!$E$116="Y","R","")</f>
        <v/>
      </c>
      <c r="U43" s="716"/>
      <c r="W43" s="573" t="str">
        <f>'Fun Patches'!C44</f>
        <v>&lt;LIST PATCH HERE&gt;</v>
      </c>
      <c r="X43" s="365" t="str">
        <f>IF(Summary!$D$171="E","E","")</f>
        <v/>
      </c>
      <c r="Y43" s="365" t="str">
        <f>IF(Summary!$E$171="Y","R","")</f>
        <v/>
      </c>
      <c r="AA43" s="336"/>
      <c r="AB43" s="337"/>
      <c r="AC43" s="338"/>
    </row>
    <row r="44" spans="2:29" ht="12.95" customHeight="1">
      <c r="B44" s="404"/>
      <c r="C44" s="423" t="s">
        <v>1170</v>
      </c>
      <c r="D44" s="361" t="str">
        <f>IF(Badges!$E$934="C","/","")</f>
        <v/>
      </c>
      <c r="E44" s="361" t="str">
        <f>IF(Badges!$E$935="C","/","")</f>
        <v/>
      </c>
      <c r="F44" s="361" t="str">
        <f>IF(Badges!$E$936="C","/","")</f>
        <v/>
      </c>
      <c r="G44" s="361" t="str">
        <f>IF(Badges!$E$937="C","/","")</f>
        <v/>
      </c>
      <c r="H44" s="361" t="str">
        <f>IF(Badges!$E$938="C","/","")</f>
        <v/>
      </c>
      <c r="I44" s="370" t="str">
        <f>IF(Summary!$D$53="E","E","")</f>
        <v/>
      </c>
      <c r="J44" s="370" t="str">
        <f>IF(Summary!$E$53="Y","R","")</f>
        <v/>
      </c>
      <c r="L44" s="404"/>
      <c r="M44" s="411" t="s">
        <v>1186</v>
      </c>
      <c r="N44" s="361" t="str">
        <f>IF('Age-Level'!$E$147="A","/","")</f>
        <v/>
      </c>
      <c r="O44" s="361" t="str">
        <f>IF('Age-Level'!$E$151="A","/","")</f>
        <v/>
      </c>
      <c r="P44" s="361" t="str">
        <f>IF('Age-Level'!$E$155="A","/","")</f>
        <v/>
      </c>
      <c r="Q44" s="361" t="str">
        <f>IF('Age-Level'!$E$160="A","/","")</f>
        <v/>
      </c>
      <c r="R44" s="361" t="str">
        <f>IF('Age-Level'!$E$162="A","/","")</f>
        <v/>
      </c>
      <c r="S44" s="370" t="str">
        <f>IF(Summary!$D$117="E","E","")</f>
        <v/>
      </c>
      <c r="T44" s="370" t="str">
        <f>IF(Summary!$E$117="Y","R","")</f>
        <v/>
      </c>
      <c r="U44" s="716"/>
      <c r="W44" s="573" t="str">
        <f>'Fun Patches'!C45</f>
        <v>&lt;LIST PATCH HERE&gt;</v>
      </c>
      <c r="X44" s="365" t="str">
        <f>IF(Summary!$D$172="E","E","")</f>
        <v/>
      </c>
      <c r="Y44" s="365" t="str">
        <f>IF(Summary!$E$172="Y","R","")</f>
        <v/>
      </c>
      <c r="AA44" s="336"/>
      <c r="AB44" s="337"/>
      <c r="AC44" s="338"/>
    </row>
    <row r="45" spans="2:29" ht="12.95" customHeight="1" thickBot="1">
      <c r="B45" s="404"/>
      <c r="C45" s="431" t="s">
        <v>1171</v>
      </c>
      <c r="D45" s="361" t="str">
        <f>IF(Badges!$E$941="C","/","")</f>
        <v/>
      </c>
      <c r="E45" s="361" t="str">
        <f>IF(Badges!$E$942="C","/","")</f>
        <v/>
      </c>
      <c r="F45" s="361" t="str">
        <f>IF(Badges!$E$943="C","/","")</f>
        <v/>
      </c>
      <c r="G45" s="361" t="str">
        <f>IF(Badges!$E$944="C","/","")</f>
        <v/>
      </c>
      <c r="H45" s="361" t="str">
        <f>IF(Badges!$E$945="C","/","")</f>
        <v/>
      </c>
      <c r="I45" s="370" t="str">
        <f>IF(Summary!$D$54="E","E","")</f>
        <v/>
      </c>
      <c r="J45" s="370" t="str">
        <f>IF(Summary!$E$54="Y","R","")</f>
        <v/>
      </c>
      <c r="L45" s="404"/>
      <c r="M45" s="416" t="s">
        <v>1187</v>
      </c>
      <c r="N45" s="359" t="str">
        <f>IF('Age-Level'!$E$165="A","/","")</f>
        <v/>
      </c>
      <c r="O45" s="359" t="str">
        <f>IF('Age-Level'!$E$169="A","/","")</f>
        <v/>
      </c>
      <c r="P45" s="359" t="str">
        <f>IF('Age-Level'!$E$173="A","/","")</f>
        <v/>
      </c>
      <c r="Q45" s="359" t="str">
        <f>IF('Age-Level'!$E$178="A","/","")</f>
        <v/>
      </c>
      <c r="R45" s="359" t="str">
        <f>IF('Age-Level'!$E$180="A","/","")</f>
        <v/>
      </c>
      <c r="S45" s="367" t="str">
        <f>IF(Summary!$D$118="E","E","")</f>
        <v/>
      </c>
      <c r="T45" s="367" t="str">
        <f>IF(Summary!$E$118="Y","R","")</f>
        <v/>
      </c>
      <c r="U45" s="716"/>
      <c r="W45" s="573" t="str">
        <f>'Fun Patches'!C46</f>
        <v>&lt;LIST PATCH HERE&gt;</v>
      </c>
      <c r="X45" s="365" t="str">
        <f>IF(Summary!$D$173="E","E","")</f>
        <v/>
      </c>
      <c r="Y45" s="365" t="str">
        <f>IF(Summary!$E$173="Y","R","")</f>
        <v/>
      </c>
      <c r="AA45" s="336"/>
      <c r="AB45" s="337"/>
      <c r="AC45" s="338"/>
    </row>
    <row r="46" spans="2:29" ht="12.95" customHeight="1">
      <c r="L46" s="404"/>
      <c r="M46" s="392" t="s">
        <v>1188</v>
      </c>
      <c r="N46" s="401"/>
      <c r="O46" s="401"/>
      <c r="P46" s="361" t="str">
        <f>IF(Bridging!$E$10="A","/","")</f>
        <v/>
      </c>
      <c r="Q46" s="361" t="str">
        <f>IF(Bridging!$E$14="A","/","")</f>
        <v/>
      </c>
      <c r="R46" s="361" t="str">
        <f>IF(Bridging!$E$16="A","/","")</f>
        <v/>
      </c>
      <c r="S46" s="370" t="str">
        <f>IF(Summary!$D$130="E","E","")</f>
        <v/>
      </c>
      <c r="T46" s="370" t="str">
        <f>IF(Summary!$E$130="Y","R","")</f>
        <v/>
      </c>
      <c r="U46" s="716"/>
      <c r="W46" s="573" t="str">
        <f>'Fun Patches'!C47</f>
        <v>&lt;LIST PATCH HERE&gt;</v>
      </c>
      <c r="X46" s="365" t="str">
        <f>IF(Summary!$D$174="E","E","")</f>
        <v/>
      </c>
      <c r="Y46" s="365" t="str">
        <f>IF(Summary!$E$174="Y","R","")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IF(Summary!$D$175="E","E","")</f>
        <v/>
      </c>
      <c r="Y47" s="365" t="str">
        <f>IF(Summary!$E$175="Y","R","")</f>
        <v/>
      </c>
      <c r="AA47" s="336"/>
      <c r="AB47" s="337"/>
      <c r="AC47" s="338"/>
    </row>
    <row r="48" spans="2:29" ht="12.95" customHeight="1" thickBot="1">
      <c r="B48" s="404"/>
      <c r="C48" s="428" t="s">
        <v>1172</v>
      </c>
      <c r="D48" s="361" t="str">
        <f>IF('Age-Level'!$E6="C","/","")</f>
        <v/>
      </c>
      <c r="E48" s="361" t="str">
        <f>IF('Age-Level'!$E6="C","/","")</f>
        <v/>
      </c>
      <c r="F48" s="361" t="str">
        <f>IF('Age-Level'!$E6="C","/","")</f>
        <v/>
      </c>
      <c r="G48" s="361" t="str">
        <f>IF('Age-Level'!$E6="C","/","")</f>
        <v/>
      </c>
      <c r="H48" s="361" t="str">
        <f>IF('Age-Level'!$E6="C","/","")</f>
        <v/>
      </c>
      <c r="I48" s="370" t="str">
        <f>IF(Summary!$D$101="E","E","")</f>
        <v/>
      </c>
      <c r="J48" s="370" t="str">
        <f>IF(Summary!$E$101="Y","R","")</f>
        <v/>
      </c>
      <c r="L48" s="712"/>
      <c r="M48" s="712"/>
      <c r="N48" s="712"/>
      <c r="O48" s="712"/>
      <c r="P48" s="712"/>
      <c r="Q48" s="712"/>
      <c r="R48" s="712"/>
      <c r="S48" s="437"/>
      <c r="T48" s="437"/>
      <c r="U48" s="716"/>
      <c r="W48" s="573" t="str">
        <f>'Fun Patches'!C49</f>
        <v>&lt;LIST PATCH HERE&gt;</v>
      </c>
      <c r="X48" s="365" t="str">
        <f>IF(Summary!$D$176="E","E","")</f>
        <v/>
      </c>
      <c r="Y48" s="365" t="str">
        <f>IF(Summary!$E$176="Y","R","")</f>
        <v/>
      </c>
      <c r="AA48" s="336"/>
      <c r="AB48" s="337"/>
      <c r="AC48" s="338"/>
    </row>
    <row r="49" spans="2:29" ht="12.95" customHeight="1">
      <c r="B49" s="404"/>
      <c r="C49" s="411" t="s">
        <v>1173</v>
      </c>
      <c r="D49" s="361" t="str">
        <f>IF('Age-Level'!$E13="C","/","")</f>
        <v/>
      </c>
      <c r="E49" s="361" t="str">
        <f>IF('Age-Level'!$E13="C","/","")</f>
        <v/>
      </c>
      <c r="F49" s="361" t="str">
        <f>IF('Age-Level'!$E13="C","/","")</f>
        <v/>
      </c>
      <c r="G49" s="361" t="str">
        <f>IF('Age-Level'!$E13="C","/","")</f>
        <v/>
      </c>
      <c r="H49" s="361" t="str">
        <f>IF('Age-Level'!$E13="C","/","")</f>
        <v/>
      </c>
      <c r="I49" s="370" t="str">
        <f>IF(Summary!$D$102="E","E","")</f>
        <v/>
      </c>
      <c r="J49" s="370" t="str">
        <f>IF(Summary!$E$102="Y","R","")</f>
        <v/>
      </c>
      <c r="L49" s="705" t="str">
        <f>'Council Own'!B6</f>
        <v>&lt;&lt;List Badge 1 Here&gt;&gt;</v>
      </c>
      <c r="M49" s="705"/>
      <c r="N49" s="705"/>
      <c r="O49" s="705"/>
      <c r="P49" s="705"/>
      <c r="Q49" s="705"/>
      <c r="R49" s="710"/>
      <c r="S49" s="363" t="str">
        <f>IF(Summary!$D$85="E","E","")</f>
        <v/>
      </c>
      <c r="T49" s="363" t="str">
        <f>IF(Summary!$E$85="Y","R","")</f>
        <v/>
      </c>
      <c r="U49" s="716"/>
      <c r="W49" s="573" t="str">
        <f>'Fun Patches'!C50</f>
        <v>&lt;LIST PATCH HERE&gt;</v>
      </c>
      <c r="X49" s="365" t="str">
        <f>IF(Summary!$D$177="E","E","")</f>
        <v/>
      </c>
      <c r="Y49" s="365" t="str">
        <f>IF(Summary!$E$177="Y","R","")</f>
        <v/>
      </c>
      <c r="AA49" s="336"/>
      <c r="AB49" s="337"/>
      <c r="AC49" s="338"/>
    </row>
    <row r="50" spans="2:29" ht="12.95" customHeight="1" thickBot="1">
      <c r="B50" s="404"/>
      <c r="C50" s="424" t="s">
        <v>1174</v>
      </c>
      <c r="D50" s="359" t="str">
        <f>IF('Age-Level'!$E20="C","/","")</f>
        <v/>
      </c>
      <c r="E50" s="359" t="str">
        <f>IF('Age-Level'!$E20="C","/","")</f>
        <v/>
      </c>
      <c r="F50" s="359" t="str">
        <f>IF('Age-Level'!$E20="C","/","")</f>
        <v/>
      </c>
      <c r="G50" s="359" t="str">
        <f>IF('Age-Level'!$E20="C","/","")</f>
        <v/>
      </c>
      <c r="H50" s="359" t="str">
        <f>IF('Age-Level'!$E20="C","/","")</f>
        <v/>
      </c>
      <c r="I50" s="367" t="str">
        <f>IF(Summary!$D$103="E","E","")</f>
        <v/>
      </c>
      <c r="J50" s="367" t="str">
        <f>IF(Summary!$E$103="Y","R","")</f>
        <v/>
      </c>
      <c r="L50" s="705" t="str">
        <f>'Council Own'!B30</f>
        <v>&lt;&lt;List Badge 2 Here&gt;&gt;</v>
      </c>
      <c r="M50" s="705"/>
      <c r="N50" s="705"/>
      <c r="O50" s="705"/>
      <c r="P50" s="705"/>
      <c r="Q50" s="705"/>
      <c r="R50" s="710"/>
      <c r="S50" s="365" t="str">
        <f>IF(Summary!$D$86="E","E","")</f>
        <v/>
      </c>
      <c r="T50" s="365" t="str">
        <f>IF(Summary!$E$86="Y","R","")</f>
        <v/>
      </c>
      <c r="U50" s="716"/>
      <c r="W50" s="573" t="str">
        <f>'Fun Patches'!C51</f>
        <v>&lt;LIST PATCH HERE&gt;</v>
      </c>
      <c r="X50" s="365" t="str">
        <f>IF(Summary!$D$178="E","E","")</f>
        <v/>
      </c>
      <c r="Y50" s="365" t="str">
        <f>IF(Summary!$E$178="Y","R","")</f>
        <v/>
      </c>
      <c r="AA50" s="336"/>
      <c r="AB50" s="337"/>
      <c r="AC50" s="338"/>
    </row>
    <row r="51" spans="2:29" ht="12.95" customHeight="1">
      <c r="B51" s="404"/>
      <c r="C51" s="429" t="s">
        <v>1175</v>
      </c>
      <c r="D51" s="361" t="str">
        <f>IF('Age-Level'!$E27="C","/","")</f>
        <v/>
      </c>
      <c r="E51" s="361" t="str">
        <f>IF('Age-Level'!$E27="C","/","")</f>
        <v/>
      </c>
      <c r="F51" s="361" t="str">
        <f>IF('Age-Level'!$E27="C","/","")</f>
        <v/>
      </c>
      <c r="G51" s="361" t="str">
        <f>IF('Age-Level'!$E27="C","/","")</f>
        <v/>
      </c>
      <c r="H51" s="361" t="str">
        <f>IF('Age-Level'!$E27="C","/","")</f>
        <v/>
      </c>
      <c r="I51" s="370" t="str">
        <f>IF(Summary!$D$104="E","E","")</f>
        <v/>
      </c>
      <c r="J51" s="370" t="str">
        <f>IF(Summary!$E$104="Y","R","")</f>
        <v/>
      </c>
      <c r="L51" s="705" t="str">
        <f>'Council Own'!B54</f>
        <v>&lt;&lt;List Badge 3 Here&gt;&gt;</v>
      </c>
      <c r="M51" s="705"/>
      <c r="N51" s="705"/>
      <c r="O51" s="705"/>
      <c r="P51" s="705"/>
      <c r="Q51" s="705"/>
      <c r="R51" s="710"/>
      <c r="S51" s="365" t="str">
        <f>IF(Summary!$D$87="E","E","")</f>
        <v/>
      </c>
      <c r="T51" s="365" t="str">
        <f>IF(Summary!$E$87="Y","R","")</f>
        <v/>
      </c>
      <c r="U51" s="716"/>
      <c r="W51" s="573" t="str">
        <f>'Fun Patches'!C52</f>
        <v>&lt;LIST PATCH HERE&gt;</v>
      </c>
      <c r="X51" s="365" t="str">
        <f>IF(Summary!$D$179="E","E","")</f>
        <v/>
      </c>
      <c r="Y51" s="365" t="str">
        <f>IF(Summary!$E$179="Y","R","")</f>
        <v/>
      </c>
      <c r="AA51" s="336"/>
      <c r="AB51" s="337"/>
      <c r="AC51" s="338"/>
    </row>
    <row r="52" spans="2:29" ht="12.95" customHeight="1">
      <c r="B52" s="404"/>
      <c r="C52" s="411" t="s">
        <v>1176</v>
      </c>
      <c r="D52" s="361" t="str">
        <f>IF('Age-Level'!$E34="C","/","")</f>
        <v/>
      </c>
      <c r="E52" s="361" t="str">
        <f>IF('Age-Level'!$E34="C","/","")</f>
        <v/>
      </c>
      <c r="F52" s="361" t="str">
        <f>IF('Age-Level'!$E34="C","/","")</f>
        <v/>
      </c>
      <c r="G52" s="361" t="str">
        <f>IF('Age-Level'!$E34="C","/","")</f>
        <v/>
      </c>
      <c r="H52" s="361" t="str">
        <f>IF('Age-Level'!$E34="C","/","")</f>
        <v/>
      </c>
      <c r="I52" s="370" t="str">
        <f>IF(Summary!$D$105="E","E","")</f>
        <v/>
      </c>
      <c r="J52" s="370" t="str">
        <f>IF(Summary!$E$105="Y","R","")</f>
        <v/>
      </c>
      <c r="L52" s="705" t="str">
        <f>'Council Own'!B78</f>
        <v>&lt;&lt;List Badge 4 Here&gt;&gt;</v>
      </c>
      <c r="M52" s="705"/>
      <c r="N52" s="705"/>
      <c r="O52" s="705"/>
      <c r="P52" s="705"/>
      <c r="Q52" s="705"/>
      <c r="R52" s="710"/>
      <c r="S52" s="365" t="str">
        <f>IF(Summary!$D$88="E","E","")</f>
        <v/>
      </c>
      <c r="T52" s="365" t="str">
        <f>IF(Summary!$E$88="Y","R","")</f>
        <v/>
      </c>
      <c r="U52" s="716"/>
      <c r="W52" s="573" t="str">
        <f>'Fun Patches'!C53</f>
        <v>&lt;LIST PATCH HERE&gt;</v>
      </c>
      <c r="X52" s="365" t="str">
        <f>IF(Summary!$D$180="E","E","")</f>
        <v/>
      </c>
      <c r="Y52" s="365" t="str">
        <f>IF(Summary!$E$180="Y","R","")</f>
        <v/>
      </c>
      <c r="AA52" s="336"/>
      <c r="AB52" s="337"/>
      <c r="AC52" s="338"/>
    </row>
    <row r="53" spans="2:29" ht="12.95" customHeight="1" thickBot="1">
      <c r="B53" s="404"/>
      <c r="C53" s="416" t="s">
        <v>1177</v>
      </c>
      <c r="D53" s="359" t="str">
        <f>IF('Age-Level'!$E41="C","/","")</f>
        <v/>
      </c>
      <c r="E53" s="359" t="str">
        <f>IF('Age-Level'!$E41="C","/","")</f>
        <v/>
      </c>
      <c r="F53" s="359" t="str">
        <f>IF('Age-Level'!$E41="C","/","")</f>
        <v/>
      </c>
      <c r="G53" s="359" t="str">
        <f>IF('Age-Level'!$E41="C","/","")</f>
        <v/>
      </c>
      <c r="H53" s="359" t="str">
        <f>IF('Age-Level'!$E41="C","/","")</f>
        <v/>
      </c>
      <c r="I53" s="367" t="str">
        <f>IF(Summary!$D$106="E","E","")</f>
        <v/>
      </c>
      <c r="J53" s="367" t="str">
        <f>IF(Summary!$E$106="Y","R","")</f>
        <v/>
      </c>
      <c r="L53" s="707" t="str">
        <f>'Council Own'!B102</f>
        <v>&lt;&lt;List Badge 5 Here&gt;&gt;</v>
      </c>
      <c r="M53" s="707"/>
      <c r="N53" s="707"/>
      <c r="O53" s="707"/>
      <c r="P53" s="707"/>
      <c r="Q53" s="707"/>
      <c r="R53" s="713"/>
      <c r="S53" s="372" t="str">
        <f>IF(Summary!$D$89="E","E","")</f>
        <v/>
      </c>
      <c r="T53" s="372" t="str">
        <f>IF(Summary!$E$89="Y","R","")</f>
        <v/>
      </c>
      <c r="U53" s="716"/>
      <c r="W53" s="573" t="str">
        <f>'Fun Patches'!C54</f>
        <v>&lt;LIST PATCH HERE&gt;</v>
      </c>
      <c r="X53" s="372" t="str">
        <f>IF(Summary!$D$181="E","E","")</f>
        <v/>
      </c>
      <c r="Y53" s="372" t="str">
        <f>IF(Summary!$E$181="Y","R","")</f>
        <v/>
      </c>
      <c r="AA53" s="336"/>
      <c r="AB53" s="337"/>
      <c r="AC53" s="338"/>
    </row>
    <row r="54" spans="2:29" ht="12.95" customHeight="1">
      <c r="B54" s="404"/>
      <c r="C54" s="429" t="s">
        <v>1050</v>
      </c>
      <c r="D54" s="368" t="str">
        <f>IF('Age-Level'!$E48="C","/","")</f>
        <v/>
      </c>
      <c r="E54" s="368" t="str">
        <f>IF('Age-Level'!$E48="C","/","")</f>
        <v/>
      </c>
      <c r="F54" s="368" t="str">
        <f>IF('Age-Level'!$E48="C","/","")</f>
        <v/>
      </c>
      <c r="G54" s="368" t="str">
        <f>IF('Age-Level'!$E48="C","/","")</f>
        <v/>
      </c>
      <c r="H54" s="368" t="str">
        <f>IF('Age-Level'!$E48="C","/","")</f>
        <v/>
      </c>
      <c r="I54" s="370" t="str">
        <f>IF(Summary!$D$107="E","E","")</f>
        <v/>
      </c>
      <c r="J54" s="370" t="str">
        <f>IF(Summary!$E$107="Y","R","")</f>
        <v/>
      </c>
      <c r="L54" s="707" t="str">
        <f>'Council Own'!B126</f>
        <v>&lt;&lt;List Badge 6 Here&gt;&gt;</v>
      </c>
      <c r="M54" s="707"/>
      <c r="N54" s="707"/>
      <c r="O54" s="707"/>
      <c r="P54" s="707"/>
      <c r="Q54" s="707"/>
      <c r="R54" s="713"/>
      <c r="S54" s="372" t="str">
        <f>IF(Summary!$D$90="E","E","")</f>
        <v/>
      </c>
      <c r="T54" s="372" t="str">
        <f>IF(Summary!$E$90="Y","R","")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IF(Summary!$D$108="E","E","")</f>
        <v/>
      </c>
      <c r="J55" s="367" t="str">
        <f>IF(Summary!$E$108="Y","R","")</f>
        <v/>
      </c>
      <c r="L55" s="707" t="str">
        <f>'Council Own'!B150</f>
        <v>&lt;&lt;List Badge 7 Here&gt;&gt;</v>
      </c>
      <c r="M55" s="707"/>
      <c r="N55" s="707"/>
      <c r="O55" s="707"/>
      <c r="P55" s="707"/>
      <c r="Q55" s="707"/>
      <c r="R55" s="713"/>
      <c r="S55" s="372" t="str">
        <f>IF(Summary!$D$91="E","E","")</f>
        <v/>
      </c>
      <c r="T55" s="372" t="str">
        <f>IF(Summary!$E$91="Y","R","")</f>
        <v/>
      </c>
      <c r="U55" s="716"/>
      <c r="W55" s="572"/>
      <c r="X55" s="437"/>
      <c r="Y55" s="437"/>
      <c r="AA55" s="336"/>
      <c r="AB55" s="337"/>
      <c r="AC55" s="338"/>
    </row>
    <row r="56" spans="2:29" ht="12.95" customHeight="1">
      <c r="B56" s="404"/>
      <c r="C56" s="428" t="s">
        <v>1179</v>
      </c>
      <c r="D56" s="408"/>
      <c r="E56" s="408"/>
      <c r="F56" s="408"/>
      <c r="G56" s="408"/>
      <c r="H56" s="433"/>
      <c r="I56" s="370" t="str">
        <f>IF(Summary!$D$109="E","E","")</f>
        <v/>
      </c>
      <c r="J56" s="370" t="str">
        <f>IF(Summary!$E$109="Y","R","")</f>
        <v/>
      </c>
      <c r="L56" s="707" t="str">
        <f>'Council Own'!B174</f>
        <v>&lt;&lt;List Badge 8 Here&gt;&gt;</v>
      </c>
      <c r="M56" s="707"/>
      <c r="N56" s="707"/>
      <c r="O56" s="707"/>
      <c r="P56" s="707"/>
      <c r="Q56" s="707"/>
      <c r="R56" s="713"/>
      <c r="S56" s="372" t="str">
        <f>IF(Summary!$D$92="E","E","")</f>
        <v/>
      </c>
      <c r="T56" s="372" t="str">
        <f>IF(Summary!$E$92="Y","R","")</f>
        <v/>
      </c>
      <c r="U56" s="716"/>
      <c r="W56" s="336"/>
      <c r="X56" s="337"/>
      <c r="Y56" s="338"/>
      <c r="AA56" s="336"/>
      <c r="AB56" s="337"/>
      <c r="AC56" s="338"/>
    </row>
    <row r="57" spans="2:29" ht="12.95" customHeight="1">
      <c r="B57" s="404"/>
      <c r="C57" s="411" t="s">
        <v>1180</v>
      </c>
      <c r="D57" s="412"/>
      <c r="E57" s="412"/>
      <c r="F57" s="412"/>
      <c r="G57" s="412"/>
      <c r="H57" s="413"/>
      <c r="I57" s="370" t="str">
        <f>IF(Summary!$D$110="E","E","")</f>
        <v/>
      </c>
      <c r="J57" s="370" t="str">
        <f>IF(Summary!$E$110="Y","R","")</f>
        <v/>
      </c>
      <c r="L57" s="707" t="str">
        <f>'Council Own'!B198</f>
        <v>&lt;&lt;List Badge 9 Here&gt;&gt;</v>
      </c>
      <c r="M57" s="707"/>
      <c r="N57" s="707"/>
      <c r="O57" s="707"/>
      <c r="P57" s="707"/>
      <c r="Q57" s="707"/>
      <c r="R57" s="713"/>
      <c r="S57" s="372" t="str">
        <f>IF(Summary!$D$93="E","E","")</f>
        <v/>
      </c>
      <c r="T57" s="372" t="str">
        <f>IF(Summary!$E$93="Y","R","")</f>
        <v/>
      </c>
      <c r="U57" s="716"/>
      <c r="W57" s="336"/>
      <c r="X57" s="337"/>
      <c r="Y57" s="338"/>
      <c r="AA57" s="336"/>
      <c r="AB57" s="337"/>
      <c r="AC57" s="338"/>
    </row>
    <row r="58" spans="2:29" ht="12.95" customHeight="1" thickBot="1">
      <c r="B58" s="404"/>
      <c r="C58" s="434" t="s">
        <v>1062</v>
      </c>
      <c r="D58" s="417"/>
      <c r="E58" s="417"/>
      <c r="F58" s="417"/>
      <c r="G58" s="417"/>
      <c r="H58" s="418"/>
      <c r="I58" s="367" t="str">
        <f>IF(Summary!$D$111="E","E","")</f>
        <v/>
      </c>
      <c r="J58" s="367" t="str">
        <f>IF(Summary!$E$111="Y","R","")</f>
        <v/>
      </c>
      <c r="L58" s="707" t="str">
        <f>'Council Own'!B222</f>
        <v>&lt;&lt;List Badge 10 Here&gt;&gt;</v>
      </c>
      <c r="M58" s="707"/>
      <c r="N58" s="707"/>
      <c r="O58" s="707"/>
      <c r="P58" s="707"/>
      <c r="Q58" s="707"/>
      <c r="R58" s="713"/>
      <c r="S58" s="372" t="str">
        <f>IF(Summary!$D$94="E","E","")</f>
        <v/>
      </c>
      <c r="T58" s="372" t="str">
        <f>IF(Summary!$E$94="Y","R","")</f>
        <v/>
      </c>
      <c r="U58" s="716"/>
      <c r="W58" s="336"/>
      <c r="X58" s="337"/>
      <c r="Y58" s="338"/>
      <c r="AA58" s="336"/>
      <c r="AB58" s="337"/>
      <c r="AC58" s="338"/>
    </row>
    <row r="59" spans="2:29" ht="12.95" customHeight="1">
      <c r="B59" s="404"/>
      <c r="C59" s="428" t="s">
        <v>1181</v>
      </c>
      <c r="D59" s="408"/>
      <c r="E59" s="408"/>
      <c r="F59" s="408"/>
      <c r="G59" s="408"/>
      <c r="H59" s="433"/>
      <c r="I59" s="370" t="str">
        <f>IF(Summary!$D$112="E","E","")</f>
        <v/>
      </c>
      <c r="J59" s="370" t="str">
        <f>IF(Summary!$E$112="Y","R","")</f>
        <v/>
      </c>
      <c r="L59" s="709" t="str">
        <f>'Council Own'!B246</f>
        <v>&lt;&lt;List Badge 11 Here&gt;&gt;</v>
      </c>
      <c r="M59" s="709"/>
      <c r="N59" s="709"/>
      <c r="O59" s="709"/>
      <c r="P59" s="709"/>
      <c r="Q59" s="709"/>
      <c r="R59" s="714"/>
      <c r="S59" s="372" t="str">
        <f>IF(Summary!$D$95="E","E","")</f>
        <v/>
      </c>
      <c r="T59" s="372" t="str">
        <f>IF(Summary!$E$95="Y","R","")</f>
        <v/>
      </c>
      <c r="U59" s="716"/>
      <c r="W59" s="336"/>
      <c r="X59" s="337"/>
      <c r="Y59" s="338"/>
      <c r="AA59" s="336"/>
      <c r="AB59" s="337"/>
      <c r="AC59" s="338"/>
    </row>
    <row r="60" spans="2:29" ht="12.95" customHeight="1">
      <c r="B60" s="404"/>
      <c r="C60" s="424" t="s">
        <v>1147</v>
      </c>
      <c r="D60" s="425"/>
      <c r="E60" s="425"/>
      <c r="F60" s="425"/>
      <c r="G60" s="425"/>
      <c r="H60" s="426"/>
      <c r="I60" s="370" t="str">
        <f>IF(Summary!$D$129="E","E","")</f>
        <v/>
      </c>
      <c r="J60" s="370" t="str">
        <f>IF(Summary!$E$129="Y","R","")</f>
        <v/>
      </c>
      <c r="L60" s="707" t="str">
        <f>'Council Own'!B270</f>
        <v>&lt;&lt;List Badge 12 Here&gt;&gt;</v>
      </c>
      <c r="M60" s="707"/>
      <c r="N60" s="707"/>
      <c r="O60" s="707"/>
      <c r="P60" s="707"/>
      <c r="Q60" s="707"/>
      <c r="R60" s="713"/>
      <c r="S60" s="372" t="str">
        <f>IF(Summary!$D$96="E","E","")</f>
        <v/>
      </c>
      <c r="T60" s="372" t="str">
        <f>IF(Summary!$E$96="Y","R","")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IF(Summary!$D$97="E","E","")</f>
        <v/>
      </c>
      <c r="T61" s="372" t="str">
        <f>IF(Summary!$E$97="Y","R","")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IF(Summary!$D$98="E","E","")</f>
        <v/>
      </c>
      <c r="T62" s="372" t="str">
        <f>IF(Summary!$E$98="Y","R","")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IF(Summary!$D$119="E","E","")</f>
        <v/>
      </c>
      <c r="J63" s="363" t="str">
        <f>IF(Summary!$E$119="Y","R","")</f>
        <v/>
      </c>
      <c r="L63" s="707" t="str">
        <f>'Council Own'!B342</f>
        <v>&lt;&lt;List Badge 15 Here&gt;&gt;</v>
      </c>
      <c r="M63" s="707"/>
      <c r="N63" s="707"/>
      <c r="O63" s="707"/>
      <c r="P63" s="707"/>
      <c r="Q63" s="707"/>
      <c r="R63" s="713"/>
      <c r="S63" s="372" t="str">
        <f>IF(Summary!$D$99="E","E","")</f>
        <v/>
      </c>
      <c r="T63" s="372" t="str">
        <f>IF(Summary!$E$99="Y","R","")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IF(Summary!$D$122="E","E","")</f>
        <v/>
      </c>
      <c r="J64" s="365" t="str">
        <f>IF(Summary!$E$122="Y","R","")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IF(Summary!$D$123="E","E","")</f>
        <v/>
      </c>
      <c r="J65" s="365" t="str">
        <f>IF(Summary!$E$123="Y","R","")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IF(Summary!$D$124="E","E","")</f>
        <v/>
      </c>
      <c r="J66" s="365" t="str">
        <f>IF(Summary!$E$124="Y","R","")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IF(Summary!$D$125="E","E","")</f>
        <v/>
      </c>
      <c r="J67" s="365" t="str">
        <f>IF(Summary!$E$125="Y","R","")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IF(Summary!$D$126="E","E","")</f>
        <v/>
      </c>
      <c r="J68" s="365" t="str">
        <f>IF(Summary!$E$126="Y","R","")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IF(Summary!$D$127="E","E","")</f>
        <v/>
      </c>
      <c r="J69" s="365" t="str">
        <f>IF(Summary!$E$127="Y","R","")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IF(Summary!$D$128="E","E","")</f>
        <v/>
      </c>
      <c r="J70" s="365" t="str">
        <f>IF(Summary!$E$128="Y","R","")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IF(Summary!$D$104="E","E","")</f>
        <v/>
      </c>
      <c r="J71" s="365" t="str">
        <f>IF(Summary!$E$104="Y","R","")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IF(Summary!$D$105="E","E","")</f>
        <v/>
      </c>
      <c r="J72" s="365" t="str">
        <f>IF(Summary!$E$105="Y","R","")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fgvIZ0ISmhFSKFeC1+ljsFtHzRwWLHcRpIau85SwlkLyViDPA5VBAK5GsAHtNGNCzu9RzaQEswmA3/6csffwjg==" saltValue="Wv1BBn0IdD1K7U8i3Af6s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347" priority="13">
      <formula>LEFT($U$1,8)&lt;&gt;"Cadette_"</formula>
    </cfRule>
  </conditionalFormatting>
  <conditionalFormatting sqref="C1">
    <cfRule type="expression" dxfId="346" priority="11">
      <formula>LEFT($U$1,8)&lt;&gt;"Cadette_"</formula>
    </cfRule>
  </conditionalFormatting>
  <conditionalFormatting sqref="L47:L48 W54:W75 AA4:AA75">
    <cfRule type="duplicateValues" dxfId="345" priority="14"/>
  </conditionalFormatting>
  <conditionalFormatting sqref="B64:B72">
    <cfRule type="duplicateValues" dxfId="344" priority="10"/>
  </conditionalFormatting>
  <conditionalFormatting sqref="L49">
    <cfRule type="duplicateValues" dxfId="343" priority="9"/>
  </conditionalFormatting>
  <conditionalFormatting sqref="L50">
    <cfRule type="duplicateValues" dxfId="342" priority="8"/>
  </conditionalFormatting>
  <conditionalFormatting sqref="L51">
    <cfRule type="duplicateValues" dxfId="341" priority="7"/>
  </conditionalFormatting>
  <conditionalFormatting sqref="L52">
    <cfRule type="duplicateValues" dxfId="340" priority="6"/>
  </conditionalFormatting>
  <conditionalFormatting sqref="L65">
    <cfRule type="duplicateValues" dxfId="339" priority="5"/>
  </conditionalFormatting>
  <conditionalFormatting sqref="L66:L75">
    <cfRule type="duplicateValues" dxfId="338" priority="4"/>
  </conditionalFormatting>
  <conditionalFormatting sqref="M1:T1">
    <cfRule type="expression" dxfId="337" priority="2">
      <formula>LEFT($U$1,8)&lt;&gt;"Cadette_"</formula>
    </cfRule>
  </conditionalFormatting>
  <conditionalFormatting sqref="T1:W1">
    <cfRule type="expression" dxfId="336"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6FEB4-24BE-49FC-898E-C4F76389F455}">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Cadette_3</v>
      </c>
      <c r="U1" s="579" t="str">
        <f ca="1">MID(CELL("filename",A1),FIND(IF(ISERROR(FIND("]",CELL("filename",A1))),"$","]"),CELL("filename",A1))+1,256)</f>
        <v>Cadette_3</v>
      </c>
      <c r="V1" s="580"/>
      <c r="W1" s="581" t="str">
        <f ca="1">IF(T1&lt;&gt;"",T1,"")</f>
        <v>Cadette_3</v>
      </c>
    </row>
    <row r="2" spans="2:29" ht="12.95" customHeight="1">
      <c r="T2" s="403"/>
    </row>
    <row r="3" spans="2:29" ht="12.95" customHeight="1" thickBot="1"/>
    <row r="4" spans="2:29" ht="12.95" customHeight="1">
      <c r="B4" s="404"/>
      <c r="C4" s="405" t="s">
        <v>132</v>
      </c>
      <c r="D4" s="361" t="str">
        <f>IF(Badges!$F$10="A","/","")</f>
        <v/>
      </c>
      <c r="E4" s="361" t="str">
        <f>IF(Badges!$F$14="A","/","")</f>
        <v/>
      </c>
      <c r="F4" s="361" t="str">
        <f>IF(Badges!$F$18="A","/","")</f>
        <v/>
      </c>
      <c r="G4" s="361" t="str">
        <f>IF(Badges!$F$22="A","/","")</f>
        <v/>
      </c>
      <c r="H4" s="361" t="str">
        <f>IF(Badges!$F$26="A","/","")</f>
        <v/>
      </c>
      <c r="I4" s="362" t="str">
        <f>IF(Summary!$F$3="E","E","")</f>
        <v/>
      </c>
      <c r="J4" s="362" t="str">
        <f>IF(Summary!$G$3="Y","R","")</f>
        <v/>
      </c>
      <c r="K4" s="392" t="str">
        <f>IF(COUNT(S5:S7)=3,MAX(S5:S7),"")</f>
        <v/>
      </c>
      <c r="L4" s="406"/>
      <c r="M4" s="407" t="s">
        <v>1151</v>
      </c>
      <c r="N4" s="408"/>
      <c r="O4" s="408"/>
      <c r="P4" s="408"/>
      <c r="Q4" s="408"/>
      <c r="R4" s="409" t="s">
        <v>1189</v>
      </c>
      <c r="S4" s="363" t="str">
        <f>IF(Summary!$F$60="E","E","")</f>
        <v/>
      </c>
      <c r="T4" s="363" t="str">
        <f>IF(Summary!$G$60="Y","R","")</f>
        <v/>
      </c>
      <c r="U4" s="360"/>
      <c r="W4" s="573" t="str">
        <f>'Fun Patches'!C5</f>
        <v>&lt;LIST PATCH HERE&gt;</v>
      </c>
      <c r="X4" s="362" t="str">
        <f>IF(Summary!$F$132="E","E","")</f>
        <v/>
      </c>
      <c r="Y4" s="362" t="str">
        <f>IF(Summary!$G$132="Y","R","")</f>
        <v/>
      </c>
      <c r="AA4" s="336"/>
      <c r="AB4" s="337"/>
      <c r="AC4" s="338"/>
    </row>
    <row r="5" spans="2:29" ht="12.95" customHeight="1">
      <c r="B5" s="404"/>
      <c r="C5" s="410" t="s">
        <v>154</v>
      </c>
      <c r="D5" s="364" t="str">
        <f>IF(Badges!$F$33="A","/","")</f>
        <v/>
      </c>
      <c r="E5" s="364" t="str">
        <f>IF(Badges!$F$37="A","/","")</f>
        <v/>
      </c>
      <c r="F5" s="364" t="str">
        <f>IF(Badges!$F$41="A","/","")</f>
        <v/>
      </c>
      <c r="G5" s="364" t="str">
        <f>IF(Badges!$F$45="A","/","")</f>
        <v/>
      </c>
      <c r="H5" s="364" t="str">
        <f>IF(Badges!$F$49="A","/","")</f>
        <v/>
      </c>
      <c r="I5" s="365" t="str">
        <f>IF(Summary!$F$4="E","E","")</f>
        <v/>
      </c>
      <c r="J5" s="365" t="str">
        <f>IF(Summary!$G$4="Y","R","")</f>
        <v/>
      </c>
      <c r="L5" s="404"/>
      <c r="M5" s="411" t="s">
        <v>1190</v>
      </c>
      <c r="N5" s="412"/>
      <c r="O5" s="412"/>
      <c r="P5" s="412"/>
      <c r="Q5" s="412"/>
      <c r="R5" s="413"/>
      <c r="S5" s="365" t="str">
        <f>IF(Summary!$F$57="E","E","")</f>
        <v/>
      </c>
      <c r="T5" s="365" t="str">
        <f>IF(Summary!$G$57="Y","R","")</f>
        <v/>
      </c>
      <c r="U5" s="360"/>
      <c r="W5" s="573" t="str">
        <f>'Fun Patches'!C6</f>
        <v>&lt;LIST PATCH HERE&gt;</v>
      </c>
      <c r="X5" s="365" t="str">
        <f>IF(Summary!$F$133="E","E","")</f>
        <v/>
      </c>
      <c r="Y5" s="365" t="str">
        <f>IF(Summary!$G$133="Y","R","")</f>
        <v/>
      </c>
      <c r="AA5" s="336"/>
      <c r="AB5" s="337"/>
      <c r="AC5" s="338"/>
    </row>
    <row r="6" spans="2:29" ht="12.95" customHeight="1" thickBot="1">
      <c r="B6" s="404"/>
      <c r="C6" s="414" t="s">
        <v>174</v>
      </c>
      <c r="D6" s="366" t="str">
        <f>IF(Badges!$F$56="A","/","")</f>
        <v/>
      </c>
      <c r="E6" s="366" t="str">
        <f>IF(Badges!$F$60="A","/","")</f>
        <v/>
      </c>
      <c r="F6" s="366" t="str">
        <f>IF(Badges!$F$64="A","/","")</f>
        <v/>
      </c>
      <c r="G6" s="366" t="str">
        <f>IF(Badges!$F$68="A","/","")</f>
        <v/>
      </c>
      <c r="H6" s="366" t="str">
        <f>IF(Badges!$F$72="A","/","")</f>
        <v/>
      </c>
      <c r="I6" s="372" t="str">
        <f>IF(Summary!$F$5="E","E","")</f>
        <v/>
      </c>
      <c r="J6" s="372" t="str">
        <f>IF(Summary!$G$5="Y","R","")</f>
        <v/>
      </c>
      <c r="L6" s="404"/>
      <c r="M6" s="411" t="s">
        <v>1191</v>
      </c>
      <c r="N6" s="412"/>
      <c r="O6" s="412"/>
      <c r="P6" s="412"/>
      <c r="Q6" s="412"/>
      <c r="R6" s="413"/>
      <c r="S6" s="365" t="str">
        <f>IF(Summary!$F$58="E","E","")</f>
        <v/>
      </c>
      <c r="T6" s="365" t="str">
        <f>IF(Summary!$G$58="Y","R","")</f>
        <v/>
      </c>
      <c r="U6" s="360"/>
      <c r="W6" s="573" t="str">
        <f>'Fun Patches'!C7</f>
        <v>&lt;LIST PATCH HERE&gt;</v>
      </c>
      <c r="X6" s="365" t="str">
        <f>IF(Summary!$F$134="E","E","")</f>
        <v/>
      </c>
      <c r="Y6" s="365" t="str">
        <f>IF(Summary!$G$134="Y","R","")</f>
        <v/>
      </c>
      <c r="AA6" s="336"/>
      <c r="AB6" s="337"/>
      <c r="AC6" s="338"/>
    </row>
    <row r="7" spans="2:29" ht="12.95" customHeight="1" thickBot="1">
      <c r="B7" s="404"/>
      <c r="C7" s="415" t="s">
        <v>195</v>
      </c>
      <c r="D7" s="368" t="str">
        <f>IF(Badges!$F$79="A","/","")</f>
        <v/>
      </c>
      <c r="E7" s="368" t="str">
        <f>IF(Badges!$F$83="A","/","")</f>
        <v/>
      </c>
      <c r="F7" s="368" t="str">
        <f>IF(Badges!$F$87="A","/","")</f>
        <v/>
      </c>
      <c r="G7" s="368" t="str">
        <f>IF(Badges!$F$91="A","/","")</f>
        <v/>
      </c>
      <c r="H7" s="368" t="str">
        <f>IF(Badges!$F$95="A","/","")</f>
        <v/>
      </c>
      <c r="I7" s="362" t="str">
        <f>IF(Summary!$F$6="E","E","")</f>
        <v/>
      </c>
      <c r="J7" s="362" t="str">
        <f>IF(Summary!$G$6="Y","R","")</f>
        <v/>
      </c>
      <c r="L7" s="404"/>
      <c r="M7" s="416" t="s">
        <v>1192</v>
      </c>
      <c r="N7" s="417"/>
      <c r="O7" s="417"/>
      <c r="P7" s="417"/>
      <c r="Q7" s="417"/>
      <c r="R7" s="418"/>
      <c r="S7" s="367" t="str">
        <f>IF(Summary!$F$59="E","E","")</f>
        <v/>
      </c>
      <c r="T7" s="367" t="str">
        <f>IF(Summary!$G$59="Y","R","")</f>
        <v/>
      </c>
      <c r="U7" s="360" t="str">
        <f>IF(COUNTIF(S5:S7,"E")=3,"C"," ")</f>
        <v xml:space="preserve"> </v>
      </c>
      <c r="W7" s="573" t="str">
        <f>'Fun Patches'!C8</f>
        <v>&lt;LIST PATCH HERE&gt;</v>
      </c>
      <c r="X7" s="365" t="str">
        <f>IF(Summary!$F$135="E","E","")</f>
        <v/>
      </c>
      <c r="Y7" s="365" t="str">
        <f>IF(Summary!$G$135="Y","R","")</f>
        <v/>
      </c>
      <c r="AA7" s="336"/>
      <c r="AB7" s="337"/>
      <c r="AC7" s="338"/>
    </row>
    <row r="8" spans="2:29" ht="12.95" customHeight="1" thickBot="1">
      <c r="B8" s="404"/>
      <c r="C8" s="419" t="s">
        <v>237</v>
      </c>
      <c r="D8" s="366" t="str">
        <f>IF(Badges!$F$125="A","/","")</f>
        <v/>
      </c>
      <c r="E8" s="366" t="str">
        <f>IF(Badges!$F$129="A","/","")</f>
        <v/>
      </c>
      <c r="F8" s="366" t="str">
        <f>IF(Badges!$F$133="A","/","")</f>
        <v/>
      </c>
      <c r="G8" s="366" t="str">
        <f>IF(Badges!$F$137="A","/","")</f>
        <v/>
      </c>
      <c r="H8" s="366" t="str">
        <f>IF(Badges!$F$141="A","/","")</f>
        <v/>
      </c>
      <c r="I8" s="507" t="str">
        <f>IF(Summary!$F$8="E","E","")</f>
        <v/>
      </c>
      <c r="J8" s="508" t="str">
        <f>IF(Summary!$G$8="Y","R","")</f>
        <v/>
      </c>
      <c r="K8" s="392" t="str">
        <f>IF(COUNT(S9:S11)=3,MAX(S9:S11),"")</f>
        <v/>
      </c>
      <c r="L8" s="406"/>
      <c r="M8" s="420" t="s">
        <v>1153</v>
      </c>
      <c r="N8" s="421"/>
      <c r="O8" s="421"/>
      <c r="P8" s="421"/>
      <c r="Q8" s="421"/>
      <c r="R8" s="422" t="s">
        <v>1189</v>
      </c>
      <c r="S8" s="363" t="str">
        <f>IF(Summary!$F$65="E","E","")</f>
        <v/>
      </c>
      <c r="T8" s="363" t="str">
        <f>IF(Summary!$G$65="Y","R","")</f>
        <v/>
      </c>
      <c r="U8" s="360"/>
      <c r="W8" s="573" t="str">
        <f>'Fun Patches'!C9</f>
        <v>&lt;LIST PATCH HERE&gt;</v>
      </c>
      <c r="X8" s="365" t="str">
        <f>IF(Summary!$F$136="E","E","")</f>
        <v/>
      </c>
      <c r="Y8" s="365" t="str">
        <f>IF(Summary!$G$136="Y","R","")</f>
        <v/>
      </c>
      <c r="AA8" s="336"/>
      <c r="AB8" s="337"/>
      <c r="AC8" s="338"/>
    </row>
    <row r="9" spans="2:29" ht="12.95" customHeight="1">
      <c r="B9" s="404"/>
      <c r="C9" s="405" t="s">
        <v>281</v>
      </c>
      <c r="D9" s="368" t="str">
        <f>IF(Badges!$F$184="A","/","")</f>
        <v/>
      </c>
      <c r="E9" s="368" t="str">
        <f>IF(Badges!$F$188="A","/","")</f>
        <v/>
      </c>
      <c r="F9" s="368" t="str">
        <f>IF(Badges!$F$192="A","/","")</f>
        <v/>
      </c>
      <c r="G9" s="368" t="str">
        <f>IF(Badges!$F$196="A","/","")</f>
        <v/>
      </c>
      <c r="H9" s="368" t="str">
        <f>IF(Badges!$F$200="A","/","")</f>
        <v/>
      </c>
      <c r="I9" s="362" t="str">
        <f>IF(Summary!$F$11="E","E","")</f>
        <v/>
      </c>
      <c r="J9" s="362" t="str">
        <f>IF(Summary!$G$11="Y","R","")</f>
        <v/>
      </c>
      <c r="L9" s="404"/>
      <c r="M9" s="411" t="s">
        <v>959</v>
      </c>
      <c r="N9" s="412"/>
      <c r="O9" s="412"/>
      <c r="P9" s="412"/>
      <c r="Q9" s="412"/>
      <c r="R9" s="413"/>
      <c r="S9" s="365" t="str">
        <f>IF(Summary!$F$62="E","E","")</f>
        <v/>
      </c>
      <c r="T9" s="365" t="str">
        <f>IF(Summary!$G$62="Y","R","")</f>
        <v/>
      </c>
      <c r="U9" s="360"/>
      <c r="W9" s="573" t="str">
        <f>'Fun Patches'!C10</f>
        <v>&lt;LIST PATCH HERE&gt;</v>
      </c>
      <c r="X9" s="365" t="str">
        <f>IF(Summary!$F$137="E","E","")</f>
        <v/>
      </c>
      <c r="Y9" s="365" t="str">
        <f>IF(Summary!$G$137="Y","R","")</f>
        <v/>
      </c>
      <c r="AA9" s="336"/>
      <c r="AB9" s="337"/>
      <c r="AC9" s="338"/>
    </row>
    <row r="10" spans="2:29" ht="12.95" customHeight="1">
      <c r="B10" s="404"/>
      <c r="C10" s="410" t="s">
        <v>323</v>
      </c>
      <c r="D10" s="369" t="str">
        <f>IF(Badges!$F$230="A","/","")</f>
        <v/>
      </c>
      <c r="E10" s="369" t="str">
        <f>IF(Badges!$F$234="A","/","")</f>
        <v/>
      </c>
      <c r="F10" s="369" t="str">
        <f>IF(Badges!$F$238="A","/","")</f>
        <v/>
      </c>
      <c r="G10" s="369" t="str">
        <f>IF(Badges!$F$242="A","/","")</f>
        <v/>
      </c>
      <c r="H10" s="369" t="str">
        <f>IF(Badges!$F$246="A","/","")</f>
        <v/>
      </c>
      <c r="I10" s="365" t="str">
        <f>IF(Summary!$F$13="E","E","")</f>
        <v/>
      </c>
      <c r="J10" s="365" t="str">
        <f>IF(Summary!$G$13="Y","R","")</f>
        <v/>
      </c>
      <c r="L10" s="404"/>
      <c r="M10" s="411" t="s">
        <v>964</v>
      </c>
      <c r="N10" s="412"/>
      <c r="O10" s="412"/>
      <c r="P10" s="412"/>
      <c r="Q10" s="412"/>
      <c r="R10" s="413"/>
      <c r="S10" s="365" t="str">
        <f>IF(Summary!$F$63="E","E","")</f>
        <v/>
      </c>
      <c r="T10" s="365" t="str">
        <f>IF(Summary!$G$63="Y","R","")</f>
        <v/>
      </c>
      <c r="U10" s="360"/>
      <c r="W10" s="573" t="str">
        <f>'Fun Patches'!C11</f>
        <v>&lt;LIST PATCH HERE&gt;</v>
      </c>
      <c r="X10" s="365" t="str">
        <f>IF(Summary!$F$138="E","E","")</f>
        <v/>
      </c>
      <c r="Y10" s="365" t="str">
        <f>IF(Summary!$G$138="Y","R","")</f>
        <v/>
      </c>
      <c r="AA10" s="336"/>
      <c r="AB10" s="337"/>
      <c r="AC10" s="338"/>
    </row>
    <row r="11" spans="2:29" ht="12.95" customHeight="1" thickBot="1">
      <c r="B11" s="404"/>
      <c r="C11" s="410" t="s">
        <v>343</v>
      </c>
      <c r="D11" s="366" t="str">
        <f>IF(Badges!$F$253="A","/","")</f>
        <v/>
      </c>
      <c r="E11" s="366" t="str">
        <f>IF(Badges!$F$257="A","/","")</f>
        <v/>
      </c>
      <c r="F11" s="366" t="str">
        <f>IF(Badges!$F$261="A","/","")</f>
        <v/>
      </c>
      <c r="G11" s="366" t="str">
        <f>IF(Badges!$F$265="A","/","")</f>
        <v/>
      </c>
      <c r="H11" s="366" t="str">
        <f>IF(Badges!$F$269="A","/","")</f>
        <v/>
      </c>
      <c r="I11" s="372" t="str">
        <f>IF(Summary!$F$14="E","E","")</f>
        <v/>
      </c>
      <c r="J11" s="372" t="str">
        <f>IF(Summary!$G$14="Y","R","")</f>
        <v/>
      </c>
      <c r="L11" s="404"/>
      <c r="M11" s="416" t="s">
        <v>970</v>
      </c>
      <c r="N11" s="417"/>
      <c r="O11" s="417"/>
      <c r="P11" s="417"/>
      <c r="Q11" s="417"/>
      <c r="R11" s="418"/>
      <c r="S11" s="367" t="str">
        <f>IF(Summary!$F$64="E","E","")</f>
        <v/>
      </c>
      <c r="T11" s="367" t="str">
        <f>IF(Summary!$G$64="Y","R","")</f>
        <v/>
      </c>
      <c r="U11" s="360" t="str">
        <f>IF(COUNTIF(S9:S11,"E")=3,"C"," ")</f>
        <v xml:space="preserve"> </v>
      </c>
      <c r="W11" s="573" t="str">
        <f>'Fun Patches'!C12</f>
        <v>&lt;LIST PATCH HERE&gt;</v>
      </c>
      <c r="X11" s="365" t="str">
        <f>IF(Summary!$F$139="E","E","")</f>
        <v/>
      </c>
      <c r="Y11" s="365" t="str">
        <f>IF(Summary!$G$139="Y","R","")</f>
        <v/>
      </c>
      <c r="AA11" s="336"/>
      <c r="AB11" s="337"/>
      <c r="AC11" s="338"/>
    </row>
    <row r="12" spans="2:29" ht="12.95" customHeight="1">
      <c r="B12" s="404"/>
      <c r="C12" s="415" t="s">
        <v>364</v>
      </c>
      <c r="D12" s="368" t="str">
        <f>IF(Badges!$F$276="A","/","")</f>
        <v/>
      </c>
      <c r="E12" s="368" t="str">
        <f>IF(Badges!$F$280="A","/","")</f>
        <v/>
      </c>
      <c r="F12" s="368" t="str">
        <f>IF(Badges!$F$284="A","/","")</f>
        <v/>
      </c>
      <c r="G12" s="368" t="str">
        <f>IF(Badges!$F$288="A","/","")</f>
        <v/>
      </c>
      <c r="H12" s="368" t="str">
        <f>IF(Badges!$F$292="A","/","")</f>
        <v/>
      </c>
      <c r="I12" s="362" t="str">
        <f>IF(Summary!$F$15="E","E","")</f>
        <v/>
      </c>
      <c r="J12" s="362" t="str">
        <f>IF(Summary!$G$15="Y","R","")</f>
        <v/>
      </c>
      <c r="K12" s="392" t="str">
        <f>IF(COUNT(S13:S15)=3,MAX(S13:S15),"")</f>
        <v/>
      </c>
      <c r="L12" s="406"/>
      <c r="M12" s="420" t="s">
        <v>1154</v>
      </c>
      <c r="N12" s="421"/>
      <c r="O12" s="421"/>
      <c r="P12" s="421"/>
      <c r="Q12" s="421"/>
      <c r="R12" s="422" t="s">
        <v>1189</v>
      </c>
      <c r="S12" s="363" t="str">
        <f>IF(Summary!$F$70="E","E","")</f>
        <v/>
      </c>
      <c r="T12" s="363" t="str">
        <f>IF(Summary!$G$70="Y","R","")</f>
        <v/>
      </c>
      <c r="U12" s="360"/>
      <c r="W12" s="573" t="str">
        <f>'Fun Patches'!C13</f>
        <v>&lt;LIST PATCH HERE&gt;</v>
      </c>
      <c r="X12" s="365" t="str">
        <f>IF(Summary!$F$140="E","E","")</f>
        <v/>
      </c>
      <c r="Y12" s="365" t="str">
        <f>IF(Summary!$G$140="Y","R","")</f>
        <v/>
      </c>
      <c r="AA12" s="336"/>
      <c r="AB12" s="337"/>
      <c r="AC12" s="338"/>
    </row>
    <row r="13" spans="2:29" ht="12.95" customHeight="1" thickBot="1">
      <c r="B13" s="404"/>
      <c r="C13" s="419" t="s">
        <v>385</v>
      </c>
      <c r="D13" s="366" t="str">
        <f>IF(Badges!$F$299="A","/","")</f>
        <v/>
      </c>
      <c r="E13" s="366" t="str">
        <f>IF(Badges!$F$303="A","/","")</f>
        <v/>
      </c>
      <c r="F13" s="366" t="str">
        <f>IF(Badges!$F$307="A","/","")</f>
        <v/>
      </c>
      <c r="G13" s="366" t="str">
        <f>IF(Badges!$F$311="A","/","")</f>
        <v/>
      </c>
      <c r="H13" s="366" t="str">
        <f>IF(Badges!$F$315="A","/","")</f>
        <v/>
      </c>
      <c r="I13" s="372" t="str">
        <f>IF(Summary!$F$16="E","E","")</f>
        <v/>
      </c>
      <c r="J13" s="372" t="str">
        <f>IF(Summary!$G$16="Y","R","")</f>
        <v/>
      </c>
      <c r="L13" s="404"/>
      <c r="M13" s="411" t="s">
        <v>986</v>
      </c>
      <c r="N13" s="412"/>
      <c r="O13" s="412"/>
      <c r="P13" s="412"/>
      <c r="Q13" s="412"/>
      <c r="R13" s="413"/>
      <c r="S13" s="365" t="str">
        <f>IF(Summary!$F$67="E","E","")</f>
        <v/>
      </c>
      <c r="T13" s="365" t="str">
        <f>IF(Summary!$G$67="Y","R","")</f>
        <v/>
      </c>
      <c r="U13" s="360"/>
      <c r="W13" s="573" t="str">
        <f>'Fun Patches'!C14</f>
        <v>&lt;LIST PATCH HERE&gt;</v>
      </c>
      <c r="X13" s="365" t="str">
        <f>IF(Summary!$F$141="E","E","")</f>
        <v/>
      </c>
      <c r="Y13" s="365" t="str">
        <f>IF(Summary!$G$141="Y","R","")</f>
        <v/>
      </c>
      <c r="AA13" s="336"/>
      <c r="AB13" s="337"/>
      <c r="AC13" s="338"/>
    </row>
    <row r="14" spans="2:29" ht="12.95" customHeight="1">
      <c r="B14" s="404"/>
      <c r="C14" s="410" t="s">
        <v>406</v>
      </c>
      <c r="D14" s="368" t="str">
        <f>IF(Badges!$F$322="A","/","")</f>
        <v/>
      </c>
      <c r="E14" s="368" t="str">
        <f>IF(Badges!$F$326="A","/","")</f>
        <v/>
      </c>
      <c r="F14" s="368" t="str">
        <f>IF(Badges!$F$330="A","/","")</f>
        <v/>
      </c>
      <c r="G14" s="368" t="str">
        <f>IF(Badges!$F$334="A","/","")</f>
        <v/>
      </c>
      <c r="H14" s="368" t="str">
        <f>IF(Badges!$F$338="A","/","")</f>
        <v/>
      </c>
      <c r="I14" s="362" t="str">
        <f>IF(Summary!$F$17="E","E","")</f>
        <v/>
      </c>
      <c r="J14" s="362" t="str">
        <f>IF(Summary!$G$17="Y","R","")</f>
        <v/>
      </c>
      <c r="L14" s="404"/>
      <c r="M14" s="411" t="s">
        <v>987</v>
      </c>
      <c r="N14" s="412"/>
      <c r="O14" s="412"/>
      <c r="P14" s="412"/>
      <c r="Q14" s="412"/>
      <c r="R14" s="413"/>
      <c r="S14" s="365" t="str">
        <f>IF(Summary!$F$68="E","E","")</f>
        <v/>
      </c>
      <c r="T14" s="365" t="str">
        <f>IF(Summary!$G$68="Y","R","")</f>
        <v/>
      </c>
      <c r="U14" s="360"/>
      <c r="W14" s="573" t="str">
        <f>'Fun Patches'!C15</f>
        <v>&lt;LIST PATCH HERE&gt;</v>
      </c>
      <c r="X14" s="365" t="str">
        <f>IF(Summary!$F$142="E","E","")</f>
        <v/>
      </c>
      <c r="Y14" s="365" t="str">
        <f>IF(Summary!$G$142="Y","R","")</f>
        <v/>
      </c>
      <c r="AA14" s="336"/>
      <c r="AB14" s="337"/>
      <c r="AC14" s="338"/>
    </row>
    <row r="15" spans="2:29" ht="12.95" customHeight="1" thickBot="1">
      <c r="B15" s="404"/>
      <c r="C15" s="410" t="s">
        <v>427</v>
      </c>
      <c r="D15" s="369" t="str">
        <f>IF(Badges!$F$345="A","/","")</f>
        <v/>
      </c>
      <c r="E15" s="369" t="str">
        <f>IF(Badges!$F$349="A","/","")</f>
        <v/>
      </c>
      <c r="F15" s="369" t="str">
        <f>IF(Badges!$F$353="A","/","")</f>
        <v/>
      </c>
      <c r="G15" s="369" t="str">
        <f>IF(Badges!$F$357="A","/","")</f>
        <v/>
      </c>
      <c r="H15" s="369" t="str">
        <f>IF(Badges!$F$361="A","/","")</f>
        <v/>
      </c>
      <c r="I15" s="365" t="str">
        <f>IF(Summary!$F$18="E","E","")</f>
        <v/>
      </c>
      <c r="J15" s="365" t="str">
        <f>IF(Summary!$G$18="Y","R","")</f>
        <v/>
      </c>
      <c r="L15" s="404"/>
      <c r="M15" s="416" t="s">
        <v>988</v>
      </c>
      <c r="N15" s="417"/>
      <c r="O15" s="417"/>
      <c r="P15" s="417"/>
      <c r="Q15" s="417"/>
      <c r="R15" s="418"/>
      <c r="S15" s="367" t="str">
        <f>IF(Summary!$F$69="E","E","")</f>
        <v/>
      </c>
      <c r="T15" s="367" t="str">
        <f>IF(Summary!$G$69="Y","R","")</f>
        <v/>
      </c>
      <c r="U15" s="360" t="str">
        <f>IF(COUNTIF(S13:S15,"E")=3,"C"," ")</f>
        <v xml:space="preserve"> </v>
      </c>
      <c r="W15" s="573" t="str">
        <f>'Fun Patches'!C16</f>
        <v>&lt;LIST PATCH HERE&gt;</v>
      </c>
      <c r="X15" s="365" t="str">
        <f>IF(Summary!$F$143="E","E","")</f>
        <v/>
      </c>
      <c r="Y15" s="365" t="str">
        <f>IF(Summary!$G$143="Y","R","")</f>
        <v/>
      </c>
      <c r="AA15" s="336"/>
      <c r="AB15" s="337"/>
      <c r="AC15" s="338"/>
    </row>
    <row r="16" spans="2:29" ht="12.95" customHeight="1" thickBot="1">
      <c r="B16" s="404"/>
      <c r="C16" s="410" t="s">
        <v>469</v>
      </c>
      <c r="D16" s="366" t="str">
        <f>IF(Badges!$F$391="A","/","")</f>
        <v/>
      </c>
      <c r="E16" s="366" t="str">
        <f>IF(Badges!$F$395="A","/","")</f>
        <v/>
      </c>
      <c r="F16" s="366" t="str">
        <f>IF(Badges!$F$399="A","/","")</f>
        <v/>
      </c>
      <c r="G16" s="366" t="str">
        <f>IF(Badges!$F$403="A","/","")</f>
        <v/>
      </c>
      <c r="H16" s="366" t="str">
        <f>IF(Badges!$F$407="A","/","")</f>
        <v/>
      </c>
      <c r="I16" s="372" t="str">
        <f>IF(Summary!$F$20="E","E","")</f>
        <v/>
      </c>
      <c r="J16" s="372" t="str">
        <f>IF(Summary!$G$20="Y","R","")</f>
        <v/>
      </c>
      <c r="K16" s="392" t="str">
        <f>IF(COUNT(S17:S20)=4,MAX(S17:S20),"")</f>
        <v/>
      </c>
      <c r="L16" s="406"/>
      <c r="M16" s="420" t="s">
        <v>1155</v>
      </c>
      <c r="N16" s="421"/>
      <c r="O16" s="421"/>
      <c r="P16" s="421"/>
      <c r="Q16" s="421"/>
      <c r="R16" s="422" t="s">
        <v>1189</v>
      </c>
      <c r="S16" s="363" t="str">
        <f>IF(Summary!$F$73="E","E","")</f>
        <v/>
      </c>
      <c r="T16" s="363" t="str">
        <f>IF(Summary!$G$73="Y","R","")</f>
        <v/>
      </c>
      <c r="U16" s="360"/>
      <c r="W16" s="573" t="str">
        <f>'Fun Patches'!C17</f>
        <v>&lt;LIST PATCH HERE&gt;</v>
      </c>
      <c r="X16" s="365" t="str">
        <f>IF(Summary!$F$144="E","E","")</f>
        <v/>
      </c>
      <c r="Y16" s="365" t="str">
        <f>IF(Summary!$G$144="Y","R","")</f>
        <v/>
      </c>
      <c r="AA16" s="336"/>
      <c r="AB16" s="337"/>
      <c r="AC16" s="338"/>
    </row>
    <row r="17" spans="2:29" ht="12.95" customHeight="1">
      <c r="B17" s="404"/>
      <c r="C17" s="415" t="s">
        <v>490</v>
      </c>
      <c r="D17" s="368" t="str">
        <f>IF(Badges!$F$414="A","/","")</f>
        <v/>
      </c>
      <c r="E17" s="368" t="str">
        <f>IF(Badges!$F$418="A","/","")</f>
        <v/>
      </c>
      <c r="F17" s="368" t="str">
        <f>IF(Badges!$F$422="A","/","")</f>
        <v/>
      </c>
      <c r="G17" s="368" t="str">
        <f>IF(Badges!$F$426="A","/","")</f>
        <v/>
      </c>
      <c r="H17" s="368" t="str">
        <f>IF(Badges!$F$430="A","/","")</f>
        <v/>
      </c>
      <c r="I17" s="362" t="str">
        <f>IF(Summary!$F$21="E","E","")</f>
        <v/>
      </c>
      <c r="J17" s="362" t="str">
        <f>IF(Summary!$G$21="Y","R","")</f>
        <v/>
      </c>
      <c r="L17" s="404"/>
      <c r="M17" s="423" t="s">
        <v>1156</v>
      </c>
      <c r="N17" s="369" t="str">
        <f>IF(Badges!$F$542="A","/","")</f>
        <v/>
      </c>
      <c r="O17" s="369" t="str">
        <f>IF(Badges!$F$546="A","/","")</f>
        <v/>
      </c>
      <c r="P17" s="369" t="str">
        <f>IF(Badges!$F$550="A","/","")</f>
        <v/>
      </c>
      <c r="Q17" s="369" t="str">
        <f>IF(Badges!$F$554="A","/","")</f>
        <v/>
      </c>
      <c r="R17" s="369" t="str">
        <f>IF(Badges!$F$558="A","/","")</f>
        <v/>
      </c>
      <c r="S17" s="365" t="str">
        <f>IF(Summary!$F$27="E","E","")</f>
        <v/>
      </c>
      <c r="T17" s="365" t="str">
        <f>IF(Summary!$G$27="Y","R","")</f>
        <v/>
      </c>
      <c r="U17" s="360"/>
      <c r="W17" s="573" t="str">
        <f>'Fun Patches'!C18</f>
        <v>&lt;LIST PATCH HERE&gt;</v>
      </c>
      <c r="X17" s="365" t="str">
        <f>IF(Summary!$F$145="E","E","")</f>
        <v/>
      </c>
      <c r="Y17" s="365" t="str">
        <f>IF(Summary!$G$145="Y","R","")</f>
        <v/>
      </c>
      <c r="AA17" s="336"/>
      <c r="AB17" s="337"/>
      <c r="AC17" s="338"/>
    </row>
    <row r="18" spans="2:29" ht="12.95" customHeight="1" thickBot="1">
      <c r="B18" s="404"/>
      <c r="C18" s="419" t="s">
        <v>510</v>
      </c>
      <c r="D18" s="366" t="str">
        <f>IF(Badges!$F$437="A","/","")</f>
        <v/>
      </c>
      <c r="E18" s="366" t="str">
        <f>IF(Badges!$F$441="A","/","")</f>
        <v/>
      </c>
      <c r="F18" s="366" t="str">
        <f>IF(Badges!$F$445="A","/","")</f>
        <v/>
      </c>
      <c r="G18" s="366" t="str">
        <f>IF(Badges!$F$449="A","/","")</f>
        <v/>
      </c>
      <c r="H18" s="366" t="str">
        <f>IF(Badges!$F$453="A","/","")</f>
        <v/>
      </c>
      <c r="I18" s="372" t="str">
        <f>IF(Summary!$F$22="E","E","")</f>
        <v/>
      </c>
      <c r="J18" s="372" t="str">
        <f>IF(Summary!$G$22="Y","R","")</f>
        <v/>
      </c>
      <c r="L18" s="404"/>
      <c r="M18" s="423" t="s">
        <v>1157</v>
      </c>
      <c r="N18" s="369" t="str">
        <f>IF(Badges!$F$815="A","/","")</f>
        <v/>
      </c>
      <c r="O18" s="369" t="str">
        <f>IF(Badges!$F$819="A","/","")</f>
        <v/>
      </c>
      <c r="P18" s="369" t="str">
        <f>IF(Badges!$F$823="A","/","")</f>
        <v/>
      </c>
      <c r="Q18" s="369" t="str">
        <f>IF(Badges!$F$827="A","/","")</f>
        <v/>
      </c>
      <c r="R18" s="369" t="str">
        <f>IF(Badges!$F$831="A","/","")</f>
        <v/>
      </c>
      <c r="S18" s="365" t="str">
        <f>IF(Summary!$F$40="E","E","")</f>
        <v/>
      </c>
      <c r="T18" s="365" t="str">
        <f>IF(Summary!$G$40="Y","R","")</f>
        <v/>
      </c>
      <c r="U18" s="360"/>
      <c r="W18" s="573" t="str">
        <f>'Fun Patches'!C19</f>
        <v>&lt;LIST PATCH HERE&gt;</v>
      </c>
      <c r="X18" s="365" t="str">
        <f>IF(Summary!$F$146="E","E","")</f>
        <v/>
      </c>
      <c r="Y18" s="365" t="str">
        <f>IF(Summary!$G$146="Y","R","")</f>
        <v/>
      </c>
      <c r="AA18" s="336"/>
      <c r="AB18" s="337"/>
      <c r="AC18" s="338"/>
    </row>
    <row r="19" spans="2:29" ht="12.95" customHeight="1">
      <c r="B19" s="404"/>
      <c r="C19" s="410" t="s">
        <v>531</v>
      </c>
      <c r="D19" s="368" t="str">
        <f>IF(Badges!$F$460="A","/","")</f>
        <v/>
      </c>
      <c r="E19" s="368" t="str">
        <f>IF(Badges!$F$464="A","/","")</f>
        <v/>
      </c>
      <c r="F19" s="368" t="str">
        <f>IF(Badges!$F$468="A","/","")</f>
        <v/>
      </c>
      <c r="G19" s="368" t="str">
        <f>IF(Badges!$F$472="A","/","")</f>
        <v/>
      </c>
      <c r="H19" s="368" t="str">
        <f>IF(Badges!$F$476="A","/","")</f>
        <v/>
      </c>
      <c r="I19" s="362" t="str">
        <f>IF(Summary!$F$23="E","E","")</f>
        <v/>
      </c>
      <c r="J19" s="362" t="str">
        <f>IF(Summary!$G$23="Y","R","")</f>
        <v/>
      </c>
      <c r="L19" s="404"/>
      <c r="M19" s="411" t="s">
        <v>1158</v>
      </c>
      <c r="N19" s="369" t="str">
        <f>IF(Badges!$F$588="A","/","")</f>
        <v/>
      </c>
      <c r="O19" s="369" t="str">
        <f>IF(Badges!$F$592="A","/","")</f>
        <v/>
      </c>
      <c r="P19" s="369" t="str">
        <f>IF(Badges!$F$596="A","/","")</f>
        <v/>
      </c>
      <c r="Q19" s="369" t="str">
        <f>IF(Badges!$F$600="A","/","")</f>
        <v/>
      </c>
      <c r="R19" s="369" t="str">
        <f>IF(Badges!$F$604="A","/","")</f>
        <v/>
      </c>
      <c r="S19" s="365" t="str">
        <f>IF(Summary!$F$29="E","E","")</f>
        <v/>
      </c>
      <c r="T19" s="365" t="str">
        <f>IF(Summary!$G$29="Y","R","")</f>
        <v/>
      </c>
      <c r="U19" s="360"/>
      <c r="W19" s="573" t="str">
        <f>'Fun Patches'!C20</f>
        <v>&lt;LIST PATCH HERE&gt;</v>
      </c>
      <c r="X19" s="365" t="str">
        <f>IF(Summary!$F$147="E","E","")</f>
        <v/>
      </c>
      <c r="Y19" s="365" t="str">
        <f>IF(Summary!$G$147="Y","R","")</f>
        <v/>
      </c>
      <c r="AA19" s="336"/>
      <c r="AB19" s="337"/>
      <c r="AC19" s="338"/>
    </row>
    <row r="20" spans="2:29" ht="12.95" customHeight="1" thickBot="1">
      <c r="B20" s="404"/>
      <c r="C20" s="410" t="s">
        <v>563</v>
      </c>
      <c r="D20" s="369" t="str">
        <f>IF(Badges!$F$496="A","/","")</f>
        <v/>
      </c>
      <c r="E20" s="369" t="str">
        <f>IF(Badges!$F$500="A","/","")</f>
        <v/>
      </c>
      <c r="F20" s="369" t="str">
        <f>IF(Badges!$F$504="A","/","")</f>
        <v/>
      </c>
      <c r="G20" s="369" t="str">
        <f>IF(Badges!$F$508="A","/","")</f>
        <v/>
      </c>
      <c r="H20" s="369" t="str">
        <f>IF(Badges!$F$512="A","/","")</f>
        <v/>
      </c>
      <c r="I20" s="365" t="str">
        <f>IF(Summary!$F$25="E","E","")</f>
        <v/>
      </c>
      <c r="J20" s="365" t="str">
        <f>IF(Summary!$G$25="Y","R","")</f>
        <v/>
      </c>
      <c r="L20" s="404"/>
      <c r="M20" s="416" t="s">
        <v>1159</v>
      </c>
      <c r="N20" s="417"/>
      <c r="O20" s="417"/>
      <c r="P20" s="417"/>
      <c r="Q20" s="417"/>
      <c r="R20" s="418"/>
      <c r="S20" s="367" t="str">
        <f>IF(Summary!$F$72="E","E","")</f>
        <v/>
      </c>
      <c r="T20" s="367" t="str">
        <f>IF(Summary!$G$72="Y","R","")</f>
        <v/>
      </c>
      <c r="U20" s="360" t="str">
        <f>IF(COUNTIF(S17:S20,"E")=4,"C"," ")</f>
        <v xml:space="preserve"> </v>
      </c>
      <c r="W20" s="573" t="str">
        <f>'Fun Patches'!C21</f>
        <v>&lt;LIST PATCH HERE&gt;</v>
      </c>
      <c r="X20" s="365" t="str">
        <f>IF(Summary!$F$148="E","E","")</f>
        <v/>
      </c>
      <c r="Y20" s="365" t="str">
        <f>IF(Summary!$G$148="Y","R","")</f>
        <v/>
      </c>
      <c r="AA20" s="336"/>
      <c r="AB20" s="337"/>
      <c r="AC20" s="338"/>
    </row>
    <row r="21" spans="2:29" ht="12.95" customHeight="1" thickBot="1">
      <c r="B21" s="404"/>
      <c r="C21" s="410" t="s">
        <v>584</v>
      </c>
      <c r="D21" s="366" t="str">
        <f>IF(Badges!$F$519="A","/","")</f>
        <v/>
      </c>
      <c r="E21" s="366" t="str">
        <f>IF(Badges!$F$523="A","/","")</f>
        <v/>
      </c>
      <c r="F21" s="366" t="str">
        <f>IF(Badges!$F$527="A","/","")</f>
        <v/>
      </c>
      <c r="G21" s="366" t="str">
        <f>IF(Badges!$F$531="A","/","")</f>
        <v/>
      </c>
      <c r="H21" s="366" t="str">
        <f>IF(Badges!$F$535="A","/","")</f>
        <v/>
      </c>
      <c r="I21" s="372" t="str">
        <f>IF(Summary!$F$26="E","E","")</f>
        <v/>
      </c>
      <c r="J21" s="372" t="str">
        <f>IF(Summary!$G$26="Y","R","")</f>
        <v/>
      </c>
      <c r="K21" s="392" t="str">
        <f>IF(COUNT(S22:S23)=2,MAX(S22:S23),"")</f>
        <v/>
      </c>
      <c r="L21" s="406"/>
      <c r="M21" s="420" t="s">
        <v>995</v>
      </c>
      <c r="N21" s="421"/>
      <c r="O21" s="421"/>
      <c r="P21" s="421"/>
      <c r="Q21" s="421"/>
      <c r="R21" s="422" t="s">
        <v>1189</v>
      </c>
      <c r="S21" s="363" t="str">
        <f>IF(Summary!$F$77="E","E","")</f>
        <v/>
      </c>
      <c r="T21" s="363" t="str">
        <f>IF(Summary!$G$77="Y","R","")</f>
        <v/>
      </c>
      <c r="U21" s="360"/>
      <c r="W21" s="573" t="str">
        <f>'Fun Patches'!C22</f>
        <v>&lt;LIST PATCH HERE&gt;</v>
      </c>
      <c r="X21" s="365" t="str">
        <f>IF(Summary!$F$149="E","E","")</f>
        <v/>
      </c>
      <c r="Y21" s="365" t="str">
        <f>IF(Summary!$G$149="Y","R","")</f>
        <v/>
      </c>
      <c r="AA21" s="336"/>
      <c r="AB21" s="337"/>
      <c r="AC21" s="338"/>
    </row>
    <row r="22" spans="2:29" ht="12.95" customHeight="1">
      <c r="B22" s="404"/>
      <c r="C22" s="415" t="s">
        <v>626</v>
      </c>
      <c r="D22" s="368" t="str">
        <f>IF(Badges!$F$565="A","/","")</f>
        <v/>
      </c>
      <c r="E22" s="368" t="str">
        <f>IF(Badges!$F$569="A","/","")</f>
        <v/>
      </c>
      <c r="F22" s="368" t="str">
        <f>IF(Badges!$F$573="A","/","")</f>
        <v/>
      </c>
      <c r="G22" s="368" t="str">
        <f>IF(Badges!$F$577="A","/","")</f>
        <v/>
      </c>
      <c r="H22" s="368" t="str">
        <f>IF(Badges!$F$581="A","/","")</f>
        <v/>
      </c>
      <c r="I22" s="362" t="str">
        <f>IF(Summary!$F$28="E","E","")</f>
        <v/>
      </c>
      <c r="J22" s="362" t="str">
        <f>IF(Summary!$G$28="Y","R","")</f>
        <v/>
      </c>
      <c r="L22" s="404"/>
      <c r="M22" s="411" t="s">
        <v>995</v>
      </c>
      <c r="N22" s="412"/>
      <c r="O22" s="412"/>
      <c r="P22" s="412"/>
      <c r="Q22" s="412"/>
      <c r="R22" s="413"/>
      <c r="S22" s="365" t="str">
        <f>IF(Summary!$F$75="E","E","")</f>
        <v/>
      </c>
      <c r="T22" s="365" t="str">
        <f>IF(Summary!$G$75="Y","R","")</f>
        <v/>
      </c>
      <c r="U22" s="360" t="str">
        <f>IF(COUNTIF(S22:S23,"E")=2,"C"," ")</f>
        <v xml:space="preserve"> </v>
      </c>
      <c r="W22" s="573" t="str">
        <f>'Fun Patches'!C23</f>
        <v>&lt;LIST PATCH HERE&gt;</v>
      </c>
      <c r="X22" s="365" t="str">
        <f>IF(Summary!$F$150="E","E","")</f>
        <v/>
      </c>
      <c r="Y22" s="365" t="str">
        <f>IF(Summary!$G$150="Y","R","")</f>
        <v/>
      </c>
      <c r="AA22" s="336"/>
      <c r="AB22" s="337"/>
      <c r="AC22" s="338"/>
    </row>
    <row r="23" spans="2:29" ht="12.95" customHeight="1" thickBot="1">
      <c r="B23" s="404"/>
      <c r="C23" s="419" t="s">
        <v>668</v>
      </c>
      <c r="D23" s="366" t="str">
        <f>IF(Badges!$F$611="A","/","")</f>
        <v/>
      </c>
      <c r="E23" s="366" t="str">
        <f>IF(Badges!$F$615="A","/","")</f>
        <v/>
      </c>
      <c r="F23" s="366" t="str">
        <f>IF(Badges!$F$619="A","/","")</f>
        <v/>
      </c>
      <c r="G23" s="366" t="str">
        <f>IF(Badges!$F$623="A","/","")</f>
        <v/>
      </c>
      <c r="H23" s="366" t="str">
        <f>IF(Badges!$F$627="A","/","")</f>
        <v/>
      </c>
      <c r="I23" s="372" t="str">
        <f>IF(Summary!$F$30="E","E","")</f>
        <v/>
      </c>
      <c r="J23" s="372" t="str">
        <f>IF(Summary!$G$30="Y","R","")</f>
        <v/>
      </c>
      <c r="L23" s="404"/>
      <c r="M23" s="416" t="s">
        <v>1159</v>
      </c>
      <c r="N23" s="417"/>
      <c r="O23" s="417"/>
      <c r="P23" s="417"/>
      <c r="Q23" s="417"/>
      <c r="R23" s="418"/>
      <c r="S23" s="367" t="str">
        <f>IF(Summary!$F$76="E","E","")</f>
        <v/>
      </c>
      <c r="T23" s="367" t="str">
        <f>IF(Summary!$G$76="Y","R","")</f>
        <v/>
      </c>
      <c r="U23" s="360" t="str">
        <f>IF(COUNTIF(S25:S26,"E")=2,"C"," ")</f>
        <v xml:space="preserve"> </v>
      </c>
      <c r="W23" s="573" t="str">
        <f>'Fun Patches'!C24</f>
        <v>&lt;LIST PATCH HERE&gt;</v>
      </c>
      <c r="X23" s="365" t="str">
        <f>IF(Summary!$F$151="E","E","")</f>
        <v/>
      </c>
      <c r="Y23" s="365" t="str">
        <f>IF(Summary!$G$151="Y","R","")</f>
        <v/>
      </c>
      <c r="AA23" s="336"/>
      <c r="AB23" s="337"/>
      <c r="AC23" s="338"/>
    </row>
    <row r="24" spans="2:29" ht="12.95" customHeight="1">
      <c r="B24" s="404"/>
      <c r="C24" s="410" t="s">
        <v>689</v>
      </c>
      <c r="D24" s="368" t="str">
        <f>IF(Badges!$F$634="A","/","")</f>
        <v/>
      </c>
      <c r="E24" s="368" t="str">
        <f>IF(Badges!$F$638="A","/","")</f>
        <v/>
      </c>
      <c r="F24" s="368" t="str">
        <f>IF(Badges!$F$642="A","/","")</f>
        <v/>
      </c>
      <c r="G24" s="368" t="str">
        <f>IF(Badges!$F$646="A","/","")</f>
        <v/>
      </c>
      <c r="H24" s="368" t="str">
        <f>IF(Badges!$F$650="A","/","")</f>
        <v/>
      </c>
      <c r="I24" s="362" t="str">
        <f>IF(Summary!$F$31="E","E","")</f>
        <v/>
      </c>
      <c r="J24" s="362" t="str">
        <f>IF(Summary!$G$31="Y","R","")</f>
        <v/>
      </c>
      <c r="K24" s="392" t="str">
        <f>IF(COUNT(S25:S26)=2,MAX(S25:S26),"")</f>
        <v/>
      </c>
      <c r="L24" s="406"/>
      <c r="M24" s="407" t="s">
        <v>1003</v>
      </c>
      <c r="N24" s="408"/>
      <c r="O24" s="408"/>
      <c r="P24" s="408"/>
      <c r="Q24" s="408"/>
      <c r="R24" s="422" t="s">
        <v>1189</v>
      </c>
      <c r="S24" s="363" t="str">
        <f>IF(Summary!$F$80="E","E","")</f>
        <v/>
      </c>
      <c r="T24" s="363" t="str">
        <f>IF(Summary!$G$80="Y","R","")</f>
        <v/>
      </c>
      <c r="U24" s="360" t="str">
        <f>IF(COUNTIF(S28:S29,"E")=2,"C"," ")</f>
        <v xml:space="preserve"> </v>
      </c>
      <c r="W24" s="573" t="str">
        <f>'Fun Patches'!C25</f>
        <v>&lt;LIST PATCH HERE&gt;</v>
      </c>
      <c r="X24" s="365" t="str">
        <f>IF(Summary!$F$152="E","E","")</f>
        <v/>
      </c>
      <c r="Y24" s="365" t="str">
        <f>IF(Summary!$G$152="Y","R","")</f>
        <v/>
      </c>
      <c r="AA24" s="336"/>
      <c r="AB24" s="337"/>
      <c r="AC24" s="338"/>
    </row>
    <row r="25" spans="2:29" ht="12.95" customHeight="1">
      <c r="B25" s="404"/>
      <c r="C25" s="410" t="s">
        <v>710</v>
      </c>
      <c r="D25" s="369" t="str">
        <f>IF(Badges!$F$657="A","/","")</f>
        <v/>
      </c>
      <c r="E25" s="369" t="str">
        <f>IF(Badges!$F$661="A","/","")</f>
        <v/>
      </c>
      <c r="F25" s="369" t="str">
        <f>IF(Badges!$F$665="A","/","")</f>
        <v/>
      </c>
      <c r="G25" s="369" t="str">
        <f>IF(Badges!$F$669="A","/","")</f>
        <v/>
      </c>
      <c r="H25" s="369" t="str">
        <f>IF(Badges!$F$673="A","/","")</f>
        <v/>
      </c>
      <c r="I25" s="365" t="str">
        <f>IF(Summary!$F$32="E","E","")</f>
        <v/>
      </c>
      <c r="J25" s="365" t="str">
        <f>IF(Summary!$G$32="Y","R","")</f>
        <v/>
      </c>
      <c r="L25" s="404"/>
      <c r="M25" s="411" t="s">
        <v>1003</v>
      </c>
      <c r="N25" s="412"/>
      <c r="O25" s="412"/>
      <c r="P25" s="412"/>
      <c r="Q25" s="412"/>
      <c r="R25" s="413"/>
      <c r="S25" s="365" t="str">
        <f>IF(Summary!$F$78="E","E","")</f>
        <v/>
      </c>
      <c r="T25" s="365" t="str">
        <f>IF(Summary!$G$78="Y","R","")</f>
        <v/>
      </c>
      <c r="U25" s="716" t="s">
        <v>1197</v>
      </c>
      <c r="W25" s="573" t="str">
        <f>'Fun Patches'!C26</f>
        <v>&lt;LIST PATCH HERE&gt;</v>
      </c>
      <c r="X25" s="365" t="str">
        <f>IF(Summary!$F$153="E","E","")</f>
        <v/>
      </c>
      <c r="Y25" s="365" t="str">
        <f>IF(Summary!$G$153="Y","R","")</f>
        <v/>
      </c>
      <c r="AA25" s="336"/>
      <c r="AB25" s="337"/>
      <c r="AC25" s="338"/>
    </row>
    <row r="26" spans="2:29" ht="12.95" customHeight="1" thickBot="1">
      <c r="B26" s="404"/>
      <c r="C26" s="410" t="s">
        <v>1193</v>
      </c>
      <c r="D26" s="366" t="str">
        <f>IF(Badges!$F$161="A","/","")</f>
        <v/>
      </c>
      <c r="E26" s="366" t="str">
        <f>IF(Badges!$F$165="A","/","")</f>
        <v/>
      </c>
      <c r="F26" s="366" t="str">
        <f>IF(Badges!$F$169="A","/","")</f>
        <v/>
      </c>
      <c r="G26" s="366" t="str">
        <f>IF(Badges!$F$173="A","/","")</f>
        <v/>
      </c>
      <c r="H26" s="366" t="str">
        <f>IF(Badges!$F$177="A","/","")</f>
        <v/>
      </c>
      <c r="I26" s="372" t="str">
        <f>IF(Summary!$F$10="E","E","")</f>
        <v/>
      </c>
      <c r="J26" s="372" t="str">
        <f>IF(Summary!$G$10="Y","R","")</f>
        <v/>
      </c>
      <c r="L26" s="404"/>
      <c r="M26" s="416" t="s">
        <v>1159</v>
      </c>
      <c r="N26" s="417"/>
      <c r="O26" s="417"/>
      <c r="P26" s="417"/>
      <c r="Q26" s="417"/>
      <c r="R26" s="418"/>
      <c r="S26" s="367" t="str">
        <f>IF(Summary!$F$79="E","E","")</f>
        <v/>
      </c>
      <c r="T26" s="367" t="str">
        <f>IF(Summary!$G$79="Y","R","")</f>
        <v/>
      </c>
      <c r="U26" s="716"/>
      <c r="W26" s="573" t="str">
        <f>'Fun Patches'!C27</f>
        <v>&lt;LIST PATCH HERE&gt;</v>
      </c>
      <c r="X26" s="365" t="str">
        <f>IF(Summary!$F$154="E","E","")</f>
        <v/>
      </c>
      <c r="Y26" s="365" t="str">
        <f>IF(Summary!$G$154="Y","R","")</f>
        <v/>
      </c>
      <c r="AA26" s="336"/>
      <c r="AB26" s="337"/>
      <c r="AC26" s="338"/>
    </row>
    <row r="27" spans="2:29" ht="12.95" customHeight="1">
      <c r="B27" s="404"/>
      <c r="C27" s="415" t="s">
        <v>1194</v>
      </c>
      <c r="D27" s="368" t="str">
        <f>IF(Badges!$F$680="A","/","")</f>
        <v/>
      </c>
      <c r="E27" s="368" t="str">
        <f>IF(Badges!$F$684="A","/","")</f>
        <v/>
      </c>
      <c r="F27" s="368" t="str">
        <f>IF(Badges!$F$688="A","/","")</f>
        <v/>
      </c>
      <c r="G27" s="368" t="str">
        <f>IF(Badges!$F$692="A","/","")</f>
        <v/>
      </c>
      <c r="H27" s="368" t="str">
        <f>IF(Badges!$F$696="A","/","")</f>
        <v/>
      </c>
      <c r="I27" s="362" t="str">
        <f>IF(Summary!$F$33="E","E","")</f>
        <v/>
      </c>
      <c r="J27" s="362" t="str">
        <f>IF(Summary!$G$33="Y","R","")</f>
        <v/>
      </c>
      <c r="K27" s="392" t="str">
        <f>IF(COUNT(S28:S29)=2,MAX(S28:S29),"")</f>
        <v/>
      </c>
      <c r="L27" s="406"/>
      <c r="M27" s="407" t="s">
        <v>1009</v>
      </c>
      <c r="N27" s="408"/>
      <c r="O27" s="408"/>
      <c r="P27" s="408"/>
      <c r="Q27" s="408"/>
      <c r="R27" s="422" t="s">
        <v>1189</v>
      </c>
      <c r="S27" s="363" t="str">
        <f>IF(Summary!$F$83="E","E","")</f>
        <v/>
      </c>
      <c r="T27" s="363" t="str">
        <f>IF(Summary!$G$83="Y","R","")</f>
        <v/>
      </c>
      <c r="U27" s="716"/>
      <c r="W27" s="573" t="str">
        <f>'Fun Patches'!C28</f>
        <v>&lt;LIST PATCH HERE&gt;</v>
      </c>
      <c r="X27" s="365" t="str">
        <f>IF(Summary!$F$155="E","E","")</f>
        <v/>
      </c>
      <c r="Y27" s="365" t="str">
        <f>IF(Summary!$G$155="Y","R","")</f>
        <v/>
      </c>
      <c r="AA27" s="336"/>
      <c r="AB27" s="337"/>
      <c r="AC27" s="338"/>
    </row>
    <row r="28" spans="2:29" ht="12.95" customHeight="1" thickBot="1">
      <c r="B28" s="404"/>
      <c r="C28" s="419" t="s">
        <v>730</v>
      </c>
      <c r="D28" s="366" t="str">
        <f>IF(Badges!$F$703="A","/","")</f>
        <v/>
      </c>
      <c r="E28" s="366" t="str">
        <f>IF(Badges!$F$707="A","/","")</f>
        <v/>
      </c>
      <c r="F28" s="366" t="str">
        <f>IF(Badges!$F$711="A","/","")</f>
        <v/>
      </c>
      <c r="G28" s="366" t="str">
        <f>IF(Badges!$F$715="A","/","")</f>
        <v/>
      </c>
      <c r="H28" s="366" t="str">
        <f>IF(Badges!$F$719="A","/","")</f>
        <v/>
      </c>
      <c r="I28" s="372" t="str">
        <f>IF(Summary!$F$34="E","E","")</f>
        <v/>
      </c>
      <c r="J28" s="372" t="str">
        <f>IF(Summary!$G$34="Y","R","")</f>
        <v/>
      </c>
      <c r="L28" s="404"/>
      <c r="M28" s="411" t="s">
        <v>1009</v>
      </c>
      <c r="N28" s="412"/>
      <c r="O28" s="412"/>
      <c r="P28" s="412"/>
      <c r="Q28" s="412"/>
      <c r="R28" s="413"/>
      <c r="S28" s="365" t="str">
        <f>IF(Summary!$F$81="E","E","")</f>
        <v/>
      </c>
      <c r="T28" s="365" t="str">
        <f>IF(Summary!$G$81="Y","R","")</f>
        <v/>
      </c>
      <c r="U28" s="716"/>
      <c r="W28" s="573" t="str">
        <f>'Fun Patches'!C29</f>
        <v>&lt;LIST PATCH HERE&gt;</v>
      </c>
      <c r="X28" s="365" t="str">
        <f>IF(Summary!$F$156="E","E","")</f>
        <v/>
      </c>
      <c r="Y28" s="365" t="str">
        <f>IF(Summary!$G$156="Y","R","")</f>
        <v/>
      </c>
      <c r="AA28" s="336"/>
      <c r="AB28" s="337"/>
      <c r="AC28" s="338"/>
    </row>
    <row r="29" spans="2:29" ht="12.95" customHeight="1" thickBot="1">
      <c r="B29" s="404"/>
      <c r="C29" s="410" t="s">
        <v>751</v>
      </c>
      <c r="D29" s="368" t="str">
        <f>IF(Badges!$F$726="A","/","")</f>
        <v/>
      </c>
      <c r="E29" s="368" t="str">
        <f>IF(Badges!$F$730="A","/","")</f>
        <v/>
      </c>
      <c r="F29" s="368" t="str">
        <f>IF(Badges!$F$734="A","/","")</f>
        <v/>
      </c>
      <c r="G29" s="368" t="str">
        <f>IF(Badges!$F$738="A","/","")</f>
        <v/>
      </c>
      <c r="H29" s="368" t="str">
        <f>IF(Badges!$F$742="A","/","")</f>
        <v/>
      </c>
      <c r="I29" s="363" t="str">
        <f>IF(Summary!$F$35="E","E","")</f>
        <v/>
      </c>
      <c r="J29" s="362" t="str">
        <f>IF(Summary!$G$35="Y","R","")</f>
        <v/>
      </c>
      <c r="L29" s="404"/>
      <c r="M29" s="424" t="s">
        <v>1159</v>
      </c>
      <c r="N29" s="425"/>
      <c r="O29" s="425"/>
      <c r="P29" s="425"/>
      <c r="Q29" s="425"/>
      <c r="R29" s="426"/>
      <c r="S29" s="367" t="str">
        <f>IF(Summary!$F$82="E","E","")</f>
        <v/>
      </c>
      <c r="T29" s="367" t="str">
        <f>IF(Summary!$G$82="Y","R","")</f>
        <v/>
      </c>
      <c r="U29" s="716"/>
      <c r="W29" s="573" t="str">
        <f>'Fun Patches'!C30</f>
        <v>&lt;LIST PATCH HERE&gt;</v>
      </c>
      <c r="X29" s="365" t="str">
        <f>IF(Summary!$F$157="E","E","")</f>
        <v/>
      </c>
      <c r="Y29" s="365" t="str">
        <f>IF(Summary!$G$157="Y","R","")</f>
        <v/>
      </c>
      <c r="AA29" s="336"/>
      <c r="AB29" s="337"/>
      <c r="AC29" s="338"/>
    </row>
    <row r="30" spans="2:29" ht="12.95" customHeight="1">
      <c r="B30" s="404"/>
      <c r="C30" s="410" t="s">
        <v>772</v>
      </c>
      <c r="D30" s="369" t="str">
        <f>IF(Badges!$F$745="C","/","")</f>
        <v/>
      </c>
      <c r="E30" s="369" t="str">
        <f>IF(Badges!$F$746="C","/","")</f>
        <v/>
      </c>
      <c r="F30" s="369" t="str">
        <f>IF(Badges!$F$747="C","/","")</f>
        <v/>
      </c>
      <c r="G30" s="369" t="str">
        <f>IF(Badges!$F$748="C","/","")</f>
        <v/>
      </c>
      <c r="H30" s="369" t="str">
        <f>IF(Badges!$F$749="C","/","")</f>
        <v/>
      </c>
      <c r="I30" s="365" t="str">
        <f>IF(Summary!$F$36="E","E","")</f>
        <v/>
      </c>
      <c r="J30" s="365" t="str">
        <f>IF(Summary!$G$36="Y","R","")</f>
        <v/>
      </c>
      <c r="L30" s="495"/>
      <c r="M30" s="495"/>
      <c r="N30" s="496"/>
      <c r="O30" s="496"/>
      <c r="P30" s="496"/>
      <c r="Q30" s="496"/>
      <c r="R30" s="496"/>
      <c r="S30" s="571"/>
      <c r="T30" s="571"/>
      <c r="U30" s="716"/>
      <c r="W30" s="573" t="str">
        <f>'Fun Patches'!C31</f>
        <v>&lt;LIST PATCH HERE&gt;</v>
      </c>
      <c r="X30" s="365" t="str">
        <f>IF(Summary!$F$158="E","E","")</f>
        <v/>
      </c>
      <c r="Y30" s="365" t="str">
        <f>IF(Summary!$G$158="Y","R","")</f>
        <v/>
      </c>
      <c r="AA30" s="336"/>
      <c r="AB30" s="337"/>
      <c r="AC30" s="338"/>
    </row>
    <row r="31" spans="2:29" ht="12.95" customHeight="1" thickBot="1">
      <c r="B31" s="404"/>
      <c r="C31" s="414" t="s">
        <v>1195</v>
      </c>
      <c r="D31" s="366" t="str">
        <f>IF(Badges!$F$769="A","/","")</f>
        <v/>
      </c>
      <c r="E31" s="366" t="str">
        <f>IF(Badges!$F$773="A","/","")</f>
        <v/>
      </c>
      <c r="F31" s="366" t="str">
        <f>IF(Badges!$F$777="A","/","")</f>
        <v/>
      </c>
      <c r="G31" s="366" t="str">
        <f>IF(Badges!$F$781="A","/","")</f>
        <v/>
      </c>
      <c r="H31" s="366" t="str">
        <f>IF(Badges!$F$785="A","/","")</f>
        <v/>
      </c>
      <c r="I31" s="372" t="str">
        <f>IF(Summary!$F$38="E","E","")</f>
        <v/>
      </c>
      <c r="J31" s="372" t="str">
        <f>IF(Summary!$G$38="Y","R","")</f>
        <v/>
      </c>
      <c r="N31" s="401"/>
      <c r="O31" s="401"/>
      <c r="P31" s="401"/>
      <c r="Q31" s="401"/>
      <c r="R31" s="401"/>
      <c r="U31" s="716"/>
      <c r="W31" s="573" t="str">
        <f>'Fun Patches'!C32</f>
        <v>&lt;LIST PATCH HERE&gt;</v>
      </c>
      <c r="X31" s="365" t="str">
        <f>IF(Summary!$F$159="E","E","")</f>
        <v/>
      </c>
      <c r="Y31" s="365" t="str">
        <f>IF(Summary!$G$159="Y","R","")</f>
        <v/>
      </c>
      <c r="AA31" s="336"/>
      <c r="AB31" s="337"/>
      <c r="AC31" s="338"/>
    </row>
    <row r="32" spans="2:29" ht="12.95" customHeight="1">
      <c r="B32" s="404"/>
      <c r="C32" s="415" t="s">
        <v>1196</v>
      </c>
      <c r="D32" s="368" t="str">
        <f>IF(Badges!$F$792="A","/","")</f>
        <v/>
      </c>
      <c r="E32" s="368" t="str">
        <f>IF(Badges!$F$796="A","/","")</f>
        <v/>
      </c>
      <c r="F32" s="368" t="str">
        <f>IF(Badges!$F$800="A","/","")</f>
        <v/>
      </c>
      <c r="G32" s="368" t="str">
        <f>IF(Badges!$F$804="A","/","")</f>
        <v/>
      </c>
      <c r="H32" s="368" t="str">
        <f>IF(Badges!$F$808="A","/","")</f>
        <v/>
      </c>
      <c r="I32" s="362" t="str">
        <f>IF(Summary!$F$39="E","E","")</f>
        <v/>
      </c>
      <c r="J32" s="362" t="str">
        <f>IF(Summary!$G$39="Y","R","")</f>
        <v/>
      </c>
      <c r="L32" s="404"/>
      <c r="M32" s="405" t="s">
        <v>216</v>
      </c>
      <c r="N32" s="361" t="str">
        <f>IF(Badges!$F$102="A","/","")</f>
        <v/>
      </c>
      <c r="O32" s="361" t="str">
        <f>IF(Badges!$F$106="A","/","")</f>
        <v/>
      </c>
      <c r="P32" s="361" t="str">
        <f>IF(Badges!$F$110="A","/","")</f>
        <v/>
      </c>
      <c r="Q32" s="361" t="str">
        <f>IF(Badges!$F$114="A","/","")</f>
        <v/>
      </c>
      <c r="R32" s="361" t="str">
        <f>IF(Badges!$F$118="A","/","")</f>
        <v/>
      </c>
      <c r="S32" s="370" t="str">
        <f>IF(Summary!$F$7="E","E","")</f>
        <v/>
      </c>
      <c r="T32" s="370" t="str">
        <f>IF(Summary!$G$7="Y","R","")</f>
        <v/>
      </c>
      <c r="U32" s="716"/>
      <c r="W32" s="573" t="str">
        <f>'Fun Patches'!C33</f>
        <v>&lt;LIST PATCH HERE&gt;</v>
      </c>
      <c r="X32" s="365" t="str">
        <f>IF(Summary!$F$160="E","E","")</f>
        <v/>
      </c>
      <c r="Y32" s="365" t="str">
        <f>IF(Summary!$G$160="Y","R","")</f>
        <v/>
      </c>
      <c r="AA32" s="336"/>
      <c r="AB32" s="337"/>
      <c r="AC32" s="338"/>
    </row>
    <row r="33" spans="2:29" ht="12.95" customHeight="1" thickBot="1">
      <c r="B33" s="404"/>
      <c r="C33" s="419" t="s">
        <v>818</v>
      </c>
      <c r="D33" s="366" t="str">
        <f>IF(Badges!$F$838="A","/","")</f>
        <v/>
      </c>
      <c r="E33" s="366" t="str">
        <f>IF(Badges!$F$842="A","/","")</f>
        <v/>
      </c>
      <c r="F33" s="366" t="str">
        <f>IF(Badges!$F$846="A","/","")</f>
        <v/>
      </c>
      <c r="G33" s="366" t="str">
        <f>IF(Badges!$F$850="A","/","")</f>
        <v/>
      </c>
      <c r="H33" s="366" t="str">
        <f>IF(Badges!$F$854="A","/","")</f>
        <v/>
      </c>
      <c r="I33" s="372" t="str">
        <f>IF(Summary!$F$41="E","E","")</f>
        <v/>
      </c>
      <c r="J33" s="372" t="str">
        <f>IF(Summary!$G$41="Y","R","")</f>
        <v/>
      </c>
      <c r="L33" s="404"/>
      <c r="M33" s="410" t="s">
        <v>302</v>
      </c>
      <c r="N33" s="364" t="str">
        <f>IF(Badges!$F$207="A","/","")</f>
        <v/>
      </c>
      <c r="O33" s="364" t="str">
        <f>IF(Badges!$F$211="A","/","")</f>
        <v/>
      </c>
      <c r="P33" s="364" t="str">
        <f>IF(Badges!$F$215="A","/","")</f>
        <v/>
      </c>
      <c r="Q33" s="364" t="str">
        <f>IF(Badges!$F$219="A","/","")</f>
        <v/>
      </c>
      <c r="R33" s="364" t="str">
        <f>IF(Badges!$F$223="A","/","")</f>
        <v/>
      </c>
      <c r="S33" s="370" t="str">
        <f>IF(Summary!$F$12="E","E","")</f>
        <v/>
      </c>
      <c r="T33" s="370" t="str">
        <f>IF(Summary!$G$12="Y","R","")</f>
        <v/>
      </c>
      <c r="U33" s="716"/>
      <c r="W33" s="573" t="str">
        <f>'Fun Patches'!C34</f>
        <v>&lt;LIST PATCH HERE&gt;</v>
      </c>
      <c r="X33" s="365" t="str">
        <f>IF(Summary!$F$161="E","E","")</f>
        <v/>
      </c>
      <c r="Y33" s="365" t="str">
        <f>IF(Summary!$G$161="Y","R","")</f>
        <v/>
      </c>
      <c r="AA33" s="336"/>
      <c r="AB33" s="337"/>
      <c r="AC33" s="338"/>
    </row>
    <row r="34" spans="2:29" ht="12.95" customHeight="1" thickBot="1">
      <c r="B34" s="404"/>
      <c r="C34" s="414" t="s">
        <v>838</v>
      </c>
      <c r="D34" s="439" t="str">
        <f>IF(Badges!$F$861="A","/","")</f>
        <v/>
      </c>
      <c r="E34" s="439" t="str">
        <f>IF(Badges!$F$865="A","/","")</f>
        <v/>
      </c>
      <c r="F34" s="439" t="str">
        <f>IF(Badges!$F$869="A","/","")</f>
        <v/>
      </c>
      <c r="G34" s="439" t="str">
        <f>IF(Badges!$F$873="A","/","")</f>
        <v/>
      </c>
      <c r="H34" s="439" t="str">
        <f>IF(Badges!$F$877="A","/","")</f>
        <v/>
      </c>
      <c r="I34" s="362" t="str">
        <f>IF(Summary!$F$42="E","E","")</f>
        <v/>
      </c>
      <c r="J34" s="362" t="str">
        <f>IF(Summary!$G$42="Y","R","")</f>
        <v/>
      </c>
      <c r="L34" s="404"/>
      <c r="M34" s="419" t="s">
        <v>448</v>
      </c>
      <c r="N34" s="359" t="str">
        <f>IF(Badges!$F$368="A","/","")</f>
        <v/>
      </c>
      <c r="O34" s="359" t="str">
        <f>IF(Badges!$F$372="A","/","")</f>
        <v/>
      </c>
      <c r="P34" s="359" t="str">
        <f>IF(Badges!$F$376="A","/","")</f>
        <v/>
      </c>
      <c r="Q34" s="359" t="str">
        <f>IF(Badges!$F$380="A","/","")</f>
        <v/>
      </c>
      <c r="R34" s="359" t="str">
        <f>IF(Badges!$F$384="A","/","")</f>
        <v/>
      </c>
      <c r="S34" s="367" t="str">
        <f>IF(Summary!$F$19="E","E","")</f>
        <v/>
      </c>
      <c r="T34" s="367" t="str">
        <f>IF(Summary!$G$19="Y","R","")</f>
        <v/>
      </c>
      <c r="U34" s="716"/>
      <c r="W34" s="573" t="str">
        <f>'Fun Patches'!C35</f>
        <v>&lt;LIST PATCH HERE&gt;</v>
      </c>
      <c r="X34" s="365" t="str">
        <f>IF(Summary!$F$162="E","E","")</f>
        <v/>
      </c>
      <c r="Y34" s="365" t="str">
        <f>IF(Summary!$G$162="Y","R","")</f>
        <v/>
      </c>
      <c r="AA34" s="336"/>
      <c r="AB34" s="337"/>
      <c r="AC34" s="338"/>
    </row>
    <row r="35" spans="2:29" ht="12.95" customHeight="1">
      <c r="L35" s="404"/>
      <c r="M35" s="430" t="s">
        <v>249</v>
      </c>
      <c r="N35" s="361" t="str">
        <f>IF(Badges!$F$146="A","/","")</f>
        <v/>
      </c>
      <c r="O35" s="361" t="str">
        <f>IF(Badges!$F$148="A","/","")</f>
        <v/>
      </c>
      <c r="P35" s="361" t="str">
        <f>IF(Badges!$F$150="A","/","")</f>
        <v/>
      </c>
      <c r="Q35" s="361" t="str">
        <f>IF(Badges!$F$152="A","/","")</f>
        <v/>
      </c>
      <c r="R35" s="361" t="str">
        <f>IF(Badges!$F$154="A","/","")</f>
        <v/>
      </c>
      <c r="S35" s="370" t="str">
        <f>IF(Summary!$F$9="E","E","")</f>
        <v/>
      </c>
      <c r="T35" s="370" t="str">
        <f>IF(Summary!$G$9="Y","R","")</f>
        <v/>
      </c>
      <c r="U35" s="716"/>
      <c r="W35" s="573" t="str">
        <f>'Fun Patches'!C36</f>
        <v>&lt;LIST PATCH HERE&gt;</v>
      </c>
      <c r="X35" s="365" t="str">
        <f>IF(Summary!$F$163="E","E","")</f>
        <v/>
      </c>
      <c r="Y35" s="365" t="str">
        <f>IF(Summary!$G$163="Y","R","")</f>
        <v/>
      </c>
      <c r="AA35" s="336"/>
      <c r="AB35" s="337"/>
      <c r="AC35" s="338"/>
    </row>
    <row r="36" spans="2:29" ht="12.95" customHeight="1">
      <c r="L36" s="404"/>
      <c r="M36" s="423" t="s">
        <v>552</v>
      </c>
      <c r="N36" s="364" t="str">
        <f>IF(Badges!$F$481="A","/","")</f>
        <v/>
      </c>
      <c r="O36" s="364" t="str">
        <f>IF(Badges!$F$483="A","/","")</f>
        <v/>
      </c>
      <c r="P36" s="364" t="str">
        <f>IF(Badges!$F$485="A","/","")</f>
        <v/>
      </c>
      <c r="Q36" s="364" t="str">
        <f>IF(Badges!$F$487="A","/","")</f>
        <v/>
      </c>
      <c r="R36" s="364" t="str">
        <f>IF(Badges!$F$489="A","/","")</f>
        <v/>
      </c>
      <c r="S36" s="370" t="str">
        <f>IF(Summary!$F$24="E","E","")</f>
        <v/>
      </c>
      <c r="T36" s="370" t="str">
        <f>IF(Summary!$G$24="Y","R","")</f>
        <v/>
      </c>
      <c r="U36" s="716"/>
      <c r="W36" s="573" t="str">
        <f>'Fun Patches'!C37</f>
        <v>&lt;LIST PATCH HERE&gt;</v>
      </c>
      <c r="X36" s="365" t="str">
        <f>IF(Summary!$F$164="E","E","")</f>
        <v/>
      </c>
      <c r="Y36" s="365" t="str">
        <f>IF(Summary!$G$164="Y","R","")</f>
        <v/>
      </c>
      <c r="AA36" s="336"/>
      <c r="AB36" s="337"/>
      <c r="AC36" s="338"/>
    </row>
    <row r="37" spans="2:29" ht="12.95" customHeight="1" thickBot="1">
      <c r="B37" s="404"/>
      <c r="C37" s="430" t="s">
        <v>1162</v>
      </c>
      <c r="D37" s="361" t="str">
        <f>IF(Badges!$F$883="C","/","")</f>
        <v/>
      </c>
      <c r="E37" s="361" t="str">
        <f>IF(Badges!$F$884="C","/","")</f>
        <v/>
      </c>
      <c r="F37" s="361" t="str">
        <f>IF(Badges!$F$885="C","/","")</f>
        <v/>
      </c>
      <c r="G37" s="361" t="str">
        <f>IF(Badges!$F$886="C","/","")</f>
        <v/>
      </c>
      <c r="H37" s="361" t="str">
        <f>IF(Badges!$F$887="C","/","")</f>
        <v/>
      </c>
      <c r="I37" s="370" t="str">
        <f>IF(Summary!$F$44="E","E","")</f>
        <v/>
      </c>
      <c r="J37" s="370" t="str">
        <f>IF(Summary!$G$44="Y","R","")</f>
        <v/>
      </c>
      <c r="L37" s="404"/>
      <c r="M37" s="431" t="s">
        <v>775</v>
      </c>
      <c r="N37" s="359" t="str">
        <f>IF(Badges!$F$754="A","/","")</f>
        <v/>
      </c>
      <c r="O37" s="359" t="str">
        <f>IF(Badges!$F$756="A","/","")</f>
        <v/>
      </c>
      <c r="P37" s="359" t="str">
        <f>IF(Badges!$F$758="A","/","")</f>
        <v/>
      </c>
      <c r="Q37" s="359" t="str">
        <f>IF(Badges!$F$760="A","/","")</f>
        <v/>
      </c>
      <c r="R37" s="359" t="str">
        <f>IF(Badges!$F$762="A","/","")</f>
        <v/>
      </c>
      <c r="S37" s="371" t="str">
        <f>IF(Summary!$F$37="E","E","")</f>
        <v/>
      </c>
      <c r="T37" s="371" t="str">
        <f>IF(Summary!$G$37="Y","R","")</f>
        <v/>
      </c>
      <c r="U37" s="716"/>
      <c r="W37" s="573" t="str">
        <f>'Fun Patches'!C38</f>
        <v>&lt;LIST PATCH HERE&gt;</v>
      </c>
      <c r="X37" s="365" t="str">
        <f>IF(Summary!$F$165="E","E","")</f>
        <v/>
      </c>
      <c r="Y37" s="365" t="str">
        <f>IF(Summary!$G$165="Y","R","")</f>
        <v/>
      </c>
      <c r="AA37" s="336"/>
      <c r="AB37" s="337"/>
      <c r="AC37" s="338"/>
    </row>
    <row r="38" spans="2:29" ht="12.95" customHeight="1">
      <c r="B38" s="404"/>
      <c r="C38" s="423" t="s">
        <v>1163</v>
      </c>
      <c r="D38" s="361" t="str">
        <f>IF(Badges!$F$890="C","/","")</f>
        <v/>
      </c>
      <c r="E38" s="361" t="str">
        <f>IF(Badges!$F$891="C","/","")</f>
        <v/>
      </c>
      <c r="F38" s="361" t="str">
        <f>IF(Badges!$F$892="C","/","")</f>
        <v/>
      </c>
      <c r="G38" s="361" t="str">
        <f>IF(Badges!$F$893="C","/","")</f>
        <v/>
      </c>
      <c r="H38" s="361" t="str">
        <f>IF(Badges!$F$894="C","/","")</f>
        <v/>
      </c>
      <c r="I38" s="370" t="str">
        <f>IF(Summary!$F$45="E","E","")</f>
        <v/>
      </c>
      <c r="J38" s="370" t="str">
        <f>IF(Summary!$G$45="Y","R","")</f>
        <v/>
      </c>
      <c r="S38" s="427"/>
      <c r="T38" s="427"/>
      <c r="U38" s="716"/>
      <c r="W38" s="573" t="str">
        <f>'Fun Patches'!C39</f>
        <v>&lt;LIST PATCH HERE&gt;</v>
      </c>
      <c r="X38" s="365" t="str">
        <f>IF(Summary!$F$166="E","E","")</f>
        <v/>
      </c>
      <c r="Y38" s="365" t="str">
        <f>IF(Summary!$G$166="Y","R","")</f>
        <v/>
      </c>
      <c r="AA38" s="336"/>
      <c r="AB38" s="337"/>
      <c r="AC38" s="338"/>
    </row>
    <row r="39" spans="2:29" ht="12.95" customHeight="1" thickBot="1">
      <c r="B39" s="404"/>
      <c r="C39" s="432" t="s">
        <v>1164</v>
      </c>
      <c r="D39" s="359" t="str">
        <f>IF(Badges!$F$897="C","/","")</f>
        <v/>
      </c>
      <c r="E39" s="359" t="str">
        <f>IF(Badges!$F$898="C","/","")</f>
        <v/>
      </c>
      <c r="F39" s="359" t="str">
        <f>IF(Badges!$F$899="C","/","")</f>
        <v/>
      </c>
      <c r="G39" s="359" t="str">
        <f>IF(Badges!$F$900="C","/","")</f>
        <v/>
      </c>
      <c r="H39" s="359" t="str">
        <f>IF(Badges!$F$901="C","/","")</f>
        <v/>
      </c>
      <c r="I39" s="367" t="str">
        <f>IF(Summary!$F$46="E","E","")</f>
        <v/>
      </c>
      <c r="J39" s="367" t="str">
        <f>IF(Summary!$G$46="Y","R","")</f>
        <v/>
      </c>
      <c r="S39" s="427"/>
      <c r="T39" s="427"/>
      <c r="U39" s="716"/>
      <c r="W39" s="573" t="str">
        <f>'Fun Patches'!C40</f>
        <v>&lt;LIST PATCH HERE&gt;</v>
      </c>
      <c r="X39" s="365" t="str">
        <f>IF(Summary!$F$167="E","E","")</f>
        <v/>
      </c>
      <c r="Y39" s="365" t="str">
        <f>IF(Summary!$G$167="Y","R","")</f>
        <v/>
      </c>
      <c r="AA39" s="336"/>
      <c r="AB39" s="337"/>
      <c r="AC39" s="338"/>
    </row>
    <row r="40" spans="2:29" ht="12.95" customHeight="1">
      <c r="B40" s="404"/>
      <c r="C40" s="430" t="s">
        <v>1165</v>
      </c>
      <c r="D40" s="361" t="str">
        <f>IF(Badges!$F$905="C","/","")</f>
        <v/>
      </c>
      <c r="E40" s="361" t="str">
        <f>IF(Badges!$F$906="C","/","")</f>
        <v/>
      </c>
      <c r="F40" s="361" t="str">
        <f>IF(Badges!$F$907="C","/","")</f>
        <v/>
      </c>
      <c r="G40" s="361" t="str">
        <f>IF(Badges!$F$908="C","/","")</f>
        <v/>
      </c>
      <c r="H40" s="361" t="str">
        <f>IF(Badges!$F$909="C","/","")</f>
        <v/>
      </c>
      <c r="I40" s="370" t="str">
        <f>IF(Summary!$F$48="E","E","")</f>
        <v/>
      </c>
      <c r="J40" s="370" t="str">
        <f>IF(Summary!$G$48="Y","R","")</f>
        <v/>
      </c>
      <c r="L40" s="404"/>
      <c r="M40" s="428" t="s">
        <v>1182</v>
      </c>
      <c r="N40" s="361" t="str">
        <f>IF('Age-Level'!$F$75="A","/","")</f>
        <v/>
      </c>
      <c r="O40" s="361" t="str">
        <f>IF('Age-Level'!$F$79="A","/","")</f>
        <v/>
      </c>
      <c r="P40" s="361" t="str">
        <f>IF('Age-Level'!$F$83="A","/","")</f>
        <v/>
      </c>
      <c r="Q40" s="361" t="str">
        <f>IF('Age-Level'!$F$88="A","/","")</f>
        <v/>
      </c>
      <c r="R40" s="361" t="str">
        <f>IF('Age-Level'!$F$90="A","/","")</f>
        <v/>
      </c>
      <c r="S40" s="370" t="str">
        <f>IF(Summary!$F$113="E","E","")</f>
        <v/>
      </c>
      <c r="T40" s="370" t="str">
        <f>IF(Summary!$G$113="Y","R","")</f>
        <v/>
      </c>
      <c r="U40" s="716"/>
      <c r="W40" s="573" t="str">
        <f>'Fun Patches'!C41</f>
        <v>&lt;LIST PATCH HERE&gt;</v>
      </c>
      <c r="X40" s="365" t="str">
        <f>IF(Summary!$F$168="E","E","")</f>
        <v/>
      </c>
      <c r="Y40" s="365" t="str">
        <f>IF(Summary!$G$168="Y","R","")</f>
        <v/>
      </c>
      <c r="AA40" s="336"/>
      <c r="AB40" s="337"/>
      <c r="AC40" s="338"/>
    </row>
    <row r="41" spans="2:29" ht="12.95" customHeight="1">
      <c r="B41" s="404"/>
      <c r="C41" s="423" t="s">
        <v>1166</v>
      </c>
      <c r="D41" s="361" t="str">
        <f>IF(Badges!$F$912="C","/","")</f>
        <v/>
      </c>
      <c r="E41" s="361" t="str">
        <f>IF(Badges!$F$913="C","/","")</f>
        <v/>
      </c>
      <c r="F41" s="361" t="str">
        <f>IF(Badges!$F$914="C","/","")</f>
        <v/>
      </c>
      <c r="G41" s="361" t="str">
        <f>IF(Badges!$F$915="C","/","")</f>
        <v/>
      </c>
      <c r="H41" s="361" t="str">
        <f>IF(Badges!$F$916="C","/","")</f>
        <v/>
      </c>
      <c r="I41" s="370" t="str">
        <f>IF(Summary!$F$49="E","E","")</f>
        <v/>
      </c>
      <c r="J41" s="370" t="str">
        <f>IF(Summary!$G$49="Y","R","")</f>
        <v/>
      </c>
      <c r="L41" s="404"/>
      <c r="M41" s="411" t="s">
        <v>1183</v>
      </c>
      <c r="N41" s="361" t="str">
        <f>IF('Age-Level'!$F$93="A","/","")</f>
        <v/>
      </c>
      <c r="O41" s="361" t="str">
        <f>IF('Age-Level'!$F$97="A","/","")</f>
        <v/>
      </c>
      <c r="P41" s="361" t="str">
        <f>IF('Age-Level'!$F$101="A","/","")</f>
        <v/>
      </c>
      <c r="Q41" s="361" t="str">
        <f>IF('Age-Level'!$F$106="A","/","")</f>
        <v/>
      </c>
      <c r="R41" s="361" t="str">
        <f>IF('Age-Level'!$F$108="A","/","")</f>
        <v/>
      </c>
      <c r="S41" s="370" t="str">
        <f>IF(Summary!$F$114="E","E","")</f>
        <v/>
      </c>
      <c r="T41" s="370" t="str">
        <f>IF(Summary!$G$114="Y","R","")</f>
        <v/>
      </c>
      <c r="U41" s="716"/>
      <c r="W41" s="573" t="str">
        <f>'Fun Patches'!C42</f>
        <v>&lt;LIST PATCH HERE&gt;</v>
      </c>
      <c r="X41" s="365" t="str">
        <f>IF(Summary!$F$169="E","E","")</f>
        <v/>
      </c>
      <c r="Y41" s="365" t="str">
        <f>IF(Summary!$G$169="Y","R","")</f>
        <v/>
      </c>
      <c r="AA41" s="336"/>
      <c r="AB41" s="337"/>
      <c r="AC41" s="338"/>
    </row>
    <row r="42" spans="2:29" ht="12.95" customHeight="1" thickBot="1">
      <c r="B42" s="404"/>
      <c r="C42" s="432" t="s">
        <v>1167</v>
      </c>
      <c r="D42" s="359" t="str">
        <f>IF(Badges!$F$919="C","/","")</f>
        <v/>
      </c>
      <c r="E42" s="359" t="str">
        <f>IF(Badges!$F$920="C","/","")</f>
        <v/>
      </c>
      <c r="F42" s="359" t="str">
        <f>IF(Badges!$F$921="C","/","")</f>
        <v/>
      </c>
      <c r="G42" s="359" t="str">
        <f>IF(Badges!$F$922="C","/","")</f>
        <v/>
      </c>
      <c r="H42" s="359" t="str">
        <f>IF(Badges!$F$923="C","/","")</f>
        <v/>
      </c>
      <c r="I42" s="367" t="str">
        <f>IF(Summary!$F$50="E","E","")</f>
        <v/>
      </c>
      <c r="J42" s="367" t="str">
        <f>IF(Summary!$G$50="Y","R","")</f>
        <v/>
      </c>
      <c r="L42" s="404"/>
      <c r="M42" s="416" t="s">
        <v>1184</v>
      </c>
      <c r="N42" s="359" t="str">
        <f>IF('Age-Level'!$F$111="A","/","")</f>
        <v/>
      </c>
      <c r="O42" s="359" t="str">
        <f>IF('Age-Level'!$F$115="A","/","")</f>
        <v/>
      </c>
      <c r="P42" s="359" t="str">
        <f>IF('Age-Level'!$F$119="A","/","")</f>
        <v/>
      </c>
      <c r="Q42" s="359" t="str">
        <f>IF('Age-Level'!$F$124="A","/","")</f>
        <v/>
      </c>
      <c r="R42" s="359" t="str">
        <f>IF('Age-Level'!$F$126="A","/","")</f>
        <v/>
      </c>
      <c r="S42" s="367" t="str">
        <f>IF(Summary!$F$115="E","E","")</f>
        <v/>
      </c>
      <c r="T42" s="367" t="str">
        <f>IF(Summary!$G$115="Y","R","")</f>
        <v/>
      </c>
      <c r="U42" s="716"/>
      <c r="W42" s="573" t="str">
        <f>'Fun Patches'!C43</f>
        <v>&lt;LIST PATCH HERE&gt;</v>
      </c>
      <c r="X42" s="365" t="str">
        <f>IF(Summary!$F$170="E","E","")</f>
        <v/>
      </c>
      <c r="Y42" s="365" t="str">
        <f>IF(Summary!$G$170="Y","R","")</f>
        <v/>
      </c>
      <c r="AA42" s="336"/>
      <c r="AB42" s="337"/>
      <c r="AC42" s="338"/>
    </row>
    <row r="43" spans="2:29" ht="12.95" customHeight="1">
      <c r="B43" s="404"/>
      <c r="C43" s="430" t="s">
        <v>1169</v>
      </c>
      <c r="D43" s="361" t="str">
        <f>IF(Badges!$F$927="C","/","")</f>
        <v/>
      </c>
      <c r="E43" s="361" t="str">
        <f>IF(Badges!$F$928="C","/","")</f>
        <v/>
      </c>
      <c r="F43" s="361" t="str">
        <f>IF(Badges!$F$929="C","/","")</f>
        <v/>
      </c>
      <c r="G43" s="361" t="str">
        <f>IF(Badges!$F$930="C","/","")</f>
        <v/>
      </c>
      <c r="H43" s="361" t="str">
        <f>IF(Badges!$F$931="C","/","")</f>
        <v/>
      </c>
      <c r="I43" s="370" t="str">
        <f>IF(Summary!$F$52="E","E","")</f>
        <v/>
      </c>
      <c r="J43" s="370" t="str">
        <f>IF(Summary!$G$52="Y","R","")</f>
        <v/>
      </c>
      <c r="L43" s="404"/>
      <c r="M43" s="429" t="s">
        <v>1185</v>
      </c>
      <c r="N43" s="361" t="str">
        <f>IF('Age-Level'!$F$129="A","/","")</f>
        <v/>
      </c>
      <c r="O43" s="361" t="str">
        <f>IF('Age-Level'!$F$133="A","/","")</f>
        <v/>
      </c>
      <c r="P43" s="361" t="str">
        <f>IF('Age-Level'!$F$137="A","/","")</f>
        <v/>
      </c>
      <c r="Q43" s="361" t="str">
        <f>IF('Age-Level'!$F$142="A","/","")</f>
        <v/>
      </c>
      <c r="R43" s="361" t="str">
        <f>IF('Age-Level'!$F$144="A","/","")</f>
        <v/>
      </c>
      <c r="S43" s="370" t="str">
        <f>IF(Summary!$F$116="E","E","")</f>
        <v/>
      </c>
      <c r="T43" s="370" t="str">
        <f>IF(Summary!$G$116="Y","R","")</f>
        <v/>
      </c>
      <c r="U43" s="716"/>
      <c r="W43" s="573" t="str">
        <f>'Fun Patches'!C44</f>
        <v>&lt;LIST PATCH HERE&gt;</v>
      </c>
      <c r="X43" s="365" t="str">
        <f>IF(Summary!$F$171="E","E","")</f>
        <v/>
      </c>
      <c r="Y43" s="365" t="str">
        <f>IF(Summary!$G$171="Y","R","")</f>
        <v/>
      </c>
      <c r="AA43" s="336"/>
      <c r="AB43" s="337"/>
      <c r="AC43" s="338"/>
    </row>
    <row r="44" spans="2:29" ht="12.95" customHeight="1">
      <c r="B44" s="404"/>
      <c r="C44" s="423" t="s">
        <v>1170</v>
      </c>
      <c r="D44" s="361" t="str">
        <f>IF(Badges!$F$934="C","/","")</f>
        <v/>
      </c>
      <c r="E44" s="361" t="str">
        <f>IF(Badges!$F$935="C","/","")</f>
        <v/>
      </c>
      <c r="F44" s="361" t="str">
        <f>IF(Badges!$F$936="C","/","")</f>
        <v/>
      </c>
      <c r="G44" s="361" t="str">
        <f>IF(Badges!$F$937="C","/","")</f>
        <v/>
      </c>
      <c r="H44" s="361" t="str">
        <f>IF(Badges!$F$938="C","/","")</f>
        <v/>
      </c>
      <c r="I44" s="370" t="str">
        <f>IF(Summary!$F$53="E","E","")</f>
        <v/>
      </c>
      <c r="J44" s="370" t="str">
        <f>IF(Summary!$G$53="Y","R","")</f>
        <v/>
      </c>
      <c r="L44" s="404"/>
      <c r="M44" s="411" t="s">
        <v>1186</v>
      </c>
      <c r="N44" s="361" t="str">
        <f>IF('Age-Level'!$F$147="A","/","")</f>
        <v/>
      </c>
      <c r="O44" s="361" t="str">
        <f>IF('Age-Level'!$F$151="A","/","")</f>
        <v/>
      </c>
      <c r="P44" s="361" t="str">
        <f>IF('Age-Level'!$F$155="A","/","")</f>
        <v/>
      </c>
      <c r="Q44" s="361" t="str">
        <f>IF('Age-Level'!$F$160="A","/","")</f>
        <v/>
      </c>
      <c r="R44" s="361" t="str">
        <f>IF('Age-Level'!$F$162="A","/","")</f>
        <v/>
      </c>
      <c r="S44" s="370" t="str">
        <f>IF(Summary!$F$117="E","E","")</f>
        <v/>
      </c>
      <c r="T44" s="370" t="str">
        <f>IF(Summary!$G$117="Y","R","")</f>
        <v/>
      </c>
      <c r="U44" s="716"/>
      <c r="W44" s="573" t="str">
        <f>'Fun Patches'!C45</f>
        <v>&lt;LIST PATCH HERE&gt;</v>
      </c>
      <c r="X44" s="365" t="str">
        <f>IF(Summary!$F$172="E","E","")</f>
        <v/>
      </c>
      <c r="Y44" s="365" t="str">
        <f>IF(Summary!$G$172="Y","R","")</f>
        <v/>
      </c>
      <c r="AA44" s="336"/>
      <c r="AB44" s="337"/>
      <c r="AC44" s="338"/>
    </row>
    <row r="45" spans="2:29" ht="12.95" customHeight="1" thickBot="1">
      <c r="B45" s="404"/>
      <c r="C45" s="431" t="s">
        <v>1171</v>
      </c>
      <c r="D45" s="361" t="str">
        <f>IF(Badges!$F$941="C","/","")</f>
        <v/>
      </c>
      <c r="E45" s="361" t="str">
        <f>IF(Badges!$F$942="C","/","")</f>
        <v/>
      </c>
      <c r="F45" s="361" t="str">
        <f>IF(Badges!$F$943="C","/","")</f>
        <v/>
      </c>
      <c r="G45" s="361" t="str">
        <f>IF(Badges!$F$944="C","/","")</f>
        <v/>
      </c>
      <c r="H45" s="361" t="str">
        <f>IF(Badges!$F$945="C","/","")</f>
        <v/>
      </c>
      <c r="I45" s="370" t="str">
        <f>IF(Summary!$F$54="E","E","")</f>
        <v/>
      </c>
      <c r="J45" s="370" t="str">
        <f>IF(Summary!$G$54="Y","R","")</f>
        <v/>
      </c>
      <c r="L45" s="404"/>
      <c r="M45" s="416" t="s">
        <v>1187</v>
      </c>
      <c r="N45" s="359" t="str">
        <f>IF('Age-Level'!$F$165="A","/","")</f>
        <v/>
      </c>
      <c r="O45" s="359" t="str">
        <f>IF('Age-Level'!$F$169="A","/","")</f>
        <v/>
      </c>
      <c r="P45" s="359" t="str">
        <f>IF('Age-Level'!$F$173="A","/","")</f>
        <v/>
      </c>
      <c r="Q45" s="359" t="str">
        <f>IF('Age-Level'!$F$178="A","/","")</f>
        <v/>
      </c>
      <c r="R45" s="359" t="str">
        <f>IF('Age-Level'!$F$180="A","/","")</f>
        <v/>
      </c>
      <c r="S45" s="367" t="str">
        <f>IF(Summary!$F$118="E","E","")</f>
        <v/>
      </c>
      <c r="T45" s="367" t="str">
        <f>IF(Summary!$G$118="Y","R","")</f>
        <v/>
      </c>
      <c r="U45" s="716"/>
      <c r="W45" s="573" t="str">
        <f>'Fun Patches'!C46</f>
        <v>&lt;LIST PATCH HERE&gt;</v>
      </c>
      <c r="X45" s="365" t="str">
        <f>IF(Summary!$F$173="E","E","")</f>
        <v/>
      </c>
      <c r="Y45" s="365" t="str">
        <f>IF(Summary!$G$173="Y","R","")</f>
        <v/>
      </c>
      <c r="AA45" s="336"/>
      <c r="AB45" s="337"/>
      <c r="AC45" s="338"/>
    </row>
    <row r="46" spans="2:29" ht="12.95" customHeight="1">
      <c r="L46" s="404"/>
      <c r="M46" s="392" t="s">
        <v>1188</v>
      </c>
      <c r="N46" s="401"/>
      <c r="O46" s="401"/>
      <c r="P46" s="361" t="str">
        <f>IF(Bridging!$F$10="A","/","")</f>
        <v/>
      </c>
      <c r="Q46" s="361" t="str">
        <f>IF(Bridging!$F$14="A","/","")</f>
        <v/>
      </c>
      <c r="R46" s="361" t="str">
        <f>IF(Bridging!$F$16="A","/","")</f>
        <v/>
      </c>
      <c r="S46" s="370" t="str">
        <f>IF(Summary!$F$130="E","E","")</f>
        <v/>
      </c>
      <c r="T46" s="370" t="str">
        <f>IF(Summary!$G$130="Y","R","")</f>
        <v/>
      </c>
      <c r="U46" s="716"/>
      <c r="W46" s="573" t="str">
        <f>'Fun Patches'!C47</f>
        <v>&lt;LIST PATCH HERE&gt;</v>
      </c>
      <c r="X46" s="365" t="str">
        <f>IF(Summary!$F$174="E","E","")</f>
        <v/>
      </c>
      <c r="Y46" s="365" t="str">
        <f>IF(Summary!$G$174="Y","R","")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IF(Summary!$F$175="E","E","")</f>
        <v/>
      </c>
      <c r="Y47" s="365" t="str">
        <f>IF(Summary!$G$175="Y","R","")</f>
        <v/>
      </c>
      <c r="AA47" s="336"/>
      <c r="AB47" s="337"/>
      <c r="AC47" s="338"/>
    </row>
    <row r="48" spans="2:29" ht="12.95" customHeight="1" thickBot="1">
      <c r="B48" s="404"/>
      <c r="C48" s="428" t="s">
        <v>1172</v>
      </c>
      <c r="D48" s="361" t="str">
        <f>IF('Age-Level'!$F6="C","/","")</f>
        <v/>
      </c>
      <c r="E48" s="361" t="str">
        <f>IF('Age-Level'!$F6="C","/","")</f>
        <v/>
      </c>
      <c r="F48" s="361" t="str">
        <f>IF('Age-Level'!$F6="C","/","")</f>
        <v/>
      </c>
      <c r="G48" s="361" t="str">
        <f>IF('Age-Level'!$F6="C","/","")</f>
        <v/>
      </c>
      <c r="H48" s="361" t="str">
        <f>IF('Age-Level'!$F6="C","/","")</f>
        <v/>
      </c>
      <c r="I48" s="370" t="str">
        <f>IF(Summary!$F$101="E","E","")</f>
        <v/>
      </c>
      <c r="J48" s="370" t="str">
        <f>IF(Summary!$G$101="Y","R","")</f>
        <v/>
      </c>
      <c r="L48" s="712"/>
      <c r="M48" s="712"/>
      <c r="N48" s="712"/>
      <c r="O48" s="712"/>
      <c r="P48" s="712"/>
      <c r="Q48" s="712"/>
      <c r="R48" s="712"/>
      <c r="S48" s="437"/>
      <c r="T48" s="437"/>
      <c r="U48" s="716"/>
      <c r="W48" s="573" t="str">
        <f>'Fun Patches'!C49</f>
        <v>&lt;LIST PATCH HERE&gt;</v>
      </c>
      <c r="X48" s="365" t="str">
        <f>IF(Summary!$F$176="E","E","")</f>
        <v/>
      </c>
      <c r="Y48" s="365" t="str">
        <f>IF(Summary!$G$176="Y","R","")</f>
        <v/>
      </c>
      <c r="AA48" s="336"/>
      <c r="AB48" s="337"/>
      <c r="AC48" s="338"/>
    </row>
    <row r="49" spans="2:29" ht="12.95" customHeight="1">
      <c r="B49" s="404"/>
      <c r="C49" s="411" t="s">
        <v>1173</v>
      </c>
      <c r="D49" s="361" t="str">
        <f>IF('Age-Level'!$F13="C","/","")</f>
        <v/>
      </c>
      <c r="E49" s="361" t="str">
        <f>IF('Age-Level'!$F13="C","/","")</f>
        <v/>
      </c>
      <c r="F49" s="361" t="str">
        <f>IF('Age-Level'!$F13="C","/","")</f>
        <v/>
      </c>
      <c r="G49" s="361" t="str">
        <f>IF('Age-Level'!$F13="C","/","")</f>
        <v/>
      </c>
      <c r="H49" s="361" t="str">
        <f>IF('Age-Level'!$F13="C","/","")</f>
        <v/>
      </c>
      <c r="I49" s="370" t="str">
        <f>IF(Summary!$F$102="E","E","")</f>
        <v/>
      </c>
      <c r="J49" s="370" t="str">
        <f>IF(Summary!$G$102="Y","R","")</f>
        <v/>
      </c>
      <c r="L49" s="705" t="str">
        <f>'Council Own'!B6</f>
        <v>&lt;&lt;List Badge 1 Here&gt;&gt;</v>
      </c>
      <c r="M49" s="705"/>
      <c r="N49" s="705"/>
      <c r="O49" s="705"/>
      <c r="P49" s="705"/>
      <c r="Q49" s="705"/>
      <c r="R49" s="710"/>
      <c r="S49" s="363" t="str">
        <f>IF(Summary!$F$85="E","E","")</f>
        <v/>
      </c>
      <c r="T49" s="363" t="str">
        <f>IF(Summary!$G$85="Y","R","")</f>
        <v/>
      </c>
      <c r="U49" s="716"/>
      <c r="W49" s="573" t="str">
        <f>'Fun Patches'!C50</f>
        <v>&lt;LIST PATCH HERE&gt;</v>
      </c>
      <c r="X49" s="365" t="str">
        <f>IF(Summary!$F$177="E","E","")</f>
        <v/>
      </c>
      <c r="Y49" s="365" t="str">
        <f>IF(Summary!$G$177="Y","R","")</f>
        <v/>
      </c>
      <c r="AA49" s="336"/>
      <c r="AB49" s="337"/>
      <c r="AC49" s="338"/>
    </row>
    <row r="50" spans="2:29" ht="12.95" customHeight="1" thickBot="1">
      <c r="B50" s="404"/>
      <c r="C50" s="424" t="s">
        <v>1174</v>
      </c>
      <c r="D50" s="359" t="str">
        <f>IF('Age-Level'!$F20="C","/","")</f>
        <v/>
      </c>
      <c r="E50" s="359" t="str">
        <f>IF('Age-Level'!$F20="C","/","")</f>
        <v/>
      </c>
      <c r="F50" s="359" t="str">
        <f>IF('Age-Level'!$F20="C","/","")</f>
        <v/>
      </c>
      <c r="G50" s="359" t="str">
        <f>IF('Age-Level'!$F20="C","/","")</f>
        <v/>
      </c>
      <c r="H50" s="359" t="str">
        <f>IF('Age-Level'!$F20="C","/","")</f>
        <v/>
      </c>
      <c r="I50" s="367" t="str">
        <f>IF(Summary!$F$103="E","E","")</f>
        <v/>
      </c>
      <c r="J50" s="367" t="str">
        <f>IF(Summary!$G$103="Y","R","")</f>
        <v/>
      </c>
      <c r="L50" s="705" t="str">
        <f>'Council Own'!B30</f>
        <v>&lt;&lt;List Badge 2 Here&gt;&gt;</v>
      </c>
      <c r="M50" s="705"/>
      <c r="N50" s="705"/>
      <c r="O50" s="705"/>
      <c r="P50" s="705"/>
      <c r="Q50" s="705"/>
      <c r="R50" s="710"/>
      <c r="S50" s="365" t="str">
        <f>IF(Summary!$F$86="E","E","")</f>
        <v/>
      </c>
      <c r="T50" s="365" t="str">
        <f>IF(Summary!$G$86="Y","R","")</f>
        <v/>
      </c>
      <c r="U50" s="716"/>
      <c r="W50" s="573" t="str">
        <f>'Fun Patches'!C51</f>
        <v>&lt;LIST PATCH HERE&gt;</v>
      </c>
      <c r="X50" s="365" t="str">
        <f>IF(Summary!$F$178="E","E","")</f>
        <v/>
      </c>
      <c r="Y50" s="365" t="str">
        <f>IF(Summary!$G$178="Y","R","")</f>
        <v/>
      </c>
      <c r="AA50" s="336"/>
      <c r="AB50" s="337"/>
      <c r="AC50" s="338"/>
    </row>
    <row r="51" spans="2:29" ht="12.95" customHeight="1">
      <c r="B51" s="404"/>
      <c r="C51" s="429" t="s">
        <v>1175</v>
      </c>
      <c r="D51" s="361" t="str">
        <f>IF('Age-Level'!$F27="C","/","")</f>
        <v/>
      </c>
      <c r="E51" s="361" t="str">
        <f>IF('Age-Level'!$F27="C","/","")</f>
        <v/>
      </c>
      <c r="F51" s="361" t="str">
        <f>IF('Age-Level'!$F27="C","/","")</f>
        <v/>
      </c>
      <c r="G51" s="361" t="str">
        <f>IF('Age-Level'!$F27="C","/","")</f>
        <v/>
      </c>
      <c r="H51" s="361" t="str">
        <f>IF('Age-Level'!$F27="C","/","")</f>
        <v/>
      </c>
      <c r="I51" s="370" t="str">
        <f>IF(Summary!$F$104="E","E","")</f>
        <v/>
      </c>
      <c r="J51" s="370" t="str">
        <f>IF(Summary!$G$104="Y","R","")</f>
        <v/>
      </c>
      <c r="L51" s="705" t="str">
        <f>'Council Own'!B54</f>
        <v>&lt;&lt;List Badge 3 Here&gt;&gt;</v>
      </c>
      <c r="M51" s="705"/>
      <c r="N51" s="705"/>
      <c r="O51" s="705"/>
      <c r="P51" s="705"/>
      <c r="Q51" s="705"/>
      <c r="R51" s="710"/>
      <c r="S51" s="365" t="str">
        <f>IF(Summary!$F$87="E","E","")</f>
        <v/>
      </c>
      <c r="T51" s="365" t="str">
        <f>IF(Summary!$G$87="Y","R","")</f>
        <v/>
      </c>
      <c r="U51" s="716"/>
      <c r="W51" s="573" t="str">
        <f>'Fun Patches'!C52</f>
        <v>&lt;LIST PATCH HERE&gt;</v>
      </c>
      <c r="X51" s="365" t="str">
        <f>IF(Summary!$F$179="E","E","")</f>
        <v/>
      </c>
      <c r="Y51" s="365" t="str">
        <f>IF(Summary!$G$179="Y","R","")</f>
        <v/>
      </c>
      <c r="AA51" s="336"/>
      <c r="AB51" s="337"/>
      <c r="AC51" s="338"/>
    </row>
    <row r="52" spans="2:29" ht="12.95" customHeight="1">
      <c r="B52" s="404"/>
      <c r="C52" s="411" t="s">
        <v>1176</v>
      </c>
      <c r="D52" s="361" t="str">
        <f>IF('Age-Level'!$F34="C","/","")</f>
        <v/>
      </c>
      <c r="E52" s="361" t="str">
        <f>IF('Age-Level'!$F34="C","/","")</f>
        <v/>
      </c>
      <c r="F52" s="361" t="str">
        <f>IF('Age-Level'!$F34="C","/","")</f>
        <v/>
      </c>
      <c r="G52" s="361" t="str">
        <f>IF('Age-Level'!$F34="C","/","")</f>
        <v/>
      </c>
      <c r="H52" s="361" t="str">
        <f>IF('Age-Level'!$F34="C","/","")</f>
        <v/>
      </c>
      <c r="I52" s="370" t="str">
        <f>IF(Summary!$F$105="E","E","")</f>
        <v/>
      </c>
      <c r="J52" s="370" t="str">
        <f>IF(Summary!$G$105="Y","R","")</f>
        <v/>
      </c>
      <c r="L52" s="705" t="str">
        <f>'Council Own'!B78</f>
        <v>&lt;&lt;List Badge 4 Here&gt;&gt;</v>
      </c>
      <c r="M52" s="705"/>
      <c r="N52" s="705"/>
      <c r="O52" s="705"/>
      <c r="P52" s="705"/>
      <c r="Q52" s="705"/>
      <c r="R52" s="710"/>
      <c r="S52" s="365" t="str">
        <f>IF(Summary!$F$88="E","E","")</f>
        <v/>
      </c>
      <c r="T52" s="365" t="str">
        <f>IF(Summary!$G$88="Y","R","")</f>
        <v/>
      </c>
      <c r="U52" s="716"/>
      <c r="W52" s="573" t="str">
        <f>'Fun Patches'!C53</f>
        <v>&lt;LIST PATCH HERE&gt;</v>
      </c>
      <c r="X52" s="365" t="str">
        <f>IF(Summary!$F$180="E","E","")</f>
        <v/>
      </c>
      <c r="Y52" s="365" t="str">
        <f>IF(Summary!$G$180="Y","R","")</f>
        <v/>
      </c>
      <c r="AA52" s="336"/>
      <c r="AB52" s="337"/>
      <c r="AC52" s="338"/>
    </row>
    <row r="53" spans="2:29" ht="12.95" customHeight="1" thickBot="1">
      <c r="B53" s="404"/>
      <c r="C53" s="416" t="s">
        <v>1177</v>
      </c>
      <c r="D53" s="359" t="str">
        <f>IF('Age-Level'!$F41="C","/","")</f>
        <v/>
      </c>
      <c r="E53" s="359" t="str">
        <f>IF('Age-Level'!$F41="C","/","")</f>
        <v/>
      </c>
      <c r="F53" s="359" t="str">
        <f>IF('Age-Level'!$F41="C","/","")</f>
        <v/>
      </c>
      <c r="G53" s="359" t="str">
        <f>IF('Age-Level'!$F41="C","/","")</f>
        <v/>
      </c>
      <c r="H53" s="359" t="str">
        <f>IF('Age-Level'!$F41="C","/","")</f>
        <v/>
      </c>
      <c r="I53" s="367" t="str">
        <f>IF(Summary!$F$106="E","E","")</f>
        <v/>
      </c>
      <c r="J53" s="367" t="str">
        <f>IF(Summary!$G$106="Y","R","")</f>
        <v/>
      </c>
      <c r="L53" s="707" t="str">
        <f>'Council Own'!B102</f>
        <v>&lt;&lt;List Badge 5 Here&gt;&gt;</v>
      </c>
      <c r="M53" s="707"/>
      <c r="N53" s="707"/>
      <c r="O53" s="707"/>
      <c r="P53" s="707"/>
      <c r="Q53" s="707"/>
      <c r="R53" s="713"/>
      <c r="S53" s="372" t="str">
        <f>IF(Summary!$F$89="E","E","")</f>
        <v/>
      </c>
      <c r="T53" s="372" t="str">
        <f>IF(Summary!$G$89="Y","R","")</f>
        <v/>
      </c>
      <c r="U53" s="716"/>
      <c r="W53" s="573" t="str">
        <f>'Fun Patches'!C54</f>
        <v>&lt;LIST PATCH HERE&gt;</v>
      </c>
      <c r="X53" s="372" t="str">
        <f>IF(Summary!$F$181="E","E","")</f>
        <v/>
      </c>
      <c r="Y53" s="372" t="str">
        <f>IF(Summary!$G$181="Y","R","")</f>
        <v/>
      </c>
      <c r="AA53" s="336"/>
      <c r="AB53" s="337"/>
      <c r="AC53" s="338"/>
    </row>
    <row r="54" spans="2:29" ht="12.95" customHeight="1">
      <c r="B54" s="404"/>
      <c r="C54" s="429" t="s">
        <v>1050</v>
      </c>
      <c r="D54" s="368" t="str">
        <f>IF('Age-Level'!$F48="C","/","")</f>
        <v/>
      </c>
      <c r="E54" s="368" t="str">
        <f>IF('Age-Level'!$F48="C","/","")</f>
        <v/>
      </c>
      <c r="F54" s="368" t="str">
        <f>IF('Age-Level'!$F48="C","/","")</f>
        <v/>
      </c>
      <c r="G54" s="368" t="str">
        <f>IF('Age-Level'!$F48="C","/","")</f>
        <v/>
      </c>
      <c r="H54" s="368" t="str">
        <f>IF('Age-Level'!$F48="C","/","")</f>
        <v/>
      </c>
      <c r="I54" s="370" t="str">
        <f>IF(Summary!$F$107="E","E","")</f>
        <v/>
      </c>
      <c r="J54" s="370" t="str">
        <f>IF(Summary!$G$107="Y","R","")</f>
        <v/>
      </c>
      <c r="L54" s="707" t="str">
        <f>'Council Own'!B126</f>
        <v>&lt;&lt;List Badge 6 Here&gt;&gt;</v>
      </c>
      <c r="M54" s="707"/>
      <c r="N54" s="707"/>
      <c r="O54" s="707"/>
      <c r="P54" s="707"/>
      <c r="Q54" s="707"/>
      <c r="R54" s="713"/>
      <c r="S54" s="372" t="str">
        <f>IF(Summary!$F$90="E","E","")</f>
        <v/>
      </c>
      <c r="T54" s="372" t="str">
        <f>IF(Summary!$G$90="Y","R","")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IF(Summary!$F$108="E","E","")</f>
        <v/>
      </c>
      <c r="J55" s="367" t="str">
        <f>IF(Summary!$G$108="Y","R","")</f>
        <v/>
      </c>
      <c r="L55" s="707" t="str">
        <f>'Council Own'!B150</f>
        <v>&lt;&lt;List Badge 7 Here&gt;&gt;</v>
      </c>
      <c r="M55" s="707"/>
      <c r="N55" s="707"/>
      <c r="O55" s="707"/>
      <c r="P55" s="707"/>
      <c r="Q55" s="707"/>
      <c r="R55" s="713"/>
      <c r="S55" s="372" t="str">
        <f>IF(Summary!$F$91="E","E","")</f>
        <v/>
      </c>
      <c r="T55" s="372" t="str">
        <f>IF(Summary!$G$91="Y","R","")</f>
        <v/>
      </c>
      <c r="U55" s="716"/>
      <c r="W55" s="572"/>
      <c r="X55" s="437"/>
      <c r="Y55" s="437"/>
      <c r="AA55" s="336"/>
      <c r="AB55" s="337"/>
      <c r="AC55" s="338"/>
    </row>
    <row r="56" spans="2:29" ht="12.95" customHeight="1">
      <c r="B56" s="404"/>
      <c r="C56" s="428" t="s">
        <v>1179</v>
      </c>
      <c r="D56" s="408"/>
      <c r="E56" s="408"/>
      <c r="F56" s="408"/>
      <c r="G56" s="408"/>
      <c r="H56" s="433"/>
      <c r="I56" s="370" t="str">
        <f>IF(Summary!$F$109="E","E","")</f>
        <v/>
      </c>
      <c r="J56" s="370" t="str">
        <f>IF(Summary!$G$109="Y","R","")</f>
        <v/>
      </c>
      <c r="L56" s="707" t="str">
        <f>'Council Own'!B174</f>
        <v>&lt;&lt;List Badge 8 Here&gt;&gt;</v>
      </c>
      <c r="M56" s="707"/>
      <c r="N56" s="707"/>
      <c r="O56" s="707"/>
      <c r="P56" s="707"/>
      <c r="Q56" s="707"/>
      <c r="R56" s="713"/>
      <c r="S56" s="372" t="str">
        <f>IF(Summary!$F$92="E","E","")</f>
        <v/>
      </c>
      <c r="T56" s="372" t="str">
        <f>IF(Summary!$G$92="Y","R","")</f>
        <v/>
      </c>
      <c r="U56" s="716"/>
      <c r="W56" s="336"/>
      <c r="X56" s="337"/>
      <c r="Y56" s="338"/>
      <c r="AA56" s="336"/>
      <c r="AB56" s="337"/>
      <c r="AC56" s="338"/>
    </row>
    <row r="57" spans="2:29" ht="12.95" customHeight="1">
      <c r="B57" s="404"/>
      <c r="C57" s="411" t="s">
        <v>1180</v>
      </c>
      <c r="D57" s="412"/>
      <c r="E57" s="412"/>
      <c r="F57" s="412"/>
      <c r="G57" s="412"/>
      <c r="H57" s="413"/>
      <c r="I57" s="370" t="str">
        <f>IF(Summary!$F$110="E","E","")</f>
        <v/>
      </c>
      <c r="J57" s="370" t="str">
        <f>IF(Summary!$G$110="Y","R","")</f>
        <v/>
      </c>
      <c r="L57" s="707" t="str">
        <f>'Council Own'!B198</f>
        <v>&lt;&lt;List Badge 9 Here&gt;&gt;</v>
      </c>
      <c r="M57" s="707"/>
      <c r="N57" s="707"/>
      <c r="O57" s="707"/>
      <c r="P57" s="707"/>
      <c r="Q57" s="707"/>
      <c r="R57" s="713"/>
      <c r="S57" s="372" t="str">
        <f>IF(Summary!$F$93="E","E","")</f>
        <v/>
      </c>
      <c r="T57" s="372" t="str">
        <f>IF(Summary!$G$93="Y","R","")</f>
        <v/>
      </c>
      <c r="U57" s="716"/>
      <c r="W57" s="336"/>
      <c r="X57" s="337"/>
      <c r="Y57" s="338"/>
      <c r="AA57" s="336"/>
      <c r="AB57" s="337"/>
      <c r="AC57" s="338"/>
    </row>
    <row r="58" spans="2:29" ht="12.95" customHeight="1" thickBot="1">
      <c r="B58" s="404"/>
      <c r="C58" s="434" t="s">
        <v>1062</v>
      </c>
      <c r="D58" s="417"/>
      <c r="E58" s="417"/>
      <c r="F58" s="417"/>
      <c r="G58" s="417"/>
      <c r="H58" s="418"/>
      <c r="I58" s="367" t="str">
        <f>IF(Summary!$F$111="E","E","")</f>
        <v/>
      </c>
      <c r="J58" s="367" t="str">
        <f>IF(Summary!$G$111="Y","R","")</f>
        <v/>
      </c>
      <c r="L58" s="707" t="str">
        <f>'Council Own'!B222</f>
        <v>&lt;&lt;List Badge 10 Here&gt;&gt;</v>
      </c>
      <c r="M58" s="707"/>
      <c r="N58" s="707"/>
      <c r="O58" s="707"/>
      <c r="P58" s="707"/>
      <c r="Q58" s="707"/>
      <c r="R58" s="713"/>
      <c r="S58" s="372" t="str">
        <f>IF(Summary!$F$94="E","E","")</f>
        <v/>
      </c>
      <c r="T58" s="372" t="str">
        <f>IF(Summary!$G$94="Y","R","")</f>
        <v/>
      </c>
      <c r="U58" s="716"/>
      <c r="W58" s="336"/>
      <c r="X58" s="337"/>
      <c r="Y58" s="338"/>
      <c r="AA58" s="336"/>
      <c r="AB58" s="337"/>
      <c r="AC58" s="338"/>
    </row>
    <row r="59" spans="2:29" ht="12.95" customHeight="1">
      <c r="B59" s="404"/>
      <c r="C59" s="428" t="s">
        <v>1181</v>
      </c>
      <c r="D59" s="408"/>
      <c r="E59" s="408"/>
      <c r="F59" s="408"/>
      <c r="G59" s="408"/>
      <c r="H59" s="433"/>
      <c r="I59" s="370" t="str">
        <f>IF(Summary!$F$112="E","E","")</f>
        <v/>
      </c>
      <c r="J59" s="370" t="str">
        <f>IF(Summary!$G$112="Y","R","")</f>
        <v/>
      </c>
      <c r="L59" s="709" t="str">
        <f>'Council Own'!B246</f>
        <v>&lt;&lt;List Badge 11 Here&gt;&gt;</v>
      </c>
      <c r="M59" s="709"/>
      <c r="N59" s="709"/>
      <c r="O59" s="709"/>
      <c r="P59" s="709"/>
      <c r="Q59" s="709"/>
      <c r="R59" s="714"/>
      <c r="S59" s="372" t="str">
        <f>IF(Summary!$F$95="E","E","")</f>
        <v/>
      </c>
      <c r="T59" s="372" t="str">
        <f>IF(Summary!$G$95="Y","R","")</f>
        <v/>
      </c>
      <c r="U59" s="716"/>
      <c r="W59" s="336"/>
      <c r="X59" s="337"/>
      <c r="Y59" s="338"/>
      <c r="AA59" s="336"/>
      <c r="AB59" s="337"/>
      <c r="AC59" s="338"/>
    </row>
    <row r="60" spans="2:29" ht="12.95" customHeight="1">
      <c r="B60" s="404"/>
      <c r="C60" s="424" t="s">
        <v>1147</v>
      </c>
      <c r="D60" s="425"/>
      <c r="E60" s="425"/>
      <c r="F60" s="425"/>
      <c r="G60" s="425"/>
      <c r="H60" s="426"/>
      <c r="I60" s="370" t="str">
        <f>IF(Summary!$F$129="E","E","")</f>
        <v/>
      </c>
      <c r="J60" s="370" t="str">
        <f>IF(Summary!$G$129="Y","R","")</f>
        <v/>
      </c>
      <c r="L60" s="707" t="str">
        <f>'Council Own'!B270</f>
        <v>&lt;&lt;List Badge 12 Here&gt;&gt;</v>
      </c>
      <c r="M60" s="707"/>
      <c r="N60" s="707"/>
      <c r="O60" s="707"/>
      <c r="P60" s="707"/>
      <c r="Q60" s="707"/>
      <c r="R60" s="713"/>
      <c r="S60" s="372" t="str">
        <f>IF(Summary!$F$96="E","E","")</f>
        <v/>
      </c>
      <c r="T60" s="372" t="str">
        <f>IF(Summary!$G$96="Y","R","")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IF(Summary!$F$97="E","E","")</f>
        <v/>
      </c>
      <c r="T61" s="372" t="str">
        <f>IF(Summary!$G$97="Y","R","")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IF(Summary!$F$98="E","E","")</f>
        <v/>
      </c>
      <c r="T62" s="372" t="str">
        <f>IF(Summary!$G$98="Y","R","")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IF(Summary!$F$119="E","E","")</f>
        <v/>
      </c>
      <c r="J63" s="363" t="str">
        <f>IF(Summary!$G$119="Y","R","")</f>
        <v/>
      </c>
      <c r="L63" s="707" t="str">
        <f>'Council Own'!B342</f>
        <v>&lt;&lt;List Badge 15 Here&gt;&gt;</v>
      </c>
      <c r="M63" s="707"/>
      <c r="N63" s="707"/>
      <c r="O63" s="707"/>
      <c r="P63" s="707"/>
      <c r="Q63" s="707"/>
      <c r="R63" s="713"/>
      <c r="S63" s="372" t="str">
        <f>IF(Summary!$F$99="E","E","")</f>
        <v/>
      </c>
      <c r="T63" s="372" t="str">
        <f>IF(Summary!$G$99="Y","R","")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IF(Summary!$F$122="E","E","")</f>
        <v/>
      </c>
      <c r="J64" s="365" t="str">
        <f>IF(Summary!$G$122="Y","R","")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IF(Summary!$F$123="E","E","")</f>
        <v/>
      </c>
      <c r="J65" s="365" t="str">
        <f>IF(Summary!$G$123="Y","R","")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IF(Summary!$F$124="E","E","")</f>
        <v/>
      </c>
      <c r="J66" s="365" t="str">
        <f>IF(Summary!$G$124="Y","R","")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IF(Summary!$F$125="E","E","")</f>
        <v/>
      </c>
      <c r="J67" s="365" t="str">
        <f>IF(Summary!$G$125="Y","R","")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IF(Summary!$F$126="E","E","")</f>
        <v/>
      </c>
      <c r="J68" s="365" t="str">
        <f>IF(Summary!$G$126="Y","R","")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IF(Summary!$F$127="E","E","")</f>
        <v/>
      </c>
      <c r="J69" s="365" t="str">
        <f>IF(Summary!$G$127="Y","R","")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IF(Summary!$F$128="E","E","")</f>
        <v/>
      </c>
      <c r="J70" s="365" t="str">
        <f>IF(Summary!$G$128="Y","R","")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IF(Summary!$F$104="E","E","")</f>
        <v/>
      </c>
      <c r="J71" s="365" t="str">
        <f>IF(Summary!$G$104="Y","R","")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IF(Summary!$F$105="E","E","")</f>
        <v/>
      </c>
      <c r="J72" s="365" t="str">
        <f>IF(Summary!$G$105="Y","R","")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nQ0FRa1zRpYhzUPCk78wRyDMEN87+AqLfA/JDpaYYZiOo2F0o/DZrijuv7Iz+AQVaPmD5CKlvjW87aUhxv0Naw==" saltValue="KJxdbHwhAW3B55n19S590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335" priority="13">
      <formula>LEFT($U$1,8)&lt;&gt;"Cadette_"</formula>
    </cfRule>
  </conditionalFormatting>
  <conditionalFormatting sqref="C1">
    <cfRule type="expression" dxfId="334" priority="11">
      <formula>LEFT($U$1,8)&lt;&gt;"Cadette_"</formula>
    </cfRule>
  </conditionalFormatting>
  <conditionalFormatting sqref="L47:L48 W54:W75 AA4:AA75">
    <cfRule type="duplicateValues" dxfId="333" priority="14"/>
  </conditionalFormatting>
  <conditionalFormatting sqref="B64:B72">
    <cfRule type="duplicateValues" dxfId="332" priority="10"/>
  </conditionalFormatting>
  <conditionalFormatting sqref="L49">
    <cfRule type="duplicateValues" dxfId="331" priority="9"/>
  </conditionalFormatting>
  <conditionalFormatting sqref="L50">
    <cfRule type="duplicateValues" dxfId="330" priority="8"/>
  </conditionalFormatting>
  <conditionalFormatting sqref="L51">
    <cfRule type="duplicateValues" dxfId="329" priority="7"/>
  </conditionalFormatting>
  <conditionalFormatting sqref="L52">
    <cfRule type="duplicateValues" dxfId="328" priority="6"/>
  </conditionalFormatting>
  <conditionalFormatting sqref="L65">
    <cfRule type="duplicateValues" dxfId="327" priority="5"/>
  </conditionalFormatting>
  <conditionalFormatting sqref="L66:L75">
    <cfRule type="duplicateValues" dxfId="326" priority="4"/>
  </conditionalFormatting>
  <conditionalFormatting sqref="M1:T1">
    <cfRule type="expression" dxfId="325" priority="2">
      <formula>LEFT($U$1,8)&lt;&gt;"Cadette_"</formula>
    </cfRule>
  </conditionalFormatting>
  <conditionalFormatting sqref="T1:W1">
    <cfRule type="expression" dxfId="324"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538CB-F601-42E7-A06F-DB46CD7442C2}">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Cadette_4</v>
      </c>
      <c r="U1" s="579" t="str">
        <f ca="1">MID(CELL("filename",A1),FIND(IF(ISERROR(FIND("]",CELL("filename",A1))),"$","]"),CELL("filename",A1))+1,256)</f>
        <v>Cadette_4</v>
      </c>
      <c r="V1" s="580"/>
      <c r="W1" s="581" t="str">
        <f ca="1">IF(T1&lt;&gt;"",T1,"")</f>
        <v>Cadette_4</v>
      </c>
    </row>
    <row r="2" spans="2:29" ht="12.95" customHeight="1">
      <c r="T2" s="403"/>
    </row>
    <row r="3" spans="2:29" ht="12.95" customHeight="1" thickBot="1"/>
    <row r="4" spans="2:29" ht="12.95" customHeight="1">
      <c r="B4" s="404"/>
      <c r="C4" s="405" t="s">
        <v>132</v>
      </c>
      <c r="D4" s="361" t="str">
        <f>IF(Badges!$G$10="A","/","")</f>
        <v/>
      </c>
      <c r="E4" s="361" t="str">
        <f>IF(Badges!$G$14="A","/","")</f>
        <v/>
      </c>
      <c r="F4" s="361" t="str">
        <f>IF(Badges!$G$18="A","/","")</f>
        <v/>
      </c>
      <c r="G4" s="361" t="str">
        <f>IF(Badges!$G$22="A","/","")</f>
        <v/>
      </c>
      <c r="H4" s="361" t="str">
        <f>IF(Badges!$G$26="A","/","")</f>
        <v/>
      </c>
      <c r="I4" s="362" t="str">
        <f>IF(Summary!$H$3="E","E","")</f>
        <v/>
      </c>
      <c r="J4" s="362" t="str">
        <f>IF(Summary!$I$3="Y","R","")</f>
        <v/>
      </c>
      <c r="K4" s="392" t="str">
        <f>IF(COUNT(S5:S7)=3,MAX(S5:S7),"")</f>
        <v/>
      </c>
      <c r="L4" s="406"/>
      <c r="M4" s="407" t="s">
        <v>1151</v>
      </c>
      <c r="N4" s="408"/>
      <c r="O4" s="408"/>
      <c r="P4" s="408"/>
      <c r="Q4" s="408"/>
      <c r="R4" s="409" t="s">
        <v>1189</v>
      </c>
      <c r="S4" s="363" t="str">
        <f>IF(Summary!$H$60="E","E","")</f>
        <v/>
      </c>
      <c r="T4" s="363" t="str">
        <f>IF(Summary!$I$60="Y","R","")</f>
        <v/>
      </c>
      <c r="U4" s="360"/>
      <c r="W4" s="573" t="str">
        <f>'Fun Patches'!C5</f>
        <v>&lt;LIST PATCH HERE&gt;</v>
      </c>
      <c r="X4" s="362" t="str">
        <f>IF(Summary!$H$132="E","E","")</f>
        <v/>
      </c>
      <c r="Y4" s="362" t="str">
        <f>IF(Summary!$I$132="Y","R","")</f>
        <v/>
      </c>
      <c r="AA4" s="336"/>
      <c r="AB4" s="337"/>
      <c r="AC4" s="338"/>
    </row>
    <row r="5" spans="2:29" ht="12.95" customHeight="1">
      <c r="B5" s="404"/>
      <c r="C5" s="410" t="s">
        <v>154</v>
      </c>
      <c r="D5" s="364" t="str">
        <f>IF(Badges!$G$33="A","/","")</f>
        <v/>
      </c>
      <c r="E5" s="364" t="str">
        <f>IF(Badges!$G$37="A","/","")</f>
        <v/>
      </c>
      <c r="F5" s="364" t="str">
        <f>IF(Badges!$G$41="A","/","")</f>
        <v/>
      </c>
      <c r="G5" s="364" t="str">
        <f>IF(Badges!$G$45="A","/","")</f>
        <v/>
      </c>
      <c r="H5" s="364" t="str">
        <f>IF(Badges!$G$49="A","/","")</f>
        <v/>
      </c>
      <c r="I5" s="365" t="str">
        <f>IF(Summary!$H$4="E","E","")</f>
        <v/>
      </c>
      <c r="J5" s="365" t="str">
        <f>IF(Summary!$I$4="Y","R","")</f>
        <v/>
      </c>
      <c r="L5" s="404"/>
      <c r="M5" s="411" t="s">
        <v>1190</v>
      </c>
      <c r="N5" s="412"/>
      <c r="O5" s="412"/>
      <c r="P5" s="412"/>
      <c r="Q5" s="412"/>
      <c r="R5" s="413"/>
      <c r="S5" s="365" t="str">
        <f>IF(Summary!$H$57="E","E","")</f>
        <v/>
      </c>
      <c r="T5" s="365" t="str">
        <f>IF(Summary!$I$57="Y","R","")</f>
        <v/>
      </c>
      <c r="U5" s="360"/>
      <c r="W5" s="573" t="str">
        <f>'Fun Patches'!C6</f>
        <v>&lt;LIST PATCH HERE&gt;</v>
      </c>
      <c r="X5" s="365" t="str">
        <f>IF(Summary!$H$133="E","E","")</f>
        <v/>
      </c>
      <c r="Y5" s="365" t="str">
        <f>IF(Summary!$I$133="Y","R","")</f>
        <v/>
      </c>
      <c r="AA5" s="336"/>
      <c r="AB5" s="337"/>
      <c r="AC5" s="338"/>
    </row>
    <row r="6" spans="2:29" ht="12.95" customHeight="1" thickBot="1">
      <c r="B6" s="404"/>
      <c r="C6" s="414" t="s">
        <v>174</v>
      </c>
      <c r="D6" s="366" t="str">
        <f>IF(Badges!$G$56="A","/","")</f>
        <v/>
      </c>
      <c r="E6" s="366" t="str">
        <f>IF(Badges!$G$60="A","/","")</f>
        <v/>
      </c>
      <c r="F6" s="366" t="str">
        <f>IF(Badges!$G$64="A","/","")</f>
        <v/>
      </c>
      <c r="G6" s="366" t="str">
        <f>IF(Badges!$G$68="A","/","")</f>
        <v/>
      </c>
      <c r="H6" s="366" t="str">
        <f>IF(Badges!$G$72="A","/","")</f>
        <v/>
      </c>
      <c r="I6" s="372" t="str">
        <f>IF(Summary!$H$5="E","E","")</f>
        <v/>
      </c>
      <c r="J6" s="372" t="str">
        <f>IF(Summary!$I$5="Y","R","")</f>
        <v/>
      </c>
      <c r="L6" s="404"/>
      <c r="M6" s="411" t="s">
        <v>1191</v>
      </c>
      <c r="N6" s="412"/>
      <c r="O6" s="412"/>
      <c r="P6" s="412"/>
      <c r="Q6" s="412"/>
      <c r="R6" s="413"/>
      <c r="S6" s="365" t="str">
        <f>IF(Summary!$H$58="E","E","")</f>
        <v/>
      </c>
      <c r="T6" s="365" t="str">
        <f>IF(Summary!$I$58="Y","R","")</f>
        <v/>
      </c>
      <c r="U6" s="360"/>
      <c r="W6" s="573" t="str">
        <f>'Fun Patches'!C7</f>
        <v>&lt;LIST PATCH HERE&gt;</v>
      </c>
      <c r="X6" s="365" t="str">
        <f>IF(Summary!$H$134="E","E","")</f>
        <v/>
      </c>
      <c r="Y6" s="365" t="str">
        <f>IF(Summary!$I$134="Y","R","")</f>
        <v/>
      </c>
      <c r="AA6" s="336"/>
      <c r="AB6" s="337"/>
      <c r="AC6" s="338"/>
    </row>
    <row r="7" spans="2:29" ht="12.95" customHeight="1" thickBot="1">
      <c r="B7" s="404"/>
      <c r="C7" s="415" t="s">
        <v>195</v>
      </c>
      <c r="D7" s="368" t="str">
        <f>IF(Badges!$G$79="A","/","")</f>
        <v/>
      </c>
      <c r="E7" s="368" t="str">
        <f>IF(Badges!$G$83="A","/","")</f>
        <v/>
      </c>
      <c r="F7" s="368" t="str">
        <f>IF(Badges!$G$87="A","/","")</f>
        <v/>
      </c>
      <c r="G7" s="368" t="str">
        <f>IF(Badges!$G$91="A","/","")</f>
        <v/>
      </c>
      <c r="H7" s="368" t="str">
        <f>IF(Badges!$G$95="A","/","")</f>
        <v/>
      </c>
      <c r="I7" s="362" t="str">
        <f>IF(Summary!$H$6="E","E","")</f>
        <v/>
      </c>
      <c r="J7" s="362" t="str">
        <f>IF(Summary!$I$6="Y","R","")</f>
        <v/>
      </c>
      <c r="L7" s="404"/>
      <c r="M7" s="416" t="s">
        <v>1192</v>
      </c>
      <c r="N7" s="417"/>
      <c r="O7" s="417"/>
      <c r="P7" s="417"/>
      <c r="Q7" s="417"/>
      <c r="R7" s="418"/>
      <c r="S7" s="367" t="str">
        <f>IF(Summary!$H$59="E","E","")</f>
        <v/>
      </c>
      <c r="T7" s="367" t="str">
        <f>IF(Summary!$I$59="Y","R","")</f>
        <v/>
      </c>
      <c r="U7" s="360" t="str">
        <f>IF(COUNTIF(S5:S7,"E")=3,"C"," ")</f>
        <v xml:space="preserve"> </v>
      </c>
      <c r="W7" s="573" t="str">
        <f>'Fun Patches'!C8</f>
        <v>&lt;LIST PATCH HERE&gt;</v>
      </c>
      <c r="X7" s="365" t="str">
        <f>IF(Summary!$H$135="E","E","")</f>
        <v/>
      </c>
      <c r="Y7" s="365" t="str">
        <f>IF(Summary!$I$135="Y","R","")</f>
        <v/>
      </c>
      <c r="AA7" s="336"/>
      <c r="AB7" s="337"/>
      <c r="AC7" s="338"/>
    </row>
    <row r="8" spans="2:29" ht="12.95" customHeight="1" thickBot="1">
      <c r="B8" s="404"/>
      <c r="C8" s="419" t="s">
        <v>237</v>
      </c>
      <c r="D8" s="366" t="str">
        <f>IF(Badges!$G$125="A","/","")</f>
        <v/>
      </c>
      <c r="E8" s="366" t="str">
        <f>IF(Badges!$G$129="A","/","")</f>
        <v/>
      </c>
      <c r="F8" s="366" t="str">
        <f>IF(Badges!$G$133="A","/","")</f>
        <v/>
      </c>
      <c r="G8" s="366" t="str">
        <f>IF(Badges!$G$137="A","/","")</f>
        <v/>
      </c>
      <c r="H8" s="366" t="str">
        <f>IF(Badges!$G$141="A","/","")</f>
        <v/>
      </c>
      <c r="I8" s="507" t="str">
        <f>IF(Summary!$H$8="E","E","")</f>
        <v/>
      </c>
      <c r="J8" s="508" t="str">
        <f>IF(Summary!$I$8="Y","R","")</f>
        <v/>
      </c>
      <c r="K8" s="392" t="str">
        <f>IF(COUNT(S9:S11)=3,MAX(S9:S11),"")</f>
        <v/>
      </c>
      <c r="L8" s="406"/>
      <c r="M8" s="420" t="s">
        <v>1153</v>
      </c>
      <c r="N8" s="421"/>
      <c r="O8" s="421"/>
      <c r="P8" s="421"/>
      <c r="Q8" s="421"/>
      <c r="R8" s="422" t="s">
        <v>1189</v>
      </c>
      <c r="S8" s="363" t="str">
        <f>IF(Summary!$H$65="E","E","")</f>
        <v/>
      </c>
      <c r="T8" s="363" t="str">
        <f>IF(Summary!$I$65="Y","R","")</f>
        <v/>
      </c>
      <c r="U8" s="360"/>
      <c r="W8" s="573" t="str">
        <f>'Fun Patches'!C9</f>
        <v>&lt;LIST PATCH HERE&gt;</v>
      </c>
      <c r="X8" s="365" t="str">
        <f>IF(Summary!$H$136="E","E","")</f>
        <v/>
      </c>
      <c r="Y8" s="365" t="str">
        <f>IF(Summary!$I$136="Y","R","")</f>
        <v/>
      </c>
      <c r="AA8" s="336"/>
      <c r="AB8" s="337"/>
      <c r="AC8" s="338"/>
    </row>
    <row r="9" spans="2:29" ht="12.95" customHeight="1">
      <c r="B9" s="404"/>
      <c r="C9" s="405" t="s">
        <v>281</v>
      </c>
      <c r="D9" s="368" t="str">
        <f>IF(Badges!$G$184="A","/","")</f>
        <v/>
      </c>
      <c r="E9" s="368" t="str">
        <f>IF(Badges!$G$188="A","/","")</f>
        <v/>
      </c>
      <c r="F9" s="368" t="str">
        <f>IF(Badges!$G$192="A","/","")</f>
        <v/>
      </c>
      <c r="G9" s="368" t="str">
        <f>IF(Badges!$G$196="A","/","")</f>
        <v/>
      </c>
      <c r="H9" s="368" t="str">
        <f>IF(Badges!$G$200="A","/","")</f>
        <v/>
      </c>
      <c r="I9" s="362" t="str">
        <f>IF(Summary!$H$11="E","E","")</f>
        <v/>
      </c>
      <c r="J9" s="362" t="str">
        <f>IF(Summary!$I$11="Y","R","")</f>
        <v/>
      </c>
      <c r="L9" s="404"/>
      <c r="M9" s="411" t="s">
        <v>959</v>
      </c>
      <c r="N9" s="412"/>
      <c r="O9" s="412"/>
      <c r="P9" s="412"/>
      <c r="Q9" s="412"/>
      <c r="R9" s="413"/>
      <c r="S9" s="365" t="str">
        <f>IF(Summary!$H$62="E","E","")</f>
        <v/>
      </c>
      <c r="T9" s="365" t="str">
        <f>IF(Summary!$I$62="Y","R","")</f>
        <v/>
      </c>
      <c r="U9" s="360"/>
      <c r="W9" s="573" t="str">
        <f>'Fun Patches'!C10</f>
        <v>&lt;LIST PATCH HERE&gt;</v>
      </c>
      <c r="X9" s="365" t="str">
        <f>IF(Summary!$H$137="E","E","")</f>
        <v/>
      </c>
      <c r="Y9" s="365" t="str">
        <f>IF(Summary!$I$137="Y","R","")</f>
        <v/>
      </c>
      <c r="AA9" s="336"/>
      <c r="AB9" s="337"/>
      <c r="AC9" s="338"/>
    </row>
    <row r="10" spans="2:29" ht="12.95" customHeight="1">
      <c r="B10" s="404"/>
      <c r="C10" s="410" t="s">
        <v>323</v>
      </c>
      <c r="D10" s="369" t="str">
        <f>IF(Badges!$G$230="A","/","")</f>
        <v/>
      </c>
      <c r="E10" s="369" t="str">
        <f>IF(Badges!$G$234="A","/","")</f>
        <v/>
      </c>
      <c r="F10" s="369" t="str">
        <f>IF(Badges!$G$238="A","/","")</f>
        <v/>
      </c>
      <c r="G10" s="369" t="str">
        <f>IF(Badges!$G$242="A","/","")</f>
        <v/>
      </c>
      <c r="H10" s="369" t="str">
        <f>IF(Badges!$G$246="A","/","")</f>
        <v/>
      </c>
      <c r="I10" s="365" t="str">
        <f>IF(Summary!$H$13="E","E","")</f>
        <v/>
      </c>
      <c r="J10" s="365" t="str">
        <f>IF(Summary!$I$13="Y","R","")</f>
        <v/>
      </c>
      <c r="L10" s="404"/>
      <c r="M10" s="411" t="s">
        <v>964</v>
      </c>
      <c r="N10" s="412"/>
      <c r="O10" s="412"/>
      <c r="P10" s="412"/>
      <c r="Q10" s="412"/>
      <c r="R10" s="413"/>
      <c r="S10" s="365" t="str">
        <f>IF(Summary!$H$63="E","E","")</f>
        <v/>
      </c>
      <c r="T10" s="365" t="str">
        <f>IF(Summary!$I$63="Y","R","")</f>
        <v/>
      </c>
      <c r="U10" s="360"/>
      <c r="W10" s="573" t="str">
        <f>'Fun Patches'!C11</f>
        <v>&lt;LIST PATCH HERE&gt;</v>
      </c>
      <c r="X10" s="365" t="str">
        <f>IF(Summary!$H$138="E","E","")</f>
        <v/>
      </c>
      <c r="Y10" s="365" t="str">
        <f>IF(Summary!$I$138="Y","R","")</f>
        <v/>
      </c>
      <c r="AA10" s="336"/>
      <c r="AB10" s="337"/>
      <c r="AC10" s="338"/>
    </row>
    <row r="11" spans="2:29" ht="12.95" customHeight="1" thickBot="1">
      <c r="B11" s="404"/>
      <c r="C11" s="410" t="s">
        <v>343</v>
      </c>
      <c r="D11" s="366" t="str">
        <f>IF(Badges!$G$253="A","/","")</f>
        <v/>
      </c>
      <c r="E11" s="366" t="str">
        <f>IF(Badges!$G$257="A","/","")</f>
        <v/>
      </c>
      <c r="F11" s="366" t="str">
        <f>IF(Badges!$G$261="A","/","")</f>
        <v/>
      </c>
      <c r="G11" s="366" t="str">
        <f>IF(Badges!$G$265="A","/","")</f>
        <v/>
      </c>
      <c r="H11" s="366" t="str">
        <f>IF(Badges!$G$269="A","/","")</f>
        <v/>
      </c>
      <c r="I11" s="372" t="str">
        <f>IF(Summary!$H$14="E","E","")</f>
        <v/>
      </c>
      <c r="J11" s="372" t="str">
        <f>IF(Summary!$I$14="Y","R","")</f>
        <v/>
      </c>
      <c r="L11" s="404"/>
      <c r="M11" s="416" t="s">
        <v>970</v>
      </c>
      <c r="N11" s="417"/>
      <c r="O11" s="417"/>
      <c r="P11" s="417"/>
      <c r="Q11" s="417"/>
      <c r="R11" s="418"/>
      <c r="S11" s="367" t="str">
        <f>IF(Summary!$H$64="E","E","")</f>
        <v/>
      </c>
      <c r="T11" s="367" t="str">
        <f>IF(Summary!$I$64="Y","R","")</f>
        <v/>
      </c>
      <c r="U11" s="360" t="str">
        <f>IF(COUNTIF(S9:S11,"E")=3,"C"," ")</f>
        <v xml:space="preserve"> </v>
      </c>
      <c r="W11" s="573" t="str">
        <f>'Fun Patches'!C12</f>
        <v>&lt;LIST PATCH HERE&gt;</v>
      </c>
      <c r="X11" s="365" t="str">
        <f>IF(Summary!$H$139="E","E","")</f>
        <v/>
      </c>
      <c r="Y11" s="365" t="str">
        <f>IF(Summary!$I$139="Y","R","")</f>
        <v/>
      </c>
      <c r="AA11" s="336"/>
      <c r="AB11" s="337"/>
      <c r="AC11" s="338"/>
    </row>
    <row r="12" spans="2:29" ht="12.95" customHeight="1">
      <c r="B12" s="404"/>
      <c r="C12" s="415" t="s">
        <v>364</v>
      </c>
      <c r="D12" s="368" t="str">
        <f>IF(Badges!$G$276="A","/","")</f>
        <v/>
      </c>
      <c r="E12" s="368" t="str">
        <f>IF(Badges!$G$280="A","/","")</f>
        <v/>
      </c>
      <c r="F12" s="368" t="str">
        <f>IF(Badges!$G$284="A","/","")</f>
        <v/>
      </c>
      <c r="G12" s="368" t="str">
        <f>IF(Badges!$G$288="A","/","")</f>
        <v/>
      </c>
      <c r="H12" s="368" t="str">
        <f>IF(Badges!$G$292="A","/","")</f>
        <v/>
      </c>
      <c r="I12" s="362" t="str">
        <f>IF(Summary!$H$15="E","E","")</f>
        <v/>
      </c>
      <c r="J12" s="362" t="str">
        <f>IF(Summary!$I$15="Y","R","")</f>
        <v/>
      </c>
      <c r="K12" s="392" t="str">
        <f>IF(COUNT(S13:S15)=3,MAX(S13:S15),"")</f>
        <v/>
      </c>
      <c r="L12" s="406"/>
      <c r="M12" s="420" t="s">
        <v>1154</v>
      </c>
      <c r="N12" s="421"/>
      <c r="O12" s="421"/>
      <c r="P12" s="421"/>
      <c r="Q12" s="421"/>
      <c r="R12" s="422" t="s">
        <v>1189</v>
      </c>
      <c r="S12" s="363" t="str">
        <f>IF(Summary!$H$70="E","E","")</f>
        <v/>
      </c>
      <c r="T12" s="363" t="str">
        <f>IF(Summary!$I$70="Y","R","")</f>
        <v/>
      </c>
      <c r="U12" s="360"/>
      <c r="W12" s="573" t="str">
        <f>'Fun Patches'!C13</f>
        <v>&lt;LIST PATCH HERE&gt;</v>
      </c>
      <c r="X12" s="365" t="str">
        <f>IF(Summary!$H$140="E","E","")</f>
        <v/>
      </c>
      <c r="Y12" s="365" t="str">
        <f>IF(Summary!$I$140="Y","R","")</f>
        <v/>
      </c>
      <c r="AA12" s="336"/>
      <c r="AB12" s="337"/>
      <c r="AC12" s="338"/>
    </row>
    <row r="13" spans="2:29" ht="12.95" customHeight="1" thickBot="1">
      <c r="B13" s="404"/>
      <c r="C13" s="419" t="s">
        <v>385</v>
      </c>
      <c r="D13" s="366" t="str">
        <f>IF(Badges!$G$299="A","/","")</f>
        <v/>
      </c>
      <c r="E13" s="366" t="str">
        <f>IF(Badges!$G$303="A","/","")</f>
        <v/>
      </c>
      <c r="F13" s="366" t="str">
        <f>IF(Badges!$G$307="A","/","")</f>
        <v/>
      </c>
      <c r="G13" s="366" t="str">
        <f>IF(Badges!$G$311="A","/","")</f>
        <v/>
      </c>
      <c r="H13" s="366" t="str">
        <f>IF(Badges!$G$315="A","/","")</f>
        <v/>
      </c>
      <c r="I13" s="372" t="str">
        <f>IF(Summary!$H$16="E","E","")</f>
        <v/>
      </c>
      <c r="J13" s="372" t="str">
        <f>IF(Summary!$I$16="Y","R","")</f>
        <v/>
      </c>
      <c r="L13" s="404"/>
      <c r="M13" s="411" t="s">
        <v>986</v>
      </c>
      <c r="N13" s="412"/>
      <c r="O13" s="412"/>
      <c r="P13" s="412"/>
      <c r="Q13" s="412"/>
      <c r="R13" s="413"/>
      <c r="S13" s="365" t="str">
        <f>IF(Summary!$H$67="E","E","")</f>
        <v/>
      </c>
      <c r="T13" s="365" t="str">
        <f>IF(Summary!$I$67="Y","R","")</f>
        <v/>
      </c>
      <c r="U13" s="360"/>
      <c r="W13" s="573" t="str">
        <f>'Fun Patches'!C14</f>
        <v>&lt;LIST PATCH HERE&gt;</v>
      </c>
      <c r="X13" s="365" t="str">
        <f>IF(Summary!$H$141="E","E","")</f>
        <v/>
      </c>
      <c r="Y13" s="365" t="str">
        <f>IF(Summary!$I$141="Y","R","")</f>
        <v/>
      </c>
      <c r="AA13" s="336"/>
      <c r="AB13" s="337"/>
      <c r="AC13" s="338"/>
    </row>
    <row r="14" spans="2:29" ht="12.95" customHeight="1">
      <c r="B14" s="404"/>
      <c r="C14" s="410" t="s">
        <v>406</v>
      </c>
      <c r="D14" s="368" t="str">
        <f>IF(Badges!$G$322="A","/","")</f>
        <v/>
      </c>
      <c r="E14" s="368" t="str">
        <f>IF(Badges!$G$326="A","/","")</f>
        <v/>
      </c>
      <c r="F14" s="368" t="str">
        <f>IF(Badges!$G$330="A","/","")</f>
        <v/>
      </c>
      <c r="G14" s="368" t="str">
        <f>IF(Badges!$G$334="A","/","")</f>
        <v/>
      </c>
      <c r="H14" s="368" t="str">
        <f>IF(Badges!$G$338="A","/","")</f>
        <v/>
      </c>
      <c r="I14" s="362" t="str">
        <f>IF(Summary!$H$17="E","E","")</f>
        <v/>
      </c>
      <c r="J14" s="362" t="str">
        <f>IF(Summary!$I$17="Y","R","")</f>
        <v/>
      </c>
      <c r="L14" s="404"/>
      <c r="M14" s="411" t="s">
        <v>987</v>
      </c>
      <c r="N14" s="412"/>
      <c r="O14" s="412"/>
      <c r="P14" s="412"/>
      <c r="Q14" s="412"/>
      <c r="R14" s="413"/>
      <c r="S14" s="365" t="str">
        <f>IF(Summary!$H$68="E","E","")</f>
        <v/>
      </c>
      <c r="T14" s="365" t="str">
        <f>IF(Summary!$I$68="Y","R","")</f>
        <v/>
      </c>
      <c r="U14" s="360"/>
      <c r="W14" s="573" t="str">
        <f>'Fun Patches'!C15</f>
        <v>&lt;LIST PATCH HERE&gt;</v>
      </c>
      <c r="X14" s="365" t="str">
        <f>IF(Summary!$H$142="E","E","")</f>
        <v/>
      </c>
      <c r="Y14" s="365" t="str">
        <f>IF(Summary!$I$142="Y","R","")</f>
        <v/>
      </c>
      <c r="AA14" s="336"/>
      <c r="AB14" s="337"/>
      <c r="AC14" s="338"/>
    </row>
    <row r="15" spans="2:29" ht="12.95" customHeight="1" thickBot="1">
      <c r="B15" s="404"/>
      <c r="C15" s="410" t="s">
        <v>427</v>
      </c>
      <c r="D15" s="369" t="str">
        <f>IF(Badges!$G$345="A","/","")</f>
        <v/>
      </c>
      <c r="E15" s="369" t="str">
        <f>IF(Badges!$G$349="A","/","")</f>
        <v/>
      </c>
      <c r="F15" s="369" t="str">
        <f>IF(Badges!$G$353="A","/","")</f>
        <v/>
      </c>
      <c r="G15" s="369" t="str">
        <f>IF(Badges!$G$357="A","/","")</f>
        <v/>
      </c>
      <c r="H15" s="369" t="str">
        <f>IF(Badges!$G$361="A","/","")</f>
        <v/>
      </c>
      <c r="I15" s="365" t="str">
        <f>IF(Summary!$H$18="E","E","")</f>
        <v/>
      </c>
      <c r="J15" s="365" t="str">
        <f>IF(Summary!$I$18="Y","R","")</f>
        <v/>
      </c>
      <c r="L15" s="404"/>
      <c r="M15" s="416" t="s">
        <v>988</v>
      </c>
      <c r="N15" s="417"/>
      <c r="O15" s="417"/>
      <c r="P15" s="417"/>
      <c r="Q15" s="417"/>
      <c r="R15" s="418"/>
      <c r="S15" s="367" t="str">
        <f>IF(Summary!$H$69="E","E","")</f>
        <v/>
      </c>
      <c r="T15" s="367" t="str">
        <f>IF(Summary!$I$69="Y","R","")</f>
        <v/>
      </c>
      <c r="U15" s="360" t="str">
        <f>IF(COUNTIF(S13:S15,"E")=3,"C"," ")</f>
        <v xml:space="preserve"> </v>
      </c>
      <c r="W15" s="573" t="str">
        <f>'Fun Patches'!C16</f>
        <v>&lt;LIST PATCH HERE&gt;</v>
      </c>
      <c r="X15" s="365" t="str">
        <f>IF(Summary!$H$143="E","E","")</f>
        <v/>
      </c>
      <c r="Y15" s="365" t="str">
        <f>IF(Summary!$I$143="Y","R","")</f>
        <v/>
      </c>
      <c r="AA15" s="336"/>
      <c r="AB15" s="337"/>
      <c r="AC15" s="338"/>
    </row>
    <row r="16" spans="2:29" ht="12.95" customHeight="1" thickBot="1">
      <c r="B16" s="404"/>
      <c r="C16" s="410" t="s">
        <v>469</v>
      </c>
      <c r="D16" s="366" t="str">
        <f>IF(Badges!$G$391="A","/","")</f>
        <v/>
      </c>
      <c r="E16" s="366" t="str">
        <f>IF(Badges!$G$395="A","/","")</f>
        <v/>
      </c>
      <c r="F16" s="366" t="str">
        <f>IF(Badges!$G$399="A","/","")</f>
        <v/>
      </c>
      <c r="G16" s="366" t="str">
        <f>IF(Badges!$G$403="A","/","")</f>
        <v/>
      </c>
      <c r="H16" s="366" t="str">
        <f>IF(Badges!$G$407="A","/","")</f>
        <v/>
      </c>
      <c r="I16" s="372" t="str">
        <f>IF(Summary!$H$20="E","E","")</f>
        <v/>
      </c>
      <c r="J16" s="372" t="str">
        <f>IF(Summary!$I$20="Y","R","")</f>
        <v/>
      </c>
      <c r="K16" s="392" t="str">
        <f>IF(COUNT(S17:S20)=4,MAX(S17:S20),"")</f>
        <v/>
      </c>
      <c r="L16" s="406"/>
      <c r="M16" s="420" t="s">
        <v>1155</v>
      </c>
      <c r="N16" s="421"/>
      <c r="O16" s="421"/>
      <c r="P16" s="421"/>
      <c r="Q16" s="421"/>
      <c r="R16" s="422" t="s">
        <v>1189</v>
      </c>
      <c r="S16" s="363" t="str">
        <f>IF(Summary!$H$73="E","E","")</f>
        <v/>
      </c>
      <c r="T16" s="363" t="str">
        <f>IF(Summary!$I$73="Y","R","")</f>
        <v/>
      </c>
      <c r="U16" s="360"/>
      <c r="W16" s="573" t="str">
        <f>'Fun Patches'!C17</f>
        <v>&lt;LIST PATCH HERE&gt;</v>
      </c>
      <c r="X16" s="365" t="str">
        <f>IF(Summary!$H$144="E","E","")</f>
        <v/>
      </c>
      <c r="Y16" s="365" t="str">
        <f>IF(Summary!$I$144="Y","R","")</f>
        <v/>
      </c>
      <c r="AA16" s="336"/>
      <c r="AB16" s="337"/>
      <c r="AC16" s="338"/>
    </row>
    <row r="17" spans="2:29" ht="12.95" customHeight="1">
      <c r="B17" s="404"/>
      <c r="C17" s="415" t="s">
        <v>490</v>
      </c>
      <c r="D17" s="368" t="str">
        <f>IF(Badges!$G$414="A","/","")</f>
        <v/>
      </c>
      <c r="E17" s="368" t="str">
        <f>IF(Badges!$G$418="A","/","")</f>
        <v/>
      </c>
      <c r="F17" s="368" t="str">
        <f>IF(Badges!$G$422="A","/","")</f>
        <v/>
      </c>
      <c r="G17" s="368" t="str">
        <f>IF(Badges!$G$426="A","/","")</f>
        <v/>
      </c>
      <c r="H17" s="368" t="str">
        <f>IF(Badges!$G$430="A","/","")</f>
        <v/>
      </c>
      <c r="I17" s="362" t="str">
        <f>IF(Summary!$H$21="E","E","")</f>
        <v/>
      </c>
      <c r="J17" s="362" t="str">
        <f>IF(Summary!$I$21="Y","R","")</f>
        <v/>
      </c>
      <c r="L17" s="404"/>
      <c r="M17" s="423" t="s">
        <v>1156</v>
      </c>
      <c r="N17" s="369" t="str">
        <f>IF(Badges!$G$542="A","/","")</f>
        <v/>
      </c>
      <c r="O17" s="369" t="str">
        <f>IF(Badges!$G$546="A","/","")</f>
        <v/>
      </c>
      <c r="P17" s="369" t="str">
        <f>IF(Badges!$G$550="A","/","")</f>
        <v/>
      </c>
      <c r="Q17" s="369" t="str">
        <f>IF(Badges!$G$554="A","/","")</f>
        <v/>
      </c>
      <c r="R17" s="369" t="str">
        <f>IF(Badges!$G$558="A","/","")</f>
        <v/>
      </c>
      <c r="S17" s="365" t="str">
        <f>IF(Summary!$H$27="E","E","")</f>
        <v/>
      </c>
      <c r="T17" s="365" t="str">
        <f>IF(Summary!$I$27="Y","R","")</f>
        <v/>
      </c>
      <c r="U17" s="360"/>
      <c r="W17" s="573" t="str">
        <f>'Fun Patches'!C18</f>
        <v>&lt;LIST PATCH HERE&gt;</v>
      </c>
      <c r="X17" s="365" t="str">
        <f>IF(Summary!$H$145="E","E","")</f>
        <v/>
      </c>
      <c r="Y17" s="365" t="str">
        <f>IF(Summary!$I$145="Y","R","")</f>
        <v/>
      </c>
      <c r="AA17" s="336"/>
      <c r="AB17" s="337"/>
      <c r="AC17" s="338"/>
    </row>
    <row r="18" spans="2:29" ht="12.95" customHeight="1" thickBot="1">
      <c r="B18" s="404"/>
      <c r="C18" s="419" t="s">
        <v>510</v>
      </c>
      <c r="D18" s="366" t="str">
        <f>IF(Badges!$G$437="A","/","")</f>
        <v/>
      </c>
      <c r="E18" s="366" t="str">
        <f>IF(Badges!$G$441="A","/","")</f>
        <v/>
      </c>
      <c r="F18" s="366" t="str">
        <f>IF(Badges!$G$445="A","/","")</f>
        <v/>
      </c>
      <c r="G18" s="366" t="str">
        <f>IF(Badges!$G$449="A","/","")</f>
        <v/>
      </c>
      <c r="H18" s="366" t="str">
        <f>IF(Badges!$G$453="A","/","")</f>
        <v/>
      </c>
      <c r="I18" s="372" t="str">
        <f>IF(Summary!$H$22="E","E","")</f>
        <v/>
      </c>
      <c r="J18" s="372" t="str">
        <f>IF(Summary!$I$22="Y","R","")</f>
        <v/>
      </c>
      <c r="L18" s="404"/>
      <c r="M18" s="423" t="s">
        <v>1157</v>
      </c>
      <c r="N18" s="369" t="str">
        <f>IF(Badges!$G$815="A","/","")</f>
        <v/>
      </c>
      <c r="O18" s="369" t="str">
        <f>IF(Badges!$G$819="A","/","")</f>
        <v/>
      </c>
      <c r="P18" s="369" t="str">
        <f>IF(Badges!$G$823="A","/","")</f>
        <v/>
      </c>
      <c r="Q18" s="369" t="str">
        <f>IF(Badges!$G$827="A","/","")</f>
        <v/>
      </c>
      <c r="R18" s="369" t="str">
        <f>IF(Badges!$G$831="A","/","")</f>
        <v/>
      </c>
      <c r="S18" s="365" t="str">
        <f>IF(Summary!$H$40="E","E","")</f>
        <v/>
      </c>
      <c r="T18" s="365" t="str">
        <f>IF(Summary!$I$40="Y","R","")</f>
        <v/>
      </c>
      <c r="U18" s="360"/>
      <c r="W18" s="573" t="str">
        <f>'Fun Patches'!C19</f>
        <v>&lt;LIST PATCH HERE&gt;</v>
      </c>
      <c r="X18" s="365" t="str">
        <f>IF(Summary!$H$146="E","E","")</f>
        <v/>
      </c>
      <c r="Y18" s="365" t="str">
        <f>IF(Summary!$I$146="Y","R","")</f>
        <v/>
      </c>
      <c r="AA18" s="336"/>
      <c r="AB18" s="337"/>
      <c r="AC18" s="338"/>
    </row>
    <row r="19" spans="2:29" ht="12.95" customHeight="1">
      <c r="B19" s="404"/>
      <c r="C19" s="410" t="s">
        <v>531</v>
      </c>
      <c r="D19" s="368" t="str">
        <f>IF(Badges!$G$460="A","/","")</f>
        <v/>
      </c>
      <c r="E19" s="368" t="str">
        <f>IF(Badges!$G$464="A","/","")</f>
        <v/>
      </c>
      <c r="F19" s="368" t="str">
        <f>IF(Badges!$G$468="A","/","")</f>
        <v/>
      </c>
      <c r="G19" s="368" t="str">
        <f>IF(Badges!$G$472="A","/","")</f>
        <v/>
      </c>
      <c r="H19" s="368" t="str">
        <f>IF(Badges!$G$476="A","/","")</f>
        <v/>
      </c>
      <c r="I19" s="362" t="str">
        <f>IF(Summary!$H$23="E","E","")</f>
        <v/>
      </c>
      <c r="J19" s="362" t="str">
        <f>IF(Summary!$I$23="Y","R","")</f>
        <v/>
      </c>
      <c r="L19" s="404"/>
      <c r="M19" s="411" t="s">
        <v>1158</v>
      </c>
      <c r="N19" s="369" t="str">
        <f>IF(Badges!$G$588="A","/","")</f>
        <v/>
      </c>
      <c r="O19" s="369" t="str">
        <f>IF(Badges!$G$592="A","/","")</f>
        <v/>
      </c>
      <c r="P19" s="369" t="str">
        <f>IF(Badges!$G$596="A","/","")</f>
        <v/>
      </c>
      <c r="Q19" s="369" t="str">
        <f>IF(Badges!$G$600="A","/","")</f>
        <v/>
      </c>
      <c r="R19" s="369" t="str">
        <f>IF(Badges!$G$604="A","/","")</f>
        <v/>
      </c>
      <c r="S19" s="365" t="str">
        <f>IF(Summary!$H$29="E","E","")</f>
        <v/>
      </c>
      <c r="T19" s="365" t="str">
        <f>IF(Summary!$I$29="Y","R","")</f>
        <v/>
      </c>
      <c r="U19" s="360"/>
      <c r="W19" s="573" t="str">
        <f>'Fun Patches'!C20</f>
        <v>&lt;LIST PATCH HERE&gt;</v>
      </c>
      <c r="X19" s="365" t="str">
        <f>IF(Summary!$H$147="E","E","")</f>
        <v/>
      </c>
      <c r="Y19" s="365" t="str">
        <f>IF(Summary!$I$147="Y","R","")</f>
        <v/>
      </c>
      <c r="AA19" s="336"/>
      <c r="AB19" s="337"/>
      <c r="AC19" s="338"/>
    </row>
    <row r="20" spans="2:29" ht="12.95" customHeight="1" thickBot="1">
      <c r="B20" s="404"/>
      <c r="C20" s="410" t="s">
        <v>563</v>
      </c>
      <c r="D20" s="369" t="str">
        <f>IF(Badges!$G$496="A","/","")</f>
        <v/>
      </c>
      <c r="E20" s="369" t="str">
        <f>IF(Badges!$G$500="A","/","")</f>
        <v/>
      </c>
      <c r="F20" s="369" t="str">
        <f>IF(Badges!$G$504="A","/","")</f>
        <v/>
      </c>
      <c r="G20" s="369" t="str">
        <f>IF(Badges!$G$508="A","/","")</f>
        <v/>
      </c>
      <c r="H20" s="369" t="str">
        <f>IF(Badges!$G$512="A","/","")</f>
        <v/>
      </c>
      <c r="I20" s="365" t="str">
        <f>IF(Summary!$H$25="E","E","")</f>
        <v/>
      </c>
      <c r="J20" s="365" t="str">
        <f>IF(Summary!$I$25="Y","R","")</f>
        <v/>
      </c>
      <c r="L20" s="404"/>
      <c r="M20" s="416" t="s">
        <v>1159</v>
      </c>
      <c r="N20" s="417"/>
      <c r="O20" s="417"/>
      <c r="P20" s="417"/>
      <c r="Q20" s="417"/>
      <c r="R20" s="418"/>
      <c r="S20" s="367" t="str">
        <f>IF(Summary!$H$72="E","E","")</f>
        <v/>
      </c>
      <c r="T20" s="367" t="str">
        <f>IF(Summary!$I$72="Y","R","")</f>
        <v/>
      </c>
      <c r="U20" s="360" t="str">
        <f>IF(COUNTIF(S17:S20,"E")=4,"C"," ")</f>
        <v xml:space="preserve"> </v>
      </c>
      <c r="W20" s="573" t="str">
        <f>'Fun Patches'!C21</f>
        <v>&lt;LIST PATCH HERE&gt;</v>
      </c>
      <c r="X20" s="365" t="str">
        <f>IF(Summary!$H$148="E","E","")</f>
        <v/>
      </c>
      <c r="Y20" s="365" t="str">
        <f>IF(Summary!$I$148="Y","R","")</f>
        <v/>
      </c>
      <c r="AA20" s="336"/>
      <c r="AB20" s="337"/>
      <c r="AC20" s="338"/>
    </row>
    <row r="21" spans="2:29" ht="12.95" customHeight="1" thickBot="1">
      <c r="B21" s="404"/>
      <c r="C21" s="410" t="s">
        <v>584</v>
      </c>
      <c r="D21" s="366" t="str">
        <f>IF(Badges!$G$519="A","/","")</f>
        <v/>
      </c>
      <c r="E21" s="366" t="str">
        <f>IF(Badges!$G$523="A","/","")</f>
        <v/>
      </c>
      <c r="F21" s="366" t="str">
        <f>IF(Badges!$G$527="A","/","")</f>
        <v/>
      </c>
      <c r="G21" s="366" t="str">
        <f>IF(Badges!$G$531="A","/","")</f>
        <v/>
      </c>
      <c r="H21" s="366" t="str">
        <f>IF(Badges!$G$535="A","/","")</f>
        <v/>
      </c>
      <c r="I21" s="372" t="str">
        <f>IF(Summary!$H$26="E","E","")</f>
        <v/>
      </c>
      <c r="J21" s="372" t="str">
        <f>IF(Summary!$I$26="Y","R","")</f>
        <v/>
      </c>
      <c r="K21" s="392" t="str">
        <f>IF(COUNT(S22:S23)=2,MAX(S22:S23),"")</f>
        <v/>
      </c>
      <c r="L21" s="406"/>
      <c r="M21" s="420" t="s">
        <v>995</v>
      </c>
      <c r="N21" s="421"/>
      <c r="O21" s="421"/>
      <c r="P21" s="421"/>
      <c r="Q21" s="421"/>
      <c r="R21" s="422" t="s">
        <v>1189</v>
      </c>
      <c r="S21" s="363" t="str">
        <f>IF(Summary!$H$77="E","E","")</f>
        <v/>
      </c>
      <c r="T21" s="363" t="str">
        <f>IF(Summary!$I$77="Y","R","")</f>
        <v/>
      </c>
      <c r="U21" s="360"/>
      <c r="W21" s="573" t="str">
        <f>'Fun Patches'!C22</f>
        <v>&lt;LIST PATCH HERE&gt;</v>
      </c>
      <c r="X21" s="365" t="str">
        <f>IF(Summary!$H$149="E","E","")</f>
        <v/>
      </c>
      <c r="Y21" s="365" t="str">
        <f>IF(Summary!$I$149="Y","R","")</f>
        <v/>
      </c>
      <c r="AA21" s="336"/>
      <c r="AB21" s="337"/>
      <c r="AC21" s="338"/>
    </row>
    <row r="22" spans="2:29" ht="12.95" customHeight="1">
      <c r="B22" s="404"/>
      <c r="C22" s="415" t="s">
        <v>626</v>
      </c>
      <c r="D22" s="368" t="str">
        <f>IF(Badges!$G$565="A","/","")</f>
        <v/>
      </c>
      <c r="E22" s="368" t="str">
        <f>IF(Badges!$G$569="A","/","")</f>
        <v/>
      </c>
      <c r="F22" s="368" t="str">
        <f>IF(Badges!$G$573="A","/","")</f>
        <v/>
      </c>
      <c r="G22" s="368" t="str">
        <f>IF(Badges!$G$577="A","/","")</f>
        <v/>
      </c>
      <c r="H22" s="368" t="str">
        <f>IF(Badges!$G$581="A","/","")</f>
        <v/>
      </c>
      <c r="I22" s="362" t="str">
        <f>IF(Summary!$H$28="E","E","")</f>
        <v/>
      </c>
      <c r="J22" s="362" t="str">
        <f>IF(Summary!$I$28="Y","R","")</f>
        <v/>
      </c>
      <c r="L22" s="404"/>
      <c r="M22" s="411" t="s">
        <v>995</v>
      </c>
      <c r="N22" s="412"/>
      <c r="O22" s="412"/>
      <c r="P22" s="412"/>
      <c r="Q22" s="412"/>
      <c r="R22" s="413"/>
      <c r="S22" s="365" t="str">
        <f>IF(Summary!$H$75="E","E","")</f>
        <v/>
      </c>
      <c r="T22" s="365" t="str">
        <f>IF(Summary!$I$75="Y","R","")</f>
        <v/>
      </c>
      <c r="U22" s="360" t="str">
        <f>IF(COUNTIF(S22:S23,"E")=2,"C"," ")</f>
        <v xml:space="preserve"> </v>
      </c>
      <c r="W22" s="573" t="str">
        <f>'Fun Patches'!C23</f>
        <v>&lt;LIST PATCH HERE&gt;</v>
      </c>
      <c r="X22" s="365" t="str">
        <f>IF(Summary!$H$150="E","E","")</f>
        <v/>
      </c>
      <c r="Y22" s="365" t="str">
        <f>IF(Summary!$I$150="Y","R","")</f>
        <v/>
      </c>
      <c r="AA22" s="336"/>
      <c r="AB22" s="337"/>
      <c r="AC22" s="338"/>
    </row>
    <row r="23" spans="2:29" ht="12.95" customHeight="1" thickBot="1">
      <c r="B23" s="404"/>
      <c r="C23" s="419" t="s">
        <v>668</v>
      </c>
      <c r="D23" s="366" t="str">
        <f>IF(Badges!$G$611="A","/","")</f>
        <v/>
      </c>
      <c r="E23" s="366" t="str">
        <f>IF(Badges!$G$615="A","/","")</f>
        <v/>
      </c>
      <c r="F23" s="366" t="str">
        <f>IF(Badges!$G$619="A","/","")</f>
        <v/>
      </c>
      <c r="G23" s="366" t="str">
        <f>IF(Badges!$G$623="A","/","")</f>
        <v/>
      </c>
      <c r="H23" s="366" t="str">
        <f>IF(Badges!$G$627="A","/","")</f>
        <v/>
      </c>
      <c r="I23" s="372" t="str">
        <f>IF(Summary!$H$30="E","E","")</f>
        <v/>
      </c>
      <c r="J23" s="372" t="str">
        <f>IF(Summary!$I$30="Y","R","")</f>
        <v/>
      </c>
      <c r="L23" s="404"/>
      <c r="M23" s="416" t="s">
        <v>1159</v>
      </c>
      <c r="N23" s="417"/>
      <c r="O23" s="417"/>
      <c r="P23" s="417"/>
      <c r="Q23" s="417"/>
      <c r="R23" s="418"/>
      <c r="S23" s="367" t="str">
        <f>IF(Summary!$H$76="E","E","")</f>
        <v/>
      </c>
      <c r="T23" s="367" t="str">
        <f>IF(Summary!$I$76="Y","R","")</f>
        <v/>
      </c>
      <c r="U23" s="360" t="str">
        <f>IF(COUNTIF(S25:S26,"E")=2,"C"," ")</f>
        <v xml:space="preserve"> </v>
      </c>
      <c r="W23" s="573" t="str">
        <f>'Fun Patches'!C24</f>
        <v>&lt;LIST PATCH HERE&gt;</v>
      </c>
      <c r="X23" s="365" t="str">
        <f>IF(Summary!$H$151="E","E","")</f>
        <v/>
      </c>
      <c r="Y23" s="365" t="str">
        <f>IF(Summary!$I$151="Y","R","")</f>
        <v/>
      </c>
      <c r="AA23" s="336"/>
      <c r="AB23" s="337"/>
      <c r="AC23" s="338"/>
    </row>
    <row r="24" spans="2:29" ht="12.95" customHeight="1">
      <c r="B24" s="404"/>
      <c r="C24" s="410" t="s">
        <v>689</v>
      </c>
      <c r="D24" s="368" t="str">
        <f>IF(Badges!$G$634="A","/","")</f>
        <v/>
      </c>
      <c r="E24" s="368" t="str">
        <f>IF(Badges!$G$638="A","/","")</f>
        <v/>
      </c>
      <c r="F24" s="368" t="str">
        <f>IF(Badges!$G$642="A","/","")</f>
        <v/>
      </c>
      <c r="G24" s="368" t="str">
        <f>IF(Badges!$G$646="A","/","")</f>
        <v/>
      </c>
      <c r="H24" s="368" t="str">
        <f>IF(Badges!$G$650="A","/","")</f>
        <v/>
      </c>
      <c r="I24" s="362" t="str">
        <f>IF(Summary!$H$31="E","E","")</f>
        <v/>
      </c>
      <c r="J24" s="362" t="str">
        <f>IF(Summary!$I$31="Y","R","")</f>
        <v/>
      </c>
      <c r="K24" s="392" t="str">
        <f>IF(COUNT(S25:S26)=2,MAX(S25:S26),"")</f>
        <v/>
      </c>
      <c r="L24" s="406"/>
      <c r="M24" s="407" t="s">
        <v>1003</v>
      </c>
      <c r="N24" s="408"/>
      <c r="O24" s="408"/>
      <c r="P24" s="408"/>
      <c r="Q24" s="408"/>
      <c r="R24" s="422" t="s">
        <v>1189</v>
      </c>
      <c r="S24" s="363" t="str">
        <f>IF(Summary!$H$80="E","E","")</f>
        <v/>
      </c>
      <c r="T24" s="363" t="str">
        <f>IF(Summary!$I$80="Y","R","")</f>
        <v/>
      </c>
      <c r="U24" s="360" t="str">
        <f>IF(COUNTIF(S28:S29,"E")=2,"C"," ")</f>
        <v xml:space="preserve"> </v>
      </c>
      <c r="W24" s="573" t="str">
        <f>'Fun Patches'!C25</f>
        <v>&lt;LIST PATCH HERE&gt;</v>
      </c>
      <c r="X24" s="365" t="str">
        <f>IF(Summary!$H$152="E","E","")</f>
        <v/>
      </c>
      <c r="Y24" s="365" t="str">
        <f>IF(Summary!$I$152="Y","R","")</f>
        <v/>
      </c>
      <c r="AA24" s="336"/>
      <c r="AB24" s="337"/>
      <c r="AC24" s="338"/>
    </row>
    <row r="25" spans="2:29" ht="12.95" customHeight="1">
      <c r="B25" s="404"/>
      <c r="C25" s="410" t="s">
        <v>710</v>
      </c>
      <c r="D25" s="369" t="str">
        <f>IF(Badges!$G$657="A","/","")</f>
        <v/>
      </c>
      <c r="E25" s="369" t="str">
        <f>IF(Badges!$G$661="A","/","")</f>
        <v/>
      </c>
      <c r="F25" s="369" t="str">
        <f>IF(Badges!$G$665="A","/","")</f>
        <v/>
      </c>
      <c r="G25" s="369" t="str">
        <f>IF(Badges!$G$669="A","/","")</f>
        <v/>
      </c>
      <c r="H25" s="369" t="str">
        <f>IF(Badges!$G$673="A","/","")</f>
        <v/>
      </c>
      <c r="I25" s="365" t="str">
        <f>IF(Summary!$H$32="E","E","")</f>
        <v/>
      </c>
      <c r="J25" s="365" t="str">
        <f>IF(Summary!$I$32="Y","R","")</f>
        <v/>
      </c>
      <c r="L25" s="404"/>
      <c r="M25" s="411" t="s">
        <v>1003</v>
      </c>
      <c r="N25" s="412"/>
      <c r="O25" s="412"/>
      <c r="P25" s="412"/>
      <c r="Q25" s="412"/>
      <c r="R25" s="413"/>
      <c r="S25" s="365" t="str">
        <f>IF(Summary!$H$78="E","E","")</f>
        <v/>
      </c>
      <c r="T25" s="365" t="str">
        <f>IF(Summary!$I$78="Y","R","")</f>
        <v/>
      </c>
      <c r="U25" s="716" t="s">
        <v>1197</v>
      </c>
      <c r="W25" s="573" t="str">
        <f>'Fun Patches'!C26</f>
        <v>&lt;LIST PATCH HERE&gt;</v>
      </c>
      <c r="X25" s="365" t="str">
        <f>IF(Summary!$H$153="E","E","")</f>
        <v/>
      </c>
      <c r="Y25" s="365" t="str">
        <f>IF(Summary!$I$153="Y","R","")</f>
        <v/>
      </c>
      <c r="AA25" s="336"/>
      <c r="AB25" s="337"/>
      <c r="AC25" s="338"/>
    </row>
    <row r="26" spans="2:29" ht="12.95" customHeight="1" thickBot="1">
      <c r="B26" s="404"/>
      <c r="C26" s="410" t="s">
        <v>1193</v>
      </c>
      <c r="D26" s="366" t="str">
        <f>IF(Badges!$G$161="A","/","")</f>
        <v/>
      </c>
      <c r="E26" s="366" t="str">
        <f>IF(Badges!$G$165="A","/","")</f>
        <v/>
      </c>
      <c r="F26" s="366" t="str">
        <f>IF(Badges!$G$169="A","/","")</f>
        <v/>
      </c>
      <c r="G26" s="366" t="str">
        <f>IF(Badges!$G$173="A","/","")</f>
        <v/>
      </c>
      <c r="H26" s="366" t="str">
        <f>IF(Badges!$G$177="A","/","")</f>
        <v/>
      </c>
      <c r="I26" s="372" t="str">
        <f>IF(Summary!$H$10="E","E","")</f>
        <v/>
      </c>
      <c r="J26" s="372" t="str">
        <f>IF(Summary!$I$10="Y","R","")</f>
        <v/>
      </c>
      <c r="L26" s="404"/>
      <c r="M26" s="416" t="s">
        <v>1159</v>
      </c>
      <c r="N26" s="417"/>
      <c r="O26" s="417"/>
      <c r="P26" s="417"/>
      <c r="Q26" s="417"/>
      <c r="R26" s="418"/>
      <c r="S26" s="367" t="str">
        <f>IF(Summary!$H$79="E","E","")</f>
        <v/>
      </c>
      <c r="T26" s="367" t="str">
        <f>IF(Summary!$I$79="Y","R","")</f>
        <v/>
      </c>
      <c r="U26" s="716"/>
      <c r="W26" s="573" t="str">
        <f>'Fun Patches'!C27</f>
        <v>&lt;LIST PATCH HERE&gt;</v>
      </c>
      <c r="X26" s="365" t="str">
        <f>IF(Summary!$H$154="E","E","")</f>
        <v/>
      </c>
      <c r="Y26" s="365" t="str">
        <f>IF(Summary!$I$154="Y","R","")</f>
        <v/>
      </c>
      <c r="AA26" s="336"/>
      <c r="AB26" s="337"/>
      <c r="AC26" s="338"/>
    </row>
    <row r="27" spans="2:29" ht="12.95" customHeight="1">
      <c r="B27" s="404"/>
      <c r="C27" s="415" t="s">
        <v>1194</v>
      </c>
      <c r="D27" s="368" t="str">
        <f>IF(Badges!$G$680="A","/","")</f>
        <v/>
      </c>
      <c r="E27" s="368" t="str">
        <f>IF(Badges!$G$684="A","/","")</f>
        <v/>
      </c>
      <c r="F27" s="368" t="str">
        <f>IF(Badges!$G$688="A","/","")</f>
        <v/>
      </c>
      <c r="G27" s="368" t="str">
        <f>IF(Badges!$G$692="A","/","")</f>
        <v/>
      </c>
      <c r="H27" s="368" t="str">
        <f>IF(Badges!$G$696="A","/","")</f>
        <v/>
      </c>
      <c r="I27" s="362" t="str">
        <f>IF(Summary!$H$33="E","E","")</f>
        <v/>
      </c>
      <c r="J27" s="362" t="str">
        <f>IF(Summary!$I$33="Y","R","")</f>
        <v/>
      </c>
      <c r="K27" s="392" t="str">
        <f>IF(COUNT(S28:S29)=2,MAX(S28:S29),"")</f>
        <v/>
      </c>
      <c r="L27" s="406"/>
      <c r="M27" s="407" t="s">
        <v>1009</v>
      </c>
      <c r="N27" s="408"/>
      <c r="O27" s="408"/>
      <c r="P27" s="408"/>
      <c r="Q27" s="408"/>
      <c r="R27" s="422" t="s">
        <v>1189</v>
      </c>
      <c r="S27" s="363" t="str">
        <f>IF(Summary!$H$83="E","E","")</f>
        <v/>
      </c>
      <c r="T27" s="363" t="str">
        <f>IF(Summary!$I$83="Y","R","")</f>
        <v/>
      </c>
      <c r="U27" s="716"/>
      <c r="W27" s="573" t="str">
        <f>'Fun Patches'!C28</f>
        <v>&lt;LIST PATCH HERE&gt;</v>
      </c>
      <c r="X27" s="365" t="str">
        <f>IF(Summary!$H$155="E","E","")</f>
        <v/>
      </c>
      <c r="Y27" s="365" t="str">
        <f>IF(Summary!$I$155="Y","R","")</f>
        <v/>
      </c>
      <c r="AA27" s="336"/>
      <c r="AB27" s="337"/>
      <c r="AC27" s="338"/>
    </row>
    <row r="28" spans="2:29" ht="12.95" customHeight="1" thickBot="1">
      <c r="B28" s="404"/>
      <c r="C28" s="419" t="s">
        <v>730</v>
      </c>
      <c r="D28" s="366" t="str">
        <f>IF(Badges!$G$703="A","/","")</f>
        <v/>
      </c>
      <c r="E28" s="366" t="str">
        <f>IF(Badges!$G$707="A","/","")</f>
        <v/>
      </c>
      <c r="F28" s="366" t="str">
        <f>IF(Badges!$G$711="A","/","")</f>
        <v/>
      </c>
      <c r="G28" s="366" t="str">
        <f>IF(Badges!$G$715="A","/","")</f>
        <v/>
      </c>
      <c r="H28" s="366" t="str">
        <f>IF(Badges!$G$719="A","/","")</f>
        <v/>
      </c>
      <c r="I28" s="372" t="str">
        <f>IF(Summary!$H$34="E","E","")</f>
        <v/>
      </c>
      <c r="J28" s="372" t="str">
        <f>IF(Summary!$I$34="Y","R","")</f>
        <v/>
      </c>
      <c r="L28" s="404"/>
      <c r="M28" s="411" t="s">
        <v>1009</v>
      </c>
      <c r="N28" s="412"/>
      <c r="O28" s="412"/>
      <c r="P28" s="412"/>
      <c r="Q28" s="412"/>
      <c r="R28" s="413"/>
      <c r="S28" s="365" t="str">
        <f>IF(Summary!$H$81="E","E","")</f>
        <v/>
      </c>
      <c r="T28" s="365" t="str">
        <f>IF(Summary!$I$81="Y","R","")</f>
        <v/>
      </c>
      <c r="U28" s="716"/>
      <c r="W28" s="573" t="str">
        <f>'Fun Patches'!C29</f>
        <v>&lt;LIST PATCH HERE&gt;</v>
      </c>
      <c r="X28" s="365" t="str">
        <f>IF(Summary!$H$156="E","E","")</f>
        <v/>
      </c>
      <c r="Y28" s="365" t="str">
        <f>IF(Summary!$I$156="Y","R","")</f>
        <v/>
      </c>
      <c r="AA28" s="336"/>
      <c r="AB28" s="337"/>
      <c r="AC28" s="338"/>
    </row>
    <row r="29" spans="2:29" ht="12.95" customHeight="1" thickBot="1">
      <c r="B29" s="404"/>
      <c r="C29" s="410" t="s">
        <v>751</v>
      </c>
      <c r="D29" s="368" t="str">
        <f>IF(Badges!$G$726="A","/","")</f>
        <v/>
      </c>
      <c r="E29" s="368" t="str">
        <f>IF(Badges!$G$730="A","/","")</f>
        <v/>
      </c>
      <c r="F29" s="368" t="str">
        <f>IF(Badges!$G$734="A","/","")</f>
        <v/>
      </c>
      <c r="G29" s="368" t="str">
        <f>IF(Badges!$G$738="A","/","")</f>
        <v/>
      </c>
      <c r="H29" s="368" t="str">
        <f>IF(Badges!$G$742="A","/","")</f>
        <v/>
      </c>
      <c r="I29" s="363" t="str">
        <f>IF(Summary!$H$35="E","E","")</f>
        <v/>
      </c>
      <c r="J29" s="362" t="str">
        <f>IF(Summary!$I$35="Y","R","")</f>
        <v/>
      </c>
      <c r="L29" s="404"/>
      <c r="M29" s="424" t="s">
        <v>1159</v>
      </c>
      <c r="N29" s="425"/>
      <c r="O29" s="425"/>
      <c r="P29" s="425"/>
      <c r="Q29" s="425"/>
      <c r="R29" s="426"/>
      <c r="S29" s="367" t="str">
        <f>IF(Summary!$H$82="E","E","")</f>
        <v/>
      </c>
      <c r="T29" s="367" t="str">
        <f>IF(Summary!$I$82="Y","R","")</f>
        <v/>
      </c>
      <c r="U29" s="716"/>
      <c r="W29" s="573" t="str">
        <f>'Fun Patches'!C30</f>
        <v>&lt;LIST PATCH HERE&gt;</v>
      </c>
      <c r="X29" s="365" t="str">
        <f>IF(Summary!$H$157="E","E","")</f>
        <v/>
      </c>
      <c r="Y29" s="365" t="str">
        <f>IF(Summary!$I$157="Y","R","")</f>
        <v/>
      </c>
      <c r="AA29" s="336"/>
      <c r="AB29" s="337"/>
      <c r="AC29" s="338"/>
    </row>
    <row r="30" spans="2:29" ht="12.95" customHeight="1">
      <c r="B30" s="404"/>
      <c r="C30" s="410" t="s">
        <v>772</v>
      </c>
      <c r="D30" s="369" t="str">
        <f>IF(Badges!$G$745="C","/","")</f>
        <v/>
      </c>
      <c r="E30" s="369" t="str">
        <f>IF(Badges!$G$746="C","/","")</f>
        <v/>
      </c>
      <c r="F30" s="369" t="str">
        <f>IF(Badges!$G$747="C","/","")</f>
        <v/>
      </c>
      <c r="G30" s="369" t="str">
        <f>IF(Badges!$G$748="C","/","")</f>
        <v/>
      </c>
      <c r="H30" s="369" t="str">
        <f>IF(Badges!$G$749="C","/","")</f>
        <v/>
      </c>
      <c r="I30" s="365" t="str">
        <f>IF(Summary!$H$36="E","E","")</f>
        <v/>
      </c>
      <c r="J30" s="365" t="str">
        <f>IF(Summary!$I$36="Y","R","")</f>
        <v/>
      </c>
      <c r="L30" s="495"/>
      <c r="M30" s="495"/>
      <c r="N30" s="496"/>
      <c r="O30" s="496"/>
      <c r="P30" s="496"/>
      <c r="Q30" s="496"/>
      <c r="R30" s="496"/>
      <c r="S30" s="571"/>
      <c r="T30" s="571"/>
      <c r="U30" s="716"/>
      <c r="W30" s="573" t="str">
        <f>'Fun Patches'!C31</f>
        <v>&lt;LIST PATCH HERE&gt;</v>
      </c>
      <c r="X30" s="365" t="str">
        <f>IF(Summary!$H$158="E","E","")</f>
        <v/>
      </c>
      <c r="Y30" s="365" t="str">
        <f>IF(Summary!$I$158="Y","R","")</f>
        <v/>
      </c>
      <c r="AA30" s="336"/>
      <c r="AB30" s="337"/>
      <c r="AC30" s="338"/>
    </row>
    <row r="31" spans="2:29" ht="12.95" customHeight="1" thickBot="1">
      <c r="B31" s="404"/>
      <c r="C31" s="414" t="s">
        <v>1195</v>
      </c>
      <c r="D31" s="366" t="str">
        <f>IF(Badges!$G$769="A","/","")</f>
        <v/>
      </c>
      <c r="E31" s="366" t="str">
        <f>IF(Badges!$G$773="A","/","")</f>
        <v/>
      </c>
      <c r="F31" s="366" t="str">
        <f>IF(Badges!$G$777="A","/","")</f>
        <v/>
      </c>
      <c r="G31" s="366" t="str">
        <f>IF(Badges!$G$781="A","/","")</f>
        <v/>
      </c>
      <c r="H31" s="366" t="str">
        <f>IF(Badges!$G$785="A","/","")</f>
        <v/>
      </c>
      <c r="I31" s="372" t="str">
        <f>IF(Summary!$H$38="E","E","")</f>
        <v/>
      </c>
      <c r="J31" s="372" t="str">
        <f>IF(Summary!$I$38="Y","R","")</f>
        <v/>
      </c>
      <c r="N31" s="401"/>
      <c r="O31" s="401"/>
      <c r="P31" s="401"/>
      <c r="Q31" s="401"/>
      <c r="R31" s="401"/>
      <c r="U31" s="716"/>
      <c r="W31" s="573" t="str">
        <f>'Fun Patches'!C32</f>
        <v>&lt;LIST PATCH HERE&gt;</v>
      </c>
      <c r="X31" s="365" t="str">
        <f>IF(Summary!$H$159="E","E","")</f>
        <v/>
      </c>
      <c r="Y31" s="365" t="str">
        <f>IF(Summary!$I$159="Y","R","")</f>
        <v/>
      </c>
      <c r="AA31" s="336"/>
      <c r="AB31" s="337"/>
      <c r="AC31" s="338"/>
    </row>
    <row r="32" spans="2:29" ht="12.95" customHeight="1">
      <c r="B32" s="404"/>
      <c r="C32" s="415" t="s">
        <v>1196</v>
      </c>
      <c r="D32" s="368" t="str">
        <f>IF(Badges!$G$792="A","/","")</f>
        <v/>
      </c>
      <c r="E32" s="368" t="str">
        <f>IF(Badges!$G$796="A","/","")</f>
        <v/>
      </c>
      <c r="F32" s="368" t="str">
        <f>IF(Badges!$G$800="A","/","")</f>
        <v/>
      </c>
      <c r="G32" s="368" t="str">
        <f>IF(Badges!$G$804="A","/","")</f>
        <v/>
      </c>
      <c r="H32" s="368" t="str">
        <f>IF(Badges!$G$808="A","/","")</f>
        <v/>
      </c>
      <c r="I32" s="362" t="str">
        <f>IF(Summary!$H$39="E","E","")</f>
        <v/>
      </c>
      <c r="J32" s="362" t="str">
        <f>IF(Summary!$I$39="Y","R","")</f>
        <v/>
      </c>
      <c r="L32" s="404"/>
      <c r="M32" s="405" t="s">
        <v>216</v>
      </c>
      <c r="N32" s="361" t="str">
        <f>IF(Badges!$G$102="A","/","")</f>
        <v/>
      </c>
      <c r="O32" s="361" t="str">
        <f>IF(Badges!$G$106="A","/","")</f>
        <v/>
      </c>
      <c r="P32" s="361" t="str">
        <f>IF(Badges!$G$110="A","/","")</f>
        <v/>
      </c>
      <c r="Q32" s="361" t="str">
        <f>IF(Badges!$G$114="A","/","")</f>
        <v/>
      </c>
      <c r="R32" s="361" t="str">
        <f>IF(Badges!$G$118="A","/","")</f>
        <v/>
      </c>
      <c r="S32" s="370" t="str">
        <f>IF(Summary!$H$7="E","E","")</f>
        <v/>
      </c>
      <c r="T32" s="370" t="str">
        <f>IF(Summary!$I$7="Y","R","")</f>
        <v/>
      </c>
      <c r="U32" s="716"/>
      <c r="W32" s="573" t="str">
        <f>'Fun Patches'!C33</f>
        <v>&lt;LIST PATCH HERE&gt;</v>
      </c>
      <c r="X32" s="365" t="str">
        <f>IF(Summary!$H$160="E","E","")</f>
        <v/>
      </c>
      <c r="Y32" s="365" t="str">
        <f>IF(Summary!$I$160="Y","R","")</f>
        <v/>
      </c>
      <c r="AA32" s="336"/>
      <c r="AB32" s="337"/>
      <c r="AC32" s="338"/>
    </row>
    <row r="33" spans="2:29" ht="12.95" customHeight="1" thickBot="1">
      <c r="B33" s="404"/>
      <c r="C33" s="419" t="s">
        <v>818</v>
      </c>
      <c r="D33" s="366" t="str">
        <f>IF(Badges!$G$838="A","/","")</f>
        <v/>
      </c>
      <c r="E33" s="366" t="str">
        <f>IF(Badges!$G$842="A","/","")</f>
        <v/>
      </c>
      <c r="F33" s="366" t="str">
        <f>IF(Badges!$G$846="A","/","")</f>
        <v/>
      </c>
      <c r="G33" s="366" t="str">
        <f>IF(Badges!$G$850="A","/","")</f>
        <v/>
      </c>
      <c r="H33" s="366" t="str">
        <f>IF(Badges!$G$854="A","/","")</f>
        <v/>
      </c>
      <c r="I33" s="372" t="str">
        <f>IF(Summary!$H$41="E","E","")</f>
        <v/>
      </c>
      <c r="J33" s="372" t="str">
        <f>IF(Summary!$I$41="Y","R","")</f>
        <v/>
      </c>
      <c r="L33" s="404"/>
      <c r="M33" s="410" t="s">
        <v>302</v>
      </c>
      <c r="N33" s="364" t="str">
        <f>IF(Badges!$G$207="A","/","")</f>
        <v/>
      </c>
      <c r="O33" s="364" t="str">
        <f>IF(Badges!$G$211="A","/","")</f>
        <v/>
      </c>
      <c r="P33" s="364" t="str">
        <f>IF(Badges!$G$215="A","/","")</f>
        <v/>
      </c>
      <c r="Q33" s="364" t="str">
        <f>IF(Badges!$G$219="A","/","")</f>
        <v/>
      </c>
      <c r="R33" s="364" t="str">
        <f>IF(Badges!$G$223="A","/","")</f>
        <v/>
      </c>
      <c r="S33" s="370" t="str">
        <f>IF(Summary!$H$12="E","E","")</f>
        <v/>
      </c>
      <c r="T33" s="370" t="str">
        <f>IF(Summary!$I$12="Y","R","")</f>
        <v/>
      </c>
      <c r="U33" s="716"/>
      <c r="W33" s="573" t="str">
        <f>'Fun Patches'!C34</f>
        <v>&lt;LIST PATCH HERE&gt;</v>
      </c>
      <c r="X33" s="365" t="str">
        <f>IF(Summary!$H$161="E","E","")</f>
        <v/>
      </c>
      <c r="Y33" s="365" t="str">
        <f>IF(Summary!$I$161="Y","R","")</f>
        <v/>
      </c>
      <c r="AA33" s="336"/>
      <c r="AB33" s="337"/>
      <c r="AC33" s="338"/>
    </row>
    <row r="34" spans="2:29" ht="12.95" customHeight="1" thickBot="1">
      <c r="B34" s="404"/>
      <c r="C34" s="414" t="s">
        <v>838</v>
      </c>
      <c r="D34" s="439" t="str">
        <f>IF(Badges!$G$861="A","/","")</f>
        <v/>
      </c>
      <c r="E34" s="439" t="str">
        <f>IF(Badges!$G$865="A","/","")</f>
        <v/>
      </c>
      <c r="F34" s="439" t="str">
        <f>IF(Badges!$G$869="A","/","")</f>
        <v/>
      </c>
      <c r="G34" s="439" t="str">
        <f>IF(Badges!$G$873="A","/","")</f>
        <v/>
      </c>
      <c r="H34" s="439" t="str">
        <f>IF(Badges!$G$877="A","/","")</f>
        <v/>
      </c>
      <c r="I34" s="362" t="str">
        <f>IF(Summary!$H$42="E","E","")</f>
        <v/>
      </c>
      <c r="J34" s="362" t="str">
        <f>IF(Summary!$I$42="Y","R","")</f>
        <v/>
      </c>
      <c r="L34" s="404"/>
      <c r="M34" s="419" t="s">
        <v>448</v>
      </c>
      <c r="N34" s="359" t="str">
        <f>IF(Badges!$G$368="A","/","")</f>
        <v/>
      </c>
      <c r="O34" s="359" t="str">
        <f>IF(Badges!$G$372="A","/","")</f>
        <v/>
      </c>
      <c r="P34" s="359" t="str">
        <f>IF(Badges!$G$376="A","/","")</f>
        <v/>
      </c>
      <c r="Q34" s="359" t="str">
        <f>IF(Badges!$G$380="A","/","")</f>
        <v/>
      </c>
      <c r="R34" s="359" t="str">
        <f>IF(Badges!$G$384="A","/","")</f>
        <v/>
      </c>
      <c r="S34" s="367" t="str">
        <f>IF(Summary!$H$19="E","E","")</f>
        <v/>
      </c>
      <c r="T34" s="367" t="str">
        <f>IF(Summary!$I$19="Y","R","")</f>
        <v/>
      </c>
      <c r="U34" s="716"/>
      <c r="W34" s="573" t="str">
        <f>'Fun Patches'!C35</f>
        <v>&lt;LIST PATCH HERE&gt;</v>
      </c>
      <c r="X34" s="365" t="str">
        <f>IF(Summary!$H$162="E","E","")</f>
        <v/>
      </c>
      <c r="Y34" s="365" t="str">
        <f>IF(Summary!$I$162="Y","R","")</f>
        <v/>
      </c>
      <c r="AA34" s="336"/>
      <c r="AB34" s="337"/>
      <c r="AC34" s="338"/>
    </row>
    <row r="35" spans="2:29" ht="12.95" customHeight="1">
      <c r="L35" s="404"/>
      <c r="M35" s="430" t="s">
        <v>249</v>
      </c>
      <c r="N35" s="361" t="str">
        <f>IF(Badges!$G$146="A","/","")</f>
        <v/>
      </c>
      <c r="O35" s="361" t="str">
        <f>IF(Badges!$G$148="A","/","")</f>
        <v/>
      </c>
      <c r="P35" s="361" t="str">
        <f>IF(Badges!$G$150="A","/","")</f>
        <v/>
      </c>
      <c r="Q35" s="361" t="str">
        <f>IF(Badges!$G$152="A","/","")</f>
        <v/>
      </c>
      <c r="R35" s="361" t="str">
        <f>IF(Badges!$G$154="A","/","")</f>
        <v/>
      </c>
      <c r="S35" s="370" t="str">
        <f>IF(Summary!$H$9="E","E","")</f>
        <v/>
      </c>
      <c r="T35" s="370" t="str">
        <f>IF(Summary!$I$9="Y","R","")</f>
        <v/>
      </c>
      <c r="U35" s="716"/>
      <c r="W35" s="573" t="str">
        <f>'Fun Patches'!C36</f>
        <v>&lt;LIST PATCH HERE&gt;</v>
      </c>
      <c r="X35" s="365" t="str">
        <f>IF(Summary!$H$163="E","E","")</f>
        <v/>
      </c>
      <c r="Y35" s="365" t="str">
        <f>IF(Summary!$I$163="Y","R","")</f>
        <v/>
      </c>
      <c r="AA35" s="336"/>
      <c r="AB35" s="337"/>
      <c r="AC35" s="338"/>
    </row>
    <row r="36" spans="2:29" ht="12.95" customHeight="1">
      <c r="L36" s="404"/>
      <c r="M36" s="423" t="s">
        <v>552</v>
      </c>
      <c r="N36" s="364" t="str">
        <f>IF(Badges!$G$481="A","/","")</f>
        <v/>
      </c>
      <c r="O36" s="364" t="str">
        <f>IF(Badges!$G$483="A","/","")</f>
        <v/>
      </c>
      <c r="P36" s="364" t="str">
        <f>IF(Badges!$G$485="A","/","")</f>
        <v/>
      </c>
      <c r="Q36" s="364" t="str">
        <f>IF(Badges!$G$487="A","/","")</f>
        <v/>
      </c>
      <c r="R36" s="364" t="str">
        <f>IF(Badges!$G$489="A","/","")</f>
        <v/>
      </c>
      <c r="S36" s="370" t="str">
        <f>IF(Summary!$H$24="E","E","")</f>
        <v/>
      </c>
      <c r="T36" s="370" t="str">
        <f>IF(Summary!$I$24="Y","R","")</f>
        <v/>
      </c>
      <c r="U36" s="716"/>
      <c r="W36" s="573" t="str">
        <f>'Fun Patches'!C37</f>
        <v>&lt;LIST PATCH HERE&gt;</v>
      </c>
      <c r="X36" s="365" t="str">
        <f>IF(Summary!$H$164="E","E","")</f>
        <v/>
      </c>
      <c r="Y36" s="365" t="str">
        <f>IF(Summary!$I$164="Y","R","")</f>
        <v/>
      </c>
      <c r="AA36" s="336"/>
      <c r="AB36" s="337"/>
      <c r="AC36" s="338"/>
    </row>
    <row r="37" spans="2:29" ht="12.95" customHeight="1" thickBot="1">
      <c r="B37" s="404"/>
      <c r="C37" s="430" t="s">
        <v>1162</v>
      </c>
      <c r="D37" s="361" t="str">
        <f>IF(Badges!$G$883="C","/","")</f>
        <v/>
      </c>
      <c r="E37" s="361" t="str">
        <f>IF(Badges!$G$884="C","/","")</f>
        <v/>
      </c>
      <c r="F37" s="361" t="str">
        <f>IF(Badges!$G$885="C","/","")</f>
        <v/>
      </c>
      <c r="G37" s="361" t="str">
        <f>IF(Badges!$G$886="C","/","")</f>
        <v/>
      </c>
      <c r="H37" s="361" t="str">
        <f>IF(Badges!$G$887="C","/","")</f>
        <v/>
      </c>
      <c r="I37" s="370" t="str">
        <f>IF(Summary!$H$44="E","E","")</f>
        <v/>
      </c>
      <c r="J37" s="370" t="str">
        <f>IF(Summary!$I$44="Y","R","")</f>
        <v/>
      </c>
      <c r="L37" s="404"/>
      <c r="M37" s="431" t="s">
        <v>775</v>
      </c>
      <c r="N37" s="359" t="str">
        <f>IF(Badges!$G$754="A","/","")</f>
        <v/>
      </c>
      <c r="O37" s="359" t="str">
        <f>IF(Badges!$G$756="A","/","")</f>
        <v/>
      </c>
      <c r="P37" s="359" t="str">
        <f>IF(Badges!$G$758="A","/","")</f>
        <v/>
      </c>
      <c r="Q37" s="359" t="str">
        <f>IF(Badges!$G$760="A","/","")</f>
        <v/>
      </c>
      <c r="R37" s="359" t="str">
        <f>IF(Badges!$G$762="A","/","")</f>
        <v/>
      </c>
      <c r="S37" s="371" t="str">
        <f>IF(Summary!$H$37="E","E","")</f>
        <v/>
      </c>
      <c r="T37" s="371" t="str">
        <f>IF(Summary!$I$37="Y","R","")</f>
        <v/>
      </c>
      <c r="U37" s="716"/>
      <c r="W37" s="573" t="str">
        <f>'Fun Patches'!C38</f>
        <v>&lt;LIST PATCH HERE&gt;</v>
      </c>
      <c r="X37" s="365" t="str">
        <f>IF(Summary!$H$165="E","E","")</f>
        <v/>
      </c>
      <c r="Y37" s="365" t="str">
        <f>IF(Summary!$I$165="Y","R","")</f>
        <v/>
      </c>
      <c r="AA37" s="336"/>
      <c r="AB37" s="337"/>
      <c r="AC37" s="338"/>
    </row>
    <row r="38" spans="2:29" ht="12.95" customHeight="1">
      <c r="B38" s="404"/>
      <c r="C38" s="423" t="s">
        <v>1163</v>
      </c>
      <c r="D38" s="361" t="str">
        <f>IF(Badges!$G$890="C","/","")</f>
        <v/>
      </c>
      <c r="E38" s="361" t="str">
        <f>IF(Badges!$G$891="C","/","")</f>
        <v/>
      </c>
      <c r="F38" s="361" t="str">
        <f>IF(Badges!$G$892="C","/","")</f>
        <v/>
      </c>
      <c r="G38" s="361" t="str">
        <f>IF(Badges!$G$893="C","/","")</f>
        <v/>
      </c>
      <c r="H38" s="361" t="str">
        <f>IF(Badges!$G$894="C","/","")</f>
        <v/>
      </c>
      <c r="I38" s="370" t="str">
        <f>IF(Summary!$H$45="E","E","")</f>
        <v/>
      </c>
      <c r="J38" s="370" t="str">
        <f>IF(Summary!$I$45="Y","R","")</f>
        <v/>
      </c>
      <c r="S38" s="427"/>
      <c r="T38" s="427"/>
      <c r="U38" s="716"/>
      <c r="W38" s="573" t="str">
        <f>'Fun Patches'!C39</f>
        <v>&lt;LIST PATCH HERE&gt;</v>
      </c>
      <c r="X38" s="365" t="str">
        <f>IF(Summary!$H$166="E","E","")</f>
        <v/>
      </c>
      <c r="Y38" s="365" t="str">
        <f>IF(Summary!$I$166="Y","R","")</f>
        <v/>
      </c>
      <c r="AA38" s="336"/>
      <c r="AB38" s="337"/>
      <c r="AC38" s="338"/>
    </row>
    <row r="39" spans="2:29" ht="12.95" customHeight="1" thickBot="1">
      <c r="B39" s="404"/>
      <c r="C39" s="432" t="s">
        <v>1164</v>
      </c>
      <c r="D39" s="359" t="str">
        <f>IF(Badges!$G$897="C","/","")</f>
        <v/>
      </c>
      <c r="E39" s="359" t="str">
        <f>IF(Badges!$G$898="C","/","")</f>
        <v/>
      </c>
      <c r="F39" s="359" t="str">
        <f>IF(Badges!$G$899="C","/","")</f>
        <v/>
      </c>
      <c r="G39" s="359" t="str">
        <f>IF(Badges!$G$900="C","/","")</f>
        <v/>
      </c>
      <c r="H39" s="359" t="str">
        <f>IF(Badges!$G$901="C","/","")</f>
        <v/>
      </c>
      <c r="I39" s="367" t="str">
        <f>IF(Summary!$H$46="E","E","")</f>
        <v/>
      </c>
      <c r="J39" s="367" t="str">
        <f>IF(Summary!$I$46="Y","R","")</f>
        <v/>
      </c>
      <c r="S39" s="427"/>
      <c r="T39" s="427"/>
      <c r="U39" s="716"/>
      <c r="W39" s="573" t="str">
        <f>'Fun Patches'!C40</f>
        <v>&lt;LIST PATCH HERE&gt;</v>
      </c>
      <c r="X39" s="365" t="str">
        <f>IF(Summary!$H$167="E","E","")</f>
        <v/>
      </c>
      <c r="Y39" s="365" t="str">
        <f>IF(Summary!$I$167="Y","R","")</f>
        <v/>
      </c>
      <c r="AA39" s="336"/>
      <c r="AB39" s="337"/>
      <c r="AC39" s="338"/>
    </row>
    <row r="40" spans="2:29" ht="12.95" customHeight="1">
      <c r="B40" s="404"/>
      <c r="C40" s="430" t="s">
        <v>1165</v>
      </c>
      <c r="D40" s="361" t="str">
        <f>IF(Badges!$G$905="C","/","")</f>
        <v/>
      </c>
      <c r="E40" s="361" t="str">
        <f>IF(Badges!$G$906="C","/","")</f>
        <v/>
      </c>
      <c r="F40" s="361" t="str">
        <f>IF(Badges!$G$907="C","/","")</f>
        <v/>
      </c>
      <c r="G40" s="361" t="str">
        <f>IF(Badges!$G$908="C","/","")</f>
        <v/>
      </c>
      <c r="H40" s="361" t="str">
        <f>IF(Badges!$G$909="C","/","")</f>
        <v/>
      </c>
      <c r="I40" s="370" t="str">
        <f>IF(Summary!$H$48="E","E","")</f>
        <v/>
      </c>
      <c r="J40" s="370" t="str">
        <f>IF(Summary!$I$48="Y","R","")</f>
        <v/>
      </c>
      <c r="L40" s="404"/>
      <c r="M40" s="428" t="s">
        <v>1182</v>
      </c>
      <c r="N40" s="361" t="str">
        <f>IF('Age-Level'!$G$75="A","/","")</f>
        <v/>
      </c>
      <c r="O40" s="361" t="str">
        <f>IF('Age-Level'!$G$79="A","/","")</f>
        <v/>
      </c>
      <c r="P40" s="361" t="str">
        <f>IF('Age-Level'!$G$83="A","/","")</f>
        <v/>
      </c>
      <c r="Q40" s="361" t="str">
        <f>IF('Age-Level'!$G$88="A","/","")</f>
        <v/>
      </c>
      <c r="R40" s="361" t="str">
        <f>IF('Age-Level'!$G$90="A","/","")</f>
        <v/>
      </c>
      <c r="S40" s="370" t="str">
        <f>IF(Summary!$H$113="E","E","")</f>
        <v/>
      </c>
      <c r="T40" s="370" t="str">
        <f>IF(Summary!$I$113="Y","R","")</f>
        <v/>
      </c>
      <c r="U40" s="716"/>
      <c r="W40" s="573" t="str">
        <f>'Fun Patches'!C41</f>
        <v>&lt;LIST PATCH HERE&gt;</v>
      </c>
      <c r="X40" s="365" t="str">
        <f>IF(Summary!$H$168="E","E","")</f>
        <v/>
      </c>
      <c r="Y40" s="365" t="str">
        <f>IF(Summary!$I$168="Y","R","")</f>
        <v/>
      </c>
      <c r="AA40" s="336"/>
      <c r="AB40" s="337"/>
      <c r="AC40" s="338"/>
    </row>
    <row r="41" spans="2:29" ht="12.95" customHeight="1">
      <c r="B41" s="404"/>
      <c r="C41" s="423" t="s">
        <v>1166</v>
      </c>
      <c r="D41" s="361" t="str">
        <f>IF(Badges!$G$912="C","/","")</f>
        <v/>
      </c>
      <c r="E41" s="361" t="str">
        <f>IF(Badges!$G$913="C","/","")</f>
        <v/>
      </c>
      <c r="F41" s="361" t="str">
        <f>IF(Badges!$G$914="C","/","")</f>
        <v/>
      </c>
      <c r="G41" s="361" t="str">
        <f>IF(Badges!$G$915="C","/","")</f>
        <v/>
      </c>
      <c r="H41" s="361" t="str">
        <f>IF(Badges!$G$916="C","/","")</f>
        <v/>
      </c>
      <c r="I41" s="370" t="str">
        <f>IF(Summary!$H$49="E","E","")</f>
        <v/>
      </c>
      <c r="J41" s="370" t="str">
        <f>IF(Summary!$I$49="Y","R","")</f>
        <v/>
      </c>
      <c r="L41" s="404"/>
      <c r="M41" s="411" t="s">
        <v>1183</v>
      </c>
      <c r="N41" s="361" t="str">
        <f>IF('Age-Level'!$G$93="A","/","")</f>
        <v/>
      </c>
      <c r="O41" s="361" t="str">
        <f>IF('Age-Level'!$G$97="A","/","")</f>
        <v/>
      </c>
      <c r="P41" s="361" t="str">
        <f>IF('Age-Level'!$G$101="A","/","")</f>
        <v/>
      </c>
      <c r="Q41" s="361" t="str">
        <f>IF('Age-Level'!$G$106="A","/","")</f>
        <v/>
      </c>
      <c r="R41" s="361" t="str">
        <f>IF('Age-Level'!$G$108="A","/","")</f>
        <v/>
      </c>
      <c r="S41" s="370" t="str">
        <f>IF(Summary!$H$114="E","E","")</f>
        <v/>
      </c>
      <c r="T41" s="370" t="str">
        <f>IF(Summary!$I$114="Y","R","")</f>
        <v/>
      </c>
      <c r="U41" s="716"/>
      <c r="W41" s="573" t="str">
        <f>'Fun Patches'!C42</f>
        <v>&lt;LIST PATCH HERE&gt;</v>
      </c>
      <c r="X41" s="365" t="str">
        <f>IF(Summary!$H$169="E","E","")</f>
        <v/>
      </c>
      <c r="Y41" s="365" t="str">
        <f>IF(Summary!$I$169="Y","R","")</f>
        <v/>
      </c>
      <c r="AA41" s="336"/>
      <c r="AB41" s="337"/>
      <c r="AC41" s="338"/>
    </row>
    <row r="42" spans="2:29" ht="12.95" customHeight="1" thickBot="1">
      <c r="B42" s="404"/>
      <c r="C42" s="432" t="s">
        <v>1167</v>
      </c>
      <c r="D42" s="359" t="str">
        <f>IF(Badges!$G$919="C","/","")</f>
        <v/>
      </c>
      <c r="E42" s="359" t="str">
        <f>IF(Badges!$G$920="C","/","")</f>
        <v/>
      </c>
      <c r="F42" s="359" t="str">
        <f>IF(Badges!$G$921="C","/","")</f>
        <v/>
      </c>
      <c r="G42" s="359" t="str">
        <f>IF(Badges!$G$922="C","/","")</f>
        <v/>
      </c>
      <c r="H42" s="359" t="str">
        <f>IF(Badges!$G$923="C","/","")</f>
        <v/>
      </c>
      <c r="I42" s="367" t="str">
        <f>IF(Summary!$H$50="E","E","")</f>
        <v/>
      </c>
      <c r="J42" s="367" t="str">
        <f>IF(Summary!$I$50="Y","R","")</f>
        <v/>
      </c>
      <c r="L42" s="404"/>
      <c r="M42" s="416" t="s">
        <v>1184</v>
      </c>
      <c r="N42" s="359" t="str">
        <f>IF('Age-Level'!$G$111="A","/","")</f>
        <v/>
      </c>
      <c r="O42" s="359" t="str">
        <f>IF('Age-Level'!$G$115="A","/","")</f>
        <v/>
      </c>
      <c r="P42" s="359" t="str">
        <f>IF('Age-Level'!$G$119="A","/","")</f>
        <v/>
      </c>
      <c r="Q42" s="359" t="str">
        <f>IF('Age-Level'!$G$124="A","/","")</f>
        <v/>
      </c>
      <c r="R42" s="359" t="str">
        <f>IF('Age-Level'!$G$126="A","/","")</f>
        <v/>
      </c>
      <c r="S42" s="367" t="str">
        <f>IF(Summary!$H$115="E","E","")</f>
        <v/>
      </c>
      <c r="T42" s="367" t="str">
        <f>IF(Summary!$I$115="Y","R","")</f>
        <v/>
      </c>
      <c r="U42" s="716"/>
      <c r="W42" s="573" t="str">
        <f>'Fun Patches'!C43</f>
        <v>&lt;LIST PATCH HERE&gt;</v>
      </c>
      <c r="X42" s="365" t="str">
        <f>IF(Summary!$H$170="E","E","")</f>
        <v/>
      </c>
      <c r="Y42" s="365" t="str">
        <f>IF(Summary!$I$170="Y","R","")</f>
        <v/>
      </c>
      <c r="AA42" s="336"/>
      <c r="AB42" s="337"/>
      <c r="AC42" s="338"/>
    </row>
    <row r="43" spans="2:29" ht="12.95" customHeight="1">
      <c r="B43" s="404"/>
      <c r="C43" s="430" t="s">
        <v>1169</v>
      </c>
      <c r="D43" s="361" t="str">
        <f>IF(Badges!$G$927="C","/","")</f>
        <v/>
      </c>
      <c r="E43" s="361" t="str">
        <f>IF(Badges!$G$928="C","/","")</f>
        <v/>
      </c>
      <c r="F43" s="361" t="str">
        <f>IF(Badges!$G$929="C","/","")</f>
        <v/>
      </c>
      <c r="G43" s="361" t="str">
        <f>IF(Badges!$G$930="C","/","")</f>
        <v/>
      </c>
      <c r="H43" s="361" t="str">
        <f>IF(Badges!$G$931="C","/","")</f>
        <v/>
      </c>
      <c r="I43" s="370" t="str">
        <f>IF(Summary!$H$52="E","E","")</f>
        <v/>
      </c>
      <c r="J43" s="370" t="str">
        <f>IF(Summary!$I$52="Y","R","")</f>
        <v/>
      </c>
      <c r="L43" s="404"/>
      <c r="M43" s="429" t="s">
        <v>1185</v>
      </c>
      <c r="N43" s="361" t="str">
        <f>IF('Age-Level'!$G$129="A","/","")</f>
        <v/>
      </c>
      <c r="O43" s="361" t="str">
        <f>IF('Age-Level'!$G$133="A","/","")</f>
        <v/>
      </c>
      <c r="P43" s="361" t="str">
        <f>IF('Age-Level'!$G$137="A","/","")</f>
        <v/>
      </c>
      <c r="Q43" s="361" t="str">
        <f>IF('Age-Level'!$G$142="A","/","")</f>
        <v/>
      </c>
      <c r="R43" s="361" t="str">
        <f>IF('Age-Level'!$G$144="A","/","")</f>
        <v/>
      </c>
      <c r="S43" s="370" t="str">
        <f>IF(Summary!$H$116="E","E","")</f>
        <v/>
      </c>
      <c r="T43" s="370" t="str">
        <f>IF(Summary!$I$116="Y","R","")</f>
        <v/>
      </c>
      <c r="U43" s="716"/>
      <c r="W43" s="573" t="str">
        <f>'Fun Patches'!C44</f>
        <v>&lt;LIST PATCH HERE&gt;</v>
      </c>
      <c r="X43" s="365" t="str">
        <f>IF(Summary!$H$171="E","E","")</f>
        <v/>
      </c>
      <c r="Y43" s="365" t="str">
        <f>IF(Summary!$I$171="Y","R","")</f>
        <v/>
      </c>
      <c r="AA43" s="336"/>
      <c r="AB43" s="337"/>
      <c r="AC43" s="338"/>
    </row>
    <row r="44" spans="2:29" ht="12.95" customHeight="1">
      <c r="B44" s="404"/>
      <c r="C44" s="423" t="s">
        <v>1170</v>
      </c>
      <c r="D44" s="361" t="str">
        <f>IF(Badges!$G$934="C","/","")</f>
        <v/>
      </c>
      <c r="E44" s="361" t="str">
        <f>IF(Badges!$G$935="C","/","")</f>
        <v/>
      </c>
      <c r="F44" s="361" t="str">
        <f>IF(Badges!$G$936="C","/","")</f>
        <v/>
      </c>
      <c r="G44" s="361" t="str">
        <f>IF(Badges!$G$937="C","/","")</f>
        <v/>
      </c>
      <c r="H44" s="361" t="str">
        <f>IF(Badges!$G$938="C","/","")</f>
        <v/>
      </c>
      <c r="I44" s="370" t="str">
        <f>IF(Summary!$H$53="E","E","")</f>
        <v/>
      </c>
      <c r="J44" s="370" t="str">
        <f>IF(Summary!$I$53="Y","R","")</f>
        <v/>
      </c>
      <c r="L44" s="404"/>
      <c r="M44" s="411" t="s">
        <v>1186</v>
      </c>
      <c r="N44" s="361" t="str">
        <f>IF('Age-Level'!$G$147="A","/","")</f>
        <v/>
      </c>
      <c r="O44" s="361" t="str">
        <f>IF('Age-Level'!$G$151="A","/","")</f>
        <v/>
      </c>
      <c r="P44" s="361" t="str">
        <f>IF('Age-Level'!$G$155="A","/","")</f>
        <v/>
      </c>
      <c r="Q44" s="361" t="str">
        <f>IF('Age-Level'!$G$160="A","/","")</f>
        <v/>
      </c>
      <c r="R44" s="361" t="str">
        <f>IF('Age-Level'!$G$162="A","/","")</f>
        <v/>
      </c>
      <c r="S44" s="370" t="str">
        <f>IF(Summary!$H$117="E","E","")</f>
        <v/>
      </c>
      <c r="T44" s="370" t="str">
        <f>IF(Summary!$I$117="Y","R","")</f>
        <v/>
      </c>
      <c r="U44" s="716"/>
      <c r="W44" s="573" t="str">
        <f>'Fun Patches'!C45</f>
        <v>&lt;LIST PATCH HERE&gt;</v>
      </c>
      <c r="X44" s="365" t="str">
        <f>IF(Summary!$H$172="E","E","")</f>
        <v/>
      </c>
      <c r="Y44" s="365" t="str">
        <f>IF(Summary!$I$172="Y","R","")</f>
        <v/>
      </c>
      <c r="AA44" s="336"/>
      <c r="AB44" s="337"/>
      <c r="AC44" s="338"/>
    </row>
    <row r="45" spans="2:29" ht="12.95" customHeight="1" thickBot="1">
      <c r="B45" s="404"/>
      <c r="C45" s="431" t="s">
        <v>1171</v>
      </c>
      <c r="D45" s="361" t="str">
        <f>IF(Badges!$G$941="C","/","")</f>
        <v/>
      </c>
      <c r="E45" s="361" t="str">
        <f>IF(Badges!$G$942="C","/","")</f>
        <v/>
      </c>
      <c r="F45" s="361" t="str">
        <f>IF(Badges!$G$943="C","/","")</f>
        <v/>
      </c>
      <c r="G45" s="361" t="str">
        <f>IF(Badges!$G$944="C","/","")</f>
        <v/>
      </c>
      <c r="H45" s="361" t="str">
        <f>IF(Badges!$G$945="C","/","")</f>
        <v/>
      </c>
      <c r="I45" s="370" t="str">
        <f>IF(Summary!$H$54="E","E","")</f>
        <v/>
      </c>
      <c r="J45" s="370" t="str">
        <f>IF(Summary!$I$54="Y","R","")</f>
        <v/>
      </c>
      <c r="L45" s="404"/>
      <c r="M45" s="416" t="s">
        <v>1187</v>
      </c>
      <c r="N45" s="359" t="str">
        <f>IF('Age-Level'!$G$165="A","/","")</f>
        <v/>
      </c>
      <c r="O45" s="359" t="str">
        <f>IF('Age-Level'!$G$169="A","/","")</f>
        <v/>
      </c>
      <c r="P45" s="359" t="str">
        <f>IF('Age-Level'!$G$173="A","/","")</f>
        <v/>
      </c>
      <c r="Q45" s="359" t="str">
        <f>IF('Age-Level'!$G$178="A","/","")</f>
        <v/>
      </c>
      <c r="R45" s="359" t="str">
        <f>IF('Age-Level'!$G$180="A","/","")</f>
        <v/>
      </c>
      <c r="S45" s="367" t="str">
        <f>IF(Summary!$H$118="E","E","")</f>
        <v/>
      </c>
      <c r="T45" s="367" t="str">
        <f>IF(Summary!$I$118="Y","R","")</f>
        <v/>
      </c>
      <c r="U45" s="716"/>
      <c r="W45" s="573" t="str">
        <f>'Fun Patches'!C46</f>
        <v>&lt;LIST PATCH HERE&gt;</v>
      </c>
      <c r="X45" s="365" t="str">
        <f>IF(Summary!$H$173="E","E","")</f>
        <v/>
      </c>
      <c r="Y45" s="365" t="str">
        <f>IF(Summary!$I$173="Y","R","")</f>
        <v/>
      </c>
      <c r="AA45" s="336"/>
      <c r="AB45" s="337"/>
      <c r="AC45" s="338"/>
    </row>
    <row r="46" spans="2:29" ht="12.95" customHeight="1">
      <c r="L46" s="404"/>
      <c r="M46" s="392" t="s">
        <v>1188</v>
      </c>
      <c r="N46" s="401"/>
      <c r="O46" s="401"/>
      <c r="P46" s="361" t="str">
        <f>IF(Bridging!$G$10="A","/","")</f>
        <v/>
      </c>
      <c r="Q46" s="361" t="str">
        <f>IF(Bridging!$G$14="A","/","")</f>
        <v/>
      </c>
      <c r="R46" s="361" t="str">
        <f>IF(Bridging!$G$16="A","/","")</f>
        <v/>
      </c>
      <c r="S46" s="370" t="str">
        <f>IF(Summary!$H$130="E","E","")</f>
        <v/>
      </c>
      <c r="T46" s="370" t="str">
        <f>IF(Summary!$I$130="Y","R","")</f>
        <v/>
      </c>
      <c r="U46" s="716"/>
      <c r="W46" s="573" t="str">
        <f>'Fun Patches'!C47</f>
        <v>&lt;LIST PATCH HERE&gt;</v>
      </c>
      <c r="X46" s="365" t="str">
        <f>IF(Summary!$H$174="E","E","")</f>
        <v/>
      </c>
      <c r="Y46" s="365" t="str">
        <f>IF(Summary!$I$174="Y","R","")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IF(Summary!$H$175="E","E","")</f>
        <v/>
      </c>
      <c r="Y47" s="365" t="str">
        <f>IF(Summary!$I$175="Y","R","")</f>
        <v/>
      </c>
      <c r="AA47" s="336"/>
      <c r="AB47" s="337"/>
      <c r="AC47" s="338"/>
    </row>
    <row r="48" spans="2:29" ht="12.95" customHeight="1" thickBot="1">
      <c r="B48" s="404"/>
      <c r="C48" s="428" t="s">
        <v>1172</v>
      </c>
      <c r="D48" s="361" t="str">
        <f>IF('Age-Level'!$G6="C","/","")</f>
        <v/>
      </c>
      <c r="E48" s="361" t="str">
        <f>IF('Age-Level'!$G6="C","/","")</f>
        <v/>
      </c>
      <c r="F48" s="361" t="str">
        <f>IF('Age-Level'!$G6="C","/","")</f>
        <v/>
      </c>
      <c r="G48" s="361" t="str">
        <f>IF('Age-Level'!$G6="C","/","")</f>
        <v/>
      </c>
      <c r="H48" s="361" t="str">
        <f>IF('Age-Level'!$G6="C","/","")</f>
        <v/>
      </c>
      <c r="I48" s="370" t="str">
        <f>IF(Summary!$H$101="E","E","")</f>
        <v/>
      </c>
      <c r="J48" s="370" t="str">
        <f>IF(Summary!$I$101="Y","R","")</f>
        <v/>
      </c>
      <c r="L48" s="712"/>
      <c r="M48" s="712"/>
      <c r="N48" s="712"/>
      <c r="O48" s="712"/>
      <c r="P48" s="712"/>
      <c r="Q48" s="712"/>
      <c r="R48" s="712"/>
      <c r="S48" s="437"/>
      <c r="T48" s="437"/>
      <c r="U48" s="716"/>
      <c r="W48" s="573" t="str">
        <f>'Fun Patches'!C49</f>
        <v>&lt;LIST PATCH HERE&gt;</v>
      </c>
      <c r="X48" s="365" t="str">
        <f>IF(Summary!$H$176="E","E","")</f>
        <v/>
      </c>
      <c r="Y48" s="365" t="str">
        <f>IF(Summary!$I$176="Y","R","")</f>
        <v/>
      </c>
      <c r="AA48" s="336"/>
      <c r="AB48" s="337"/>
      <c r="AC48" s="338"/>
    </row>
    <row r="49" spans="2:29" ht="12.95" customHeight="1">
      <c r="B49" s="404"/>
      <c r="C49" s="411" t="s">
        <v>1173</v>
      </c>
      <c r="D49" s="361" t="str">
        <f>IF('Age-Level'!$G13="C","/","")</f>
        <v/>
      </c>
      <c r="E49" s="361" t="str">
        <f>IF('Age-Level'!$G13="C","/","")</f>
        <v/>
      </c>
      <c r="F49" s="361" t="str">
        <f>IF('Age-Level'!$G13="C","/","")</f>
        <v/>
      </c>
      <c r="G49" s="361" t="str">
        <f>IF('Age-Level'!$G13="C","/","")</f>
        <v/>
      </c>
      <c r="H49" s="361" t="str">
        <f>IF('Age-Level'!$G13="C","/","")</f>
        <v/>
      </c>
      <c r="I49" s="370" t="str">
        <f>IF(Summary!$H$102="E","E","")</f>
        <v/>
      </c>
      <c r="J49" s="370" t="str">
        <f>IF(Summary!$I$102="Y","R","")</f>
        <v/>
      </c>
      <c r="L49" s="705" t="str">
        <f>'Council Own'!B6</f>
        <v>&lt;&lt;List Badge 1 Here&gt;&gt;</v>
      </c>
      <c r="M49" s="705"/>
      <c r="N49" s="705"/>
      <c r="O49" s="705"/>
      <c r="P49" s="705"/>
      <c r="Q49" s="705"/>
      <c r="R49" s="710"/>
      <c r="S49" s="363" t="str">
        <f>IF(Summary!$H$85="E","E","")</f>
        <v/>
      </c>
      <c r="T49" s="363" t="str">
        <f>IF(Summary!$I$85="Y","R","")</f>
        <v/>
      </c>
      <c r="U49" s="716"/>
      <c r="W49" s="573" t="str">
        <f>'Fun Patches'!C50</f>
        <v>&lt;LIST PATCH HERE&gt;</v>
      </c>
      <c r="X49" s="365" t="str">
        <f>IF(Summary!$H$177="E","E","")</f>
        <v/>
      </c>
      <c r="Y49" s="365" t="str">
        <f>IF(Summary!$I$177="Y","R","")</f>
        <v/>
      </c>
      <c r="AA49" s="336"/>
      <c r="AB49" s="337"/>
      <c r="AC49" s="338"/>
    </row>
    <row r="50" spans="2:29" ht="12.95" customHeight="1" thickBot="1">
      <c r="B50" s="404"/>
      <c r="C50" s="424" t="s">
        <v>1174</v>
      </c>
      <c r="D50" s="359" t="str">
        <f>IF('Age-Level'!$G20="C","/","")</f>
        <v/>
      </c>
      <c r="E50" s="359" t="str">
        <f>IF('Age-Level'!$G20="C","/","")</f>
        <v/>
      </c>
      <c r="F50" s="359" t="str">
        <f>IF('Age-Level'!$G20="C","/","")</f>
        <v/>
      </c>
      <c r="G50" s="359" t="str">
        <f>IF('Age-Level'!$G20="C","/","")</f>
        <v/>
      </c>
      <c r="H50" s="359" t="str">
        <f>IF('Age-Level'!$G20="C","/","")</f>
        <v/>
      </c>
      <c r="I50" s="367" t="str">
        <f>IF(Summary!$H$103="E","E","")</f>
        <v/>
      </c>
      <c r="J50" s="367" t="str">
        <f>IF(Summary!$I$103="Y","R","")</f>
        <v/>
      </c>
      <c r="L50" s="705" t="str">
        <f>'Council Own'!B30</f>
        <v>&lt;&lt;List Badge 2 Here&gt;&gt;</v>
      </c>
      <c r="M50" s="705"/>
      <c r="N50" s="705"/>
      <c r="O50" s="705"/>
      <c r="P50" s="705"/>
      <c r="Q50" s="705"/>
      <c r="R50" s="710"/>
      <c r="S50" s="365" t="str">
        <f>IF(Summary!$H$86="E","E","")</f>
        <v/>
      </c>
      <c r="T50" s="365" t="str">
        <f>IF(Summary!$I$86="Y","R","")</f>
        <v/>
      </c>
      <c r="U50" s="716"/>
      <c r="W50" s="573" t="str">
        <f>'Fun Patches'!C51</f>
        <v>&lt;LIST PATCH HERE&gt;</v>
      </c>
      <c r="X50" s="365" t="str">
        <f>IF(Summary!$H$178="E","E","")</f>
        <v/>
      </c>
      <c r="Y50" s="365" t="str">
        <f>IF(Summary!$I$178="Y","R","")</f>
        <v/>
      </c>
      <c r="AA50" s="336"/>
      <c r="AB50" s="337"/>
      <c r="AC50" s="338"/>
    </row>
    <row r="51" spans="2:29" ht="12.95" customHeight="1">
      <c r="B51" s="404"/>
      <c r="C51" s="429" t="s">
        <v>1175</v>
      </c>
      <c r="D51" s="361" t="str">
        <f>IF('Age-Level'!$G27="C","/","")</f>
        <v/>
      </c>
      <c r="E51" s="361" t="str">
        <f>IF('Age-Level'!$G27="C","/","")</f>
        <v/>
      </c>
      <c r="F51" s="361" t="str">
        <f>IF('Age-Level'!$G27="C","/","")</f>
        <v/>
      </c>
      <c r="G51" s="361" t="str">
        <f>IF('Age-Level'!$G27="C","/","")</f>
        <v/>
      </c>
      <c r="H51" s="361" t="str">
        <f>IF('Age-Level'!$G27="C","/","")</f>
        <v/>
      </c>
      <c r="I51" s="370" t="str">
        <f>IF(Summary!$H$104="E","E","")</f>
        <v/>
      </c>
      <c r="J51" s="370" t="str">
        <f>IF(Summary!$I$104="Y","R","")</f>
        <v/>
      </c>
      <c r="L51" s="705" t="str">
        <f>'Council Own'!B54</f>
        <v>&lt;&lt;List Badge 3 Here&gt;&gt;</v>
      </c>
      <c r="M51" s="705"/>
      <c r="N51" s="705"/>
      <c r="O51" s="705"/>
      <c r="P51" s="705"/>
      <c r="Q51" s="705"/>
      <c r="R51" s="710"/>
      <c r="S51" s="365" t="str">
        <f>IF(Summary!$H$87="E","E","")</f>
        <v/>
      </c>
      <c r="T51" s="365" t="str">
        <f>IF(Summary!$I$87="Y","R","")</f>
        <v/>
      </c>
      <c r="U51" s="716"/>
      <c r="W51" s="573" t="str">
        <f>'Fun Patches'!C52</f>
        <v>&lt;LIST PATCH HERE&gt;</v>
      </c>
      <c r="X51" s="365" t="str">
        <f>IF(Summary!$H$179="E","E","")</f>
        <v/>
      </c>
      <c r="Y51" s="365" t="str">
        <f>IF(Summary!$I$179="Y","R","")</f>
        <v/>
      </c>
      <c r="AA51" s="336"/>
      <c r="AB51" s="337"/>
      <c r="AC51" s="338"/>
    </row>
    <row r="52" spans="2:29" ht="12.95" customHeight="1">
      <c r="B52" s="404"/>
      <c r="C52" s="411" t="s">
        <v>1176</v>
      </c>
      <c r="D52" s="361" t="str">
        <f>IF('Age-Level'!$G34="C","/","")</f>
        <v/>
      </c>
      <c r="E52" s="361" t="str">
        <f>IF('Age-Level'!$G34="C","/","")</f>
        <v/>
      </c>
      <c r="F52" s="361" t="str">
        <f>IF('Age-Level'!$G34="C","/","")</f>
        <v/>
      </c>
      <c r="G52" s="361" t="str">
        <f>IF('Age-Level'!$G34="C","/","")</f>
        <v/>
      </c>
      <c r="H52" s="361" t="str">
        <f>IF('Age-Level'!$G34="C","/","")</f>
        <v/>
      </c>
      <c r="I52" s="370" t="str">
        <f>IF(Summary!$H$105="E","E","")</f>
        <v/>
      </c>
      <c r="J52" s="370" t="str">
        <f>IF(Summary!$I$105="Y","R","")</f>
        <v/>
      </c>
      <c r="L52" s="705" t="str">
        <f>'Council Own'!B78</f>
        <v>&lt;&lt;List Badge 4 Here&gt;&gt;</v>
      </c>
      <c r="M52" s="705"/>
      <c r="N52" s="705"/>
      <c r="O52" s="705"/>
      <c r="P52" s="705"/>
      <c r="Q52" s="705"/>
      <c r="R52" s="710"/>
      <c r="S52" s="365" t="str">
        <f>IF(Summary!$H$88="E","E","")</f>
        <v/>
      </c>
      <c r="T52" s="365" t="str">
        <f>IF(Summary!$I$88="Y","R","")</f>
        <v/>
      </c>
      <c r="U52" s="716"/>
      <c r="W52" s="573" t="str">
        <f>'Fun Patches'!C53</f>
        <v>&lt;LIST PATCH HERE&gt;</v>
      </c>
      <c r="X52" s="365" t="str">
        <f>IF(Summary!$H$180="E","E","")</f>
        <v/>
      </c>
      <c r="Y52" s="365" t="str">
        <f>IF(Summary!$I$180="Y","R","")</f>
        <v/>
      </c>
      <c r="AA52" s="336"/>
      <c r="AB52" s="337"/>
      <c r="AC52" s="338"/>
    </row>
    <row r="53" spans="2:29" ht="12.95" customHeight="1" thickBot="1">
      <c r="B53" s="404"/>
      <c r="C53" s="416" t="s">
        <v>1177</v>
      </c>
      <c r="D53" s="359" t="str">
        <f>IF('Age-Level'!$G41="C","/","")</f>
        <v/>
      </c>
      <c r="E53" s="359" t="str">
        <f>IF('Age-Level'!$G41="C","/","")</f>
        <v/>
      </c>
      <c r="F53" s="359" t="str">
        <f>IF('Age-Level'!$G41="C","/","")</f>
        <v/>
      </c>
      <c r="G53" s="359" t="str">
        <f>IF('Age-Level'!$G41="C","/","")</f>
        <v/>
      </c>
      <c r="H53" s="359" t="str">
        <f>IF('Age-Level'!$G41="C","/","")</f>
        <v/>
      </c>
      <c r="I53" s="367" t="str">
        <f>IF(Summary!$H$106="E","E","")</f>
        <v/>
      </c>
      <c r="J53" s="367" t="str">
        <f>IF(Summary!$I$106="Y","R","")</f>
        <v/>
      </c>
      <c r="L53" s="707" t="str">
        <f>'Council Own'!B102</f>
        <v>&lt;&lt;List Badge 5 Here&gt;&gt;</v>
      </c>
      <c r="M53" s="707"/>
      <c r="N53" s="707"/>
      <c r="O53" s="707"/>
      <c r="P53" s="707"/>
      <c r="Q53" s="707"/>
      <c r="R53" s="713"/>
      <c r="S53" s="372" t="str">
        <f>IF(Summary!$H$89="E","E","")</f>
        <v/>
      </c>
      <c r="T53" s="372" t="str">
        <f>IF(Summary!$I$89="Y","R","")</f>
        <v/>
      </c>
      <c r="U53" s="716"/>
      <c r="W53" s="573" t="str">
        <f>'Fun Patches'!C54</f>
        <v>&lt;LIST PATCH HERE&gt;</v>
      </c>
      <c r="X53" s="372" t="str">
        <f>IF(Summary!$H$181="E","E","")</f>
        <v/>
      </c>
      <c r="Y53" s="372" t="str">
        <f>IF(Summary!$I$181="Y","R","")</f>
        <v/>
      </c>
      <c r="AA53" s="336"/>
      <c r="AB53" s="337"/>
      <c r="AC53" s="338"/>
    </row>
    <row r="54" spans="2:29" ht="12.95" customHeight="1">
      <c r="B54" s="404"/>
      <c r="C54" s="429" t="s">
        <v>1050</v>
      </c>
      <c r="D54" s="368" t="str">
        <f>IF('Age-Level'!$G48="C","/","")</f>
        <v/>
      </c>
      <c r="E54" s="368" t="str">
        <f>IF('Age-Level'!$G48="C","/","")</f>
        <v/>
      </c>
      <c r="F54" s="368" t="str">
        <f>IF('Age-Level'!$G48="C","/","")</f>
        <v/>
      </c>
      <c r="G54" s="368" t="str">
        <f>IF('Age-Level'!$G48="C","/","")</f>
        <v/>
      </c>
      <c r="H54" s="368" t="str">
        <f>IF('Age-Level'!$G48="C","/","")</f>
        <v/>
      </c>
      <c r="I54" s="370" t="str">
        <f>IF(Summary!$H$107="E","E","")</f>
        <v/>
      </c>
      <c r="J54" s="370" t="str">
        <f>IF(Summary!$I$107="Y","R","")</f>
        <v/>
      </c>
      <c r="L54" s="707" t="str">
        <f>'Council Own'!B126</f>
        <v>&lt;&lt;List Badge 6 Here&gt;&gt;</v>
      </c>
      <c r="M54" s="707"/>
      <c r="N54" s="707"/>
      <c r="O54" s="707"/>
      <c r="P54" s="707"/>
      <c r="Q54" s="707"/>
      <c r="R54" s="713"/>
      <c r="S54" s="372" t="str">
        <f>IF(Summary!$H$90="E","E","")</f>
        <v/>
      </c>
      <c r="T54" s="372" t="str">
        <f>IF(Summary!$I$90="Y","R","")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IF(Summary!$H$108="E","E","")</f>
        <v/>
      </c>
      <c r="J55" s="367" t="str">
        <f>IF(Summary!$I$108="Y","R","")</f>
        <v/>
      </c>
      <c r="L55" s="707" t="str">
        <f>'Council Own'!B150</f>
        <v>&lt;&lt;List Badge 7 Here&gt;&gt;</v>
      </c>
      <c r="M55" s="707"/>
      <c r="N55" s="707"/>
      <c r="O55" s="707"/>
      <c r="P55" s="707"/>
      <c r="Q55" s="707"/>
      <c r="R55" s="713"/>
      <c r="S55" s="372" t="str">
        <f>IF(Summary!$H$91="E","E","")</f>
        <v/>
      </c>
      <c r="T55" s="372" t="str">
        <f>IF(Summary!$I$91="Y","R","")</f>
        <v/>
      </c>
      <c r="U55" s="716"/>
      <c r="W55" s="572"/>
      <c r="X55" s="437"/>
      <c r="Y55" s="437"/>
      <c r="AA55" s="336"/>
      <c r="AB55" s="337"/>
      <c r="AC55" s="338"/>
    </row>
    <row r="56" spans="2:29" ht="12.95" customHeight="1">
      <c r="B56" s="404"/>
      <c r="C56" s="428" t="s">
        <v>1179</v>
      </c>
      <c r="D56" s="408"/>
      <c r="E56" s="408"/>
      <c r="F56" s="408"/>
      <c r="G56" s="408"/>
      <c r="H56" s="433"/>
      <c r="I56" s="370" t="str">
        <f>IF(Summary!$H$109="E","E","")</f>
        <v/>
      </c>
      <c r="J56" s="370" t="str">
        <f>IF(Summary!$I$109="Y","R","")</f>
        <v/>
      </c>
      <c r="L56" s="707" t="str">
        <f>'Council Own'!B174</f>
        <v>&lt;&lt;List Badge 8 Here&gt;&gt;</v>
      </c>
      <c r="M56" s="707"/>
      <c r="N56" s="707"/>
      <c r="O56" s="707"/>
      <c r="P56" s="707"/>
      <c r="Q56" s="707"/>
      <c r="R56" s="713"/>
      <c r="S56" s="372" t="str">
        <f>IF(Summary!$H$92="E","E","")</f>
        <v/>
      </c>
      <c r="T56" s="372" t="str">
        <f>IF(Summary!$I$92="Y","R","")</f>
        <v/>
      </c>
      <c r="U56" s="716"/>
      <c r="W56" s="336"/>
      <c r="X56" s="337"/>
      <c r="Y56" s="338"/>
      <c r="AA56" s="336"/>
      <c r="AB56" s="337"/>
      <c r="AC56" s="338"/>
    </row>
    <row r="57" spans="2:29" ht="12.95" customHeight="1">
      <c r="B57" s="404"/>
      <c r="C57" s="411" t="s">
        <v>1180</v>
      </c>
      <c r="D57" s="412"/>
      <c r="E57" s="412"/>
      <c r="F57" s="412"/>
      <c r="G57" s="412"/>
      <c r="H57" s="413"/>
      <c r="I57" s="370" t="str">
        <f>IF(Summary!$H$110="E","E","")</f>
        <v/>
      </c>
      <c r="J57" s="370" t="str">
        <f>IF(Summary!$I$110="Y","R","")</f>
        <v/>
      </c>
      <c r="L57" s="707" t="str">
        <f>'Council Own'!B198</f>
        <v>&lt;&lt;List Badge 9 Here&gt;&gt;</v>
      </c>
      <c r="M57" s="707"/>
      <c r="N57" s="707"/>
      <c r="O57" s="707"/>
      <c r="P57" s="707"/>
      <c r="Q57" s="707"/>
      <c r="R57" s="713"/>
      <c r="S57" s="372" t="str">
        <f>IF(Summary!$H$93="E","E","")</f>
        <v/>
      </c>
      <c r="T57" s="372" t="str">
        <f>IF(Summary!$I$93="Y","R","")</f>
        <v/>
      </c>
      <c r="U57" s="716"/>
      <c r="W57" s="336"/>
      <c r="X57" s="337"/>
      <c r="Y57" s="338"/>
      <c r="AA57" s="336"/>
      <c r="AB57" s="337"/>
      <c r="AC57" s="338"/>
    </row>
    <row r="58" spans="2:29" ht="12.95" customHeight="1" thickBot="1">
      <c r="B58" s="404"/>
      <c r="C58" s="434" t="s">
        <v>1062</v>
      </c>
      <c r="D58" s="417"/>
      <c r="E58" s="417"/>
      <c r="F58" s="417"/>
      <c r="G58" s="417"/>
      <c r="H58" s="418"/>
      <c r="I58" s="367" t="str">
        <f>IF(Summary!$H$111="E","E","")</f>
        <v/>
      </c>
      <c r="J58" s="367" t="str">
        <f>IF(Summary!$I$111="Y","R","")</f>
        <v/>
      </c>
      <c r="L58" s="707" t="str">
        <f>'Council Own'!B222</f>
        <v>&lt;&lt;List Badge 10 Here&gt;&gt;</v>
      </c>
      <c r="M58" s="707"/>
      <c r="N58" s="707"/>
      <c r="O58" s="707"/>
      <c r="P58" s="707"/>
      <c r="Q58" s="707"/>
      <c r="R58" s="713"/>
      <c r="S58" s="372" t="str">
        <f>IF(Summary!$H$94="E","E","")</f>
        <v/>
      </c>
      <c r="T58" s="372" t="str">
        <f>IF(Summary!$I$94="Y","R","")</f>
        <v/>
      </c>
      <c r="U58" s="716"/>
      <c r="W58" s="336"/>
      <c r="X58" s="337"/>
      <c r="Y58" s="338"/>
      <c r="AA58" s="336"/>
      <c r="AB58" s="337"/>
      <c r="AC58" s="338"/>
    </row>
    <row r="59" spans="2:29" ht="12.95" customHeight="1">
      <c r="B59" s="404"/>
      <c r="C59" s="428" t="s">
        <v>1181</v>
      </c>
      <c r="D59" s="408"/>
      <c r="E59" s="408"/>
      <c r="F59" s="408"/>
      <c r="G59" s="408"/>
      <c r="H59" s="433"/>
      <c r="I59" s="370" t="str">
        <f>IF(Summary!$H$112="E","E","")</f>
        <v/>
      </c>
      <c r="J59" s="370" t="str">
        <f>IF(Summary!$I$112="Y","R","")</f>
        <v/>
      </c>
      <c r="L59" s="709" t="str">
        <f>'Council Own'!B246</f>
        <v>&lt;&lt;List Badge 11 Here&gt;&gt;</v>
      </c>
      <c r="M59" s="709"/>
      <c r="N59" s="709"/>
      <c r="O59" s="709"/>
      <c r="P59" s="709"/>
      <c r="Q59" s="709"/>
      <c r="R59" s="714"/>
      <c r="S59" s="372" t="str">
        <f>IF(Summary!$H$95="E","E","")</f>
        <v/>
      </c>
      <c r="T59" s="372" t="str">
        <f>IF(Summary!$I$95="Y","R","")</f>
        <v/>
      </c>
      <c r="U59" s="716"/>
      <c r="W59" s="336"/>
      <c r="X59" s="337"/>
      <c r="Y59" s="338"/>
      <c r="AA59" s="336"/>
      <c r="AB59" s="337"/>
      <c r="AC59" s="338"/>
    </row>
    <row r="60" spans="2:29" ht="12.95" customHeight="1">
      <c r="B60" s="404"/>
      <c r="C60" s="424" t="s">
        <v>1147</v>
      </c>
      <c r="D60" s="425"/>
      <c r="E60" s="425"/>
      <c r="F60" s="425"/>
      <c r="G60" s="425"/>
      <c r="H60" s="426"/>
      <c r="I60" s="370" t="str">
        <f>IF(Summary!$H$129="E","E","")</f>
        <v/>
      </c>
      <c r="J60" s="370" t="str">
        <f>IF(Summary!$I$129="Y","R","")</f>
        <v/>
      </c>
      <c r="L60" s="707" t="str">
        <f>'Council Own'!B270</f>
        <v>&lt;&lt;List Badge 12 Here&gt;&gt;</v>
      </c>
      <c r="M60" s="707"/>
      <c r="N60" s="707"/>
      <c r="O60" s="707"/>
      <c r="P60" s="707"/>
      <c r="Q60" s="707"/>
      <c r="R60" s="713"/>
      <c r="S60" s="372" t="str">
        <f>IF(Summary!$H$96="E","E","")</f>
        <v/>
      </c>
      <c r="T60" s="372" t="str">
        <f>IF(Summary!$I$96="Y","R","")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IF(Summary!$H$97="E","E","")</f>
        <v/>
      </c>
      <c r="T61" s="372" t="str">
        <f>IF(Summary!$I$97="Y","R","")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IF(Summary!$H$98="E","E","")</f>
        <v/>
      </c>
      <c r="T62" s="372" t="str">
        <f>IF(Summary!$I$98="Y","R","")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IF(Summary!$H$119="E","E","")</f>
        <v/>
      </c>
      <c r="J63" s="363" t="str">
        <f>IF(Summary!$I$119="Y","R","")</f>
        <v/>
      </c>
      <c r="L63" s="707" t="str">
        <f>'Council Own'!B342</f>
        <v>&lt;&lt;List Badge 15 Here&gt;&gt;</v>
      </c>
      <c r="M63" s="707"/>
      <c r="N63" s="707"/>
      <c r="O63" s="707"/>
      <c r="P63" s="707"/>
      <c r="Q63" s="707"/>
      <c r="R63" s="713"/>
      <c r="S63" s="372" t="str">
        <f>IF(Summary!$H$99="E","E","")</f>
        <v/>
      </c>
      <c r="T63" s="372" t="str">
        <f>IF(Summary!$I$99="Y","R","")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IF(Summary!$H$122="E","E","")</f>
        <v/>
      </c>
      <c r="J64" s="365" t="str">
        <f>IF(Summary!$I$122="Y","R","")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IF(Summary!$H$123="E","E","")</f>
        <v/>
      </c>
      <c r="J65" s="365" t="str">
        <f>IF(Summary!$I$123="Y","R","")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IF(Summary!$H$124="E","E","")</f>
        <v/>
      </c>
      <c r="J66" s="365" t="str">
        <f>IF(Summary!$I$124="Y","R","")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IF(Summary!$H$125="E","E","")</f>
        <v/>
      </c>
      <c r="J67" s="365" t="str">
        <f>IF(Summary!$I$125="Y","R","")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IF(Summary!$H$126="E","E","")</f>
        <v/>
      </c>
      <c r="J68" s="365" t="str">
        <f>IF(Summary!$I$126="Y","R","")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IF(Summary!$H$127="E","E","")</f>
        <v/>
      </c>
      <c r="J69" s="365" t="str">
        <f>IF(Summary!$I$127="Y","R","")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IF(Summary!$H$128="E","E","")</f>
        <v/>
      </c>
      <c r="J70" s="365" t="str">
        <f>IF(Summary!$I$128="Y","R","")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IF(Summary!$H$104="E","E","")</f>
        <v/>
      </c>
      <c r="J71" s="365" t="str">
        <f>IF(Summary!$I$104="Y","R","")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IF(Summary!$H$105="E","E","")</f>
        <v/>
      </c>
      <c r="J72" s="365" t="str">
        <f>IF(Summary!$I$105="Y","R","")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sWpDwmQRZ5M+hbjuF1r+fL9Aowy9TLfdgd4Cokv0ELa0MyjxLT3iEOtR7hqsugJ5AsqogXKLfPtxeTBwykwmuQ==" saltValue="w69buif0BMzS3aflzufB7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323" priority="15">
      <formula>LEFT($U$1,8)&lt;&gt;"Cadette_"</formula>
    </cfRule>
  </conditionalFormatting>
  <conditionalFormatting sqref="C1">
    <cfRule type="expression" dxfId="322" priority="13">
      <formula>LEFT($U$1,8)&lt;&gt;"Cadette_"</formula>
    </cfRule>
  </conditionalFormatting>
  <conditionalFormatting sqref="L47:L48 W54:W75 AA4:AA75">
    <cfRule type="duplicateValues" dxfId="321" priority="16"/>
  </conditionalFormatting>
  <conditionalFormatting sqref="B64:B72">
    <cfRule type="duplicateValues" dxfId="320" priority="12"/>
  </conditionalFormatting>
  <conditionalFormatting sqref="L49">
    <cfRule type="duplicateValues" dxfId="319" priority="11"/>
  </conditionalFormatting>
  <conditionalFormatting sqref="L50">
    <cfRule type="duplicateValues" dxfId="318" priority="10"/>
  </conditionalFormatting>
  <conditionalFormatting sqref="L51">
    <cfRule type="duplicateValues" dxfId="317" priority="9"/>
  </conditionalFormatting>
  <conditionalFormatting sqref="L52">
    <cfRule type="duplicateValues" dxfId="316" priority="8"/>
  </conditionalFormatting>
  <conditionalFormatting sqref="L65">
    <cfRule type="duplicateValues" dxfId="315" priority="7"/>
  </conditionalFormatting>
  <conditionalFormatting sqref="L66:L75">
    <cfRule type="duplicateValues" dxfId="314" priority="6"/>
  </conditionalFormatting>
  <conditionalFormatting sqref="M1:T1">
    <cfRule type="expression" dxfId="313" priority="2">
      <formula>LEFT($U$1,8)&lt;&gt;"Cadette_"</formula>
    </cfRule>
  </conditionalFormatting>
  <conditionalFormatting sqref="T1:W1">
    <cfRule type="expression" dxfId="312"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G360"/>
  <sheetViews>
    <sheetView showGridLines="0" zoomScaleNormal="100" workbookViewId="0">
      <selection activeCell="B1" sqref="B1"/>
    </sheetView>
  </sheetViews>
  <sheetFormatPr defaultColWidth="8.85546875" defaultRowHeight="12.75"/>
  <cols>
    <col min="1" max="1" width="15.140625" customWidth="1"/>
    <col min="2" max="2" width="26.42578125" bestFit="1" customWidth="1"/>
    <col min="3" max="3" width="15.140625" customWidth="1"/>
    <col min="4" max="4" width="24.7109375" customWidth="1"/>
    <col min="5" max="5" width="2.7109375" style="6" customWidth="1"/>
    <col min="6" max="6" width="14" bestFit="1" customWidth="1"/>
    <col min="7" max="7" width="24.85546875" customWidth="1"/>
  </cols>
  <sheetData>
    <row r="1" spans="1:7" ht="28.5" customHeight="1">
      <c r="A1" s="35" t="str">
        <f ca="1">Cadette_1!$U$1</f>
        <v>Cadette_1</v>
      </c>
      <c r="B1" s="36" t="s">
        <v>87</v>
      </c>
      <c r="C1" s="57" t="s">
        <v>88</v>
      </c>
      <c r="D1" s="37"/>
      <c r="E1" s="606" t="s">
        <v>89</v>
      </c>
      <c r="F1" s="32"/>
      <c r="G1" s="33"/>
    </row>
    <row r="2" spans="1:7">
      <c r="A2" s="453" t="s">
        <v>90</v>
      </c>
      <c r="B2" s="475"/>
      <c r="C2" s="476" t="s">
        <v>91</v>
      </c>
      <c r="D2" s="95"/>
      <c r="E2" s="606"/>
      <c r="F2" s="32"/>
      <c r="G2" s="33"/>
    </row>
    <row r="3" spans="1:7">
      <c r="A3" s="605" t="s">
        <v>92</v>
      </c>
      <c r="B3" s="605"/>
      <c r="C3" s="605" t="s">
        <v>93</v>
      </c>
      <c r="D3" s="605"/>
      <c r="E3" s="607"/>
      <c r="F3" s="4" t="s">
        <v>94</v>
      </c>
      <c r="G3" s="477"/>
    </row>
    <row r="4" spans="1:7">
      <c r="A4" s="57" t="s">
        <v>95</v>
      </c>
      <c r="B4" s="88"/>
      <c r="C4" s="4" t="s">
        <v>95</v>
      </c>
      <c r="D4" s="17"/>
      <c r="E4" s="607"/>
      <c r="G4" s="5"/>
    </row>
    <row r="5" spans="1:7">
      <c r="A5" s="57" t="s">
        <v>94</v>
      </c>
      <c r="B5" s="88"/>
      <c r="C5" s="4" t="s">
        <v>94</v>
      </c>
      <c r="D5" s="17"/>
      <c r="E5" s="607"/>
      <c r="F5" s="4" t="s">
        <v>96</v>
      </c>
      <c r="G5" s="17"/>
    </row>
    <row r="6" spans="1:7">
      <c r="A6" s="57" t="s">
        <v>97</v>
      </c>
      <c r="B6" s="88"/>
      <c r="C6" s="4" t="s">
        <v>97</v>
      </c>
      <c r="D6" s="17"/>
      <c r="E6" s="607"/>
      <c r="G6" s="5"/>
    </row>
    <row r="7" spans="1:7">
      <c r="A7" s="57" t="s">
        <v>98</v>
      </c>
      <c r="B7" s="15"/>
      <c r="C7" s="4" t="s">
        <v>98</v>
      </c>
      <c r="D7" s="17"/>
      <c r="E7" s="607"/>
      <c r="F7" s="4" t="s">
        <v>99</v>
      </c>
      <c r="G7" s="82"/>
    </row>
    <row r="8" spans="1:7">
      <c r="A8" s="57" t="s">
        <v>99</v>
      </c>
      <c r="B8" s="81"/>
      <c r="C8" s="4" t="s">
        <v>99</v>
      </c>
      <c r="D8" s="82"/>
      <c r="E8" s="607"/>
      <c r="G8" s="5"/>
    </row>
    <row r="9" spans="1:7">
      <c r="A9" s="57" t="s">
        <v>100</v>
      </c>
      <c r="B9" s="81"/>
      <c r="C9" s="4" t="s">
        <v>100</v>
      </c>
      <c r="D9" s="82"/>
      <c r="E9" s="607"/>
      <c r="F9" s="4" t="s">
        <v>100</v>
      </c>
      <c r="G9" s="82"/>
    </row>
    <row r="10" spans="1:7">
      <c r="A10" s="57" t="s">
        <v>91</v>
      </c>
      <c r="B10" s="81"/>
      <c r="C10" s="4" t="s">
        <v>91</v>
      </c>
      <c r="D10" s="82"/>
      <c r="E10" s="607"/>
      <c r="G10" s="5"/>
    </row>
    <row r="11" spans="1:7">
      <c r="A11" s="57" t="s">
        <v>101</v>
      </c>
      <c r="B11" s="15"/>
      <c r="C11" s="4" t="s">
        <v>101</v>
      </c>
      <c r="D11" s="17"/>
      <c r="E11" s="607"/>
      <c r="F11" s="4" t="s">
        <v>91</v>
      </c>
      <c r="G11" s="82"/>
    </row>
    <row r="12" spans="1:7">
      <c r="A12" s="14" t="s">
        <v>102</v>
      </c>
      <c r="B12" s="16"/>
      <c r="C12" s="14" t="s">
        <v>102</v>
      </c>
      <c r="D12" s="18"/>
      <c r="E12" s="608"/>
      <c r="F12" s="14"/>
      <c r="G12" s="34"/>
    </row>
    <row r="13" spans="1:7" ht="28.5" customHeight="1">
      <c r="A13" s="35" t="str">
        <f ca="1">Cadette_2!$U$1</f>
        <v>Cadette_2</v>
      </c>
      <c r="B13" s="36" t="s">
        <v>87</v>
      </c>
      <c r="C13" s="57" t="s">
        <v>88</v>
      </c>
      <c r="D13" s="37"/>
      <c r="E13" s="606" t="s">
        <v>89</v>
      </c>
      <c r="F13" s="32"/>
      <c r="G13" s="33"/>
    </row>
    <row r="14" spans="1:7">
      <c r="A14" s="453" t="s">
        <v>90</v>
      </c>
      <c r="B14" s="475"/>
      <c r="C14" s="476" t="s">
        <v>91</v>
      </c>
      <c r="D14" s="95"/>
      <c r="E14" s="606"/>
      <c r="F14" s="32"/>
      <c r="G14" s="33"/>
    </row>
    <row r="15" spans="1:7">
      <c r="A15" s="605" t="s">
        <v>92</v>
      </c>
      <c r="B15" s="605"/>
      <c r="C15" s="605" t="s">
        <v>93</v>
      </c>
      <c r="D15" s="605"/>
      <c r="E15" s="607"/>
      <c r="F15" s="4" t="s">
        <v>94</v>
      </c>
      <c r="G15" s="477"/>
    </row>
    <row r="16" spans="1:7">
      <c r="A16" s="57" t="s">
        <v>95</v>
      </c>
      <c r="B16" s="88"/>
      <c r="C16" s="4" t="s">
        <v>95</v>
      </c>
      <c r="D16" s="17"/>
      <c r="E16" s="607"/>
      <c r="G16" s="5"/>
    </row>
    <row r="17" spans="1:7">
      <c r="A17" s="57" t="s">
        <v>94</v>
      </c>
      <c r="B17" s="88"/>
      <c r="C17" s="4" t="s">
        <v>94</v>
      </c>
      <c r="D17" s="17"/>
      <c r="E17" s="607"/>
      <c r="F17" s="4" t="s">
        <v>96</v>
      </c>
      <c r="G17" s="17"/>
    </row>
    <row r="18" spans="1:7">
      <c r="A18" s="57" t="s">
        <v>97</v>
      </c>
      <c r="B18" s="88"/>
      <c r="C18" s="4" t="s">
        <v>97</v>
      </c>
      <c r="D18" s="17"/>
      <c r="E18" s="607"/>
      <c r="G18" s="5"/>
    </row>
    <row r="19" spans="1:7">
      <c r="A19" s="57" t="s">
        <v>98</v>
      </c>
      <c r="B19" s="15"/>
      <c r="C19" s="4" t="s">
        <v>98</v>
      </c>
      <c r="D19" s="17"/>
      <c r="E19" s="607"/>
      <c r="F19" s="4" t="s">
        <v>99</v>
      </c>
      <c r="G19" s="82"/>
    </row>
    <row r="20" spans="1:7">
      <c r="A20" s="57" t="s">
        <v>99</v>
      </c>
      <c r="B20" s="81"/>
      <c r="C20" s="4" t="s">
        <v>99</v>
      </c>
      <c r="D20" s="82"/>
      <c r="E20" s="607"/>
      <c r="G20" s="5"/>
    </row>
    <row r="21" spans="1:7">
      <c r="A21" s="57" t="s">
        <v>100</v>
      </c>
      <c r="B21" s="81"/>
      <c r="C21" s="4" t="s">
        <v>100</v>
      </c>
      <c r="D21" s="82"/>
      <c r="E21" s="607"/>
      <c r="F21" s="4" t="s">
        <v>100</v>
      </c>
      <c r="G21" s="82"/>
    </row>
    <row r="22" spans="1:7">
      <c r="A22" s="57" t="s">
        <v>91</v>
      </c>
      <c r="B22" s="81"/>
      <c r="C22" s="4" t="s">
        <v>91</v>
      </c>
      <c r="D22" s="82"/>
      <c r="E22" s="607"/>
      <c r="G22" s="5"/>
    </row>
    <row r="23" spans="1:7">
      <c r="A23" s="57" t="s">
        <v>101</v>
      </c>
      <c r="B23" s="15"/>
      <c r="C23" s="4" t="s">
        <v>101</v>
      </c>
      <c r="D23" s="17"/>
      <c r="E23" s="607"/>
      <c r="F23" s="4" t="s">
        <v>91</v>
      </c>
      <c r="G23" s="82"/>
    </row>
    <row r="24" spans="1:7">
      <c r="A24" s="14" t="s">
        <v>102</v>
      </c>
      <c r="B24" s="16"/>
      <c r="C24" s="14" t="s">
        <v>102</v>
      </c>
      <c r="D24" s="18"/>
      <c r="E24" s="608"/>
      <c r="F24" s="14"/>
      <c r="G24" s="34"/>
    </row>
    <row r="25" spans="1:7" ht="28.5" customHeight="1">
      <c r="A25" s="35" t="str">
        <f ca="1">Cadette_3!$U$1</f>
        <v>Cadette_3</v>
      </c>
      <c r="B25" s="36" t="s">
        <v>87</v>
      </c>
      <c r="C25" s="57" t="s">
        <v>88</v>
      </c>
      <c r="D25" s="37"/>
      <c r="E25" s="606" t="s">
        <v>89</v>
      </c>
      <c r="F25" s="32"/>
      <c r="G25" s="33"/>
    </row>
    <row r="26" spans="1:7">
      <c r="A26" s="453" t="s">
        <v>90</v>
      </c>
      <c r="B26" s="475"/>
      <c r="C26" s="476" t="s">
        <v>91</v>
      </c>
      <c r="D26" s="95"/>
      <c r="E26" s="606"/>
      <c r="F26" s="32"/>
      <c r="G26" s="33"/>
    </row>
    <row r="27" spans="1:7">
      <c r="A27" s="605" t="s">
        <v>92</v>
      </c>
      <c r="B27" s="605"/>
      <c r="C27" s="605" t="s">
        <v>93</v>
      </c>
      <c r="D27" s="605"/>
      <c r="E27" s="607"/>
      <c r="F27" s="4" t="s">
        <v>94</v>
      </c>
      <c r="G27" s="477"/>
    </row>
    <row r="28" spans="1:7">
      <c r="A28" s="57" t="s">
        <v>95</v>
      </c>
      <c r="B28" s="88"/>
      <c r="C28" s="4" t="s">
        <v>95</v>
      </c>
      <c r="D28" s="17"/>
      <c r="E28" s="607"/>
      <c r="G28" s="5"/>
    </row>
    <row r="29" spans="1:7">
      <c r="A29" s="57" t="s">
        <v>94</v>
      </c>
      <c r="B29" s="88"/>
      <c r="C29" s="4" t="s">
        <v>94</v>
      </c>
      <c r="D29" s="17"/>
      <c r="E29" s="607"/>
      <c r="F29" s="4" t="s">
        <v>96</v>
      </c>
      <c r="G29" s="17"/>
    </row>
    <row r="30" spans="1:7">
      <c r="A30" s="57" t="s">
        <v>97</v>
      </c>
      <c r="B30" s="88"/>
      <c r="C30" s="4" t="s">
        <v>97</v>
      </c>
      <c r="D30" s="17"/>
      <c r="E30" s="607"/>
      <c r="G30" s="5"/>
    </row>
    <row r="31" spans="1:7">
      <c r="A31" s="57" t="s">
        <v>98</v>
      </c>
      <c r="B31" s="15"/>
      <c r="C31" s="4" t="s">
        <v>98</v>
      </c>
      <c r="D31" s="17"/>
      <c r="E31" s="607"/>
      <c r="F31" s="4" t="s">
        <v>99</v>
      </c>
      <c r="G31" s="82"/>
    </row>
    <row r="32" spans="1:7">
      <c r="A32" s="57" t="s">
        <v>99</v>
      </c>
      <c r="B32" s="81"/>
      <c r="C32" s="4" t="s">
        <v>99</v>
      </c>
      <c r="D32" s="82"/>
      <c r="E32" s="607"/>
      <c r="G32" s="5"/>
    </row>
    <row r="33" spans="1:7">
      <c r="A33" s="57" t="s">
        <v>100</v>
      </c>
      <c r="B33" s="81"/>
      <c r="C33" s="4" t="s">
        <v>100</v>
      </c>
      <c r="D33" s="82"/>
      <c r="E33" s="607"/>
      <c r="F33" s="4" t="s">
        <v>100</v>
      </c>
      <c r="G33" s="82"/>
    </row>
    <row r="34" spans="1:7">
      <c r="A34" s="57" t="s">
        <v>91</v>
      </c>
      <c r="B34" s="81"/>
      <c r="C34" s="4" t="s">
        <v>91</v>
      </c>
      <c r="D34" s="82"/>
      <c r="E34" s="607"/>
      <c r="G34" s="5"/>
    </row>
    <row r="35" spans="1:7">
      <c r="A35" s="57" t="s">
        <v>101</v>
      </c>
      <c r="B35" s="15"/>
      <c r="C35" s="4" t="s">
        <v>101</v>
      </c>
      <c r="D35" s="17"/>
      <c r="E35" s="607"/>
      <c r="F35" s="4" t="s">
        <v>91</v>
      </c>
      <c r="G35" s="82"/>
    </row>
    <row r="36" spans="1:7">
      <c r="A36" s="14" t="s">
        <v>102</v>
      </c>
      <c r="B36" s="16"/>
      <c r="C36" s="14" t="s">
        <v>102</v>
      </c>
      <c r="D36" s="18"/>
      <c r="E36" s="608"/>
      <c r="F36" s="14"/>
      <c r="G36" s="34"/>
    </row>
    <row r="37" spans="1:7" ht="28.5" customHeight="1">
      <c r="A37" s="35" t="str">
        <f ca="1">Cadette_4!$U$1</f>
        <v>Cadette_4</v>
      </c>
      <c r="B37" s="36" t="s">
        <v>87</v>
      </c>
      <c r="C37" s="57" t="s">
        <v>88</v>
      </c>
      <c r="D37" s="37"/>
      <c r="E37" s="606" t="s">
        <v>89</v>
      </c>
      <c r="F37" s="32"/>
      <c r="G37" s="33"/>
    </row>
    <row r="38" spans="1:7">
      <c r="A38" s="453" t="s">
        <v>90</v>
      </c>
      <c r="B38" s="475"/>
      <c r="C38" s="476" t="s">
        <v>91</v>
      </c>
      <c r="D38" s="95"/>
      <c r="E38" s="606"/>
      <c r="F38" s="32"/>
      <c r="G38" s="33"/>
    </row>
    <row r="39" spans="1:7">
      <c r="A39" s="609" t="s">
        <v>92</v>
      </c>
      <c r="B39" s="609"/>
      <c r="C39" s="605" t="s">
        <v>93</v>
      </c>
      <c r="D39" s="605"/>
      <c r="E39" s="607"/>
      <c r="F39" s="4" t="s">
        <v>94</v>
      </c>
      <c r="G39" s="477"/>
    </row>
    <row r="40" spans="1:7">
      <c r="A40" s="57" t="s">
        <v>95</v>
      </c>
      <c r="B40" s="88"/>
      <c r="C40" s="4" t="s">
        <v>95</v>
      </c>
      <c r="D40" s="17"/>
      <c r="E40" s="607"/>
      <c r="G40" s="5"/>
    </row>
    <row r="41" spans="1:7">
      <c r="A41" s="57" t="s">
        <v>94</v>
      </c>
      <c r="B41" s="88"/>
      <c r="C41" s="4" t="s">
        <v>94</v>
      </c>
      <c r="D41" s="17"/>
      <c r="E41" s="607"/>
      <c r="F41" s="4" t="s">
        <v>96</v>
      </c>
      <c r="G41" s="17"/>
    </row>
    <row r="42" spans="1:7">
      <c r="A42" s="57" t="s">
        <v>97</v>
      </c>
      <c r="B42" s="88"/>
      <c r="C42" s="4" t="s">
        <v>97</v>
      </c>
      <c r="D42" s="17"/>
      <c r="E42" s="607"/>
      <c r="G42" s="5"/>
    </row>
    <row r="43" spans="1:7">
      <c r="A43" s="57" t="s">
        <v>98</v>
      </c>
      <c r="B43" s="88"/>
      <c r="C43" s="4" t="s">
        <v>98</v>
      </c>
      <c r="D43" s="17"/>
      <c r="E43" s="607"/>
      <c r="F43" s="4" t="s">
        <v>99</v>
      </c>
      <c r="G43" s="82"/>
    </row>
    <row r="44" spans="1:7">
      <c r="A44" s="57" t="s">
        <v>99</v>
      </c>
      <c r="B44" s="81"/>
      <c r="C44" s="4" t="s">
        <v>99</v>
      </c>
      <c r="D44" s="82"/>
      <c r="E44" s="607"/>
      <c r="G44" s="5"/>
    </row>
    <row r="45" spans="1:7">
      <c r="A45" s="57" t="s">
        <v>100</v>
      </c>
      <c r="B45" s="81"/>
      <c r="C45" s="4" t="s">
        <v>100</v>
      </c>
      <c r="D45" s="82"/>
      <c r="E45" s="607"/>
      <c r="F45" s="4" t="s">
        <v>100</v>
      </c>
      <c r="G45" s="82"/>
    </row>
    <row r="46" spans="1:7">
      <c r="A46" s="57" t="s">
        <v>91</v>
      </c>
      <c r="B46" s="81"/>
      <c r="C46" s="4" t="s">
        <v>91</v>
      </c>
      <c r="D46" s="82"/>
      <c r="E46" s="607"/>
      <c r="G46" s="5"/>
    </row>
    <row r="47" spans="1:7">
      <c r="A47" s="57" t="s">
        <v>101</v>
      </c>
      <c r="B47" s="15"/>
      <c r="C47" s="4" t="s">
        <v>101</v>
      </c>
      <c r="D47" s="17"/>
      <c r="E47" s="607"/>
      <c r="F47" s="4" t="s">
        <v>91</v>
      </c>
      <c r="G47" s="82"/>
    </row>
    <row r="48" spans="1:7">
      <c r="A48" s="14" t="s">
        <v>102</v>
      </c>
      <c r="B48" s="16"/>
      <c r="C48" s="14" t="s">
        <v>102</v>
      </c>
      <c r="D48" s="18"/>
      <c r="E48" s="608"/>
      <c r="F48" s="14"/>
      <c r="G48" s="34"/>
    </row>
    <row r="49" spans="1:7" ht="28.5" customHeight="1">
      <c r="A49" s="35" t="str">
        <f ca="1">Cadette_5!$U$1</f>
        <v>Cadette_5</v>
      </c>
      <c r="B49" s="36" t="s">
        <v>87</v>
      </c>
      <c r="C49" s="57" t="s">
        <v>88</v>
      </c>
      <c r="D49" s="467"/>
      <c r="E49" s="606" t="s">
        <v>89</v>
      </c>
      <c r="F49" s="32"/>
      <c r="G49" s="33"/>
    </row>
    <row r="50" spans="1:7">
      <c r="A50" s="453" t="s">
        <v>90</v>
      </c>
      <c r="B50" s="475"/>
      <c r="C50" s="476" t="s">
        <v>91</v>
      </c>
      <c r="D50" s="95"/>
      <c r="E50" s="606"/>
      <c r="F50" s="32"/>
      <c r="G50" s="33"/>
    </row>
    <row r="51" spans="1:7">
      <c r="A51" s="605" t="s">
        <v>92</v>
      </c>
      <c r="B51" s="605"/>
      <c r="C51" s="605" t="s">
        <v>93</v>
      </c>
      <c r="D51" s="605"/>
      <c r="E51" s="607"/>
      <c r="F51" s="4" t="s">
        <v>94</v>
      </c>
      <c r="G51" s="477"/>
    </row>
    <row r="52" spans="1:7">
      <c r="A52" s="57" t="s">
        <v>95</v>
      </c>
      <c r="B52" s="88"/>
      <c r="C52" s="4" t="s">
        <v>95</v>
      </c>
      <c r="D52" s="17"/>
      <c r="E52" s="607"/>
      <c r="G52" s="5"/>
    </row>
    <row r="53" spans="1:7">
      <c r="A53" s="57" t="s">
        <v>94</v>
      </c>
      <c r="B53" s="88"/>
      <c r="C53" s="4" t="s">
        <v>94</v>
      </c>
      <c r="D53" s="17"/>
      <c r="E53" s="607"/>
      <c r="F53" s="4" t="s">
        <v>96</v>
      </c>
      <c r="G53" s="17"/>
    </row>
    <row r="54" spans="1:7">
      <c r="A54" s="57" t="s">
        <v>97</v>
      </c>
      <c r="B54" s="88"/>
      <c r="C54" s="4" t="s">
        <v>97</v>
      </c>
      <c r="D54" s="17"/>
      <c r="E54" s="607"/>
      <c r="G54" s="5"/>
    </row>
    <row r="55" spans="1:7">
      <c r="A55" s="57" t="s">
        <v>98</v>
      </c>
      <c r="B55" s="88"/>
      <c r="C55" s="4" t="s">
        <v>98</v>
      </c>
      <c r="D55" s="17"/>
      <c r="E55" s="607"/>
      <c r="F55" s="4" t="s">
        <v>99</v>
      </c>
      <c r="G55" s="82"/>
    </row>
    <row r="56" spans="1:7">
      <c r="A56" s="57" t="s">
        <v>99</v>
      </c>
      <c r="B56" s="81"/>
      <c r="C56" s="4" t="s">
        <v>99</v>
      </c>
      <c r="D56" s="82"/>
      <c r="E56" s="607"/>
      <c r="G56" s="5"/>
    </row>
    <row r="57" spans="1:7">
      <c r="A57" s="57" t="s">
        <v>100</v>
      </c>
      <c r="B57" s="81"/>
      <c r="C57" s="4" t="s">
        <v>100</v>
      </c>
      <c r="D57" s="82"/>
      <c r="E57" s="607"/>
      <c r="F57" s="4" t="s">
        <v>100</v>
      </c>
      <c r="G57" s="82"/>
    </row>
    <row r="58" spans="1:7">
      <c r="A58" s="57" t="s">
        <v>91</v>
      </c>
      <c r="B58" s="81"/>
      <c r="C58" s="4" t="s">
        <v>91</v>
      </c>
      <c r="D58" s="82"/>
      <c r="E58" s="607"/>
      <c r="G58" s="5"/>
    </row>
    <row r="59" spans="1:7">
      <c r="A59" s="57" t="s">
        <v>101</v>
      </c>
      <c r="B59" s="15"/>
      <c r="C59" s="4" t="s">
        <v>101</v>
      </c>
      <c r="D59" s="17"/>
      <c r="E59" s="607"/>
      <c r="F59" s="4" t="s">
        <v>91</v>
      </c>
      <c r="G59" s="82"/>
    </row>
    <row r="60" spans="1:7">
      <c r="A60" s="14" t="s">
        <v>102</v>
      </c>
      <c r="B60" s="16"/>
      <c r="C60" s="14" t="s">
        <v>102</v>
      </c>
      <c r="D60" s="18"/>
      <c r="E60" s="608"/>
      <c r="F60" s="14"/>
      <c r="G60" s="34"/>
    </row>
    <row r="61" spans="1:7" ht="28.5" customHeight="1">
      <c r="A61" s="35" t="str">
        <f ca="1">Cadette_6!$U$1</f>
        <v>Cadette_6</v>
      </c>
      <c r="B61" s="36" t="s">
        <v>87</v>
      </c>
      <c r="C61" s="57" t="s">
        <v>88</v>
      </c>
      <c r="D61" s="37"/>
      <c r="E61" s="606" t="s">
        <v>89</v>
      </c>
      <c r="F61" s="32"/>
      <c r="G61" s="33"/>
    </row>
    <row r="62" spans="1:7">
      <c r="A62" s="453" t="s">
        <v>90</v>
      </c>
      <c r="B62" s="475"/>
      <c r="C62" s="476" t="s">
        <v>91</v>
      </c>
      <c r="D62" s="95"/>
      <c r="E62" s="606"/>
      <c r="F62" s="32"/>
      <c r="G62" s="33"/>
    </row>
    <row r="63" spans="1:7">
      <c r="A63" s="605" t="s">
        <v>92</v>
      </c>
      <c r="B63" s="605"/>
      <c r="C63" s="605" t="s">
        <v>93</v>
      </c>
      <c r="D63" s="605"/>
      <c r="E63" s="607"/>
      <c r="F63" s="4" t="s">
        <v>94</v>
      </c>
      <c r="G63" s="477"/>
    </row>
    <row r="64" spans="1:7">
      <c r="A64" s="57" t="s">
        <v>95</v>
      </c>
      <c r="B64" s="88"/>
      <c r="C64" s="4" t="s">
        <v>95</v>
      </c>
      <c r="D64" s="17"/>
      <c r="E64" s="607"/>
      <c r="G64" s="5"/>
    </row>
    <row r="65" spans="1:7">
      <c r="A65" s="57" t="s">
        <v>94</v>
      </c>
      <c r="B65" s="88"/>
      <c r="C65" s="4" t="s">
        <v>94</v>
      </c>
      <c r="D65" s="17"/>
      <c r="E65" s="607"/>
      <c r="F65" s="4" t="s">
        <v>96</v>
      </c>
      <c r="G65" s="17"/>
    </row>
    <row r="66" spans="1:7">
      <c r="A66" s="57" t="s">
        <v>97</v>
      </c>
      <c r="B66" s="88"/>
      <c r="C66" s="4" t="s">
        <v>97</v>
      </c>
      <c r="D66" s="17"/>
      <c r="E66" s="607"/>
      <c r="G66" s="5"/>
    </row>
    <row r="67" spans="1:7">
      <c r="A67" s="57" t="s">
        <v>98</v>
      </c>
      <c r="B67" s="15"/>
      <c r="C67" s="4" t="s">
        <v>98</v>
      </c>
      <c r="D67" s="17"/>
      <c r="E67" s="607"/>
      <c r="F67" s="4" t="s">
        <v>99</v>
      </c>
      <c r="G67" s="82"/>
    </row>
    <row r="68" spans="1:7">
      <c r="A68" s="57" t="s">
        <v>99</v>
      </c>
      <c r="B68" s="81"/>
      <c r="C68" s="4" t="s">
        <v>99</v>
      </c>
      <c r="D68" s="82"/>
      <c r="E68" s="607"/>
      <c r="G68" s="5"/>
    </row>
    <row r="69" spans="1:7">
      <c r="A69" s="57" t="s">
        <v>100</v>
      </c>
      <c r="B69" s="81"/>
      <c r="C69" s="4" t="s">
        <v>100</v>
      </c>
      <c r="D69" s="82"/>
      <c r="E69" s="607"/>
      <c r="F69" s="4" t="s">
        <v>100</v>
      </c>
      <c r="G69" s="82"/>
    </row>
    <row r="70" spans="1:7">
      <c r="A70" s="57" t="s">
        <v>91</v>
      </c>
      <c r="B70" s="81"/>
      <c r="C70" s="4" t="s">
        <v>91</v>
      </c>
      <c r="D70" s="82"/>
      <c r="E70" s="607"/>
      <c r="G70" s="5"/>
    </row>
    <row r="71" spans="1:7">
      <c r="A71" s="57" t="s">
        <v>101</v>
      </c>
      <c r="B71" s="15"/>
      <c r="C71" s="4" t="s">
        <v>101</v>
      </c>
      <c r="D71" s="17"/>
      <c r="E71" s="607"/>
      <c r="F71" s="4" t="s">
        <v>91</v>
      </c>
      <c r="G71" s="82"/>
    </row>
    <row r="72" spans="1:7">
      <c r="A72" s="14" t="s">
        <v>102</v>
      </c>
      <c r="B72" s="16"/>
      <c r="C72" s="14" t="s">
        <v>102</v>
      </c>
      <c r="D72" s="18"/>
      <c r="E72" s="608"/>
      <c r="F72" s="14"/>
      <c r="G72" s="34"/>
    </row>
    <row r="73" spans="1:7" ht="28.5" customHeight="1">
      <c r="A73" s="35" t="str">
        <f ca="1">Cadette_7!$U$1</f>
        <v>Cadette_7</v>
      </c>
      <c r="B73" s="36" t="s">
        <v>87</v>
      </c>
      <c r="C73" s="57" t="s">
        <v>88</v>
      </c>
      <c r="D73" s="37"/>
      <c r="E73" s="606" t="s">
        <v>89</v>
      </c>
      <c r="F73" s="32"/>
      <c r="G73" s="33"/>
    </row>
    <row r="74" spans="1:7">
      <c r="A74" s="453" t="s">
        <v>90</v>
      </c>
      <c r="B74" s="475"/>
      <c r="C74" s="476" t="s">
        <v>91</v>
      </c>
      <c r="D74" s="95"/>
      <c r="E74" s="606"/>
      <c r="F74" s="32"/>
      <c r="G74" s="33"/>
    </row>
    <row r="75" spans="1:7">
      <c r="A75" s="605" t="s">
        <v>92</v>
      </c>
      <c r="B75" s="605"/>
      <c r="C75" s="605" t="s">
        <v>93</v>
      </c>
      <c r="D75" s="605"/>
      <c r="E75" s="607"/>
      <c r="F75" s="4" t="s">
        <v>94</v>
      </c>
      <c r="G75" s="477"/>
    </row>
    <row r="76" spans="1:7">
      <c r="A76" s="57" t="s">
        <v>95</v>
      </c>
      <c r="B76" s="88"/>
      <c r="C76" s="4" t="s">
        <v>95</v>
      </c>
      <c r="D76" s="17"/>
      <c r="E76" s="607"/>
      <c r="G76" s="5"/>
    </row>
    <row r="77" spans="1:7">
      <c r="A77" s="57" t="s">
        <v>94</v>
      </c>
      <c r="B77" s="88"/>
      <c r="C77" s="4" t="s">
        <v>94</v>
      </c>
      <c r="D77" s="17"/>
      <c r="E77" s="607"/>
      <c r="F77" s="4" t="s">
        <v>96</v>
      </c>
      <c r="G77" s="17"/>
    </row>
    <row r="78" spans="1:7">
      <c r="A78" s="57" t="s">
        <v>97</v>
      </c>
      <c r="B78" s="88"/>
      <c r="C78" s="4" t="s">
        <v>97</v>
      </c>
      <c r="D78" s="17"/>
      <c r="E78" s="607"/>
      <c r="G78" s="5"/>
    </row>
    <row r="79" spans="1:7">
      <c r="A79" s="57" t="s">
        <v>98</v>
      </c>
      <c r="B79" s="88"/>
      <c r="C79" s="4" t="s">
        <v>98</v>
      </c>
      <c r="D79" s="17"/>
      <c r="E79" s="607"/>
      <c r="F79" s="4" t="s">
        <v>99</v>
      </c>
      <c r="G79" s="82"/>
    </row>
    <row r="80" spans="1:7">
      <c r="A80" s="57" t="s">
        <v>99</v>
      </c>
      <c r="B80" s="81"/>
      <c r="C80" s="4" t="s">
        <v>99</v>
      </c>
      <c r="D80" s="82"/>
      <c r="E80" s="607"/>
      <c r="G80" s="5"/>
    </row>
    <row r="81" spans="1:7">
      <c r="A81" s="57" t="s">
        <v>100</v>
      </c>
      <c r="B81" s="81"/>
      <c r="C81" s="4" t="s">
        <v>100</v>
      </c>
      <c r="D81" s="82"/>
      <c r="E81" s="607"/>
      <c r="F81" s="4" t="s">
        <v>100</v>
      </c>
      <c r="G81" s="82"/>
    </row>
    <row r="82" spans="1:7">
      <c r="A82" s="57" t="s">
        <v>91</v>
      </c>
      <c r="B82" s="81"/>
      <c r="C82" s="4" t="s">
        <v>91</v>
      </c>
      <c r="D82" s="82"/>
      <c r="E82" s="607"/>
      <c r="G82" s="5"/>
    </row>
    <row r="83" spans="1:7">
      <c r="A83" s="57" t="s">
        <v>101</v>
      </c>
      <c r="B83" s="15"/>
      <c r="C83" s="4" t="s">
        <v>101</v>
      </c>
      <c r="D83" s="17"/>
      <c r="E83" s="607"/>
      <c r="F83" s="4" t="s">
        <v>91</v>
      </c>
      <c r="G83" s="82"/>
    </row>
    <row r="84" spans="1:7">
      <c r="A84" s="14" t="s">
        <v>102</v>
      </c>
      <c r="B84" s="16"/>
      <c r="C84" s="14" t="s">
        <v>102</v>
      </c>
      <c r="D84" s="18"/>
      <c r="E84" s="608"/>
      <c r="F84" s="14"/>
      <c r="G84" s="34"/>
    </row>
    <row r="85" spans="1:7" ht="28.5" customHeight="1">
      <c r="A85" s="35" t="str">
        <f ca="1">Cadette_8!$U$1</f>
        <v>Cadette_8</v>
      </c>
      <c r="B85" s="36" t="s">
        <v>87</v>
      </c>
      <c r="C85" s="57" t="s">
        <v>88</v>
      </c>
      <c r="D85" s="37"/>
      <c r="E85" s="606" t="s">
        <v>89</v>
      </c>
      <c r="F85" s="32"/>
      <c r="G85" s="33"/>
    </row>
    <row r="86" spans="1:7">
      <c r="A86" s="453" t="s">
        <v>90</v>
      </c>
      <c r="B86" s="475"/>
      <c r="C86" s="476" t="s">
        <v>91</v>
      </c>
      <c r="D86" s="95"/>
      <c r="E86" s="606"/>
      <c r="F86" s="32"/>
      <c r="G86" s="33"/>
    </row>
    <row r="87" spans="1:7">
      <c r="A87" s="605" t="s">
        <v>92</v>
      </c>
      <c r="B87" s="605"/>
      <c r="C87" s="605" t="s">
        <v>93</v>
      </c>
      <c r="D87" s="605"/>
      <c r="E87" s="607"/>
      <c r="F87" s="4" t="s">
        <v>94</v>
      </c>
      <c r="G87" s="477"/>
    </row>
    <row r="88" spans="1:7">
      <c r="A88" s="57" t="s">
        <v>95</v>
      </c>
      <c r="B88" s="88"/>
      <c r="C88" s="4" t="s">
        <v>95</v>
      </c>
      <c r="D88" s="17"/>
      <c r="E88" s="607"/>
      <c r="G88" s="5"/>
    </row>
    <row r="89" spans="1:7">
      <c r="A89" s="57" t="s">
        <v>94</v>
      </c>
      <c r="B89" s="88"/>
      <c r="C89" s="4" t="s">
        <v>94</v>
      </c>
      <c r="D89" s="17"/>
      <c r="E89" s="607"/>
      <c r="F89" s="4" t="s">
        <v>96</v>
      </c>
      <c r="G89" s="17"/>
    </row>
    <row r="90" spans="1:7">
      <c r="A90" s="57" t="s">
        <v>97</v>
      </c>
      <c r="B90" s="88"/>
      <c r="C90" s="4" t="s">
        <v>97</v>
      </c>
      <c r="D90" s="17"/>
      <c r="E90" s="607"/>
      <c r="G90" s="5"/>
    </row>
    <row r="91" spans="1:7">
      <c r="A91" s="57" t="s">
        <v>98</v>
      </c>
      <c r="B91" s="88"/>
      <c r="C91" s="4" t="s">
        <v>98</v>
      </c>
      <c r="D91" s="17"/>
      <c r="E91" s="607"/>
      <c r="F91" s="4" t="s">
        <v>99</v>
      </c>
      <c r="G91" s="82"/>
    </row>
    <row r="92" spans="1:7">
      <c r="A92" s="57" t="s">
        <v>99</v>
      </c>
      <c r="B92" s="81"/>
      <c r="C92" s="4" t="s">
        <v>99</v>
      </c>
      <c r="D92" s="82"/>
      <c r="E92" s="607"/>
      <c r="G92" s="5"/>
    </row>
    <row r="93" spans="1:7">
      <c r="A93" s="57" t="s">
        <v>100</v>
      </c>
      <c r="B93" s="81"/>
      <c r="C93" s="4" t="s">
        <v>100</v>
      </c>
      <c r="D93" s="82"/>
      <c r="E93" s="607"/>
      <c r="F93" s="4" t="s">
        <v>100</v>
      </c>
      <c r="G93" s="82"/>
    </row>
    <row r="94" spans="1:7">
      <c r="A94" s="57" t="s">
        <v>91</v>
      </c>
      <c r="B94" s="81"/>
      <c r="C94" s="4" t="s">
        <v>91</v>
      </c>
      <c r="D94" s="82"/>
      <c r="E94" s="607"/>
      <c r="G94" s="5"/>
    </row>
    <row r="95" spans="1:7">
      <c r="A95" s="57" t="s">
        <v>101</v>
      </c>
      <c r="B95" s="15"/>
      <c r="C95" s="4" t="s">
        <v>101</v>
      </c>
      <c r="D95" s="17"/>
      <c r="E95" s="607"/>
      <c r="F95" s="4" t="s">
        <v>91</v>
      </c>
      <c r="G95" s="82"/>
    </row>
    <row r="96" spans="1:7">
      <c r="A96" s="14" t="s">
        <v>102</v>
      </c>
      <c r="B96" s="16"/>
      <c r="C96" s="14" t="s">
        <v>102</v>
      </c>
      <c r="D96" s="18"/>
      <c r="E96" s="608"/>
      <c r="F96" s="14"/>
      <c r="G96" s="34"/>
    </row>
    <row r="97" spans="1:7" ht="28.5" customHeight="1">
      <c r="A97" s="35" t="str">
        <f ca="1">Cadette_9!$U$1</f>
        <v>Cadette_9</v>
      </c>
      <c r="B97" s="36" t="s">
        <v>87</v>
      </c>
      <c r="C97" s="57" t="s">
        <v>88</v>
      </c>
      <c r="D97" s="37"/>
      <c r="E97" s="606" t="s">
        <v>89</v>
      </c>
      <c r="F97" s="32"/>
      <c r="G97" s="33"/>
    </row>
    <row r="98" spans="1:7">
      <c r="A98" s="453" t="s">
        <v>90</v>
      </c>
      <c r="B98" s="475"/>
      <c r="C98" s="476" t="s">
        <v>91</v>
      </c>
      <c r="D98" s="95"/>
      <c r="E98" s="606"/>
      <c r="F98" s="32"/>
      <c r="G98" s="33"/>
    </row>
    <row r="99" spans="1:7">
      <c r="A99" s="605" t="s">
        <v>92</v>
      </c>
      <c r="B99" s="605"/>
      <c r="C99" s="605" t="s">
        <v>93</v>
      </c>
      <c r="D99" s="605"/>
      <c r="E99" s="607"/>
      <c r="F99" s="4" t="s">
        <v>94</v>
      </c>
      <c r="G99" s="477"/>
    </row>
    <row r="100" spans="1:7">
      <c r="A100" s="57" t="s">
        <v>95</v>
      </c>
      <c r="B100" s="88"/>
      <c r="C100" s="4" t="s">
        <v>95</v>
      </c>
      <c r="D100" s="17"/>
      <c r="E100" s="607"/>
      <c r="G100" s="5"/>
    </row>
    <row r="101" spans="1:7">
      <c r="A101" s="57" t="s">
        <v>94</v>
      </c>
      <c r="B101" s="88"/>
      <c r="C101" s="4" t="s">
        <v>94</v>
      </c>
      <c r="D101" s="17"/>
      <c r="E101" s="607"/>
      <c r="F101" s="4" t="s">
        <v>96</v>
      </c>
      <c r="G101" s="17"/>
    </row>
    <row r="102" spans="1:7">
      <c r="A102" s="57" t="s">
        <v>97</v>
      </c>
      <c r="B102" s="88"/>
      <c r="C102" s="4" t="s">
        <v>97</v>
      </c>
      <c r="D102" s="17"/>
      <c r="E102" s="607"/>
      <c r="G102" s="5"/>
    </row>
    <row r="103" spans="1:7">
      <c r="A103" s="57" t="s">
        <v>98</v>
      </c>
      <c r="B103" s="15"/>
      <c r="C103" s="4" t="s">
        <v>98</v>
      </c>
      <c r="D103" s="17"/>
      <c r="E103" s="607"/>
      <c r="F103" s="4" t="s">
        <v>99</v>
      </c>
      <c r="G103" s="82"/>
    </row>
    <row r="104" spans="1:7">
      <c r="A104" s="57" t="s">
        <v>99</v>
      </c>
      <c r="B104" s="81"/>
      <c r="C104" s="4" t="s">
        <v>99</v>
      </c>
      <c r="D104" s="82"/>
      <c r="E104" s="607"/>
      <c r="G104" s="5"/>
    </row>
    <row r="105" spans="1:7">
      <c r="A105" s="57" t="s">
        <v>100</v>
      </c>
      <c r="B105" s="81"/>
      <c r="C105" s="4" t="s">
        <v>100</v>
      </c>
      <c r="D105" s="82"/>
      <c r="E105" s="607"/>
      <c r="F105" s="4" t="s">
        <v>100</v>
      </c>
      <c r="G105" s="82"/>
    </row>
    <row r="106" spans="1:7">
      <c r="A106" s="57" t="s">
        <v>91</v>
      </c>
      <c r="B106" s="81"/>
      <c r="C106" s="4" t="s">
        <v>91</v>
      </c>
      <c r="D106" s="82"/>
      <c r="E106" s="607"/>
      <c r="G106" s="5"/>
    </row>
    <row r="107" spans="1:7">
      <c r="A107" s="57" t="s">
        <v>101</v>
      </c>
      <c r="B107" s="15"/>
      <c r="C107" s="4" t="s">
        <v>101</v>
      </c>
      <c r="D107" s="17"/>
      <c r="E107" s="607"/>
      <c r="F107" s="4" t="s">
        <v>91</v>
      </c>
      <c r="G107" s="82"/>
    </row>
    <row r="108" spans="1:7">
      <c r="A108" s="14" t="s">
        <v>102</v>
      </c>
      <c r="B108" s="16"/>
      <c r="C108" s="14" t="s">
        <v>102</v>
      </c>
      <c r="D108" s="18"/>
      <c r="E108" s="608"/>
      <c r="F108" s="14"/>
      <c r="G108" s="34"/>
    </row>
    <row r="109" spans="1:7" ht="28.5" customHeight="1">
      <c r="A109" s="35" t="str">
        <f ca="1">Cadette_10!$U$1</f>
        <v>Cadette_10</v>
      </c>
      <c r="B109" s="36" t="s">
        <v>87</v>
      </c>
      <c r="C109" s="57" t="s">
        <v>88</v>
      </c>
      <c r="D109" s="37"/>
      <c r="E109" s="606" t="s">
        <v>89</v>
      </c>
      <c r="F109" s="32"/>
      <c r="G109" s="33"/>
    </row>
    <row r="110" spans="1:7">
      <c r="A110" s="453" t="s">
        <v>90</v>
      </c>
      <c r="B110" s="475"/>
      <c r="C110" s="476" t="s">
        <v>91</v>
      </c>
      <c r="D110" s="95"/>
      <c r="E110" s="606"/>
      <c r="F110" s="32"/>
      <c r="G110" s="33"/>
    </row>
    <row r="111" spans="1:7">
      <c r="A111" s="605" t="s">
        <v>92</v>
      </c>
      <c r="B111" s="605"/>
      <c r="C111" s="605" t="s">
        <v>93</v>
      </c>
      <c r="D111" s="605"/>
      <c r="E111" s="607"/>
      <c r="F111" s="4" t="s">
        <v>94</v>
      </c>
      <c r="G111" s="477"/>
    </row>
    <row r="112" spans="1:7">
      <c r="A112" s="57" t="s">
        <v>95</v>
      </c>
      <c r="B112" s="88"/>
      <c r="C112" s="4" t="s">
        <v>95</v>
      </c>
      <c r="D112" s="17"/>
      <c r="E112" s="607"/>
      <c r="G112" s="5"/>
    </row>
    <row r="113" spans="1:7">
      <c r="A113" s="57" t="s">
        <v>94</v>
      </c>
      <c r="B113" s="88"/>
      <c r="C113" s="4" t="s">
        <v>94</v>
      </c>
      <c r="D113" s="17"/>
      <c r="E113" s="607"/>
      <c r="F113" s="4" t="s">
        <v>96</v>
      </c>
      <c r="G113" s="17"/>
    </row>
    <row r="114" spans="1:7">
      <c r="A114" s="57" t="s">
        <v>97</v>
      </c>
      <c r="B114" s="88"/>
      <c r="C114" s="4" t="s">
        <v>97</v>
      </c>
      <c r="D114" s="17"/>
      <c r="E114" s="607"/>
      <c r="G114" s="5"/>
    </row>
    <row r="115" spans="1:7">
      <c r="A115" s="57" t="s">
        <v>98</v>
      </c>
      <c r="B115" s="15"/>
      <c r="C115" s="4" t="s">
        <v>98</v>
      </c>
      <c r="D115" s="17"/>
      <c r="E115" s="607"/>
      <c r="F115" s="4" t="s">
        <v>99</v>
      </c>
      <c r="G115" s="82"/>
    </row>
    <row r="116" spans="1:7">
      <c r="A116" s="57" t="s">
        <v>99</v>
      </c>
      <c r="B116" s="81"/>
      <c r="C116" s="4" t="s">
        <v>99</v>
      </c>
      <c r="D116" s="82"/>
      <c r="E116" s="607"/>
      <c r="G116" s="5"/>
    </row>
    <row r="117" spans="1:7">
      <c r="A117" s="57" t="s">
        <v>100</v>
      </c>
      <c r="B117" s="81"/>
      <c r="C117" s="4" t="s">
        <v>100</v>
      </c>
      <c r="D117" s="82"/>
      <c r="E117" s="607"/>
      <c r="F117" s="4" t="s">
        <v>100</v>
      </c>
      <c r="G117" s="82"/>
    </row>
    <row r="118" spans="1:7">
      <c r="A118" s="57" t="s">
        <v>91</v>
      </c>
      <c r="B118" s="81"/>
      <c r="C118" s="4" t="s">
        <v>91</v>
      </c>
      <c r="D118" s="82"/>
      <c r="E118" s="607"/>
      <c r="G118" s="5"/>
    </row>
    <row r="119" spans="1:7">
      <c r="A119" s="57" t="s">
        <v>101</v>
      </c>
      <c r="B119" s="15"/>
      <c r="C119" s="4" t="s">
        <v>101</v>
      </c>
      <c r="D119" s="17"/>
      <c r="E119" s="607"/>
      <c r="F119" s="4" t="s">
        <v>91</v>
      </c>
      <c r="G119" s="82"/>
    </row>
    <row r="120" spans="1:7">
      <c r="A120" s="14" t="s">
        <v>102</v>
      </c>
      <c r="B120" s="16"/>
      <c r="C120" s="14" t="s">
        <v>102</v>
      </c>
      <c r="D120" s="18"/>
      <c r="E120" s="608"/>
      <c r="F120" s="14"/>
      <c r="G120" s="34"/>
    </row>
    <row r="121" spans="1:7" ht="28.5" customHeight="1">
      <c r="A121" s="35" t="str">
        <f ca="1">Cadette_11!$U$1</f>
        <v>Cadette_11</v>
      </c>
      <c r="B121" s="36" t="s">
        <v>87</v>
      </c>
      <c r="C121" s="57" t="s">
        <v>88</v>
      </c>
      <c r="D121" s="37"/>
      <c r="E121" s="606" t="s">
        <v>89</v>
      </c>
      <c r="F121" s="32"/>
      <c r="G121" s="33"/>
    </row>
    <row r="122" spans="1:7">
      <c r="A122" s="453" t="s">
        <v>90</v>
      </c>
      <c r="B122" s="475"/>
      <c r="C122" s="476" t="s">
        <v>91</v>
      </c>
      <c r="D122" s="95"/>
      <c r="E122" s="606"/>
      <c r="F122" s="32"/>
      <c r="G122" s="33"/>
    </row>
    <row r="123" spans="1:7">
      <c r="A123" s="605" t="s">
        <v>92</v>
      </c>
      <c r="B123" s="605"/>
      <c r="C123" s="605" t="s">
        <v>93</v>
      </c>
      <c r="D123" s="605"/>
      <c r="E123" s="607"/>
      <c r="F123" s="4" t="s">
        <v>94</v>
      </c>
      <c r="G123" s="477"/>
    </row>
    <row r="124" spans="1:7">
      <c r="A124" s="57" t="s">
        <v>95</v>
      </c>
      <c r="B124" s="88"/>
      <c r="C124" s="4" t="s">
        <v>95</v>
      </c>
      <c r="D124" s="17"/>
      <c r="E124" s="607"/>
      <c r="G124" s="5"/>
    </row>
    <row r="125" spans="1:7">
      <c r="A125" s="57" t="s">
        <v>94</v>
      </c>
      <c r="B125" s="88"/>
      <c r="C125" s="4" t="s">
        <v>94</v>
      </c>
      <c r="D125" s="17"/>
      <c r="E125" s="607"/>
      <c r="F125" s="4" t="s">
        <v>96</v>
      </c>
      <c r="G125" s="17"/>
    </row>
    <row r="126" spans="1:7">
      <c r="A126" s="57" t="s">
        <v>97</v>
      </c>
      <c r="B126" s="88"/>
      <c r="C126" s="4" t="s">
        <v>97</v>
      </c>
      <c r="D126" s="17"/>
      <c r="E126" s="607"/>
      <c r="G126" s="5"/>
    </row>
    <row r="127" spans="1:7">
      <c r="A127" s="57" t="s">
        <v>98</v>
      </c>
      <c r="B127" s="88"/>
      <c r="C127" s="4" t="s">
        <v>98</v>
      </c>
      <c r="D127" s="17"/>
      <c r="E127" s="607"/>
      <c r="F127" s="4" t="s">
        <v>99</v>
      </c>
      <c r="G127" s="82"/>
    </row>
    <row r="128" spans="1:7">
      <c r="A128" s="57" t="s">
        <v>99</v>
      </c>
      <c r="B128" s="81"/>
      <c r="C128" s="4" t="s">
        <v>99</v>
      </c>
      <c r="D128" s="82"/>
      <c r="E128" s="607"/>
      <c r="G128" s="5"/>
    </row>
    <row r="129" spans="1:7">
      <c r="A129" s="57" t="s">
        <v>100</v>
      </c>
      <c r="B129" s="81"/>
      <c r="C129" s="4" t="s">
        <v>100</v>
      </c>
      <c r="D129" s="82"/>
      <c r="E129" s="607"/>
      <c r="F129" s="4" t="s">
        <v>100</v>
      </c>
      <c r="G129" s="82"/>
    </row>
    <row r="130" spans="1:7">
      <c r="A130" s="57" t="s">
        <v>91</v>
      </c>
      <c r="B130" s="81"/>
      <c r="C130" s="4" t="s">
        <v>91</v>
      </c>
      <c r="D130" s="82"/>
      <c r="E130" s="607"/>
      <c r="G130" s="5"/>
    </row>
    <row r="131" spans="1:7">
      <c r="A131" s="57" t="s">
        <v>101</v>
      </c>
      <c r="B131" s="15"/>
      <c r="C131" s="4" t="s">
        <v>101</v>
      </c>
      <c r="D131" s="17"/>
      <c r="E131" s="607"/>
      <c r="F131" s="4" t="s">
        <v>91</v>
      </c>
      <c r="G131" s="82"/>
    </row>
    <row r="132" spans="1:7">
      <c r="A132" s="14" t="s">
        <v>102</v>
      </c>
      <c r="B132" s="16"/>
      <c r="C132" s="14" t="s">
        <v>102</v>
      </c>
      <c r="D132" s="18"/>
      <c r="E132" s="608"/>
      <c r="F132" s="14"/>
      <c r="G132" s="34"/>
    </row>
    <row r="133" spans="1:7" ht="28.5" customHeight="1">
      <c r="A133" s="35" t="str">
        <f ca="1">Cadette_12!$U$1</f>
        <v>Cadette_12</v>
      </c>
      <c r="B133" s="36" t="s">
        <v>87</v>
      </c>
      <c r="C133" s="57" t="s">
        <v>88</v>
      </c>
      <c r="D133" s="37"/>
      <c r="E133" s="606" t="s">
        <v>89</v>
      </c>
      <c r="F133" s="32"/>
      <c r="G133" s="33"/>
    </row>
    <row r="134" spans="1:7">
      <c r="A134" s="453" t="s">
        <v>90</v>
      </c>
      <c r="B134" s="475"/>
      <c r="C134" s="476" t="s">
        <v>91</v>
      </c>
      <c r="D134" s="95"/>
      <c r="E134" s="606"/>
      <c r="F134" s="32"/>
      <c r="G134" s="33"/>
    </row>
    <row r="135" spans="1:7">
      <c r="A135" s="605" t="s">
        <v>92</v>
      </c>
      <c r="B135" s="605"/>
      <c r="C135" s="605" t="s">
        <v>93</v>
      </c>
      <c r="D135" s="605"/>
      <c r="E135" s="607"/>
      <c r="F135" s="4" t="s">
        <v>94</v>
      </c>
      <c r="G135" s="477"/>
    </row>
    <row r="136" spans="1:7">
      <c r="A136" s="57" t="s">
        <v>95</v>
      </c>
      <c r="B136" s="88"/>
      <c r="C136" s="4" t="s">
        <v>95</v>
      </c>
      <c r="D136" s="17"/>
      <c r="E136" s="607"/>
      <c r="G136" s="5"/>
    </row>
    <row r="137" spans="1:7">
      <c r="A137" s="57" t="s">
        <v>94</v>
      </c>
      <c r="B137" s="88"/>
      <c r="C137" s="4" t="s">
        <v>94</v>
      </c>
      <c r="D137" s="17"/>
      <c r="E137" s="607"/>
      <c r="F137" s="4" t="s">
        <v>96</v>
      </c>
      <c r="G137" s="17"/>
    </row>
    <row r="138" spans="1:7">
      <c r="A138" s="57" t="s">
        <v>97</v>
      </c>
      <c r="B138" s="88"/>
      <c r="C138" s="4" t="s">
        <v>97</v>
      </c>
      <c r="D138" s="17"/>
      <c r="E138" s="607"/>
      <c r="G138" s="5"/>
    </row>
    <row r="139" spans="1:7">
      <c r="A139" s="57" t="s">
        <v>98</v>
      </c>
      <c r="B139" s="15"/>
      <c r="C139" s="4" t="s">
        <v>98</v>
      </c>
      <c r="D139" s="17"/>
      <c r="E139" s="607"/>
      <c r="F139" s="4" t="s">
        <v>99</v>
      </c>
      <c r="G139" s="82"/>
    </row>
    <row r="140" spans="1:7">
      <c r="A140" s="57" t="s">
        <v>99</v>
      </c>
      <c r="B140" s="81"/>
      <c r="C140" s="4" t="s">
        <v>99</v>
      </c>
      <c r="D140" s="82"/>
      <c r="E140" s="607"/>
      <c r="G140" s="5"/>
    </row>
    <row r="141" spans="1:7">
      <c r="A141" s="57" t="s">
        <v>100</v>
      </c>
      <c r="B141" s="81"/>
      <c r="C141" s="4" t="s">
        <v>100</v>
      </c>
      <c r="D141" s="82"/>
      <c r="E141" s="607"/>
      <c r="F141" s="4" t="s">
        <v>100</v>
      </c>
      <c r="G141" s="82"/>
    </row>
    <row r="142" spans="1:7">
      <c r="A142" s="57" t="s">
        <v>91</v>
      </c>
      <c r="B142" s="81"/>
      <c r="C142" s="4" t="s">
        <v>91</v>
      </c>
      <c r="D142" s="82"/>
      <c r="E142" s="607"/>
      <c r="G142" s="5"/>
    </row>
    <row r="143" spans="1:7">
      <c r="A143" s="57" t="s">
        <v>101</v>
      </c>
      <c r="B143" s="15"/>
      <c r="C143" s="4" t="s">
        <v>101</v>
      </c>
      <c r="D143" s="17"/>
      <c r="E143" s="607"/>
      <c r="F143" s="4" t="s">
        <v>91</v>
      </c>
      <c r="G143" s="82"/>
    </row>
    <row r="144" spans="1:7">
      <c r="A144" s="14" t="s">
        <v>102</v>
      </c>
      <c r="B144" s="16"/>
      <c r="C144" s="14" t="s">
        <v>102</v>
      </c>
      <c r="D144" s="18"/>
      <c r="E144" s="608"/>
      <c r="F144" s="14"/>
      <c r="G144" s="34"/>
    </row>
    <row r="145" spans="1:7" ht="28.5" customHeight="1">
      <c r="A145" s="35" t="str">
        <f ca="1">Cadette_13!$U$1</f>
        <v>Cadette_13</v>
      </c>
      <c r="B145" s="36" t="s">
        <v>87</v>
      </c>
      <c r="C145" s="57" t="s">
        <v>88</v>
      </c>
      <c r="D145" s="37"/>
      <c r="E145" s="606" t="s">
        <v>89</v>
      </c>
      <c r="F145" s="32"/>
      <c r="G145" s="33"/>
    </row>
    <row r="146" spans="1:7">
      <c r="A146" s="453" t="s">
        <v>90</v>
      </c>
      <c r="B146" s="475"/>
      <c r="C146" s="476" t="s">
        <v>91</v>
      </c>
      <c r="D146" s="95"/>
      <c r="E146" s="606"/>
      <c r="F146" s="32"/>
      <c r="G146" s="33"/>
    </row>
    <row r="147" spans="1:7">
      <c r="A147" s="605" t="s">
        <v>92</v>
      </c>
      <c r="B147" s="605"/>
      <c r="C147" s="605" t="s">
        <v>93</v>
      </c>
      <c r="D147" s="605"/>
      <c r="E147" s="607"/>
      <c r="F147" s="4" t="s">
        <v>94</v>
      </c>
      <c r="G147" s="477"/>
    </row>
    <row r="148" spans="1:7">
      <c r="A148" s="57" t="s">
        <v>95</v>
      </c>
      <c r="B148" s="88"/>
      <c r="C148" s="4" t="s">
        <v>95</v>
      </c>
      <c r="D148" s="17"/>
      <c r="E148" s="607"/>
      <c r="G148" s="5"/>
    </row>
    <row r="149" spans="1:7">
      <c r="A149" s="57" t="s">
        <v>94</v>
      </c>
      <c r="B149" s="88"/>
      <c r="C149" s="4" t="s">
        <v>94</v>
      </c>
      <c r="D149" s="17"/>
      <c r="E149" s="607"/>
      <c r="F149" s="4" t="s">
        <v>96</v>
      </c>
      <c r="G149" s="17"/>
    </row>
    <row r="150" spans="1:7">
      <c r="A150" s="57" t="s">
        <v>97</v>
      </c>
      <c r="B150" s="88"/>
      <c r="C150" s="4" t="s">
        <v>97</v>
      </c>
      <c r="D150" s="17"/>
      <c r="E150" s="607"/>
      <c r="G150" s="5"/>
    </row>
    <row r="151" spans="1:7">
      <c r="A151" s="57" t="s">
        <v>98</v>
      </c>
      <c r="B151" s="15"/>
      <c r="C151" s="4" t="s">
        <v>98</v>
      </c>
      <c r="D151" s="17"/>
      <c r="E151" s="607"/>
      <c r="F151" s="4" t="s">
        <v>99</v>
      </c>
      <c r="G151" s="82"/>
    </row>
    <row r="152" spans="1:7">
      <c r="A152" s="57" t="s">
        <v>99</v>
      </c>
      <c r="B152" s="81"/>
      <c r="C152" s="4" t="s">
        <v>99</v>
      </c>
      <c r="D152" s="82"/>
      <c r="E152" s="607"/>
      <c r="G152" s="5"/>
    </row>
    <row r="153" spans="1:7">
      <c r="A153" s="57" t="s">
        <v>100</v>
      </c>
      <c r="B153" s="81"/>
      <c r="C153" s="4" t="s">
        <v>100</v>
      </c>
      <c r="D153" s="82"/>
      <c r="E153" s="607"/>
      <c r="F153" s="4" t="s">
        <v>100</v>
      </c>
      <c r="G153" s="82"/>
    </row>
    <row r="154" spans="1:7">
      <c r="A154" s="57" t="s">
        <v>91</v>
      </c>
      <c r="B154" s="81"/>
      <c r="C154" s="4" t="s">
        <v>91</v>
      </c>
      <c r="D154" s="82"/>
      <c r="E154" s="607"/>
      <c r="G154" s="83"/>
    </row>
    <row r="155" spans="1:7">
      <c r="A155" s="57" t="s">
        <v>101</v>
      </c>
      <c r="B155" s="15"/>
      <c r="C155" s="4" t="s">
        <v>101</v>
      </c>
      <c r="D155" s="17"/>
      <c r="E155" s="607"/>
      <c r="F155" s="4" t="s">
        <v>91</v>
      </c>
      <c r="G155" s="82"/>
    </row>
    <row r="156" spans="1:7">
      <c r="A156" s="14" t="s">
        <v>102</v>
      </c>
      <c r="B156" s="16"/>
      <c r="C156" s="14" t="s">
        <v>102</v>
      </c>
      <c r="D156" s="18"/>
      <c r="E156" s="608"/>
      <c r="F156" s="14"/>
      <c r="G156" s="34"/>
    </row>
    <row r="157" spans="1:7" ht="28.5" customHeight="1">
      <c r="A157" s="35" t="str">
        <f ca="1">Cadette_14!$U$1</f>
        <v>Cadette_14</v>
      </c>
      <c r="B157" s="36" t="s">
        <v>87</v>
      </c>
      <c r="C157" s="57" t="s">
        <v>88</v>
      </c>
      <c r="D157" s="467"/>
      <c r="E157" s="606" t="s">
        <v>89</v>
      </c>
      <c r="F157" s="32"/>
      <c r="G157" s="33"/>
    </row>
    <row r="158" spans="1:7">
      <c r="A158" s="453" t="s">
        <v>90</v>
      </c>
      <c r="B158" s="475"/>
      <c r="C158" s="476" t="s">
        <v>91</v>
      </c>
      <c r="D158" s="95"/>
      <c r="E158" s="606"/>
      <c r="F158" s="32"/>
      <c r="G158" s="33"/>
    </row>
    <row r="159" spans="1:7">
      <c r="A159" s="605" t="s">
        <v>92</v>
      </c>
      <c r="B159" s="605"/>
      <c r="C159" s="605" t="s">
        <v>93</v>
      </c>
      <c r="D159" s="605"/>
      <c r="E159" s="607"/>
      <c r="F159" s="4" t="s">
        <v>94</v>
      </c>
      <c r="G159" s="477"/>
    </row>
    <row r="160" spans="1:7">
      <c r="A160" s="57" t="s">
        <v>95</v>
      </c>
      <c r="B160" s="88"/>
      <c r="C160" s="4" t="s">
        <v>95</v>
      </c>
      <c r="D160" s="17"/>
      <c r="E160" s="607"/>
      <c r="G160" s="5"/>
    </row>
    <row r="161" spans="1:7">
      <c r="A161" s="57" t="s">
        <v>94</v>
      </c>
      <c r="B161" s="88"/>
      <c r="C161" s="4" t="s">
        <v>94</v>
      </c>
      <c r="D161" s="17"/>
      <c r="E161" s="607"/>
      <c r="F161" s="4" t="s">
        <v>96</v>
      </c>
      <c r="G161" s="17"/>
    </row>
    <row r="162" spans="1:7">
      <c r="A162" s="57" t="s">
        <v>97</v>
      </c>
      <c r="B162" s="88"/>
      <c r="C162" s="4" t="s">
        <v>97</v>
      </c>
      <c r="D162" s="17"/>
      <c r="E162" s="607"/>
      <c r="G162" s="5"/>
    </row>
    <row r="163" spans="1:7">
      <c r="A163" s="57" t="s">
        <v>98</v>
      </c>
      <c r="B163" s="15"/>
      <c r="C163" s="4" t="s">
        <v>98</v>
      </c>
      <c r="D163" s="17"/>
      <c r="E163" s="607"/>
      <c r="F163" s="4" t="s">
        <v>99</v>
      </c>
      <c r="G163" s="82"/>
    </row>
    <row r="164" spans="1:7">
      <c r="A164" s="57" t="s">
        <v>99</v>
      </c>
      <c r="B164" s="81"/>
      <c r="C164" s="4" t="s">
        <v>99</v>
      </c>
      <c r="D164" s="82"/>
      <c r="E164" s="607"/>
      <c r="G164" s="5"/>
    </row>
    <row r="165" spans="1:7">
      <c r="A165" s="57" t="s">
        <v>100</v>
      </c>
      <c r="B165" s="81"/>
      <c r="C165" s="4" t="s">
        <v>100</v>
      </c>
      <c r="D165" s="82"/>
      <c r="E165" s="607"/>
      <c r="F165" s="4" t="s">
        <v>100</v>
      </c>
      <c r="G165" s="82"/>
    </row>
    <row r="166" spans="1:7">
      <c r="A166" s="57" t="s">
        <v>91</v>
      </c>
      <c r="B166" s="81"/>
      <c r="C166" s="4" t="s">
        <v>91</v>
      </c>
      <c r="D166" s="82"/>
      <c r="E166" s="607"/>
      <c r="G166" s="5"/>
    </row>
    <row r="167" spans="1:7">
      <c r="A167" s="57" t="s">
        <v>101</v>
      </c>
      <c r="B167" s="15"/>
      <c r="C167" s="4" t="s">
        <v>101</v>
      </c>
      <c r="D167" s="17"/>
      <c r="E167" s="607"/>
      <c r="F167" s="4" t="s">
        <v>91</v>
      </c>
      <c r="G167" s="82"/>
    </row>
    <row r="168" spans="1:7">
      <c r="A168" s="14" t="s">
        <v>102</v>
      </c>
      <c r="B168" s="16"/>
      <c r="C168" s="14" t="s">
        <v>102</v>
      </c>
      <c r="D168" s="18"/>
      <c r="E168" s="608"/>
      <c r="F168" s="14"/>
      <c r="G168" s="34"/>
    </row>
    <row r="169" spans="1:7" ht="28.5" customHeight="1">
      <c r="A169" s="35" t="str">
        <f ca="1">Cadette_15!$U$1</f>
        <v>Cadette_15</v>
      </c>
      <c r="B169" s="36" t="s">
        <v>87</v>
      </c>
      <c r="C169" s="57" t="s">
        <v>88</v>
      </c>
      <c r="D169" s="467"/>
      <c r="E169" s="606" t="s">
        <v>89</v>
      </c>
      <c r="F169" s="32"/>
      <c r="G169" s="33"/>
    </row>
    <row r="170" spans="1:7">
      <c r="A170" s="453" t="s">
        <v>90</v>
      </c>
      <c r="B170" s="475"/>
      <c r="C170" s="476" t="s">
        <v>91</v>
      </c>
      <c r="D170" s="95"/>
      <c r="E170" s="606"/>
      <c r="F170" s="32"/>
      <c r="G170" s="33"/>
    </row>
    <row r="171" spans="1:7">
      <c r="A171" s="605" t="s">
        <v>92</v>
      </c>
      <c r="B171" s="605"/>
      <c r="C171" s="605" t="s">
        <v>93</v>
      </c>
      <c r="D171" s="605"/>
      <c r="E171" s="607"/>
      <c r="F171" s="4" t="s">
        <v>94</v>
      </c>
      <c r="G171" s="477"/>
    </row>
    <row r="172" spans="1:7">
      <c r="A172" s="57" t="s">
        <v>95</v>
      </c>
      <c r="B172" s="88"/>
      <c r="C172" s="4" t="s">
        <v>95</v>
      </c>
      <c r="D172" s="17"/>
      <c r="E172" s="607"/>
      <c r="G172" s="5"/>
    </row>
    <row r="173" spans="1:7">
      <c r="A173" s="57" t="s">
        <v>94</v>
      </c>
      <c r="B173" s="88"/>
      <c r="C173" s="4" t="s">
        <v>94</v>
      </c>
      <c r="D173" s="17"/>
      <c r="E173" s="607"/>
      <c r="F173" s="4" t="s">
        <v>96</v>
      </c>
      <c r="G173" s="17"/>
    </row>
    <row r="174" spans="1:7">
      <c r="A174" s="57" t="s">
        <v>97</v>
      </c>
      <c r="B174" s="88"/>
      <c r="C174" s="4" t="s">
        <v>97</v>
      </c>
      <c r="D174" s="17"/>
      <c r="E174" s="607"/>
      <c r="G174" s="5"/>
    </row>
    <row r="175" spans="1:7">
      <c r="A175" s="57" t="s">
        <v>98</v>
      </c>
      <c r="B175" s="88"/>
      <c r="C175" s="4" t="s">
        <v>98</v>
      </c>
      <c r="D175" s="17"/>
      <c r="E175" s="607"/>
      <c r="F175" s="4" t="s">
        <v>99</v>
      </c>
      <c r="G175" s="82"/>
    </row>
    <row r="176" spans="1:7">
      <c r="A176" s="57" t="s">
        <v>99</v>
      </c>
      <c r="B176" s="81"/>
      <c r="C176" s="4" t="s">
        <v>99</v>
      </c>
      <c r="D176" s="82"/>
      <c r="E176" s="607"/>
      <c r="G176" s="5"/>
    </row>
    <row r="177" spans="1:7">
      <c r="A177" s="57" t="s">
        <v>100</v>
      </c>
      <c r="B177" s="81"/>
      <c r="C177" s="4" t="s">
        <v>100</v>
      </c>
      <c r="D177" s="82"/>
      <c r="E177" s="607"/>
      <c r="F177" s="4" t="s">
        <v>100</v>
      </c>
      <c r="G177" s="82"/>
    </row>
    <row r="178" spans="1:7">
      <c r="A178" s="57" t="s">
        <v>91</v>
      </c>
      <c r="B178" s="81"/>
      <c r="C178" s="4" t="s">
        <v>91</v>
      </c>
      <c r="D178" s="82"/>
      <c r="E178" s="607"/>
      <c r="G178" s="5"/>
    </row>
    <row r="179" spans="1:7">
      <c r="A179" s="57" t="s">
        <v>101</v>
      </c>
      <c r="B179" s="15"/>
      <c r="C179" s="4" t="s">
        <v>101</v>
      </c>
      <c r="D179" s="17"/>
      <c r="E179" s="607"/>
      <c r="F179" s="4" t="s">
        <v>91</v>
      </c>
      <c r="G179" s="82"/>
    </row>
    <row r="180" spans="1:7">
      <c r="A180" s="14" t="s">
        <v>102</v>
      </c>
      <c r="B180" s="16"/>
      <c r="C180" s="14" t="s">
        <v>102</v>
      </c>
      <c r="D180" s="18"/>
      <c r="E180" s="608"/>
      <c r="F180" s="14"/>
      <c r="G180" s="34"/>
    </row>
    <row r="181" spans="1:7" ht="28.5" customHeight="1">
      <c r="A181" s="35" t="str">
        <f ca="1">Cadette_16!$U$1</f>
        <v>Cadette_16</v>
      </c>
      <c r="B181" s="36" t="s">
        <v>87</v>
      </c>
      <c r="C181" s="57" t="s">
        <v>88</v>
      </c>
      <c r="D181" s="467"/>
      <c r="E181" s="606" t="s">
        <v>89</v>
      </c>
      <c r="F181" s="32"/>
      <c r="G181" s="33"/>
    </row>
    <row r="182" spans="1:7">
      <c r="A182" s="453" t="s">
        <v>90</v>
      </c>
      <c r="B182" s="475"/>
      <c r="C182" s="476" t="s">
        <v>91</v>
      </c>
      <c r="D182" s="95"/>
      <c r="E182" s="606"/>
      <c r="F182" s="32"/>
      <c r="G182" s="33"/>
    </row>
    <row r="183" spans="1:7">
      <c r="A183" s="605" t="s">
        <v>92</v>
      </c>
      <c r="B183" s="605"/>
      <c r="C183" s="605" t="s">
        <v>93</v>
      </c>
      <c r="D183" s="605"/>
      <c r="E183" s="607"/>
      <c r="F183" s="4" t="s">
        <v>94</v>
      </c>
      <c r="G183" s="477"/>
    </row>
    <row r="184" spans="1:7">
      <c r="A184" s="57" t="s">
        <v>95</v>
      </c>
      <c r="B184" s="88"/>
      <c r="C184" s="4" t="s">
        <v>95</v>
      </c>
      <c r="D184" s="17"/>
      <c r="E184" s="607"/>
      <c r="G184" s="5"/>
    </row>
    <row r="185" spans="1:7">
      <c r="A185" s="57" t="s">
        <v>94</v>
      </c>
      <c r="B185" s="88"/>
      <c r="C185" s="4" t="s">
        <v>94</v>
      </c>
      <c r="D185" s="17"/>
      <c r="E185" s="607"/>
      <c r="F185" s="4" t="s">
        <v>96</v>
      </c>
      <c r="G185" s="17"/>
    </row>
    <row r="186" spans="1:7">
      <c r="A186" s="57" t="s">
        <v>97</v>
      </c>
      <c r="B186" s="88"/>
      <c r="C186" s="4" t="s">
        <v>97</v>
      </c>
      <c r="D186" s="17"/>
      <c r="E186" s="607"/>
      <c r="G186" s="5"/>
    </row>
    <row r="187" spans="1:7">
      <c r="A187" s="57" t="s">
        <v>98</v>
      </c>
      <c r="B187" s="88"/>
      <c r="C187" s="4" t="s">
        <v>98</v>
      </c>
      <c r="D187" s="17"/>
      <c r="E187" s="607"/>
      <c r="F187" s="4" t="s">
        <v>99</v>
      </c>
      <c r="G187" s="82"/>
    </row>
    <row r="188" spans="1:7">
      <c r="A188" s="57" t="s">
        <v>99</v>
      </c>
      <c r="B188" s="81"/>
      <c r="C188" s="4" t="s">
        <v>99</v>
      </c>
      <c r="D188" s="82"/>
      <c r="E188" s="607"/>
      <c r="G188" s="5"/>
    </row>
    <row r="189" spans="1:7">
      <c r="A189" s="57" t="s">
        <v>100</v>
      </c>
      <c r="B189" s="81"/>
      <c r="C189" s="4" t="s">
        <v>100</v>
      </c>
      <c r="D189" s="82"/>
      <c r="E189" s="607"/>
      <c r="F189" s="4" t="s">
        <v>100</v>
      </c>
      <c r="G189" s="82"/>
    </row>
    <row r="190" spans="1:7">
      <c r="A190" s="57" t="s">
        <v>91</v>
      </c>
      <c r="B190" s="81"/>
      <c r="C190" s="4" t="s">
        <v>91</v>
      </c>
      <c r="D190" s="82"/>
      <c r="E190" s="607"/>
      <c r="G190" s="5"/>
    </row>
    <row r="191" spans="1:7">
      <c r="A191" s="57" t="s">
        <v>101</v>
      </c>
      <c r="B191" s="15"/>
      <c r="C191" s="4" t="s">
        <v>101</v>
      </c>
      <c r="D191" s="17"/>
      <c r="E191" s="607"/>
      <c r="F191" s="4" t="s">
        <v>91</v>
      </c>
      <c r="G191" s="82"/>
    </row>
    <row r="192" spans="1:7">
      <c r="A192" s="14" t="s">
        <v>102</v>
      </c>
      <c r="B192" s="16"/>
      <c r="C192" s="14" t="s">
        <v>102</v>
      </c>
      <c r="D192" s="18"/>
      <c r="E192" s="608"/>
      <c r="F192" s="14"/>
      <c r="G192" s="34"/>
    </row>
    <row r="193" spans="1:7" ht="28.5" customHeight="1">
      <c r="A193" s="35" t="str">
        <f ca="1">Cadette_17!$U$1</f>
        <v>Cadette_17</v>
      </c>
      <c r="B193" s="36" t="s">
        <v>87</v>
      </c>
      <c r="C193" s="57" t="s">
        <v>88</v>
      </c>
      <c r="D193" s="37"/>
      <c r="E193" s="606" t="s">
        <v>89</v>
      </c>
      <c r="F193" s="32"/>
      <c r="G193" s="33"/>
    </row>
    <row r="194" spans="1:7">
      <c r="A194" s="453" t="s">
        <v>90</v>
      </c>
      <c r="B194" s="475"/>
      <c r="C194" s="476" t="s">
        <v>91</v>
      </c>
      <c r="D194" s="95"/>
      <c r="E194" s="606"/>
      <c r="F194" s="32"/>
      <c r="G194" s="33"/>
    </row>
    <row r="195" spans="1:7">
      <c r="A195" s="605" t="s">
        <v>92</v>
      </c>
      <c r="B195" s="605"/>
      <c r="C195" s="605" t="s">
        <v>93</v>
      </c>
      <c r="D195" s="605"/>
      <c r="E195" s="607"/>
      <c r="F195" s="4" t="s">
        <v>94</v>
      </c>
      <c r="G195" s="477"/>
    </row>
    <row r="196" spans="1:7">
      <c r="A196" s="57" t="s">
        <v>95</v>
      </c>
      <c r="B196" s="88"/>
      <c r="C196" s="4" t="s">
        <v>95</v>
      </c>
      <c r="D196" s="17"/>
      <c r="E196" s="607"/>
      <c r="G196" s="5"/>
    </row>
    <row r="197" spans="1:7">
      <c r="A197" s="57" t="s">
        <v>94</v>
      </c>
      <c r="B197" s="88"/>
      <c r="C197" s="4" t="s">
        <v>94</v>
      </c>
      <c r="D197" s="17"/>
      <c r="E197" s="607"/>
      <c r="F197" s="4" t="s">
        <v>96</v>
      </c>
      <c r="G197" s="17"/>
    </row>
    <row r="198" spans="1:7">
      <c r="A198" s="57" t="s">
        <v>97</v>
      </c>
      <c r="B198" s="88"/>
      <c r="C198" s="4" t="s">
        <v>97</v>
      </c>
      <c r="D198" s="17"/>
      <c r="E198" s="607"/>
      <c r="G198" s="5"/>
    </row>
    <row r="199" spans="1:7">
      <c r="A199" s="57" t="s">
        <v>98</v>
      </c>
      <c r="B199" s="15"/>
      <c r="C199" s="4" t="s">
        <v>98</v>
      </c>
      <c r="D199" s="17"/>
      <c r="E199" s="607"/>
      <c r="F199" s="4" t="s">
        <v>99</v>
      </c>
      <c r="G199" s="82"/>
    </row>
    <row r="200" spans="1:7">
      <c r="A200" s="57" t="s">
        <v>99</v>
      </c>
      <c r="B200" s="81"/>
      <c r="C200" s="4" t="s">
        <v>99</v>
      </c>
      <c r="D200" s="82"/>
      <c r="E200" s="607"/>
      <c r="G200" s="5"/>
    </row>
    <row r="201" spans="1:7">
      <c r="A201" s="57" t="s">
        <v>100</v>
      </c>
      <c r="B201" s="81"/>
      <c r="C201" s="4" t="s">
        <v>100</v>
      </c>
      <c r="D201" s="82"/>
      <c r="E201" s="607"/>
      <c r="F201" s="4" t="s">
        <v>100</v>
      </c>
      <c r="G201" s="82"/>
    </row>
    <row r="202" spans="1:7">
      <c r="A202" s="57" t="s">
        <v>91</v>
      </c>
      <c r="B202" s="81"/>
      <c r="C202" s="4" t="s">
        <v>91</v>
      </c>
      <c r="D202" s="82"/>
      <c r="E202" s="607"/>
      <c r="G202" s="5"/>
    </row>
    <row r="203" spans="1:7">
      <c r="A203" s="57" t="s">
        <v>101</v>
      </c>
      <c r="B203" s="15"/>
      <c r="C203" s="4" t="s">
        <v>101</v>
      </c>
      <c r="D203" s="17"/>
      <c r="E203" s="607"/>
      <c r="F203" s="4" t="s">
        <v>91</v>
      </c>
      <c r="G203" s="82"/>
    </row>
    <row r="204" spans="1:7">
      <c r="A204" s="14" t="s">
        <v>102</v>
      </c>
      <c r="B204" s="16"/>
      <c r="C204" s="14" t="s">
        <v>102</v>
      </c>
      <c r="D204" s="18"/>
      <c r="E204" s="608"/>
      <c r="F204" s="14"/>
      <c r="G204" s="34"/>
    </row>
    <row r="205" spans="1:7" ht="28.5" customHeight="1">
      <c r="A205" s="35" t="str">
        <f ca="1">Cadette_18!$U$1</f>
        <v>Cadette_18</v>
      </c>
      <c r="B205" s="36" t="s">
        <v>87</v>
      </c>
      <c r="C205" s="57" t="s">
        <v>88</v>
      </c>
      <c r="D205" s="37"/>
      <c r="E205" s="606" t="s">
        <v>89</v>
      </c>
      <c r="F205" s="32"/>
      <c r="G205" s="33"/>
    </row>
    <row r="206" spans="1:7">
      <c r="A206" s="453" t="s">
        <v>90</v>
      </c>
      <c r="B206" s="475"/>
      <c r="C206" s="476" t="s">
        <v>91</v>
      </c>
      <c r="D206" s="95"/>
      <c r="E206" s="606"/>
      <c r="F206" s="32"/>
      <c r="G206" s="33"/>
    </row>
    <row r="207" spans="1:7">
      <c r="A207" s="605" t="s">
        <v>92</v>
      </c>
      <c r="B207" s="605"/>
      <c r="C207" s="605" t="s">
        <v>93</v>
      </c>
      <c r="D207" s="605"/>
      <c r="E207" s="607"/>
      <c r="F207" s="4" t="s">
        <v>94</v>
      </c>
      <c r="G207" s="477"/>
    </row>
    <row r="208" spans="1:7">
      <c r="A208" s="57" t="s">
        <v>95</v>
      </c>
      <c r="B208" s="88"/>
      <c r="C208" s="4" t="s">
        <v>95</v>
      </c>
      <c r="D208" s="17"/>
      <c r="E208" s="607"/>
      <c r="G208" s="5"/>
    </row>
    <row r="209" spans="1:7">
      <c r="A209" s="57" t="s">
        <v>94</v>
      </c>
      <c r="B209" s="88"/>
      <c r="C209" s="4" t="s">
        <v>94</v>
      </c>
      <c r="D209" s="17"/>
      <c r="E209" s="607"/>
      <c r="F209" s="4" t="s">
        <v>96</v>
      </c>
      <c r="G209" s="17"/>
    </row>
    <row r="210" spans="1:7">
      <c r="A210" s="57" t="s">
        <v>97</v>
      </c>
      <c r="B210" s="88"/>
      <c r="C210" s="4" t="s">
        <v>97</v>
      </c>
      <c r="D210" s="17"/>
      <c r="E210" s="607"/>
      <c r="G210" s="5"/>
    </row>
    <row r="211" spans="1:7">
      <c r="A211" s="57" t="s">
        <v>98</v>
      </c>
      <c r="B211" s="15"/>
      <c r="C211" s="4" t="s">
        <v>98</v>
      </c>
      <c r="D211" s="17"/>
      <c r="E211" s="607"/>
      <c r="F211" s="4" t="s">
        <v>99</v>
      </c>
      <c r="G211" s="82"/>
    </row>
    <row r="212" spans="1:7">
      <c r="A212" s="57" t="s">
        <v>99</v>
      </c>
      <c r="B212" s="81"/>
      <c r="C212" s="4" t="s">
        <v>99</v>
      </c>
      <c r="D212" s="82"/>
      <c r="E212" s="607"/>
      <c r="G212" s="5"/>
    </row>
    <row r="213" spans="1:7">
      <c r="A213" s="57" t="s">
        <v>100</v>
      </c>
      <c r="B213" s="81"/>
      <c r="C213" s="4" t="s">
        <v>100</v>
      </c>
      <c r="D213" s="82"/>
      <c r="E213" s="607"/>
      <c r="F213" s="4" t="s">
        <v>100</v>
      </c>
      <c r="G213" s="82"/>
    </row>
    <row r="214" spans="1:7">
      <c r="A214" s="57" t="s">
        <v>91</v>
      </c>
      <c r="B214" s="81"/>
      <c r="C214" s="4" t="s">
        <v>91</v>
      </c>
      <c r="D214" s="82"/>
      <c r="E214" s="607"/>
      <c r="G214" s="5"/>
    </row>
    <row r="215" spans="1:7">
      <c r="A215" s="57" t="s">
        <v>101</v>
      </c>
      <c r="B215" s="15"/>
      <c r="C215" s="4" t="s">
        <v>101</v>
      </c>
      <c r="D215" s="17"/>
      <c r="E215" s="607"/>
      <c r="F215" s="4" t="s">
        <v>91</v>
      </c>
      <c r="G215" s="82"/>
    </row>
    <row r="216" spans="1:7">
      <c r="A216" s="14" t="s">
        <v>102</v>
      </c>
      <c r="B216" s="16"/>
      <c r="C216" s="14" t="s">
        <v>102</v>
      </c>
      <c r="D216" s="18"/>
      <c r="E216" s="608"/>
      <c r="F216" s="14"/>
      <c r="G216" s="34"/>
    </row>
    <row r="217" spans="1:7" ht="28.5" customHeight="1">
      <c r="A217" s="35" t="str">
        <f ca="1">Cadette_19!$U$1</f>
        <v>Cadette_19</v>
      </c>
      <c r="B217" s="36" t="s">
        <v>87</v>
      </c>
      <c r="C217" s="57" t="s">
        <v>88</v>
      </c>
      <c r="D217" s="37"/>
      <c r="E217" s="606" t="s">
        <v>89</v>
      </c>
      <c r="F217" s="32"/>
      <c r="G217" s="33"/>
    </row>
    <row r="218" spans="1:7">
      <c r="A218" s="453" t="s">
        <v>90</v>
      </c>
      <c r="B218" s="475"/>
      <c r="C218" s="476" t="s">
        <v>91</v>
      </c>
      <c r="D218" s="95"/>
      <c r="E218" s="606"/>
      <c r="F218" s="32"/>
      <c r="G218" s="33"/>
    </row>
    <row r="219" spans="1:7">
      <c r="A219" s="609" t="s">
        <v>92</v>
      </c>
      <c r="B219" s="609"/>
      <c r="C219" s="605" t="s">
        <v>93</v>
      </c>
      <c r="D219" s="605"/>
      <c r="E219" s="607"/>
      <c r="F219" s="4" t="s">
        <v>94</v>
      </c>
      <c r="G219" s="477"/>
    </row>
    <row r="220" spans="1:7">
      <c r="A220" s="57" t="s">
        <v>95</v>
      </c>
      <c r="B220" s="88"/>
      <c r="C220" s="4" t="s">
        <v>95</v>
      </c>
      <c r="D220" s="17"/>
      <c r="E220" s="607"/>
      <c r="G220" s="5"/>
    </row>
    <row r="221" spans="1:7">
      <c r="A221" s="57" t="s">
        <v>94</v>
      </c>
      <c r="B221" s="88"/>
      <c r="C221" s="4" t="s">
        <v>94</v>
      </c>
      <c r="D221" s="17"/>
      <c r="E221" s="607"/>
      <c r="F221" s="4" t="s">
        <v>96</v>
      </c>
      <c r="G221" s="17"/>
    </row>
    <row r="222" spans="1:7">
      <c r="A222" s="57" t="s">
        <v>97</v>
      </c>
      <c r="B222" s="88"/>
      <c r="C222" s="4" t="s">
        <v>97</v>
      </c>
      <c r="D222" s="17"/>
      <c r="E222" s="607"/>
      <c r="G222" s="5"/>
    </row>
    <row r="223" spans="1:7">
      <c r="A223" s="57" t="s">
        <v>98</v>
      </c>
      <c r="B223" s="88"/>
      <c r="C223" s="4" t="s">
        <v>98</v>
      </c>
      <c r="D223" s="17"/>
      <c r="E223" s="607"/>
      <c r="F223" s="4" t="s">
        <v>99</v>
      </c>
      <c r="G223" s="82"/>
    </row>
    <row r="224" spans="1:7">
      <c r="A224" s="57" t="s">
        <v>99</v>
      </c>
      <c r="B224" s="81"/>
      <c r="C224" s="4" t="s">
        <v>99</v>
      </c>
      <c r="D224" s="82"/>
      <c r="E224" s="607"/>
      <c r="G224" s="5"/>
    </row>
    <row r="225" spans="1:7">
      <c r="A225" s="57" t="s">
        <v>100</v>
      </c>
      <c r="B225" s="81"/>
      <c r="C225" s="4" t="s">
        <v>100</v>
      </c>
      <c r="D225" s="82"/>
      <c r="E225" s="607"/>
      <c r="F225" s="4" t="s">
        <v>100</v>
      </c>
      <c r="G225" s="82"/>
    </row>
    <row r="226" spans="1:7">
      <c r="A226" s="57" t="s">
        <v>91</v>
      </c>
      <c r="B226" s="81"/>
      <c r="C226" s="4" t="s">
        <v>91</v>
      </c>
      <c r="D226" s="82"/>
      <c r="E226" s="607"/>
      <c r="G226" s="5"/>
    </row>
    <row r="227" spans="1:7">
      <c r="A227" s="57" t="s">
        <v>101</v>
      </c>
      <c r="B227" s="15"/>
      <c r="C227" s="4" t="s">
        <v>101</v>
      </c>
      <c r="D227" s="17"/>
      <c r="E227" s="607"/>
      <c r="F227" s="4" t="s">
        <v>91</v>
      </c>
      <c r="G227" s="82"/>
    </row>
    <row r="228" spans="1:7">
      <c r="A228" s="14" t="s">
        <v>102</v>
      </c>
      <c r="B228" s="16"/>
      <c r="C228" s="14" t="s">
        <v>102</v>
      </c>
      <c r="D228" s="18"/>
      <c r="E228" s="608"/>
      <c r="F228" s="14"/>
      <c r="G228" s="34"/>
    </row>
    <row r="229" spans="1:7" ht="28.5" customHeight="1">
      <c r="A229" s="35" t="str">
        <f ca="1">Cadette_20!$U$1</f>
        <v>Cadette_20</v>
      </c>
      <c r="B229" s="36" t="s">
        <v>87</v>
      </c>
      <c r="C229" s="57" t="s">
        <v>88</v>
      </c>
      <c r="D229" s="467"/>
      <c r="E229" s="606" t="s">
        <v>89</v>
      </c>
      <c r="F229" s="32"/>
      <c r="G229" s="33"/>
    </row>
    <row r="230" spans="1:7">
      <c r="A230" s="453" t="s">
        <v>90</v>
      </c>
      <c r="B230" s="475"/>
      <c r="C230" s="476" t="s">
        <v>91</v>
      </c>
      <c r="D230" s="95"/>
      <c r="E230" s="606"/>
      <c r="F230" s="32"/>
      <c r="G230" s="33"/>
    </row>
    <row r="231" spans="1:7">
      <c r="A231" s="605" t="s">
        <v>92</v>
      </c>
      <c r="B231" s="605"/>
      <c r="C231" s="605" t="s">
        <v>93</v>
      </c>
      <c r="D231" s="605"/>
      <c r="E231" s="607"/>
      <c r="F231" s="4" t="s">
        <v>94</v>
      </c>
      <c r="G231" s="477"/>
    </row>
    <row r="232" spans="1:7">
      <c r="A232" s="57" t="s">
        <v>95</v>
      </c>
      <c r="B232" s="88"/>
      <c r="C232" s="4" t="s">
        <v>95</v>
      </c>
      <c r="D232" s="17"/>
      <c r="E232" s="607"/>
      <c r="G232" s="5"/>
    </row>
    <row r="233" spans="1:7">
      <c r="A233" s="57" t="s">
        <v>94</v>
      </c>
      <c r="B233" s="88"/>
      <c r="C233" s="4" t="s">
        <v>94</v>
      </c>
      <c r="D233" s="17"/>
      <c r="E233" s="607"/>
      <c r="F233" s="4" t="s">
        <v>96</v>
      </c>
      <c r="G233" s="17"/>
    </row>
    <row r="234" spans="1:7">
      <c r="A234" s="57" t="s">
        <v>97</v>
      </c>
      <c r="B234" s="88"/>
      <c r="C234" s="4" t="s">
        <v>97</v>
      </c>
      <c r="D234" s="17"/>
      <c r="E234" s="607"/>
      <c r="G234" s="5"/>
    </row>
    <row r="235" spans="1:7">
      <c r="A235" s="57" t="s">
        <v>98</v>
      </c>
      <c r="B235" s="88"/>
      <c r="C235" s="4" t="s">
        <v>98</v>
      </c>
      <c r="D235" s="17"/>
      <c r="E235" s="607"/>
      <c r="F235" s="4" t="s">
        <v>99</v>
      </c>
      <c r="G235" s="82"/>
    </row>
    <row r="236" spans="1:7">
      <c r="A236" s="57" t="s">
        <v>99</v>
      </c>
      <c r="B236" s="81"/>
      <c r="C236" s="4" t="s">
        <v>99</v>
      </c>
      <c r="D236" s="82"/>
      <c r="E236" s="607"/>
      <c r="G236" s="5"/>
    </row>
    <row r="237" spans="1:7">
      <c r="A237" s="57" t="s">
        <v>100</v>
      </c>
      <c r="B237" s="81"/>
      <c r="C237" s="4" t="s">
        <v>100</v>
      </c>
      <c r="D237" s="82"/>
      <c r="E237" s="607"/>
      <c r="F237" s="4" t="s">
        <v>100</v>
      </c>
      <c r="G237" s="82"/>
    </row>
    <row r="238" spans="1:7">
      <c r="A238" s="57" t="s">
        <v>91</v>
      </c>
      <c r="B238" s="81"/>
      <c r="C238" s="4" t="s">
        <v>91</v>
      </c>
      <c r="D238" s="82"/>
      <c r="E238" s="607"/>
      <c r="G238" s="5"/>
    </row>
    <row r="239" spans="1:7">
      <c r="A239" s="57" t="s">
        <v>101</v>
      </c>
      <c r="B239" s="15"/>
      <c r="C239" s="4" t="s">
        <v>101</v>
      </c>
      <c r="D239" s="17"/>
      <c r="E239" s="607"/>
      <c r="F239" s="4" t="s">
        <v>91</v>
      </c>
      <c r="G239" s="82"/>
    </row>
    <row r="240" spans="1:7">
      <c r="A240" s="14" t="s">
        <v>102</v>
      </c>
      <c r="B240" s="16"/>
      <c r="C240" s="14" t="s">
        <v>102</v>
      </c>
      <c r="D240" s="18"/>
      <c r="E240" s="608"/>
      <c r="F240" s="14"/>
      <c r="G240" s="34"/>
    </row>
    <row r="241" spans="1:7" ht="28.5" customHeight="1">
      <c r="A241" s="35" t="str">
        <f ca="1">Cadette_21!$U$1</f>
        <v>Cadette_21</v>
      </c>
      <c r="B241" s="36" t="s">
        <v>87</v>
      </c>
      <c r="C241" s="57" t="s">
        <v>88</v>
      </c>
      <c r="D241" s="37"/>
      <c r="E241" s="606" t="s">
        <v>89</v>
      </c>
      <c r="F241" s="32"/>
      <c r="G241" s="33"/>
    </row>
    <row r="242" spans="1:7">
      <c r="A242" s="453" t="s">
        <v>90</v>
      </c>
      <c r="B242" s="475"/>
      <c r="C242" s="476" t="s">
        <v>91</v>
      </c>
      <c r="D242" s="95"/>
      <c r="E242" s="606"/>
      <c r="F242" s="32"/>
      <c r="G242" s="33"/>
    </row>
    <row r="243" spans="1:7">
      <c r="A243" s="605" t="s">
        <v>92</v>
      </c>
      <c r="B243" s="605"/>
      <c r="C243" s="605" t="s">
        <v>93</v>
      </c>
      <c r="D243" s="605"/>
      <c r="E243" s="607"/>
      <c r="F243" s="4" t="s">
        <v>94</v>
      </c>
      <c r="G243" s="477"/>
    </row>
    <row r="244" spans="1:7">
      <c r="A244" s="57" t="s">
        <v>95</v>
      </c>
      <c r="B244" s="88"/>
      <c r="C244" s="4" t="s">
        <v>95</v>
      </c>
      <c r="D244" s="17"/>
      <c r="E244" s="607"/>
      <c r="G244" s="5"/>
    </row>
    <row r="245" spans="1:7">
      <c r="A245" s="57" t="s">
        <v>94</v>
      </c>
      <c r="B245" s="88"/>
      <c r="C245" s="4" t="s">
        <v>94</v>
      </c>
      <c r="D245" s="17"/>
      <c r="E245" s="607"/>
      <c r="F245" s="4" t="s">
        <v>96</v>
      </c>
      <c r="G245" s="17"/>
    </row>
    <row r="246" spans="1:7">
      <c r="A246" s="57" t="s">
        <v>97</v>
      </c>
      <c r="B246" s="88"/>
      <c r="C246" s="4" t="s">
        <v>97</v>
      </c>
      <c r="D246" s="17"/>
      <c r="E246" s="607"/>
      <c r="G246" s="5"/>
    </row>
    <row r="247" spans="1:7">
      <c r="A247" s="57" t="s">
        <v>98</v>
      </c>
      <c r="B247" s="15"/>
      <c r="C247" s="4" t="s">
        <v>98</v>
      </c>
      <c r="D247" s="17"/>
      <c r="E247" s="607"/>
      <c r="F247" s="4" t="s">
        <v>99</v>
      </c>
      <c r="G247" s="82"/>
    </row>
    <row r="248" spans="1:7">
      <c r="A248" s="57" t="s">
        <v>99</v>
      </c>
      <c r="B248" s="81"/>
      <c r="C248" s="4" t="s">
        <v>99</v>
      </c>
      <c r="D248" s="82"/>
      <c r="E248" s="607"/>
      <c r="G248" s="5"/>
    </row>
    <row r="249" spans="1:7">
      <c r="A249" s="57" t="s">
        <v>100</v>
      </c>
      <c r="B249" s="81"/>
      <c r="C249" s="4" t="s">
        <v>100</v>
      </c>
      <c r="D249" s="82"/>
      <c r="E249" s="607"/>
      <c r="F249" s="4" t="s">
        <v>100</v>
      </c>
      <c r="G249" s="82"/>
    </row>
    <row r="250" spans="1:7">
      <c r="A250" s="57" t="s">
        <v>91</v>
      </c>
      <c r="B250" s="81"/>
      <c r="C250" s="4" t="s">
        <v>91</v>
      </c>
      <c r="D250" s="82"/>
      <c r="E250" s="607"/>
      <c r="G250" s="5"/>
    </row>
    <row r="251" spans="1:7">
      <c r="A251" s="57" t="s">
        <v>101</v>
      </c>
      <c r="B251" s="15"/>
      <c r="C251" s="4" t="s">
        <v>101</v>
      </c>
      <c r="D251" s="17"/>
      <c r="E251" s="607"/>
      <c r="F251" s="4" t="s">
        <v>91</v>
      </c>
      <c r="G251" s="82"/>
    </row>
    <row r="252" spans="1:7">
      <c r="A252" s="14" t="s">
        <v>102</v>
      </c>
      <c r="B252" s="16"/>
      <c r="C252" s="14" t="s">
        <v>102</v>
      </c>
      <c r="D252" s="18"/>
      <c r="E252" s="608"/>
      <c r="F252" s="14"/>
      <c r="G252" s="34"/>
    </row>
    <row r="253" spans="1:7" ht="28.5" customHeight="1">
      <c r="A253" s="35" t="str">
        <f ca="1">Cadette_22!$U$1</f>
        <v>Cadette_22</v>
      </c>
      <c r="B253" s="36" t="s">
        <v>87</v>
      </c>
      <c r="C253" s="57" t="s">
        <v>88</v>
      </c>
      <c r="D253" s="37"/>
      <c r="E253" s="606" t="s">
        <v>89</v>
      </c>
      <c r="F253" s="32"/>
      <c r="G253" s="33"/>
    </row>
    <row r="254" spans="1:7">
      <c r="A254" s="453" t="s">
        <v>90</v>
      </c>
      <c r="B254" s="475"/>
      <c r="C254" s="476" t="s">
        <v>91</v>
      </c>
      <c r="D254" s="95"/>
      <c r="E254" s="606"/>
      <c r="F254" s="32"/>
      <c r="G254" s="33"/>
    </row>
    <row r="255" spans="1:7">
      <c r="A255" s="605" t="s">
        <v>92</v>
      </c>
      <c r="B255" s="605"/>
      <c r="C255" s="605" t="s">
        <v>93</v>
      </c>
      <c r="D255" s="605"/>
      <c r="E255" s="607"/>
      <c r="F255" s="4" t="s">
        <v>94</v>
      </c>
      <c r="G255" s="477"/>
    </row>
    <row r="256" spans="1:7">
      <c r="A256" s="57" t="s">
        <v>95</v>
      </c>
      <c r="B256" s="88"/>
      <c r="C256" s="4" t="s">
        <v>95</v>
      </c>
      <c r="D256" s="17"/>
      <c r="E256" s="607"/>
      <c r="G256" s="5"/>
    </row>
    <row r="257" spans="1:7">
      <c r="A257" s="57" t="s">
        <v>94</v>
      </c>
      <c r="B257" s="88"/>
      <c r="C257" s="4" t="s">
        <v>94</v>
      </c>
      <c r="D257" s="17"/>
      <c r="E257" s="607"/>
      <c r="F257" s="4" t="s">
        <v>96</v>
      </c>
      <c r="G257" s="17"/>
    </row>
    <row r="258" spans="1:7">
      <c r="A258" s="57" t="s">
        <v>97</v>
      </c>
      <c r="B258" s="88"/>
      <c r="C258" s="4" t="s">
        <v>97</v>
      </c>
      <c r="D258" s="17"/>
      <c r="E258" s="607"/>
      <c r="G258" s="5"/>
    </row>
    <row r="259" spans="1:7">
      <c r="A259" s="57" t="s">
        <v>98</v>
      </c>
      <c r="B259" s="88"/>
      <c r="C259" s="4" t="s">
        <v>98</v>
      </c>
      <c r="D259" s="17"/>
      <c r="E259" s="607"/>
      <c r="F259" s="4" t="s">
        <v>99</v>
      </c>
      <c r="G259" s="82"/>
    </row>
    <row r="260" spans="1:7">
      <c r="A260" s="57" t="s">
        <v>99</v>
      </c>
      <c r="B260" s="81"/>
      <c r="C260" s="4" t="s">
        <v>99</v>
      </c>
      <c r="D260" s="82"/>
      <c r="E260" s="607"/>
      <c r="G260" s="5"/>
    </row>
    <row r="261" spans="1:7">
      <c r="A261" s="57" t="s">
        <v>100</v>
      </c>
      <c r="B261" s="81"/>
      <c r="C261" s="4" t="s">
        <v>100</v>
      </c>
      <c r="D261" s="82"/>
      <c r="E261" s="607"/>
      <c r="F261" s="4" t="s">
        <v>100</v>
      </c>
      <c r="G261" s="82"/>
    </row>
    <row r="262" spans="1:7">
      <c r="A262" s="57" t="s">
        <v>91</v>
      </c>
      <c r="B262" s="81"/>
      <c r="C262" s="4" t="s">
        <v>91</v>
      </c>
      <c r="D262" s="82"/>
      <c r="E262" s="607"/>
      <c r="G262" s="5"/>
    </row>
    <row r="263" spans="1:7">
      <c r="A263" s="57" t="s">
        <v>101</v>
      </c>
      <c r="B263" s="15"/>
      <c r="C263" s="4" t="s">
        <v>101</v>
      </c>
      <c r="D263" s="17"/>
      <c r="E263" s="607"/>
      <c r="F263" s="4" t="s">
        <v>91</v>
      </c>
      <c r="G263" s="82"/>
    </row>
    <row r="264" spans="1:7">
      <c r="A264" s="14" t="s">
        <v>102</v>
      </c>
      <c r="B264" s="16"/>
      <c r="C264" s="14" t="s">
        <v>102</v>
      </c>
      <c r="D264" s="18"/>
      <c r="E264" s="608"/>
      <c r="F264" s="14"/>
      <c r="G264" s="34"/>
    </row>
    <row r="265" spans="1:7" ht="28.5" customHeight="1">
      <c r="A265" s="35" t="str">
        <f ca="1">Cadette_23!$U$1</f>
        <v>Cadette_23</v>
      </c>
      <c r="B265" s="36" t="s">
        <v>87</v>
      </c>
      <c r="C265" s="57" t="s">
        <v>88</v>
      </c>
      <c r="D265" s="37"/>
      <c r="E265" s="606" t="s">
        <v>89</v>
      </c>
      <c r="F265" s="32"/>
      <c r="G265" s="33"/>
    </row>
    <row r="266" spans="1:7">
      <c r="A266" s="453" t="s">
        <v>90</v>
      </c>
      <c r="B266" s="475"/>
      <c r="C266" s="476" t="s">
        <v>91</v>
      </c>
      <c r="D266" s="95"/>
      <c r="E266" s="606"/>
      <c r="F266" s="32"/>
      <c r="G266" s="33"/>
    </row>
    <row r="267" spans="1:7">
      <c r="A267" s="605" t="s">
        <v>92</v>
      </c>
      <c r="B267" s="605"/>
      <c r="C267" s="605" t="s">
        <v>93</v>
      </c>
      <c r="D267" s="605"/>
      <c r="E267" s="607"/>
      <c r="F267" s="4" t="s">
        <v>94</v>
      </c>
      <c r="G267" s="477"/>
    </row>
    <row r="268" spans="1:7">
      <c r="A268" s="57" t="s">
        <v>95</v>
      </c>
      <c r="B268" s="88"/>
      <c r="C268" s="4" t="s">
        <v>95</v>
      </c>
      <c r="D268" s="17"/>
      <c r="E268" s="607"/>
      <c r="G268" s="5"/>
    </row>
    <row r="269" spans="1:7">
      <c r="A269" s="57" t="s">
        <v>94</v>
      </c>
      <c r="B269" s="88"/>
      <c r="C269" s="4" t="s">
        <v>94</v>
      </c>
      <c r="D269" s="17"/>
      <c r="E269" s="607"/>
      <c r="F269" s="4" t="s">
        <v>96</v>
      </c>
      <c r="G269" s="17"/>
    </row>
    <row r="270" spans="1:7">
      <c r="A270" s="57" t="s">
        <v>97</v>
      </c>
      <c r="B270" s="88"/>
      <c r="C270" s="4" t="s">
        <v>97</v>
      </c>
      <c r="D270" s="17"/>
      <c r="E270" s="607"/>
      <c r="G270" s="5"/>
    </row>
    <row r="271" spans="1:7">
      <c r="A271" s="57" t="s">
        <v>98</v>
      </c>
      <c r="B271" s="88"/>
      <c r="C271" s="4" t="s">
        <v>98</v>
      </c>
      <c r="D271" s="17"/>
      <c r="E271" s="607"/>
      <c r="F271" s="4" t="s">
        <v>99</v>
      </c>
      <c r="G271" s="82"/>
    </row>
    <row r="272" spans="1:7">
      <c r="A272" s="57" t="s">
        <v>99</v>
      </c>
      <c r="B272" s="81"/>
      <c r="C272" s="4" t="s">
        <v>99</v>
      </c>
      <c r="D272" s="82"/>
      <c r="E272" s="607"/>
      <c r="G272" s="5"/>
    </row>
    <row r="273" spans="1:7">
      <c r="A273" s="57" t="s">
        <v>100</v>
      </c>
      <c r="B273" s="81"/>
      <c r="C273" s="4" t="s">
        <v>100</v>
      </c>
      <c r="D273" s="82"/>
      <c r="E273" s="607"/>
      <c r="F273" s="4" t="s">
        <v>100</v>
      </c>
      <c r="G273" s="82"/>
    </row>
    <row r="274" spans="1:7">
      <c r="A274" s="57" t="s">
        <v>91</v>
      </c>
      <c r="B274" s="81"/>
      <c r="C274" s="4" t="s">
        <v>91</v>
      </c>
      <c r="D274" s="82"/>
      <c r="E274" s="607"/>
      <c r="G274" s="5"/>
    </row>
    <row r="275" spans="1:7">
      <c r="A275" s="57" t="s">
        <v>101</v>
      </c>
      <c r="B275" s="15"/>
      <c r="C275" s="4" t="s">
        <v>101</v>
      </c>
      <c r="D275" s="17"/>
      <c r="E275" s="607"/>
      <c r="F275" s="4" t="s">
        <v>91</v>
      </c>
      <c r="G275" s="82"/>
    </row>
    <row r="276" spans="1:7">
      <c r="A276" s="14" t="s">
        <v>102</v>
      </c>
      <c r="B276" s="16"/>
      <c r="C276" s="14" t="s">
        <v>102</v>
      </c>
      <c r="D276" s="18"/>
      <c r="E276" s="608"/>
      <c r="F276" s="14"/>
      <c r="G276" s="34"/>
    </row>
    <row r="277" spans="1:7" ht="28.5" customHeight="1">
      <c r="A277" s="35" t="str">
        <f ca="1">Cadette_24!$U$1</f>
        <v>Cadette_24</v>
      </c>
      <c r="B277" s="36" t="s">
        <v>87</v>
      </c>
      <c r="C277" s="57" t="s">
        <v>88</v>
      </c>
      <c r="D277" s="37"/>
      <c r="E277" s="606" t="s">
        <v>89</v>
      </c>
      <c r="F277" s="32"/>
      <c r="G277" s="33"/>
    </row>
    <row r="278" spans="1:7">
      <c r="A278" s="453" t="s">
        <v>90</v>
      </c>
      <c r="B278" s="475"/>
      <c r="C278" s="476" t="s">
        <v>91</v>
      </c>
      <c r="D278" s="95"/>
      <c r="E278" s="606"/>
      <c r="F278" s="32"/>
      <c r="G278" s="33"/>
    </row>
    <row r="279" spans="1:7">
      <c r="A279" s="605" t="s">
        <v>92</v>
      </c>
      <c r="B279" s="605"/>
      <c r="C279" s="605" t="s">
        <v>93</v>
      </c>
      <c r="D279" s="605"/>
      <c r="E279" s="607"/>
      <c r="F279" s="4" t="s">
        <v>94</v>
      </c>
      <c r="G279" s="477"/>
    </row>
    <row r="280" spans="1:7">
      <c r="A280" s="57" t="s">
        <v>95</v>
      </c>
      <c r="B280" s="88"/>
      <c r="C280" s="4" t="s">
        <v>95</v>
      </c>
      <c r="D280" s="17"/>
      <c r="E280" s="607"/>
      <c r="G280" s="5"/>
    </row>
    <row r="281" spans="1:7">
      <c r="A281" s="57" t="s">
        <v>94</v>
      </c>
      <c r="B281" s="88"/>
      <c r="C281" s="4" t="s">
        <v>94</v>
      </c>
      <c r="D281" s="17"/>
      <c r="E281" s="607"/>
      <c r="F281" s="4" t="s">
        <v>96</v>
      </c>
      <c r="G281" s="17"/>
    </row>
    <row r="282" spans="1:7">
      <c r="A282" s="57" t="s">
        <v>97</v>
      </c>
      <c r="B282" s="88"/>
      <c r="C282" s="4" t="s">
        <v>97</v>
      </c>
      <c r="D282" s="17"/>
      <c r="E282" s="607"/>
      <c r="G282" s="5"/>
    </row>
    <row r="283" spans="1:7">
      <c r="A283" s="57" t="s">
        <v>98</v>
      </c>
      <c r="B283" s="15"/>
      <c r="C283" s="4" t="s">
        <v>98</v>
      </c>
      <c r="D283" s="17"/>
      <c r="E283" s="607"/>
      <c r="F283" s="4" t="s">
        <v>99</v>
      </c>
      <c r="G283" s="82"/>
    </row>
    <row r="284" spans="1:7">
      <c r="A284" s="57" t="s">
        <v>99</v>
      </c>
      <c r="B284" s="81"/>
      <c r="C284" s="4" t="s">
        <v>99</v>
      </c>
      <c r="D284" s="82"/>
      <c r="E284" s="607"/>
      <c r="G284" s="5"/>
    </row>
    <row r="285" spans="1:7">
      <c r="A285" s="57" t="s">
        <v>100</v>
      </c>
      <c r="B285" s="81"/>
      <c r="C285" s="4" t="s">
        <v>100</v>
      </c>
      <c r="D285" s="82"/>
      <c r="E285" s="607"/>
      <c r="F285" s="4" t="s">
        <v>100</v>
      </c>
      <c r="G285" s="82"/>
    </row>
    <row r="286" spans="1:7">
      <c r="A286" s="57" t="s">
        <v>91</v>
      </c>
      <c r="B286" s="81"/>
      <c r="C286" s="4" t="s">
        <v>91</v>
      </c>
      <c r="D286" s="82"/>
      <c r="E286" s="607"/>
      <c r="G286" s="5"/>
    </row>
    <row r="287" spans="1:7">
      <c r="A287" s="57" t="s">
        <v>101</v>
      </c>
      <c r="B287" s="15"/>
      <c r="C287" s="4" t="s">
        <v>101</v>
      </c>
      <c r="D287" s="17"/>
      <c r="E287" s="607"/>
      <c r="F287" s="4" t="s">
        <v>91</v>
      </c>
      <c r="G287" s="82"/>
    </row>
    <row r="288" spans="1:7">
      <c r="A288" s="14" t="s">
        <v>102</v>
      </c>
      <c r="B288" s="16"/>
      <c r="C288" s="14" t="s">
        <v>102</v>
      </c>
      <c r="D288" s="18"/>
      <c r="E288" s="608"/>
      <c r="F288" s="14"/>
      <c r="G288" s="34"/>
    </row>
    <row r="289" spans="1:7" ht="28.5" customHeight="1">
      <c r="A289" s="35" t="str">
        <f ca="1">Cadette_25!$U$1</f>
        <v>Cadette_25</v>
      </c>
      <c r="B289" s="36" t="s">
        <v>87</v>
      </c>
      <c r="C289" s="57" t="s">
        <v>88</v>
      </c>
      <c r="D289" s="37"/>
      <c r="E289" s="606" t="s">
        <v>89</v>
      </c>
      <c r="F289" s="32"/>
      <c r="G289" s="33"/>
    </row>
    <row r="290" spans="1:7">
      <c r="A290" s="453" t="s">
        <v>90</v>
      </c>
      <c r="B290" s="475"/>
      <c r="C290" s="476" t="s">
        <v>91</v>
      </c>
      <c r="D290" s="95"/>
      <c r="E290" s="606"/>
      <c r="F290" s="32"/>
      <c r="G290" s="33"/>
    </row>
    <row r="291" spans="1:7">
      <c r="A291" s="605" t="s">
        <v>92</v>
      </c>
      <c r="B291" s="605"/>
      <c r="C291" s="605" t="s">
        <v>93</v>
      </c>
      <c r="D291" s="605"/>
      <c r="E291" s="607"/>
      <c r="F291" s="4" t="s">
        <v>94</v>
      </c>
      <c r="G291" s="477"/>
    </row>
    <row r="292" spans="1:7">
      <c r="A292" s="57" t="s">
        <v>95</v>
      </c>
      <c r="B292" s="88"/>
      <c r="C292" s="4" t="s">
        <v>95</v>
      </c>
      <c r="D292" s="17"/>
      <c r="E292" s="607"/>
      <c r="G292" s="5"/>
    </row>
    <row r="293" spans="1:7">
      <c r="A293" s="57" t="s">
        <v>94</v>
      </c>
      <c r="B293" s="88"/>
      <c r="C293" s="4" t="s">
        <v>94</v>
      </c>
      <c r="D293" s="17"/>
      <c r="E293" s="607"/>
      <c r="F293" s="4" t="s">
        <v>96</v>
      </c>
      <c r="G293" s="17"/>
    </row>
    <row r="294" spans="1:7">
      <c r="A294" s="57" t="s">
        <v>97</v>
      </c>
      <c r="B294" s="88"/>
      <c r="C294" s="4" t="s">
        <v>97</v>
      </c>
      <c r="D294" s="17"/>
      <c r="E294" s="607"/>
      <c r="G294" s="5"/>
    </row>
    <row r="295" spans="1:7">
      <c r="A295" s="57" t="s">
        <v>98</v>
      </c>
      <c r="B295" s="15"/>
      <c r="C295" s="4" t="s">
        <v>98</v>
      </c>
      <c r="D295" s="17"/>
      <c r="E295" s="607"/>
      <c r="F295" s="4" t="s">
        <v>99</v>
      </c>
      <c r="G295" s="82"/>
    </row>
    <row r="296" spans="1:7">
      <c r="A296" s="57" t="s">
        <v>99</v>
      </c>
      <c r="B296" s="81"/>
      <c r="C296" s="4" t="s">
        <v>99</v>
      </c>
      <c r="D296" s="82"/>
      <c r="E296" s="607"/>
      <c r="G296" s="5"/>
    </row>
    <row r="297" spans="1:7">
      <c r="A297" s="57" t="s">
        <v>100</v>
      </c>
      <c r="B297" s="81"/>
      <c r="C297" s="4" t="s">
        <v>100</v>
      </c>
      <c r="D297" s="82"/>
      <c r="E297" s="607"/>
      <c r="F297" s="4" t="s">
        <v>100</v>
      </c>
      <c r="G297" s="82"/>
    </row>
    <row r="298" spans="1:7">
      <c r="A298" s="57" t="s">
        <v>91</v>
      </c>
      <c r="B298" s="81"/>
      <c r="C298" s="4" t="s">
        <v>91</v>
      </c>
      <c r="D298" s="82"/>
      <c r="E298" s="607"/>
      <c r="G298" s="5"/>
    </row>
    <row r="299" spans="1:7">
      <c r="A299" s="57" t="s">
        <v>101</v>
      </c>
      <c r="B299" s="15"/>
      <c r="C299" s="4" t="s">
        <v>101</v>
      </c>
      <c r="D299" s="17"/>
      <c r="E299" s="607"/>
      <c r="F299" s="4" t="s">
        <v>91</v>
      </c>
      <c r="G299" s="82"/>
    </row>
    <row r="300" spans="1:7">
      <c r="A300" s="14" t="s">
        <v>102</v>
      </c>
      <c r="B300" s="16"/>
      <c r="C300" s="14" t="s">
        <v>102</v>
      </c>
      <c r="D300" s="18"/>
      <c r="E300" s="608"/>
      <c r="F300" s="14"/>
      <c r="G300" s="34"/>
    </row>
    <row r="301" spans="1:7" ht="28.5" customHeight="1">
      <c r="A301" s="35" t="str">
        <f ca="1">Cadette_26!$U$1</f>
        <v>Cadette_26</v>
      </c>
      <c r="B301" s="36" t="s">
        <v>87</v>
      </c>
      <c r="C301" s="57" t="s">
        <v>88</v>
      </c>
      <c r="D301" s="37"/>
      <c r="E301" s="606" t="s">
        <v>89</v>
      </c>
      <c r="F301" s="32"/>
      <c r="G301" s="33"/>
    </row>
    <row r="302" spans="1:7">
      <c r="A302" s="453" t="s">
        <v>90</v>
      </c>
      <c r="B302" s="475"/>
      <c r="C302" s="476" t="s">
        <v>91</v>
      </c>
      <c r="D302" s="95"/>
      <c r="E302" s="606"/>
      <c r="F302" s="32"/>
      <c r="G302" s="33"/>
    </row>
    <row r="303" spans="1:7">
      <c r="A303" s="605" t="s">
        <v>92</v>
      </c>
      <c r="B303" s="605"/>
      <c r="C303" s="605" t="s">
        <v>93</v>
      </c>
      <c r="D303" s="605"/>
      <c r="E303" s="607"/>
      <c r="F303" s="4" t="s">
        <v>94</v>
      </c>
      <c r="G303" s="477"/>
    </row>
    <row r="304" spans="1:7">
      <c r="A304" s="57" t="s">
        <v>95</v>
      </c>
      <c r="B304" s="88"/>
      <c r="C304" s="4" t="s">
        <v>95</v>
      </c>
      <c r="D304" s="17"/>
      <c r="E304" s="607"/>
      <c r="G304" s="5"/>
    </row>
    <row r="305" spans="1:7">
      <c r="A305" s="57" t="s">
        <v>94</v>
      </c>
      <c r="B305" s="88"/>
      <c r="C305" s="4" t="s">
        <v>94</v>
      </c>
      <c r="D305" s="17"/>
      <c r="E305" s="607"/>
      <c r="F305" s="4" t="s">
        <v>96</v>
      </c>
      <c r="G305" s="17"/>
    </row>
    <row r="306" spans="1:7">
      <c r="A306" s="57" t="s">
        <v>97</v>
      </c>
      <c r="B306" s="88"/>
      <c r="C306" s="4" t="s">
        <v>97</v>
      </c>
      <c r="D306" s="17"/>
      <c r="E306" s="607"/>
      <c r="G306" s="5"/>
    </row>
    <row r="307" spans="1:7">
      <c r="A307" s="57" t="s">
        <v>98</v>
      </c>
      <c r="B307" s="88"/>
      <c r="C307" s="4" t="s">
        <v>98</v>
      </c>
      <c r="D307" s="17"/>
      <c r="E307" s="607"/>
      <c r="F307" s="4" t="s">
        <v>99</v>
      </c>
      <c r="G307" s="82"/>
    </row>
    <row r="308" spans="1:7">
      <c r="A308" s="57" t="s">
        <v>99</v>
      </c>
      <c r="B308" s="81"/>
      <c r="C308" s="4" t="s">
        <v>99</v>
      </c>
      <c r="D308" s="82"/>
      <c r="E308" s="607"/>
      <c r="G308" s="5"/>
    </row>
    <row r="309" spans="1:7">
      <c r="A309" s="57" t="s">
        <v>100</v>
      </c>
      <c r="B309" s="81"/>
      <c r="C309" s="4" t="s">
        <v>100</v>
      </c>
      <c r="D309" s="82"/>
      <c r="E309" s="607"/>
      <c r="F309" s="4" t="s">
        <v>100</v>
      </c>
      <c r="G309" s="82"/>
    </row>
    <row r="310" spans="1:7">
      <c r="A310" s="57" t="s">
        <v>91</v>
      </c>
      <c r="B310" s="81"/>
      <c r="C310" s="4" t="s">
        <v>91</v>
      </c>
      <c r="D310" s="82"/>
      <c r="E310" s="607"/>
      <c r="G310" s="5"/>
    </row>
    <row r="311" spans="1:7">
      <c r="A311" s="57" t="s">
        <v>101</v>
      </c>
      <c r="B311" s="15"/>
      <c r="C311" s="4" t="s">
        <v>101</v>
      </c>
      <c r="D311" s="17"/>
      <c r="E311" s="607"/>
      <c r="F311" s="4" t="s">
        <v>91</v>
      </c>
      <c r="G311" s="82"/>
    </row>
    <row r="312" spans="1:7">
      <c r="A312" s="14" t="s">
        <v>102</v>
      </c>
      <c r="B312" s="16"/>
      <c r="C312" s="14" t="s">
        <v>102</v>
      </c>
      <c r="D312" s="18"/>
      <c r="E312" s="608"/>
      <c r="F312" s="14"/>
      <c r="G312" s="34"/>
    </row>
    <row r="313" spans="1:7" ht="28.5" customHeight="1">
      <c r="A313" s="35" t="str">
        <f ca="1">Cadette_27!$U$1</f>
        <v>Cadette_27</v>
      </c>
      <c r="B313" s="36" t="s">
        <v>87</v>
      </c>
      <c r="C313" s="57" t="s">
        <v>88</v>
      </c>
      <c r="D313" s="37"/>
      <c r="E313" s="606" t="s">
        <v>89</v>
      </c>
      <c r="F313" s="32"/>
      <c r="G313" s="33"/>
    </row>
    <row r="314" spans="1:7">
      <c r="A314" s="453" t="s">
        <v>90</v>
      </c>
      <c r="B314" s="475"/>
      <c r="C314" s="476" t="s">
        <v>91</v>
      </c>
      <c r="D314" s="95"/>
      <c r="E314" s="606"/>
      <c r="F314" s="32"/>
      <c r="G314" s="33"/>
    </row>
    <row r="315" spans="1:7">
      <c r="A315" s="605" t="s">
        <v>92</v>
      </c>
      <c r="B315" s="605"/>
      <c r="C315" s="605" t="s">
        <v>93</v>
      </c>
      <c r="D315" s="605"/>
      <c r="E315" s="607"/>
      <c r="F315" s="4" t="s">
        <v>94</v>
      </c>
      <c r="G315" s="477"/>
    </row>
    <row r="316" spans="1:7">
      <c r="A316" s="57" t="s">
        <v>95</v>
      </c>
      <c r="B316" s="88"/>
      <c r="C316" s="4" t="s">
        <v>95</v>
      </c>
      <c r="D316" s="17"/>
      <c r="E316" s="607"/>
      <c r="G316" s="5"/>
    </row>
    <row r="317" spans="1:7">
      <c r="A317" s="57" t="s">
        <v>94</v>
      </c>
      <c r="B317" s="88"/>
      <c r="C317" s="4" t="s">
        <v>94</v>
      </c>
      <c r="D317" s="17"/>
      <c r="E317" s="607"/>
      <c r="F317" s="4" t="s">
        <v>96</v>
      </c>
      <c r="G317" s="17"/>
    </row>
    <row r="318" spans="1:7">
      <c r="A318" s="57" t="s">
        <v>97</v>
      </c>
      <c r="B318" s="88"/>
      <c r="C318" s="4" t="s">
        <v>97</v>
      </c>
      <c r="D318" s="17"/>
      <c r="E318" s="607"/>
      <c r="G318" s="5"/>
    </row>
    <row r="319" spans="1:7">
      <c r="A319" s="57" t="s">
        <v>98</v>
      </c>
      <c r="B319" s="15"/>
      <c r="C319" s="4" t="s">
        <v>98</v>
      </c>
      <c r="D319" s="17"/>
      <c r="E319" s="607"/>
      <c r="F319" s="4" t="s">
        <v>99</v>
      </c>
      <c r="G319" s="82"/>
    </row>
    <row r="320" spans="1:7">
      <c r="A320" s="57" t="s">
        <v>99</v>
      </c>
      <c r="B320" s="81"/>
      <c r="C320" s="4" t="s">
        <v>99</v>
      </c>
      <c r="D320" s="82"/>
      <c r="E320" s="607"/>
      <c r="G320" s="5"/>
    </row>
    <row r="321" spans="1:7">
      <c r="A321" s="57" t="s">
        <v>100</v>
      </c>
      <c r="B321" s="81"/>
      <c r="C321" s="4" t="s">
        <v>100</v>
      </c>
      <c r="D321" s="82"/>
      <c r="E321" s="607"/>
      <c r="F321" s="4" t="s">
        <v>100</v>
      </c>
      <c r="G321" s="82"/>
    </row>
    <row r="322" spans="1:7">
      <c r="A322" s="57" t="s">
        <v>91</v>
      </c>
      <c r="B322" s="81"/>
      <c r="C322" s="4" t="s">
        <v>91</v>
      </c>
      <c r="D322" s="82"/>
      <c r="E322" s="607"/>
      <c r="G322" s="5"/>
    </row>
    <row r="323" spans="1:7">
      <c r="A323" s="57" t="s">
        <v>101</v>
      </c>
      <c r="B323" s="15"/>
      <c r="C323" s="4" t="s">
        <v>101</v>
      </c>
      <c r="D323" s="17"/>
      <c r="E323" s="607"/>
      <c r="F323" s="4" t="s">
        <v>91</v>
      </c>
      <c r="G323" s="82"/>
    </row>
    <row r="324" spans="1:7">
      <c r="A324" s="14" t="s">
        <v>102</v>
      </c>
      <c r="B324" s="16"/>
      <c r="C324" s="14" t="s">
        <v>102</v>
      </c>
      <c r="D324" s="18"/>
      <c r="E324" s="608"/>
      <c r="F324" s="14"/>
      <c r="G324" s="34"/>
    </row>
    <row r="325" spans="1:7" ht="28.5" customHeight="1">
      <c r="A325" s="35" t="str">
        <f ca="1">Cadette_28!$U$1</f>
        <v>Cadette_28</v>
      </c>
      <c r="B325" s="36" t="s">
        <v>87</v>
      </c>
      <c r="C325" s="57" t="s">
        <v>88</v>
      </c>
      <c r="D325" s="37"/>
      <c r="E325" s="606" t="s">
        <v>89</v>
      </c>
      <c r="F325" s="32"/>
      <c r="G325" s="33"/>
    </row>
    <row r="326" spans="1:7">
      <c r="A326" s="453" t="s">
        <v>90</v>
      </c>
      <c r="B326" s="475"/>
      <c r="C326" s="476" t="s">
        <v>91</v>
      </c>
      <c r="D326" s="95"/>
      <c r="E326" s="606"/>
      <c r="F326" s="32"/>
      <c r="G326" s="33"/>
    </row>
    <row r="327" spans="1:7">
      <c r="A327" s="605" t="s">
        <v>92</v>
      </c>
      <c r="B327" s="605"/>
      <c r="C327" s="605" t="s">
        <v>93</v>
      </c>
      <c r="D327" s="605"/>
      <c r="E327" s="607"/>
      <c r="F327" s="4" t="s">
        <v>94</v>
      </c>
      <c r="G327" s="477"/>
    </row>
    <row r="328" spans="1:7">
      <c r="A328" s="57" t="s">
        <v>95</v>
      </c>
      <c r="B328" s="88"/>
      <c r="C328" s="4" t="s">
        <v>95</v>
      </c>
      <c r="D328" s="17"/>
      <c r="E328" s="607"/>
      <c r="G328" s="5"/>
    </row>
    <row r="329" spans="1:7">
      <c r="A329" s="57" t="s">
        <v>94</v>
      </c>
      <c r="B329" s="88"/>
      <c r="C329" s="4" t="s">
        <v>94</v>
      </c>
      <c r="D329" s="17"/>
      <c r="E329" s="607"/>
      <c r="F329" s="4" t="s">
        <v>96</v>
      </c>
      <c r="G329" s="17"/>
    </row>
    <row r="330" spans="1:7">
      <c r="A330" s="57" t="s">
        <v>97</v>
      </c>
      <c r="B330" s="88"/>
      <c r="C330" s="4" t="s">
        <v>97</v>
      </c>
      <c r="D330" s="17"/>
      <c r="E330" s="607"/>
      <c r="G330" s="5"/>
    </row>
    <row r="331" spans="1:7">
      <c r="A331" s="57" t="s">
        <v>98</v>
      </c>
      <c r="B331" s="15"/>
      <c r="C331" s="4" t="s">
        <v>98</v>
      </c>
      <c r="D331" s="17"/>
      <c r="E331" s="607"/>
      <c r="F331" s="4" t="s">
        <v>99</v>
      </c>
      <c r="G331" s="82"/>
    </row>
    <row r="332" spans="1:7">
      <c r="A332" s="57" t="s">
        <v>99</v>
      </c>
      <c r="B332" s="81"/>
      <c r="C332" s="4" t="s">
        <v>99</v>
      </c>
      <c r="D332" s="82"/>
      <c r="E332" s="607"/>
      <c r="G332" s="5"/>
    </row>
    <row r="333" spans="1:7">
      <c r="A333" s="57" t="s">
        <v>100</v>
      </c>
      <c r="B333" s="81"/>
      <c r="C333" s="4" t="s">
        <v>100</v>
      </c>
      <c r="D333" s="82"/>
      <c r="E333" s="607"/>
      <c r="F333" s="4" t="s">
        <v>100</v>
      </c>
      <c r="G333" s="82"/>
    </row>
    <row r="334" spans="1:7">
      <c r="A334" s="57" t="s">
        <v>91</v>
      </c>
      <c r="B334" s="81"/>
      <c r="C334" s="4" t="s">
        <v>91</v>
      </c>
      <c r="D334" s="82"/>
      <c r="E334" s="607"/>
      <c r="G334" s="83"/>
    </row>
    <row r="335" spans="1:7">
      <c r="A335" s="57" t="s">
        <v>101</v>
      </c>
      <c r="B335" s="15"/>
      <c r="C335" s="4" t="s">
        <v>101</v>
      </c>
      <c r="D335" s="17"/>
      <c r="E335" s="607"/>
      <c r="F335" s="4" t="s">
        <v>91</v>
      </c>
      <c r="G335" s="82"/>
    </row>
    <row r="336" spans="1:7">
      <c r="A336" s="14" t="s">
        <v>102</v>
      </c>
      <c r="B336" s="16"/>
      <c r="C336" s="14" t="s">
        <v>102</v>
      </c>
      <c r="D336" s="18"/>
      <c r="E336" s="608"/>
      <c r="F336" s="14"/>
      <c r="G336" s="34"/>
    </row>
    <row r="337" spans="1:7" ht="28.5" customHeight="1">
      <c r="A337" s="35" t="str">
        <f ca="1">Cadette_29!$U$1</f>
        <v>Cadette_29</v>
      </c>
      <c r="B337" s="36" t="s">
        <v>87</v>
      </c>
      <c r="C337" s="57" t="s">
        <v>88</v>
      </c>
      <c r="D337" s="467"/>
      <c r="E337" s="606" t="s">
        <v>89</v>
      </c>
      <c r="F337" s="32"/>
      <c r="G337" s="33"/>
    </row>
    <row r="338" spans="1:7">
      <c r="A338" s="453" t="s">
        <v>90</v>
      </c>
      <c r="B338" s="475"/>
      <c r="C338" s="476" t="s">
        <v>91</v>
      </c>
      <c r="D338" s="95"/>
      <c r="E338" s="606"/>
      <c r="F338" s="32"/>
      <c r="G338" s="33"/>
    </row>
    <row r="339" spans="1:7">
      <c r="A339" s="605" t="s">
        <v>92</v>
      </c>
      <c r="B339" s="605"/>
      <c r="C339" s="605" t="s">
        <v>93</v>
      </c>
      <c r="D339" s="605"/>
      <c r="E339" s="607"/>
      <c r="F339" s="4" t="s">
        <v>94</v>
      </c>
      <c r="G339" s="477"/>
    </row>
    <row r="340" spans="1:7">
      <c r="A340" s="57" t="s">
        <v>95</v>
      </c>
      <c r="B340" s="88"/>
      <c r="C340" s="4" t="s">
        <v>95</v>
      </c>
      <c r="D340" s="17"/>
      <c r="E340" s="607"/>
      <c r="G340" s="5"/>
    </row>
    <row r="341" spans="1:7">
      <c r="A341" s="57" t="s">
        <v>94</v>
      </c>
      <c r="B341" s="88"/>
      <c r="C341" s="4" t="s">
        <v>94</v>
      </c>
      <c r="D341" s="17"/>
      <c r="E341" s="607"/>
      <c r="F341" s="4" t="s">
        <v>96</v>
      </c>
      <c r="G341" s="17"/>
    </row>
    <row r="342" spans="1:7">
      <c r="A342" s="57" t="s">
        <v>97</v>
      </c>
      <c r="B342" s="88"/>
      <c r="C342" s="4" t="s">
        <v>97</v>
      </c>
      <c r="D342" s="17"/>
      <c r="E342" s="607"/>
      <c r="G342" s="5"/>
    </row>
    <row r="343" spans="1:7">
      <c r="A343" s="57" t="s">
        <v>98</v>
      </c>
      <c r="B343" s="15"/>
      <c r="C343" s="4" t="s">
        <v>98</v>
      </c>
      <c r="D343" s="17"/>
      <c r="E343" s="607"/>
      <c r="F343" s="4" t="s">
        <v>99</v>
      </c>
      <c r="G343" s="82"/>
    </row>
    <row r="344" spans="1:7">
      <c r="A344" s="57" t="s">
        <v>99</v>
      </c>
      <c r="B344" s="81"/>
      <c r="C344" s="4" t="s">
        <v>99</v>
      </c>
      <c r="D344" s="82"/>
      <c r="E344" s="607"/>
      <c r="G344" s="5"/>
    </row>
    <row r="345" spans="1:7">
      <c r="A345" s="57" t="s">
        <v>100</v>
      </c>
      <c r="B345" s="81"/>
      <c r="C345" s="4" t="s">
        <v>100</v>
      </c>
      <c r="D345" s="82"/>
      <c r="E345" s="607"/>
      <c r="F345" s="4" t="s">
        <v>100</v>
      </c>
      <c r="G345" s="82"/>
    </row>
    <row r="346" spans="1:7">
      <c r="A346" s="57" t="s">
        <v>91</v>
      </c>
      <c r="B346" s="81"/>
      <c r="C346" s="4" t="s">
        <v>91</v>
      </c>
      <c r="D346" s="82"/>
      <c r="E346" s="607"/>
      <c r="G346" s="5"/>
    </row>
    <row r="347" spans="1:7">
      <c r="A347" s="57" t="s">
        <v>101</v>
      </c>
      <c r="B347" s="15"/>
      <c r="C347" s="4" t="s">
        <v>101</v>
      </c>
      <c r="D347" s="17"/>
      <c r="E347" s="607"/>
      <c r="F347" s="4" t="s">
        <v>91</v>
      </c>
      <c r="G347" s="82"/>
    </row>
    <row r="348" spans="1:7">
      <c r="A348" s="14" t="s">
        <v>102</v>
      </c>
      <c r="B348" s="16"/>
      <c r="C348" s="14" t="s">
        <v>102</v>
      </c>
      <c r="D348" s="18"/>
      <c r="E348" s="608"/>
      <c r="F348" s="14"/>
      <c r="G348" s="34"/>
    </row>
    <row r="349" spans="1:7" ht="28.5" customHeight="1">
      <c r="A349" s="35" t="str">
        <f ca="1">Cadette_30!$U$1</f>
        <v>Cadette_30</v>
      </c>
      <c r="B349" s="36" t="s">
        <v>87</v>
      </c>
      <c r="C349" s="57" t="s">
        <v>88</v>
      </c>
      <c r="D349" s="467"/>
      <c r="E349" s="606" t="s">
        <v>89</v>
      </c>
      <c r="F349" s="32"/>
      <c r="G349" s="33"/>
    </row>
    <row r="350" spans="1:7">
      <c r="A350" s="453" t="s">
        <v>90</v>
      </c>
      <c r="B350" s="475"/>
      <c r="C350" s="476" t="s">
        <v>91</v>
      </c>
      <c r="D350" s="95"/>
      <c r="E350" s="606"/>
      <c r="F350" s="32"/>
      <c r="G350" s="33"/>
    </row>
    <row r="351" spans="1:7">
      <c r="A351" s="605" t="s">
        <v>92</v>
      </c>
      <c r="B351" s="605"/>
      <c r="C351" s="605" t="s">
        <v>93</v>
      </c>
      <c r="D351" s="605"/>
      <c r="E351" s="607"/>
      <c r="F351" s="4" t="s">
        <v>94</v>
      </c>
      <c r="G351" s="477"/>
    </row>
    <row r="352" spans="1:7">
      <c r="A352" s="57" t="s">
        <v>95</v>
      </c>
      <c r="B352" s="88"/>
      <c r="C352" s="4" t="s">
        <v>95</v>
      </c>
      <c r="D352" s="17"/>
      <c r="E352" s="607"/>
      <c r="G352" s="5"/>
    </row>
    <row r="353" spans="1:7">
      <c r="A353" s="57" t="s">
        <v>94</v>
      </c>
      <c r="B353" s="88"/>
      <c r="C353" s="4" t="s">
        <v>94</v>
      </c>
      <c r="D353" s="17"/>
      <c r="E353" s="607"/>
      <c r="F353" s="4" t="s">
        <v>96</v>
      </c>
      <c r="G353" s="17"/>
    </row>
    <row r="354" spans="1:7">
      <c r="A354" s="57" t="s">
        <v>97</v>
      </c>
      <c r="B354" s="88"/>
      <c r="C354" s="4" t="s">
        <v>97</v>
      </c>
      <c r="D354" s="17"/>
      <c r="E354" s="607"/>
      <c r="G354" s="5"/>
    </row>
    <row r="355" spans="1:7">
      <c r="A355" s="57" t="s">
        <v>98</v>
      </c>
      <c r="B355" s="88"/>
      <c r="C355" s="4" t="s">
        <v>98</v>
      </c>
      <c r="D355" s="17"/>
      <c r="E355" s="607"/>
      <c r="F355" s="4" t="s">
        <v>99</v>
      </c>
      <c r="G355" s="82"/>
    </row>
    <row r="356" spans="1:7">
      <c r="A356" s="57" t="s">
        <v>99</v>
      </c>
      <c r="B356" s="81"/>
      <c r="C356" s="4" t="s">
        <v>99</v>
      </c>
      <c r="D356" s="82"/>
      <c r="E356" s="607"/>
      <c r="G356" s="5"/>
    </row>
    <row r="357" spans="1:7">
      <c r="A357" s="57" t="s">
        <v>100</v>
      </c>
      <c r="B357" s="81"/>
      <c r="C357" s="4" t="s">
        <v>100</v>
      </c>
      <c r="D357" s="82"/>
      <c r="E357" s="607"/>
      <c r="F357" s="4" t="s">
        <v>100</v>
      </c>
      <c r="G357" s="82"/>
    </row>
    <row r="358" spans="1:7">
      <c r="A358" s="57" t="s">
        <v>91</v>
      </c>
      <c r="B358" s="81"/>
      <c r="C358" s="4" t="s">
        <v>91</v>
      </c>
      <c r="D358" s="82"/>
      <c r="E358" s="607"/>
      <c r="G358" s="5"/>
    </row>
    <row r="359" spans="1:7">
      <c r="A359" s="57" t="s">
        <v>101</v>
      </c>
      <c r="B359" s="15"/>
      <c r="C359" s="4" t="s">
        <v>101</v>
      </c>
      <c r="D359" s="17"/>
      <c r="E359" s="607"/>
      <c r="F359" s="4" t="s">
        <v>91</v>
      </c>
      <c r="G359" s="82"/>
    </row>
    <row r="360" spans="1:7">
      <c r="A360" s="14" t="s">
        <v>102</v>
      </c>
      <c r="B360" s="16"/>
      <c r="C360" s="14" t="s">
        <v>102</v>
      </c>
      <c r="D360" s="18"/>
      <c r="E360" s="608"/>
      <c r="F360" s="14"/>
      <c r="G360" s="34"/>
    </row>
  </sheetData>
  <sheetProtection algorithmName="SHA-512" hashValue="p+Wn1eipKNJE0+dxxEhiDDh00gSRVJEPua7GSpIkZwMHwwm1mVijV9DZ552uDeRS/iFSFLMzTck5Yy8qqs+imw==" saltValue="DXdcLG8gT5CNOMqbmA1uaA==" spinCount="100000" sheet="1" objects="1" scenarios="1" selectLockedCells="1"/>
  <protectedRanges>
    <protectedRange sqref="D61:G62 D133:G134 D85:G86 D1:G2 D145:G146 D13:G14 D49:G50 D73:G74 D97:G98 D157:G158 D109:G110 D25:G26 D121:G122 D37:G38 D169:G170 D241:G242 D313:G314 D265:G266 D325:G326 D193:G194 D229:G230 D253:G254 D277:G278 D337:G338 D289:G290 D205:G206 D301:G302 D217:G218 D349:G350 D181:G182" name="Range2"/>
    <protectedRange sqref="B1:B2 B73:B74 B157:B158 B13:B14 B121:B122 B37:B38 B49:B50 B61:B62 B25:B26 B85:B86 B145:B146 B97:B98 B109:B110 B133:B134 B169:B170 B253:B254 B337:B338 B193:B194 B301:B302 B217:B218 B229:B230 B241:B242 B205:B206 B265:B266 B325:B326 B277:B278 B289:B290 B313:B314 B349:B350 B181:B182" name="Range1"/>
  </protectedRanges>
  <mergeCells count="90">
    <mergeCell ref="E181:E192"/>
    <mergeCell ref="A183:B183"/>
    <mergeCell ref="C183:D183"/>
    <mergeCell ref="E337:E348"/>
    <mergeCell ref="A339:B339"/>
    <mergeCell ref="C339:D339"/>
    <mergeCell ref="E289:E300"/>
    <mergeCell ref="A291:B291"/>
    <mergeCell ref="C291:D291"/>
    <mergeCell ref="E301:E312"/>
    <mergeCell ref="A303:B303"/>
    <mergeCell ref="C303:D303"/>
    <mergeCell ref="E265:E276"/>
    <mergeCell ref="A267:B267"/>
    <mergeCell ref="C267:D267"/>
    <mergeCell ref="E277:E288"/>
    <mergeCell ref="E349:E360"/>
    <mergeCell ref="A351:B351"/>
    <mergeCell ref="C351:D351"/>
    <mergeCell ref="E313:E324"/>
    <mergeCell ref="A315:B315"/>
    <mergeCell ref="C315:D315"/>
    <mergeCell ref="E325:E336"/>
    <mergeCell ref="A327:B327"/>
    <mergeCell ref="C327:D327"/>
    <mergeCell ref="A279:B279"/>
    <mergeCell ref="C279:D279"/>
    <mergeCell ref="E241:E252"/>
    <mergeCell ref="A243:B243"/>
    <mergeCell ref="C243:D243"/>
    <mergeCell ref="E253:E264"/>
    <mergeCell ref="A255:B255"/>
    <mergeCell ref="C255:D255"/>
    <mergeCell ref="E217:E228"/>
    <mergeCell ref="A219:B219"/>
    <mergeCell ref="C219:D219"/>
    <mergeCell ref="E229:E240"/>
    <mergeCell ref="A231:B231"/>
    <mergeCell ref="C231:D231"/>
    <mergeCell ref="E193:E204"/>
    <mergeCell ref="A195:B195"/>
    <mergeCell ref="C195:D195"/>
    <mergeCell ref="E205:E216"/>
    <mergeCell ref="A207:B207"/>
    <mergeCell ref="C207:D207"/>
    <mergeCell ref="E49:E60"/>
    <mergeCell ref="E61:E72"/>
    <mergeCell ref="E73:E84"/>
    <mergeCell ref="E85:E96"/>
    <mergeCell ref="E169:E180"/>
    <mergeCell ref="E97:E108"/>
    <mergeCell ref="E109:E120"/>
    <mergeCell ref="E121:E132"/>
    <mergeCell ref="E133:E144"/>
    <mergeCell ref="E1:E12"/>
    <mergeCell ref="E13:E24"/>
    <mergeCell ref="E25:E36"/>
    <mergeCell ref="E37:E48"/>
    <mergeCell ref="A3:B3"/>
    <mergeCell ref="C3:D3"/>
    <mergeCell ref="C15:D15"/>
    <mergeCell ref="A15:B15"/>
    <mergeCell ref="A27:B27"/>
    <mergeCell ref="C27:D27"/>
    <mergeCell ref="A51:B51"/>
    <mergeCell ref="C51:D51"/>
    <mergeCell ref="C63:D63"/>
    <mergeCell ref="A63:B63"/>
    <mergeCell ref="C39:D39"/>
    <mergeCell ref="A39:B39"/>
    <mergeCell ref="A135:B135"/>
    <mergeCell ref="C135:D135"/>
    <mergeCell ref="A75:B75"/>
    <mergeCell ref="C75:D75"/>
    <mergeCell ref="C87:D87"/>
    <mergeCell ref="A87:B87"/>
    <mergeCell ref="A99:B99"/>
    <mergeCell ref="C99:D99"/>
    <mergeCell ref="A123:B123"/>
    <mergeCell ref="C123:D123"/>
    <mergeCell ref="A111:B111"/>
    <mergeCell ref="C111:D111"/>
    <mergeCell ref="A171:B171"/>
    <mergeCell ref="C171:D171"/>
    <mergeCell ref="E145:E156"/>
    <mergeCell ref="A147:B147"/>
    <mergeCell ref="C147:D147"/>
    <mergeCell ref="E157:E168"/>
    <mergeCell ref="A159:B159"/>
    <mergeCell ref="C159:D159"/>
  </mergeCells>
  <phoneticPr fontId="2" type="noConversion"/>
  <pageMargins left="0.5" right="0.5" top="1" bottom="0.75" header="0.5" footer="0.5"/>
  <pageSetup scale="79" orientation="portrait" horizontalDpi="4294967293" r:id="rId1"/>
  <headerFooter alignWithMargins="0">
    <oddHeader>&amp;C&amp;"Arial,Bold"&amp;14CadetteTrax&amp;"Arial,Regular"&amp;10
&amp;"Arial,Bold"&amp;12Parent Contact Info - &amp;D</oddHeader>
    <oddFooter>&amp;CPage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ADA29-F0E5-46E8-AE05-078F7C6C6A8C}">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Cadette_5</v>
      </c>
      <c r="U1" s="579" t="str">
        <f ca="1">MID(CELL("filename",A1),FIND(IF(ISERROR(FIND("]",CELL("filename",A1))),"$","]"),CELL("filename",A1))+1,256)</f>
        <v>Cadette_5</v>
      </c>
      <c r="V1" s="580"/>
      <c r="W1" s="581" t="str">
        <f ca="1">IF(T1&lt;&gt;"",T1,"")</f>
        <v>Cadette_5</v>
      </c>
    </row>
    <row r="2" spans="2:29" ht="12.95" customHeight="1">
      <c r="T2" s="403"/>
    </row>
    <row r="3" spans="2:29" ht="12.95" customHeight="1" thickBot="1"/>
    <row r="4" spans="2:29" ht="12.95" customHeight="1">
      <c r="B4" s="404"/>
      <c r="C4" s="405" t="s">
        <v>132</v>
      </c>
      <c r="D4" s="361" t="str">
        <f>IF(Badges!$H$10="A","/","")</f>
        <v/>
      </c>
      <c r="E4" s="361" t="str">
        <f>IF(Badges!$H$14="A","/","")</f>
        <v/>
      </c>
      <c r="F4" s="361" t="str">
        <f>IF(Badges!$H$18="A","/","")</f>
        <v/>
      </c>
      <c r="G4" s="361" t="str">
        <f>IF(Badges!$H$22="A","/","")</f>
        <v/>
      </c>
      <c r="H4" s="361" t="str">
        <f>IF(Badges!$H$26="A","/","")</f>
        <v/>
      </c>
      <c r="I4" s="362" t="str">
        <f>IF(Summary!$J$3="E","E","")</f>
        <v/>
      </c>
      <c r="J4" s="362" t="str">
        <f>IF(Summary!$K$3="Y","R","")</f>
        <v/>
      </c>
      <c r="K4" s="392" t="str">
        <f>IF(COUNT(S5:S7)=3,MAX(S5:S7),"")</f>
        <v/>
      </c>
      <c r="L4" s="406"/>
      <c r="M4" s="407" t="s">
        <v>1151</v>
      </c>
      <c r="N4" s="408"/>
      <c r="O4" s="408"/>
      <c r="P4" s="408"/>
      <c r="Q4" s="408"/>
      <c r="R4" s="409" t="s">
        <v>1189</v>
      </c>
      <c r="S4" s="363" t="str">
        <f>IF(Summary!$J$60="E","E","")</f>
        <v/>
      </c>
      <c r="T4" s="363" t="str">
        <f>IF(Summary!$K$60="Y","R","")</f>
        <v/>
      </c>
      <c r="U4" s="360"/>
      <c r="W4" s="573" t="str">
        <f>'Fun Patches'!C5</f>
        <v>&lt;LIST PATCH HERE&gt;</v>
      </c>
      <c r="X4" s="362" t="str">
        <f>IF(Summary!$J$132="E","E","")</f>
        <v/>
      </c>
      <c r="Y4" s="362" t="str">
        <f>IF(Summary!$K$132="Y","R","")</f>
        <v/>
      </c>
      <c r="AA4" s="336"/>
      <c r="AB4" s="337"/>
      <c r="AC4" s="338"/>
    </row>
    <row r="5" spans="2:29" ht="12.95" customHeight="1">
      <c r="B5" s="404"/>
      <c r="C5" s="410" t="s">
        <v>154</v>
      </c>
      <c r="D5" s="364" t="str">
        <f>IF(Badges!$H$33="A","/","")</f>
        <v/>
      </c>
      <c r="E5" s="364" t="str">
        <f>IF(Badges!$H$37="A","/","")</f>
        <v/>
      </c>
      <c r="F5" s="364" t="str">
        <f>IF(Badges!$H$41="A","/","")</f>
        <v/>
      </c>
      <c r="G5" s="364" t="str">
        <f>IF(Badges!$H$45="A","/","")</f>
        <v/>
      </c>
      <c r="H5" s="364" t="str">
        <f>IF(Badges!$H$49="A","/","")</f>
        <v/>
      </c>
      <c r="I5" s="365" t="str">
        <f>IF(Summary!$J$4="E","E","")</f>
        <v/>
      </c>
      <c r="J5" s="365" t="str">
        <f>IF(Summary!$K$4="Y","R","")</f>
        <v/>
      </c>
      <c r="L5" s="404"/>
      <c r="M5" s="411" t="s">
        <v>1190</v>
      </c>
      <c r="N5" s="412"/>
      <c r="O5" s="412"/>
      <c r="P5" s="412"/>
      <c r="Q5" s="412"/>
      <c r="R5" s="413"/>
      <c r="S5" s="365" t="str">
        <f>IF(Summary!$J$57="E","E","")</f>
        <v/>
      </c>
      <c r="T5" s="365" t="str">
        <f>IF(Summary!$K$57="Y","R","")</f>
        <v/>
      </c>
      <c r="U5" s="360"/>
      <c r="W5" s="573" t="str">
        <f>'Fun Patches'!C6</f>
        <v>&lt;LIST PATCH HERE&gt;</v>
      </c>
      <c r="X5" s="365" t="str">
        <f>IF(Summary!$J$133="E","E","")</f>
        <v/>
      </c>
      <c r="Y5" s="365" t="str">
        <f>IF(Summary!$K$133="Y","R","")</f>
        <v/>
      </c>
      <c r="AA5" s="336"/>
      <c r="AB5" s="337"/>
      <c r="AC5" s="338"/>
    </row>
    <row r="6" spans="2:29" ht="12.95" customHeight="1" thickBot="1">
      <c r="B6" s="404"/>
      <c r="C6" s="414" t="s">
        <v>174</v>
      </c>
      <c r="D6" s="366" t="str">
        <f>IF(Badges!$H$56="A","/","")</f>
        <v/>
      </c>
      <c r="E6" s="366" t="str">
        <f>IF(Badges!$H$60="A","/","")</f>
        <v/>
      </c>
      <c r="F6" s="366" t="str">
        <f>IF(Badges!$H$64="A","/","")</f>
        <v/>
      </c>
      <c r="G6" s="366" t="str">
        <f>IF(Badges!$H$68="A","/","")</f>
        <v/>
      </c>
      <c r="H6" s="366" t="str">
        <f>IF(Badges!$H$72="A","/","")</f>
        <v/>
      </c>
      <c r="I6" s="372" t="str">
        <f>IF(Summary!$J$5="E","E","")</f>
        <v/>
      </c>
      <c r="J6" s="372" t="str">
        <f>IF(Summary!$K$5="Y","R","")</f>
        <v/>
      </c>
      <c r="L6" s="404"/>
      <c r="M6" s="411" t="s">
        <v>1191</v>
      </c>
      <c r="N6" s="412"/>
      <c r="O6" s="412"/>
      <c r="P6" s="412"/>
      <c r="Q6" s="412"/>
      <c r="R6" s="413"/>
      <c r="S6" s="365" t="str">
        <f>IF(Summary!$J$58="E","E","")</f>
        <v/>
      </c>
      <c r="T6" s="365" t="str">
        <f>IF(Summary!$K$58="Y","R","")</f>
        <v/>
      </c>
      <c r="U6" s="360"/>
      <c r="W6" s="573" t="str">
        <f>'Fun Patches'!C7</f>
        <v>&lt;LIST PATCH HERE&gt;</v>
      </c>
      <c r="X6" s="365" t="str">
        <f>IF(Summary!$J$134="E","E","")</f>
        <v/>
      </c>
      <c r="Y6" s="365" t="str">
        <f>IF(Summary!$K$134="Y","R","")</f>
        <v/>
      </c>
      <c r="AA6" s="336"/>
      <c r="AB6" s="337"/>
      <c r="AC6" s="338"/>
    </row>
    <row r="7" spans="2:29" ht="12.95" customHeight="1" thickBot="1">
      <c r="B7" s="404"/>
      <c r="C7" s="415" t="s">
        <v>195</v>
      </c>
      <c r="D7" s="368" t="str">
        <f>IF(Badges!$H$79="A","/","")</f>
        <v/>
      </c>
      <c r="E7" s="368" t="str">
        <f>IF(Badges!$H$83="A","/","")</f>
        <v/>
      </c>
      <c r="F7" s="368" t="str">
        <f>IF(Badges!$H$87="A","/","")</f>
        <v/>
      </c>
      <c r="G7" s="368" t="str">
        <f>IF(Badges!$H$91="A","/","")</f>
        <v/>
      </c>
      <c r="H7" s="368" t="str">
        <f>IF(Badges!$H$95="A","/","")</f>
        <v/>
      </c>
      <c r="I7" s="362" t="str">
        <f>IF(Summary!$J$6="E","E","")</f>
        <v/>
      </c>
      <c r="J7" s="362" t="str">
        <f>IF(Summary!$K$6="Y","R","")</f>
        <v/>
      </c>
      <c r="L7" s="404"/>
      <c r="M7" s="416" t="s">
        <v>1192</v>
      </c>
      <c r="N7" s="417"/>
      <c r="O7" s="417"/>
      <c r="P7" s="417"/>
      <c r="Q7" s="417"/>
      <c r="R7" s="418"/>
      <c r="S7" s="367" t="str">
        <f>IF(Summary!$J$59="E","E","")</f>
        <v/>
      </c>
      <c r="T7" s="367" t="str">
        <f>IF(Summary!$K$59="Y","R","")</f>
        <v/>
      </c>
      <c r="U7" s="360" t="str">
        <f>IF(COUNTIF(S5:S7,"E")=3,"C"," ")</f>
        <v xml:space="preserve"> </v>
      </c>
      <c r="W7" s="573" t="str">
        <f>'Fun Patches'!C8</f>
        <v>&lt;LIST PATCH HERE&gt;</v>
      </c>
      <c r="X7" s="365" t="str">
        <f>IF(Summary!$J$135="E","E","")</f>
        <v/>
      </c>
      <c r="Y7" s="365" t="str">
        <f>IF(Summary!$K$135="Y","R","")</f>
        <v/>
      </c>
      <c r="AA7" s="336"/>
      <c r="AB7" s="337"/>
      <c r="AC7" s="338"/>
    </row>
    <row r="8" spans="2:29" ht="12.95" customHeight="1" thickBot="1">
      <c r="B8" s="404"/>
      <c r="C8" s="419" t="s">
        <v>237</v>
      </c>
      <c r="D8" s="366" t="str">
        <f>IF(Badges!$H$125="A","/","")</f>
        <v/>
      </c>
      <c r="E8" s="366" t="str">
        <f>IF(Badges!$H$129="A","/","")</f>
        <v/>
      </c>
      <c r="F8" s="366" t="str">
        <f>IF(Badges!$H$133="A","/","")</f>
        <v/>
      </c>
      <c r="G8" s="366" t="str">
        <f>IF(Badges!$H$137="A","/","")</f>
        <v/>
      </c>
      <c r="H8" s="366" t="str">
        <f>IF(Badges!$H$141="A","/","")</f>
        <v/>
      </c>
      <c r="I8" s="507" t="str">
        <f>IF(Summary!$J$8="E","E","")</f>
        <v/>
      </c>
      <c r="J8" s="508" t="str">
        <f>IF(Summary!$K$8="Y","R","")</f>
        <v/>
      </c>
      <c r="K8" s="392" t="str">
        <f>IF(COUNT(S9:S11)=3,MAX(S9:S11),"")</f>
        <v/>
      </c>
      <c r="L8" s="406"/>
      <c r="M8" s="420" t="s">
        <v>1153</v>
      </c>
      <c r="N8" s="421"/>
      <c r="O8" s="421"/>
      <c r="P8" s="421"/>
      <c r="Q8" s="421"/>
      <c r="R8" s="422" t="s">
        <v>1189</v>
      </c>
      <c r="S8" s="363" t="str">
        <f>IF(Summary!$J$65="E","E","")</f>
        <v/>
      </c>
      <c r="T8" s="363" t="str">
        <f>IF(Summary!$K$65="Y","R","")</f>
        <v/>
      </c>
      <c r="U8" s="360"/>
      <c r="W8" s="573" t="str">
        <f>'Fun Patches'!C9</f>
        <v>&lt;LIST PATCH HERE&gt;</v>
      </c>
      <c r="X8" s="365" t="str">
        <f>IF(Summary!$J$136="E","E","")</f>
        <v/>
      </c>
      <c r="Y8" s="365" t="str">
        <f>IF(Summary!$K$136="Y","R","")</f>
        <v/>
      </c>
      <c r="AA8" s="336"/>
      <c r="AB8" s="337"/>
      <c r="AC8" s="338"/>
    </row>
    <row r="9" spans="2:29" ht="12.95" customHeight="1">
      <c r="B9" s="404"/>
      <c r="C9" s="405" t="s">
        <v>281</v>
      </c>
      <c r="D9" s="368" t="str">
        <f>IF(Badges!$H$184="A","/","")</f>
        <v/>
      </c>
      <c r="E9" s="368" t="str">
        <f>IF(Badges!$H$188="A","/","")</f>
        <v/>
      </c>
      <c r="F9" s="368" t="str">
        <f>IF(Badges!$H$192="A","/","")</f>
        <v/>
      </c>
      <c r="G9" s="368" t="str">
        <f>IF(Badges!$H$196="A","/","")</f>
        <v/>
      </c>
      <c r="H9" s="368" t="str">
        <f>IF(Badges!$G$200="A","/","")</f>
        <v/>
      </c>
      <c r="I9" s="362" t="str">
        <f>IF(Summary!$J$11="E","E","")</f>
        <v/>
      </c>
      <c r="J9" s="362" t="str">
        <f>IF(Summary!$K$11="Y","R","")</f>
        <v/>
      </c>
      <c r="L9" s="404"/>
      <c r="M9" s="411" t="s">
        <v>959</v>
      </c>
      <c r="N9" s="412"/>
      <c r="O9" s="412"/>
      <c r="P9" s="412"/>
      <c r="Q9" s="412"/>
      <c r="R9" s="413"/>
      <c r="S9" s="365" t="str">
        <f>IF(Summary!$J$62="E","E","")</f>
        <v/>
      </c>
      <c r="T9" s="365" t="str">
        <f>IF(Summary!$K$62="Y","R","")</f>
        <v/>
      </c>
      <c r="U9" s="360"/>
      <c r="W9" s="573" t="str">
        <f>'Fun Patches'!C10</f>
        <v>&lt;LIST PATCH HERE&gt;</v>
      </c>
      <c r="X9" s="365" t="str">
        <f>IF(Summary!$J$137="E","E","")</f>
        <v/>
      </c>
      <c r="Y9" s="365" t="str">
        <f>IF(Summary!$K$137="Y","R","")</f>
        <v/>
      </c>
      <c r="AA9" s="336"/>
      <c r="AB9" s="337"/>
      <c r="AC9" s="338"/>
    </row>
    <row r="10" spans="2:29" ht="12.95" customHeight="1">
      <c r="B10" s="404"/>
      <c r="C10" s="410" t="s">
        <v>323</v>
      </c>
      <c r="D10" s="369" t="str">
        <f>IF(Badges!$H$230="A","/","")</f>
        <v/>
      </c>
      <c r="E10" s="369" t="str">
        <f>IF(Badges!$H$234="A","/","")</f>
        <v/>
      </c>
      <c r="F10" s="369" t="str">
        <f>IF(Badges!$H$238="A","/","")</f>
        <v/>
      </c>
      <c r="G10" s="369" t="str">
        <f>IF(Badges!$H$242="A","/","")</f>
        <v/>
      </c>
      <c r="H10" s="369" t="str">
        <f>IF(Badges!$G$246="A","/","")</f>
        <v/>
      </c>
      <c r="I10" s="365" t="str">
        <f>IF(Summary!$J$13="E","E","")</f>
        <v/>
      </c>
      <c r="J10" s="365" t="str">
        <f>IF(Summary!$K$13="Y","R","")</f>
        <v/>
      </c>
      <c r="L10" s="404"/>
      <c r="M10" s="411" t="s">
        <v>964</v>
      </c>
      <c r="N10" s="412"/>
      <c r="O10" s="412"/>
      <c r="P10" s="412"/>
      <c r="Q10" s="412"/>
      <c r="R10" s="413"/>
      <c r="S10" s="365" t="str">
        <f>IF(Summary!$J$63="E","E","")</f>
        <v/>
      </c>
      <c r="T10" s="365" t="str">
        <f>IF(Summary!$K$63="Y","R","")</f>
        <v/>
      </c>
      <c r="U10" s="360"/>
      <c r="W10" s="573" t="str">
        <f>'Fun Patches'!C11</f>
        <v>&lt;LIST PATCH HERE&gt;</v>
      </c>
      <c r="X10" s="365" t="str">
        <f>IF(Summary!$J$138="E","E","")</f>
        <v/>
      </c>
      <c r="Y10" s="365" t="str">
        <f>IF(Summary!$K$138="Y","R","")</f>
        <v/>
      </c>
      <c r="AA10" s="336"/>
      <c r="AB10" s="337"/>
      <c r="AC10" s="338"/>
    </row>
    <row r="11" spans="2:29" ht="12.95" customHeight="1" thickBot="1">
      <c r="B11" s="404"/>
      <c r="C11" s="410" t="s">
        <v>343</v>
      </c>
      <c r="D11" s="366" t="str">
        <f>IF(Badges!$H$253="A","/","")</f>
        <v/>
      </c>
      <c r="E11" s="366" t="str">
        <f>IF(Badges!$H$257="A","/","")</f>
        <v/>
      </c>
      <c r="F11" s="366" t="str">
        <f>IF(Badges!$H$261="A","/","")</f>
        <v/>
      </c>
      <c r="G11" s="366" t="str">
        <f>IF(Badges!$H$265="A","/","")</f>
        <v/>
      </c>
      <c r="H11" s="366" t="str">
        <f>IF(Badges!$H$269="A","/","")</f>
        <v/>
      </c>
      <c r="I11" s="372" t="str">
        <f>IF(Summary!$J$14="E","E","")</f>
        <v/>
      </c>
      <c r="J11" s="372" t="str">
        <f>IF(Summary!$K$14="Y","R","")</f>
        <v/>
      </c>
      <c r="L11" s="404"/>
      <c r="M11" s="416" t="s">
        <v>970</v>
      </c>
      <c r="N11" s="417"/>
      <c r="O11" s="417"/>
      <c r="P11" s="417"/>
      <c r="Q11" s="417"/>
      <c r="R11" s="418"/>
      <c r="S11" s="367" t="str">
        <f>IF(Summary!$J$64="E","E","")</f>
        <v/>
      </c>
      <c r="T11" s="367" t="str">
        <f>IF(Summary!$K$64="Y","R","")</f>
        <v/>
      </c>
      <c r="U11" s="360" t="str">
        <f>IF(COUNTIF(S9:S11,"E")=3,"C"," ")</f>
        <v xml:space="preserve"> </v>
      </c>
      <c r="W11" s="573" t="str">
        <f>'Fun Patches'!C12</f>
        <v>&lt;LIST PATCH HERE&gt;</v>
      </c>
      <c r="X11" s="365" t="str">
        <f>IF(Summary!$J$139="E","E","")</f>
        <v/>
      </c>
      <c r="Y11" s="365" t="str">
        <f>IF(Summary!$K$139="Y","R","")</f>
        <v/>
      </c>
      <c r="AA11" s="336"/>
      <c r="AB11" s="337"/>
      <c r="AC11" s="338"/>
    </row>
    <row r="12" spans="2:29" ht="12.95" customHeight="1">
      <c r="B12" s="404"/>
      <c r="C12" s="415" t="s">
        <v>364</v>
      </c>
      <c r="D12" s="368" t="str">
        <f>IF(Badges!$H$276="A","/","")</f>
        <v/>
      </c>
      <c r="E12" s="368" t="str">
        <f>IF(Badges!$H$280="A","/","")</f>
        <v/>
      </c>
      <c r="F12" s="368" t="str">
        <f>IF(Badges!$H$284="A","/","")</f>
        <v/>
      </c>
      <c r="G12" s="368" t="str">
        <f>IF(Badges!$H$288="A","/","")</f>
        <v/>
      </c>
      <c r="H12" s="368" t="str">
        <f>IF(Badges!$H$292="A","/","")</f>
        <v/>
      </c>
      <c r="I12" s="362" t="str">
        <f>IF(Summary!$J$15="E","E","")</f>
        <v/>
      </c>
      <c r="J12" s="362" t="str">
        <f>IF(Summary!$K$15="Y","R","")</f>
        <v/>
      </c>
      <c r="K12" s="392" t="str">
        <f>IF(COUNT(S13:S15)=3,MAX(S13:S15),"")</f>
        <v/>
      </c>
      <c r="L12" s="406"/>
      <c r="M12" s="420" t="s">
        <v>1154</v>
      </c>
      <c r="N12" s="421"/>
      <c r="O12" s="421"/>
      <c r="P12" s="421"/>
      <c r="Q12" s="421"/>
      <c r="R12" s="422" t="s">
        <v>1189</v>
      </c>
      <c r="S12" s="363" t="str">
        <f>IF(Summary!$J$70="E","E","")</f>
        <v/>
      </c>
      <c r="T12" s="363" t="str">
        <f>IF(Summary!$K$70="Y","R","")</f>
        <v/>
      </c>
      <c r="U12" s="360"/>
      <c r="W12" s="573" t="str">
        <f>'Fun Patches'!C13</f>
        <v>&lt;LIST PATCH HERE&gt;</v>
      </c>
      <c r="X12" s="365" t="str">
        <f>IF(Summary!$J$140="E","E","")</f>
        <v/>
      </c>
      <c r="Y12" s="365" t="str">
        <f>IF(Summary!$K$140="Y","R","")</f>
        <v/>
      </c>
      <c r="AA12" s="336"/>
      <c r="AB12" s="337"/>
      <c r="AC12" s="338"/>
    </row>
    <row r="13" spans="2:29" ht="12.95" customHeight="1" thickBot="1">
      <c r="B13" s="404"/>
      <c r="C13" s="419" t="s">
        <v>385</v>
      </c>
      <c r="D13" s="366" t="str">
        <f>IF(Badges!$H$299="A","/","")</f>
        <v/>
      </c>
      <c r="E13" s="366" t="str">
        <f>IF(Badges!$H$303="A","/","")</f>
        <v/>
      </c>
      <c r="F13" s="366" t="str">
        <f>IF(Badges!$H$307="A","/","")</f>
        <v/>
      </c>
      <c r="G13" s="366" t="str">
        <f>IF(Badges!$H$311="A","/","")</f>
        <v/>
      </c>
      <c r="H13" s="366" t="str">
        <f>IF(Badges!$H$315="A","/","")</f>
        <v/>
      </c>
      <c r="I13" s="372" t="str">
        <f>IF(Summary!$J$16="E","E","")</f>
        <v/>
      </c>
      <c r="J13" s="372" t="str">
        <f>IF(Summary!$K$16="Y","R","")</f>
        <v/>
      </c>
      <c r="L13" s="404"/>
      <c r="M13" s="411" t="s">
        <v>986</v>
      </c>
      <c r="N13" s="412"/>
      <c r="O13" s="412"/>
      <c r="P13" s="412"/>
      <c r="Q13" s="412"/>
      <c r="R13" s="413"/>
      <c r="S13" s="365" t="str">
        <f>IF(Summary!$J$67="E","E","")</f>
        <v/>
      </c>
      <c r="T13" s="365" t="str">
        <f>IF(Summary!$K$67="Y","R","")</f>
        <v/>
      </c>
      <c r="U13" s="360"/>
      <c r="W13" s="573" t="str">
        <f>'Fun Patches'!C14</f>
        <v>&lt;LIST PATCH HERE&gt;</v>
      </c>
      <c r="X13" s="365" t="str">
        <f>IF(Summary!$J$141="E","E","")</f>
        <v/>
      </c>
      <c r="Y13" s="365" t="str">
        <f>IF(Summary!$K$141="Y","R","")</f>
        <v/>
      </c>
      <c r="AA13" s="336"/>
      <c r="AB13" s="337"/>
      <c r="AC13" s="338"/>
    </row>
    <row r="14" spans="2:29" ht="12.95" customHeight="1">
      <c r="B14" s="404"/>
      <c r="C14" s="410" t="s">
        <v>406</v>
      </c>
      <c r="D14" s="368" t="str">
        <f>IF(Badges!$H$322="A","/","")</f>
        <v/>
      </c>
      <c r="E14" s="368" t="str">
        <f>IF(Badges!$H$326="A","/","")</f>
        <v/>
      </c>
      <c r="F14" s="368" t="str">
        <f>IF(Badges!$H$330="A","/","")</f>
        <v/>
      </c>
      <c r="G14" s="368" t="str">
        <f>IF(Badges!$H$334="A","/","")</f>
        <v/>
      </c>
      <c r="H14" s="368" t="str">
        <f>IF(Badges!$H$338="A","/","")</f>
        <v/>
      </c>
      <c r="I14" s="362" t="str">
        <f>IF(Summary!$J$17="E","E","")</f>
        <v/>
      </c>
      <c r="J14" s="362" t="str">
        <f>IF(Summary!$K$17="Y","R","")</f>
        <v/>
      </c>
      <c r="L14" s="404"/>
      <c r="M14" s="411" t="s">
        <v>987</v>
      </c>
      <c r="N14" s="412"/>
      <c r="O14" s="412"/>
      <c r="P14" s="412"/>
      <c r="Q14" s="412"/>
      <c r="R14" s="413"/>
      <c r="S14" s="365" t="str">
        <f>IF(Summary!$J$68="E","E","")</f>
        <v/>
      </c>
      <c r="T14" s="365" t="str">
        <f>IF(Summary!$K$68="Y","R","")</f>
        <v/>
      </c>
      <c r="U14" s="360"/>
      <c r="W14" s="573" t="str">
        <f>'Fun Patches'!C15</f>
        <v>&lt;LIST PATCH HERE&gt;</v>
      </c>
      <c r="X14" s="365" t="str">
        <f>IF(Summary!$J$142="E","E","")</f>
        <v/>
      </c>
      <c r="Y14" s="365" t="str">
        <f>IF(Summary!$K$142="Y","R","")</f>
        <v/>
      </c>
      <c r="AA14" s="336"/>
      <c r="AB14" s="337"/>
      <c r="AC14" s="338"/>
    </row>
    <row r="15" spans="2:29" ht="12.95" customHeight="1" thickBot="1">
      <c r="B15" s="404"/>
      <c r="C15" s="410" t="s">
        <v>427</v>
      </c>
      <c r="D15" s="369" t="str">
        <f>IF(Badges!$H$345="A","/","")</f>
        <v/>
      </c>
      <c r="E15" s="369" t="str">
        <f>IF(Badges!$H$349="A","/","")</f>
        <v/>
      </c>
      <c r="F15" s="369" t="str">
        <f>IF(Badges!$H$353="A","/","")</f>
        <v/>
      </c>
      <c r="G15" s="369" t="str">
        <f>IF(Badges!$H$357="A","/","")</f>
        <v/>
      </c>
      <c r="H15" s="369" t="str">
        <f>IF(Badges!$H$361="A","/","")</f>
        <v/>
      </c>
      <c r="I15" s="365" t="str">
        <f>IF(Summary!$J$18="E","E","")</f>
        <v/>
      </c>
      <c r="J15" s="365" t="str">
        <f>IF(Summary!$K$18="Y","R","")</f>
        <v/>
      </c>
      <c r="L15" s="404"/>
      <c r="M15" s="416" t="s">
        <v>988</v>
      </c>
      <c r="N15" s="417"/>
      <c r="O15" s="417"/>
      <c r="P15" s="417"/>
      <c r="Q15" s="417"/>
      <c r="R15" s="418"/>
      <c r="S15" s="367" t="str">
        <f>IF(Summary!$J$69="E","E","")</f>
        <v/>
      </c>
      <c r="T15" s="367" t="str">
        <f>IF(Summary!$K$69="Y","R","")</f>
        <v/>
      </c>
      <c r="U15" s="360" t="str">
        <f>IF(COUNTIF(S13:S15,"E")=3,"C"," ")</f>
        <v xml:space="preserve"> </v>
      </c>
      <c r="W15" s="573" t="str">
        <f>'Fun Patches'!C16</f>
        <v>&lt;LIST PATCH HERE&gt;</v>
      </c>
      <c r="X15" s="365" t="str">
        <f>IF(Summary!$J$143="E","E","")</f>
        <v/>
      </c>
      <c r="Y15" s="365" t="str">
        <f>IF(Summary!$K$143="Y","R","")</f>
        <v/>
      </c>
      <c r="AA15" s="336"/>
      <c r="AB15" s="337"/>
      <c r="AC15" s="338"/>
    </row>
    <row r="16" spans="2:29" ht="12.95" customHeight="1" thickBot="1">
      <c r="B16" s="404"/>
      <c r="C16" s="410" t="s">
        <v>469</v>
      </c>
      <c r="D16" s="366" t="str">
        <f>IF(Badges!$H$391="A","/","")</f>
        <v/>
      </c>
      <c r="E16" s="366" t="str">
        <f>IF(Badges!$H$395="A","/","")</f>
        <v/>
      </c>
      <c r="F16" s="366" t="str">
        <f>IF(Badges!$H$399="A","/","")</f>
        <v/>
      </c>
      <c r="G16" s="366" t="str">
        <f>IF(Badges!$H$403="A","/","")</f>
        <v/>
      </c>
      <c r="H16" s="366" t="str">
        <f>IF(Badges!$H$407="A","/","")</f>
        <v/>
      </c>
      <c r="I16" s="372" t="str">
        <f>IF(Summary!$J$20="E","E","")</f>
        <v/>
      </c>
      <c r="J16" s="372" t="str">
        <f>IF(Summary!$K$20="Y","R","")</f>
        <v/>
      </c>
      <c r="K16" s="392" t="str">
        <f>IF(COUNT(S17:S20)=4,MAX(S17:S20),"")</f>
        <v/>
      </c>
      <c r="L16" s="406"/>
      <c r="M16" s="420" t="s">
        <v>1155</v>
      </c>
      <c r="N16" s="421"/>
      <c r="O16" s="421"/>
      <c r="P16" s="421"/>
      <c r="Q16" s="421"/>
      <c r="R16" s="422" t="s">
        <v>1189</v>
      </c>
      <c r="S16" s="363" t="str">
        <f>IF(Summary!$J$73="E","E","")</f>
        <v/>
      </c>
      <c r="T16" s="363" t="str">
        <f>IF(Summary!$K$73="Y","R","")</f>
        <v/>
      </c>
      <c r="U16" s="360"/>
      <c r="W16" s="573" t="str">
        <f>'Fun Patches'!C17</f>
        <v>&lt;LIST PATCH HERE&gt;</v>
      </c>
      <c r="X16" s="365" t="str">
        <f>IF(Summary!$J$144="E","E","")</f>
        <v/>
      </c>
      <c r="Y16" s="365" t="str">
        <f>IF(Summary!$K$144="Y","R","")</f>
        <v/>
      </c>
      <c r="AA16" s="336"/>
      <c r="AB16" s="337"/>
      <c r="AC16" s="338"/>
    </row>
    <row r="17" spans="2:29" ht="12.95" customHeight="1">
      <c r="B17" s="404"/>
      <c r="C17" s="415" t="s">
        <v>490</v>
      </c>
      <c r="D17" s="368" t="str">
        <f>IF(Badges!$H$414="A","/","")</f>
        <v/>
      </c>
      <c r="E17" s="368" t="str">
        <f>IF(Badges!$H$418="A","/","")</f>
        <v/>
      </c>
      <c r="F17" s="368" t="str">
        <f>IF(Badges!$H$422="A","/","")</f>
        <v/>
      </c>
      <c r="G17" s="368" t="str">
        <f>IF(Badges!$H$426="A","/","")</f>
        <v/>
      </c>
      <c r="H17" s="368" t="str">
        <f>IF(Badges!$H$430="A","/","")</f>
        <v/>
      </c>
      <c r="I17" s="362" t="str">
        <f>IF(Summary!$J$21="E","E","")</f>
        <v/>
      </c>
      <c r="J17" s="362" t="str">
        <f>IF(Summary!$K$21="Y","R","")</f>
        <v/>
      </c>
      <c r="L17" s="404"/>
      <c r="M17" s="423" t="s">
        <v>1156</v>
      </c>
      <c r="N17" s="369" t="str">
        <f>IF(Badges!$H$542="A","/","")</f>
        <v/>
      </c>
      <c r="O17" s="369" t="str">
        <f>IF(Badges!$H$546="A","/","")</f>
        <v/>
      </c>
      <c r="P17" s="369" t="str">
        <f>IF(Badges!$H$550="A","/","")</f>
        <v/>
      </c>
      <c r="Q17" s="369" t="str">
        <f>IF(Badges!$H$554="A","/","")</f>
        <v/>
      </c>
      <c r="R17" s="369" t="str">
        <f>IF(Badges!$H$558="A","/","")</f>
        <v/>
      </c>
      <c r="S17" s="365" t="str">
        <f>IF(Summary!$J$27="E","E","")</f>
        <v/>
      </c>
      <c r="T17" s="365" t="str">
        <f>IF(Summary!$K$27="Y","R","")</f>
        <v/>
      </c>
      <c r="U17" s="360"/>
      <c r="W17" s="573" t="str">
        <f>'Fun Patches'!C18</f>
        <v>&lt;LIST PATCH HERE&gt;</v>
      </c>
      <c r="X17" s="365" t="str">
        <f>IF(Summary!$J$145="E","E","")</f>
        <v/>
      </c>
      <c r="Y17" s="365" t="str">
        <f>IF(Summary!$K$145="Y","R","")</f>
        <v/>
      </c>
      <c r="AA17" s="336"/>
      <c r="AB17" s="337"/>
      <c r="AC17" s="338"/>
    </row>
    <row r="18" spans="2:29" ht="12.95" customHeight="1" thickBot="1">
      <c r="B18" s="404"/>
      <c r="C18" s="419" t="s">
        <v>510</v>
      </c>
      <c r="D18" s="366" t="str">
        <f>IF(Badges!$H$437="A","/","")</f>
        <v/>
      </c>
      <c r="E18" s="366" t="str">
        <f>IF(Badges!$H$441="A","/","")</f>
        <v/>
      </c>
      <c r="F18" s="366" t="str">
        <f>IF(Badges!$H$445="A","/","")</f>
        <v/>
      </c>
      <c r="G18" s="366" t="str">
        <f>IF(Badges!$H$449="A","/","")</f>
        <v/>
      </c>
      <c r="H18" s="366" t="str">
        <f>IF(Badges!$H$453="A","/","")</f>
        <v/>
      </c>
      <c r="I18" s="372" t="str">
        <f>IF(Summary!$J$22="E","E","")</f>
        <v/>
      </c>
      <c r="J18" s="372" t="str">
        <f>IF(Summary!$K$22="Y","R","")</f>
        <v/>
      </c>
      <c r="L18" s="404"/>
      <c r="M18" s="423" t="s">
        <v>1157</v>
      </c>
      <c r="N18" s="369" t="str">
        <f>IF(Badges!$H$815="A","/","")</f>
        <v/>
      </c>
      <c r="O18" s="369" t="str">
        <f>IF(Badges!$H$819="A","/","")</f>
        <v/>
      </c>
      <c r="P18" s="369" t="str">
        <f>IF(Badges!$H$823="A","/","")</f>
        <v/>
      </c>
      <c r="Q18" s="369" t="str">
        <f>IF(Badges!$H$827="A","/","")</f>
        <v/>
      </c>
      <c r="R18" s="369" t="str">
        <f>IF(Badges!$H$831="A","/","")</f>
        <v/>
      </c>
      <c r="S18" s="365" t="str">
        <f>IF(Summary!$J$40="E","E","")</f>
        <v/>
      </c>
      <c r="T18" s="365" t="str">
        <f>IF(Summary!$K$40="Y","R","")</f>
        <v/>
      </c>
      <c r="U18" s="360"/>
      <c r="W18" s="573" t="str">
        <f>'Fun Patches'!C19</f>
        <v>&lt;LIST PATCH HERE&gt;</v>
      </c>
      <c r="X18" s="365" t="str">
        <f>IF(Summary!$J$146="E","E","")</f>
        <v/>
      </c>
      <c r="Y18" s="365" t="str">
        <f>IF(Summary!$K$146="Y","R","")</f>
        <v/>
      </c>
      <c r="AA18" s="336"/>
      <c r="AB18" s="337"/>
      <c r="AC18" s="338"/>
    </row>
    <row r="19" spans="2:29" ht="12.95" customHeight="1">
      <c r="B19" s="404"/>
      <c r="C19" s="410" t="s">
        <v>531</v>
      </c>
      <c r="D19" s="368" t="str">
        <f>IF(Badges!$H$460="A","/","")</f>
        <v/>
      </c>
      <c r="E19" s="368" t="str">
        <f>IF(Badges!$H$464="A","/","")</f>
        <v/>
      </c>
      <c r="F19" s="368" t="str">
        <f>IF(Badges!$H$468="A","/","")</f>
        <v/>
      </c>
      <c r="G19" s="368" t="str">
        <f>IF(Badges!$H$472="A","/","")</f>
        <v/>
      </c>
      <c r="H19" s="368" t="str">
        <f>IF(Badges!$H$476="A","/","")</f>
        <v/>
      </c>
      <c r="I19" s="362" t="str">
        <f>IF(Summary!$J$23="E","E","")</f>
        <v/>
      </c>
      <c r="J19" s="362" t="str">
        <f>IF(Summary!$K$23="Y","R","")</f>
        <v/>
      </c>
      <c r="L19" s="404"/>
      <c r="M19" s="411" t="s">
        <v>1158</v>
      </c>
      <c r="N19" s="369" t="str">
        <f>IF(Badges!$H$588="A","/","")</f>
        <v/>
      </c>
      <c r="O19" s="369" t="str">
        <f>IF(Badges!$H$592="A","/","")</f>
        <v/>
      </c>
      <c r="P19" s="369" t="str">
        <f>IF(Badges!$H$596="A","/","")</f>
        <v/>
      </c>
      <c r="Q19" s="369" t="str">
        <f>IF(Badges!$H$600="A","/","")</f>
        <v/>
      </c>
      <c r="R19" s="369" t="str">
        <f>IF(Badges!$H$604="A","/","")</f>
        <v/>
      </c>
      <c r="S19" s="365" t="str">
        <f>IF(Summary!$J$29="E","E","")</f>
        <v/>
      </c>
      <c r="T19" s="365" t="str">
        <f>IF(Summary!$K$29="Y","R","")</f>
        <v/>
      </c>
      <c r="U19" s="360"/>
      <c r="W19" s="573" t="str">
        <f>'Fun Patches'!C20</f>
        <v>&lt;LIST PATCH HERE&gt;</v>
      </c>
      <c r="X19" s="365" t="str">
        <f>IF(Summary!$J$147="E","E","")</f>
        <v/>
      </c>
      <c r="Y19" s="365" t="str">
        <f>IF(Summary!$K$147="Y","R","")</f>
        <v/>
      </c>
      <c r="AA19" s="336"/>
      <c r="AB19" s="337"/>
      <c r="AC19" s="338"/>
    </row>
    <row r="20" spans="2:29" ht="12.95" customHeight="1" thickBot="1">
      <c r="B20" s="404"/>
      <c r="C20" s="410" t="s">
        <v>563</v>
      </c>
      <c r="D20" s="369" t="str">
        <f>IF(Badges!$H$496="A","/","")</f>
        <v/>
      </c>
      <c r="E20" s="369" t="str">
        <f>IF(Badges!$H$500="A","/","")</f>
        <v/>
      </c>
      <c r="F20" s="369" t="str">
        <f>IF(Badges!$H$504="A","/","")</f>
        <v/>
      </c>
      <c r="G20" s="369" t="str">
        <f>IF(Badges!$H$508="A","/","")</f>
        <v/>
      </c>
      <c r="H20" s="369" t="str">
        <f>IF(Badges!$H$512="A","/","")</f>
        <v/>
      </c>
      <c r="I20" s="365" t="str">
        <f>IF(Summary!$J$25="E","E","")</f>
        <v/>
      </c>
      <c r="J20" s="365" t="str">
        <f>IF(Summary!$K$25="Y","R","")</f>
        <v/>
      </c>
      <c r="L20" s="404"/>
      <c r="M20" s="416" t="s">
        <v>1159</v>
      </c>
      <c r="N20" s="417"/>
      <c r="O20" s="417"/>
      <c r="P20" s="417"/>
      <c r="Q20" s="417"/>
      <c r="R20" s="418"/>
      <c r="S20" s="367" t="str">
        <f>IF(Summary!$J$72="E","E","")</f>
        <v/>
      </c>
      <c r="T20" s="367" t="str">
        <f>IF(Summary!$K$72="Y","R","")</f>
        <v/>
      </c>
      <c r="U20" s="360" t="str">
        <f>IF(COUNTIF(S17:S20,"E")=4,"C"," ")</f>
        <v xml:space="preserve"> </v>
      </c>
      <c r="W20" s="573" t="str">
        <f>'Fun Patches'!C21</f>
        <v>&lt;LIST PATCH HERE&gt;</v>
      </c>
      <c r="X20" s="365" t="str">
        <f>IF(Summary!$J$148="E","E","")</f>
        <v/>
      </c>
      <c r="Y20" s="365" t="str">
        <f>IF(Summary!$K$148="Y","R","")</f>
        <v/>
      </c>
      <c r="AA20" s="336"/>
      <c r="AB20" s="337"/>
      <c r="AC20" s="338"/>
    </row>
    <row r="21" spans="2:29" ht="12.95" customHeight="1" thickBot="1">
      <c r="B21" s="404"/>
      <c r="C21" s="410" t="s">
        <v>584</v>
      </c>
      <c r="D21" s="366" t="str">
        <f>IF(Badges!$H$519="A","/","")</f>
        <v/>
      </c>
      <c r="E21" s="366" t="str">
        <f>IF(Badges!$H$523="A","/","")</f>
        <v/>
      </c>
      <c r="F21" s="366" t="str">
        <f>IF(Badges!$H$527="A","/","")</f>
        <v/>
      </c>
      <c r="G21" s="366" t="str">
        <f>IF(Badges!$H$531="A","/","")</f>
        <v/>
      </c>
      <c r="H21" s="366" t="str">
        <f>IF(Badges!$H$535="A","/","")</f>
        <v/>
      </c>
      <c r="I21" s="372" t="str">
        <f>IF(Summary!$J$26="E","E","")</f>
        <v/>
      </c>
      <c r="J21" s="372" t="str">
        <f>IF(Summary!$K$26="Y","R","")</f>
        <v/>
      </c>
      <c r="K21" s="392" t="str">
        <f>IF(COUNT(S22:S23)=2,MAX(S22:S23),"")</f>
        <v/>
      </c>
      <c r="L21" s="406"/>
      <c r="M21" s="420" t="s">
        <v>995</v>
      </c>
      <c r="N21" s="421"/>
      <c r="O21" s="421"/>
      <c r="P21" s="421"/>
      <c r="Q21" s="421"/>
      <c r="R21" s="422" t="s">
        <v>1189</v>
      </c>
      <c r="S21" s="363" t="str">
        <f>IF(Summary!$J$77="E","E","")</f>
        <v/>
      </c>
      <c r="T21" s="363" t="str">
        <f>IF(Summary!$K$77="Y","R","")</f>
        <v/>
      </c>
      <c r="U21" s="360"/>
      <c r="W21" s="573" t="str">
        <f>'Fun Patches'!C22</f>
        <v>&lt;LIST PATCH HERE&gt;</v>
      </c>
      <c r="X21" s="365" t="str">
        <f>IF(Summary!$J$149="E","E","")</f>
        <v/>
      </c>
      <c r="Y21" s="365" t="str">
        <f>IF(Summary!$K$149="Y","R","")</f>
        <v/>
      </c>
      <c r="AA21" s="336"/>
      <c r="AB21" s="337"/>
      <c r="AC21" s="338"/>
    </row>
    <row r="22" spans="2:29" ht="12.95" customHeight="1">
      <c r="B22" s="404"/>
      <c r="C22" s="415" t="s">
        <v>626</v>
      </c>
      <c r="D22" s="368" t="str">
        <f>IF(Badges!$H$565="A","/","")</f>
        <v/>
      </c>
      <c r="E22" s="368" t="str">
        <f>IF(Badges!$H$569="A","/","")</f>
        <v/>
      </c>
      <c r="F22" s="368" t="str">
        <f>IF(Badges!$H$573="A","/","")</f>
        <v/>
      </c>
      <c r="G22" s="368" t="str">
        <f>IF(Badges!$H$577="A","/","")</f>
        <v/>
      </c>
      <c r="H22" s="368" t="str">
        <f>IF(Badges!$H$581="A","/","")</f>
        <v/>
      </c>
      <c r="I22" s="362" t="str">
        <f>IF(Summary!$J$28="E","E","")</f>
        <v/>
      </c>
      <c r="J22" s="362" t="str">
        <f>IF(Summary!$K$28="Y","R","")</f>
        <v/>
      </c>
      <c r="L22" s="404"/>
      <c r="M22" s="411" t="s">
        <v>995</v>
      </c>
      <c r="N22" s="412"/>
      <c r="O22" s="412"/>
      <c r="P22" s="412"/>
      <c r="Q22" s="412"/>
      <c r="R22" s="413"/>
      <c r="S22" s="365" t="str">
        <f>IF(Summary!$J$75="E","E","")</f>
        <v/>
      </c>
      <c r="T22" s="365" t="str">
        <f>IF(Summary!$K$75="Y","R","")</f>
        <v/>
      </c>
      <c r="U22" s="360" t="str">
        <f>IF(COUNTIF(S22:S23,"E")=2,"C"," ")</f>
        <v xml:space="preserve"> </v>
      </c>
      <c r="W22" s="573" t="str">
        <f>'Fun Patches'!C23</f>
        <v>&lt;LIST PATCH HERE&gt;</v>
      </c>
      <c r="X22" s="365" t="str">
        <f>IF(Summary!$J$150="E","E","")</f>
        <v/>
      </c>
      <c r="Y22" s="365" t="str">
        <f>IF(Summary!$K$150="Y","R","")</f>
        <v/>
      </c>
      <c r="AA22" s="336"/>
      <c r="AB22" s="337"/>
      <c r="AC22" s="338"/>
    </row>
    <row r="23" spans="2:29" ht="12.95" customHeight="1" thickBot="1">
      <c r="B23" s="404"/>
      <c r="C23" s="419" t="s">
        <v>668</v>
      </c>
      <c r="D23" s="366" t="str">
        <f>IF(Badges!$H$611="A","/","")</f>
        <v/>
      </c>
      <c r="E23" s="366" t="str">
        <f>IF(Badges!$H$615="A","/","")</f>
        <v/>
      </c>
      <c r="F23" s="366" t="str">
        <f>IF(Badges!$H$619="A","/","")</f>
        <v/>
      </c>
      <c r="G23" s="366" t="str">
        <f>IF(Badges!$H$623="A","/","")</f>
        <v/>
      </c>
      <c r="H23" s="366" t="str">
        <f>IF(Badges!$H$627="A","/","")</f>
        <v/>
      </c>
      <c r="I23" s="372" t="str">
        <f>IF(Summary!$J$30="E","E","")</f>
        <v/>
      </c>
      <c r="J23" s="372" t="str">
        <f>IF(Summary!$K$30="Y","R","")</f>
        <v/>
      </c>
      <c r="L23" s="404"/>
      <c r="M23" s="416" t="s">
        <v>1159</v>
      </c>
      <c r="N23" s="417"/>
      <c r="O23" s="417"/>
      <c r="P23" s="417"/>
      <c r="Q23" s="417"/>
      <c r="R23" s="418"/>
      <c r="S23" s="367" t="str">
        <f>IF(Summary!$J$76="E","E","")</f>
        <v/>
      </c>
      <c r="T23" s="367" t="str">
        <f>IF(Summary!$K$76="Y","R","")</f>
        <v/>
      </c>
      <c r="U23" s="360" t="str">
        <f>IF(COUNTIF(S25:S26,"E")=2,"C"," ")</f>
        <v xml:space="preserve"> </v>
      </c>
      <c r="W23" s="573" t="str">
        <f>'Fun Patches'!C24</f>
        <v>&lt;LIST PATCH HERE&gt;</v>
      </c>
      <c r="X23" s="365" t="str">
        <f>IF(Summary!$J$151="E","E","")</f>
        <v/>
      </c>
      <c r="Y23" s="365" t="str">
        <f>IF(Summary!$K$151="Y","R","")</f>
        <v/>
      </c>
      <c r="AA23" s="336"/>
      <c r="AB23" s="337"/>
      <c r="AC23" s="338"/>
    </row>
    <row r="24" spans="2:29" ht="12.95" customHeight="1">
      <c r="B24" s="404"/>
      <c r="C24" s="410" t="s">
        <v>689</v>
      </c>
      <c r="D24" s="368" t="str">
        <f>IF(Badges!$H$634="A","/","")</f>
        <v/>
      </c>
      <c r="E24" s="368" t="str">
        <f>IF(Badges!$H$638="A","/","")</f>
        <v/>
      </c>
      <c r="F24" s="368" t="str">
        <f>IF(Badges!$H$642="A","/","")</f>
        <v/>
      </c>
      <c r="G24" s="368" t="str">
        <f>IF(Badges!$H$646="A","/","")</f>
        <v/>
      </c>
      <c r="H24" s="368" t="str">
        <f>IF(Badges!$H$650="A","/","")</f>
        <v/>
      </c>
      <c r="I24" s="362" t="str">
        <f>IF(Summary!$J$31="E","E","")</f>
        <v/>
      </c>
      <c r="J24" s="362" t="str">
        <f>IF(Summary!$K$31="Y","R","")</f>
        <v/>
      </c>
      <c r="K24" s="392" t="str">
        <f>IF(COUNT(S25:S26)=2,MAX(S25:S26),"")</f>
        <v/>
      </c>
      <c r="L24" s="406"/>
      <c r="M24" s="407" t="s">
        <v>1003</v>
      </c>
      <c r="N24" s="408"/>
      <c r="O24" s="408"/>
      <c r="P24" s="408"/>
      <c r="Q24" s="408"/>
      <c r="R24" s="422" t="s">
        <v>1189</v>
      </c>
      <c r="S24" s="363" t="str">
        <f>IF(Summary!$J$80="E","E","")</f>
        <v/>
      </c>
      <c r="T24" s="363" t="str">
        <f>IF(Summary!$K$80="Y","R","")</f>
        <v/>
      </c>
      <c r="U24" s="360" t="str">
        <f>IF(COUNTIF(S28:S29,"E")=2,"C"," ")</f>
        <v xml:space="preserve"> </v>
      </c>
      <c r="W24" s="573" t="str">
        <f>'Fun Patches'!C25</f>
        <v>&lt;LIST PATCH HERE&gt;</v>
      </c>
      <c r="X24" s="365" t="str">
        <f>IF(Summary!$J$152="E","E","")</f>
        <v/>
      </c>
      <c r="Y24" s="365" t="str">
        <f>IF(Summary!$K$152="Y","R","")</f>
        <v/>
      </c>
      <c r="AA24" s="336"/>
      <c r="AB24" s="337"/>
      <c r="AC24" s="338"/>
    </row>
    <row r="25" spans="2:29" ht="12.95" customHeight="1">
      <c r="B25" s="404"/>
      <c r="C25" s="410" t="s">
        <v>710</v>
      </c>
      <c r="D25" s="369" t="str">
        <f>IF(Badges!$H$657="A","/","")</f>
        <v/>
      </c>
      <c r="E25" s="369" t="str">
        <f>IF(Badges!$H$661="A","/","")</f>
        <v/>
      </c>
      <c r="F25" s="369" t="str">
        <f>IF(Badges!$H$665="A","/","")</f>
        <v/>
      </c>
      <c r="G25" s="369" t="str">
        <f>IF(Badges!$H$669="A","/","")</f>
        <v/>
      </c>
      <c r="H25" s="369" t="str">
        <f>IF(Badges!$H$673="A","/","")</f>
        <v/>
      </c>
      <c r="I25" s="365" t="str">
        <f>IF(Summary!$J$32="E","E","")</f>
        <v/>
      </c>
      <c r="J25" s="365" t="str">
        <f>IF(Summary!$K$32="Y","R","")</f>
        <v/>
      </c>
      <c r="L25" s="404"/>
      <c r="M25" s="411" t="s">
        <v>1003</v>
      </c>
      <c r="N25" s="412"/>
      <c r="O25" s="412"/>
      <c r="P25" s="412"/>
      <c r="Q25" s="412"/>
      <c r="R25" s="413"/>
      <c r="S25" s="365" t="str">
        <f>IF(Summary!$J$78="E","E","")</f>
        <v/>
      </c>
      <c r="T25" s="365" t="str">
        <f>IF(Summary!$K$78="Y","R","")</f>
        <v/>
      </c>
      <c r="U25" s="716" t="s">
        <v>1197</v>
      </c>
      <c r="W25" s="573" t="str">
        <f>'Fun Patches'!C26</f>
        <v>&lt;LIST PATCH HERE&gt;</v>
      </c>
      <c r="X25" s="365" t="str">
        <f>IF(Summary!$J$153="E","E","")</f>
        <v/>
      </c>
      <c r="Y25" s="365" t="str">
        <f>IF(Summary!$K$153="Y","R","")</f>
        <v/>
      </c>
      <c r="AA25" s="336"/>
      <c r="AB25" s="337"/>
      <c r="AC25" s="338"/>
    </row>
    <row r="26" spans="2:29" ht="12.95" customHeight="1" thickBot="1">
      <c r="B26" s="404"/>
      <c r="C26" s="410" t="s">
        <v>1193</v>
      </c>
      <c r="D26" s="366" t="str">
        <f>IF(Badges!$H$161="A","/","")</f>
        <v/>
      </c>
      <c r="E26" s="366" t="str">
        <f>IF(Badges!$H$165="A","/","")</f>
        <v/>
      </c>
      <c r="F26" s="366" t="str">
        <f>IF(Badges!$H$169="A","/","")</f>
        <v/>
      </c>
      <c r="G26" s="366" t="str">
        <f>IF(Badges!$H$173="A","/","")</f>
        <v/>
      </c>
      <c r="H26" s="366" t="str">
        <f>IF(Badges!$H$177="A","/","")</f>
        <v/>
      </c>
      <c r="I26" s="372" t="str">
        <f>IF(Summary!$J$10="E","E","")</f>
        <v/>
      </c>
      <c r="J26" s="372" t="str">
        <f>IF(Summary!$K$10="Y","R","")</f>
        <v/>
      </c>
      <c r="L26" s="404"/>
      <c r="M26" s="416" t="s">
        <v>1159</v>
      </c>
      <c r="N26" s="417"/>
      <c r="O26" s="417"/>
      <c r="P26" s="417"/>
      <c r="Q26" s="417"/>
      <c r="R26" s="418"/>
      <c r="S26" s="367" t="str">
        <f>IF(Summary!$J$79="E","E","")</f>
        <v/>
      </c>
      <c r="T26" s="367" t="str">
        <f>IF(Summary!$K$79="Y","R","")</f>
        <v/>
      </c>
      <c r="U26" s="716"/>
      <c r="W26" s="573" t="str">
        <f>'Fun Patches'!C27</f>
        <v>&lt;LIST PATCH HERE&gt;</v>
      </c>
      <c r="X26" s="365" t="str">
        <f>IF(Summary!$J$154="E","E","")</f>
        <v/>
      </c>
      <c r="Y26" s="365" t="str">
        <f>IF(Summary!$K$154="Y","R","")</f>
        <v/>
      </c>
      <c r="AA26" s="336"/>
      <c r="AB26" s="337"/>
      <c r="AC26" s="338"/>
    </row>
    <row r="27" spans="2:29" ht="12.95" customHeight="1">
      <c r="B27" s="404"/>
      <c r="C27" s="415" t="s">
        <v>1194</v>
      </c>
      <c r="D27" s="368" t="str">
        <f>IF(Badges!$H$680="A","/","")</f>
        <v/>
      </c>
      <c r="E27" s="368" t="str">
        <f>IF(Badges!$H$684="A","/","")</f>
        <v/>
      </c>
      <c r="F27" s="368" t="str">
        <f>IF(Badges!$H$688="A","/","")</f>
        <v/>
      </c>
      <c r="G27" s="368" t="str">
        <f>IF(Badges!$H$692="A","/","")</f>
        <v/>
      </c>
      <c r="H27" s="368" t="str">
        <f>IF(Badges!$H$696="A","/","")</f>
        <v/>
      </c>
      <c r="I27" s="362" t="str">
        <f>IF(Summary!$J$33="E","E","")</f>
        <v/>
      </c>
      <c r="J27" s="362" t="str">
        <f>IF(Summary!$K$33="Y","R","")</f>
        <v/>
      </c>
      <c r="K27" s="392" t="str">
        <f>IF(COUNT(S28:S29)=2,MAX(S28:S29),"")</f>
        <v/>
      </c>
      <c r="L27" s="406"/>
      <c r="M27" s="407" t="s">
        <v>1009</v>
      </c>
      <c r="N27" s="408"/>
      <c r="O27" s="408"/>
      <c r="P27" s="408"/>
      <c r="Q27" s="408"/>
      <c r="R27" s="422" t="s">
        <v>1189</v>
      </c>
      <c r="S27" s="363" t="str">
        <f>IF(Summary!$J$83="E","E","")</f>
        <v/>
      </c>
      <c r="T27" s="363" t="str">
        <f>IF(Summary!$K$83="Y","R","")</f>
        <v/>
      </c>
      <c r="U27" s="716"/>
      <c r="W27" s="573" t="str">
        <f>'Fun Patches'!C28</f>
        <v>&lt;LIST PATCH HERE&gt;</v>
      </c>
      <c r="X27" s="365" t="str">
        <f>IF(Summary!$J$155="E","E","")</f>
        <v/>
      </c>
      <c r="Y27" s="365" t="str">
        <f>IF(Summary!$K$155="Y","R","")</f>
        <v/>
      </c>
      <c r="AA27" s="336"/>
      <c r="AB27" s="337"/>
      <c r="AC27" s="338"/>
    </row>
    <row r="28" spans="2:29" ht="12.95" customHeight="1" thickBot="1">
      <c r="B28" s="404"/>
      <c r="C28" s="419" t="s">
        <v>730</v>
      </c>
      <c r="D28" s="366" t="str">
        <f>IF(Badges!$H$703="A","/","")</f>
        <v/>
      </c>
      <c r="E28" s="366" t="str">
        <f>IF(Badges!$H$707="A","/","")</f>
        <v/>
      </c>
      <c r="F28" s="366" t="str">
        <f>IF(Badges!$H$711="A","/","")</f>
        <v/>
      </c>
      <c r="G28" s="366" t="str">
        <f>IF(Badges!$H$715="A","/","")</f>
        <v/>
      </c>
      <c r="H28" s="366" t="str">
        <f>IF(Badges!$H$719="A","/","")</f>
        <v/>
      </c>
      <c r="I28" s="372" t="str">
        <f>IF(Summary!$J$34="E","E","")</f>
        <v/>
      </c>
      <c r="J28" s="372" t="str">
        <f>IF(Summary!$K$34="Y","R","")</f>
        <v/>
      </c>
      <c r="L28" s="404"/>
      <c r="M28" s="411" t="s">
        <v>1009</v>
      </c>
      <c r="N28" s="412"/>
      <c r="O28" s="412"/>
      <c r="P28" s="412"/>
      <c r="Q28" s="412"/>
      <c r="R28" s="413"/>
      <c r="S28" s="365" t="str">
        <f>IF(Summary!$J$81="E","E","")</f>
        <v/>
      </c>
      <c r="T28" s="365" t="str">
        <f>IF(Summary!$K$81="Y","R","")</f>
        <v/>
      </c>
      <c r="U28" s="716"/>
      <c r="W28" s="573" t="str">
        <f>'Fun Patches'!C29</f>
        <v>&lt;LIST PATCH HERE&gt;</v>
      </c>
      <c r="X28" s="365" t="str">
        <f>IF(Summary!$J$156="E","E","")</f>
        <v/>
      </c>
      <c r="Y28" s="365" t="str">
        <f>IF(Summary!$K$156="Y","R","")</f>
        <v/>
      </c>
      <c r="AA28" s="336"/>
      <c r="AB28" s="337"/>
      <c r="AC28" s="338"/>
    </row>
    <row r="29" spans="2:29" ht="12.95" customHeight="1" thickBot="1">
      <c r="B29" s="404"/>
      <c r="C29" s="410" t="s">
        <v>751</v>
      </c>
      <c r="D29" s="368" t="str">
        <f>IF(Badges!$H$726="A","/","")</f>
        <v/>
      </c>
      <c r="E29" s="368" t="str">
        <f>IF(Badges!$H$730="A","/","")</f>
        <v/>
      </c>
      <c r="F29" s="368" t="str">
        <f>IF(Badges!$H$734="A","/","")</f>
        <v/>
      </c>
      <c r="G29" s="368" t="str">
        <f>IF(Badges!$H$738="A","/","")</f>
        <v/>
      </c>
      <c r="H29" s="368" t="str">
        <f>IF(Badges!$H$742="A","/","")</f>
        <v/>
      </c>
      <c r="I29" s="363" t="str">
        <f>IF(Summary!$J$35="E","E","")</f>
        <v/>
      </c>
      <c r="J29" s="362" t="str">
        <f>IF(Summary!$K$35="Y","R","")</f>
        <v/>
      </c>
      <c r="L29" s="404"/>
      <c r="M29" s="424" t="s">
        <v>1159</v>
      </c>
      <c r="N29" s="425"/>
      <c r="O29" s="425"/>
      <c r="P29" s="425"/>
      <c r="Q29" s="425"/>
      <c r="R29" s="426"/>
      <c r="S29" s="367" t="str">
        <f>IF(Summary!$J$82="E","E","")</f>
        <v/>
      </c>
      <c r="T29" s="367" t="str">
        <f>IF(Summary!$K$82="Y","R","")</f>
        <v/>
      </c>
      <c r="U29" s="716"/>
      <c r="W29" s="573" t="str">
        <f>'Fun Patches'!C30</f>
        <v>&lt;LIST PATCH HERE&gt;</v>
      </c>
      <c r="X29" s="365" t="str">
        <f>IF(Summary!$J$157="E","E","")</f>
        <v/>
      </c>
      <c r="Y29" s="365" t="str">
        <f>IF(Summary!$K$157="Y","R","")</f>
        <v/>
      </c>
      <c r="AA29" s="336"/>
      <c r="AB29" s="337"/>
      <c r="AC29" s="338"/>
    </row>
    <row r="30" spans="2:29" ht="12.95" customHeight="1">
      <c r="B30" s="404"/>
      <c r="C30" s="410" t="s">
        <v>772</v>
      </c>
      <c r="D30" s="369" t="str">
        <f>IF(Badges!$H$745="C","/","")</f>
        <v/>
      </c>
      <c r="E30" s="369" t="str">
        <f>IF(Badges!$H$746="C","/","")</f>
        <v/>
      </c>
      <c r="F30" s="369" t="str">
        <f>IF(Badges!$H$747="C","/","")</f>
        <v/>
      </c>
      <c r="G30" s="369" t="str">
        <f>IF(Badges!$H$748="C","/","")</f>
        <v/>
      </c>
      <c r="H30" s="369" t="str">
        <f>IF(Badges!$H$749="C","/","")</f>
        <v/>
      </c>
      <c r="I30" s="365" t="str">
        <f>IF(Summary!$J$36="E","E","")</f>
        <v/>
      </c>
      <c r="J30" s="365" t="str">
        <f>IF(Summary!$K$36="Y","R","")</f>
        <v/>
      </c>
      <c r="L30" s="495"/>
      <c r="M30" s="495"/>
      <c r="N30" s="496"/>
      <c r="O30" s="496"/>
      <c r="P30" s="496"/>
      <c r="Q30" s="496"/>
      <c r="R30" s="496"/>
      <c r="S30" s="571"/>
      <c r="T30" s="571"/>
      <c r="U30" s="716"/>
      <c r="W30" s="573" t="str">
        <f>'Fun Patches'!C31</f>
        <v>&lt;LIST PATCH HERE&gt;</v>
      </c>
      <c r="X30" s="365" t="str">
        <f>IF(Summary!$J$158="E","E","")</f>
        <v/>
      </c>
      <c r="Y30" s="365" t="str">
        <f>IF(Summary!$K$158="Y","R","")</f>
        <v/>
      </c>
      <c r="AA30" s="336"/>
      <c r="AB30" s="337"/>
      <c r="AC30" s="338"/>
    </row>
    <row r="31" spans="2:29" ht="12.95" customHeight="1" thickBot="1">
      <c r="B31" s="404"/>
      <c r="C31" s="414" t="s">
        <v>1195</v>
      </c>
      <c r="D31" s="366" t="str">
        <f>IF(Badges!$H$769="A","/","")</f>
        <v/>
      </c>
      <c r="E31" s="366" t="str">
        <f>IF(Badges!$H$773="A","/","")</f>
        <v/>
      </c>
      <c r="F31" s="366" t="str">
        <f>IF(Badges!$H$777="A","/","")</f>
        <v/>
      </c>
      <c r="G31" s="366" t="str">
        <f>IF(Badges!$H$781="A","/","")</f>
        <v/>
      </c>
      <c r="H31" s="366" t="str">
        <f>IF(Badges!$H$785="A","/","")</f>
        <v/>
      </c>
      <c r="I31" s="372" t="str">
        <f>IF(Summary!$J$38="E","E","")</f>
        <v/>
      </c>
      <c r="J31" s="372" t="str">
        <f>IF(Summary!$K$38="Y","R","")</f>
        <v/>
      </c>
      <c r="N31" s="401"/>
      <c r="O31" s="401"/>
      <c r="P31" s="401"/>
      <c r="Q31" s="401"/>
      <c r="R31" s="401"/>
      <c r="U31" s="716"/>
      <c r="W31" s="573" t="str">
        <f>'Fun Patches'!C32</f>
        <v>&lt;LIST PATCH HERE&gt;</v>
      </c>
      <c r="X31" s="365" t="str">
        <f>IF(Summary!$J$159="E","E","")</f>
        <v/>
      </c>
      <c r="Y31" s="365" t="str">
        <f>IF(Summary!$K$159="Y","R","")</f>
        <v/>
      </c>
      <c r="AA31" s="336"/>
      <c r="AB31" s="337"/>
      <c r="AC31" s="338"/>
    </row>
    <row r="32" spans="2:29" ht="12.95" customHeight="1">
      <c r="B32" s="404"/>
      <c r="C32" s="415" t="s">
        <v>1196</v>
      </c>
      <c r="D32" s="368" t="str">
        <f>IF(Badges!$H$792="A","/","")</f>
        <v/>
      </c>
      <c r="E32" s="368" t="str">
        <f>IF(Badges!$H$796="A","/","")</f>
        <v/>
      </c>
      <c r="F32" s="368" t="str">
        <f>IF(Badges!$H$800="A","/","")</f>
        <v/>
      </c>
      <c r="G32" s="368" t="str">
        <f>IF(Badges!$H$804="A","/","")</f>
        <v/>
      </c>
      <c r="H32" s="368" t="str">
        <f>IF(Badges!$H$808="A","/","")</f>
        <v/>
      </c>
      <c r="I32" s="362" t="str">
        <f>IF(Summary!$J$39="E","E","")</f>
        <v/>
      </c>
      <c r="J32" s="362" t="str">
        <f>IF(Summary!$K$39="Y","R","")</f>
        <v/>
      </c>
      <c r="L32" s="404"/>
      <c r="M32" s="405" t="s">
        <v>216</v>
      </c>
      <c r="N32" s="361" t="str">
        <f>IF(Badges!$H$102="A","/","")</f>
        <v/>
      </c>
      <c r="O32" s="361" t="str">
        <f>IF(Badges!$H$106="A","/","")</f>
        <v/>
      </c>
      <c r="P32" s="361" t="str">
        <f>IF(Badges!$H$110="A","/","")</f>
        <v/>
      </c>
      <c r="Q32" s="361" t="str">
        <f>IF(Badges!$H$114="A","/","")</f>
        <v/>
      </c>
      <c r="R32" s="361" t="str">
        <f>IF(Badges!$H$118="A","/","")</f>
        <v/>
      </c>
      <c r="S32" s="370" t="str">
        <f>IF(Summary!$J$7="E","E","")</f>
        <v/>
      </c>
      <c r="T32" s="370" t="str">
        <f>IF(Summary!$K$7="Y","R","")</f>
        <v/>
      </c>
      <c r="U32" s="716"/>
      <c r="W32" s="573" t="str">
        <f>'Fun Patches'!C33</f>
        <v>&lt;LIST PATCH HERE&gt;</v>
      </c>
      <c r="X32" s="365" t="str">
        <f>IF(Summary!$J$160="E","E","")</f>
        <v/>
      </c>
      <c r="Y32" s="365" t="str">
        <f>IF(Summary!$K$160="Y","R","")</f>
        <v/>
      </c>
      <c r="AA32" s="336"/>
      <c r="AB32" s="337"/>
      <c r="AC32" s="338"/>
    </row>
    <row r="33" spans="2:29" ht="12.95" customHeight="1" thickBot="1">
      <c r="B33" s="404"/>
      <c r="C33" s="419" t="s">
        <v>818</v>
      </c>
      <c r="D33" s="366" t="str">
        <f>IF(Badges!$H$838="A","/","")</f>
        <v/>
      </c>
      <c r="E33" s="366" t="str">
        <f>IF(Badges!$H$842="A","/","")</f>
        <v/>
      </c>
      <c r="F33" s="366" t="str">
        <f>IF(Badges!$H$846="A","/","")</f>
        <v/>
      </c>
      <c r="G33" s="366" t="str">
        <f>IF(Badges!$H$850="A","/","")</f>
        <v/>
      </c>
      <c r="H33" s="366" t="str">
        <f>IF(Badges!$H$854="A","/","")</f>
        <v/>
      </c>
      <c r="I33" s="372" t="str">
        <f>IF(Summary!$J$41="E","E","")</f>
        <v/>
      </c>
      <c r="J33" s="372" t="str">
        <f>IF(Summary!$K$41="Y","R","")</f>
        <v/>
      </c>
      <c r="L33" s="404"/>
      <c r="M33" s="410" t="s">
        <v>302</v>
      </c>
      <c r="N33" s="364" t="str">
        <f>IF(Badges!$H$207="A","/","")</f>
        <v/>
      </c>
      <c r="O33" s="364" t="str">
        <f>IF(Badges!$H$211="A","/","")</f>
        <v/>
      </c>
      <c r="P33" s="364" t="str">
        <f>IF(Badges!$H$215="A","/","")</f>
        <v/>
      </c>
      <c r="Q33" s="364" t="str">
        <f>IF(Badges!$H$219="A","/","")</f>
        <v/>
      </c>
      <c r="R33" s="364" t="str">
        <f>IF(Badges!$G$223="A","/","")</f>
        <v/>
      </c>
      <c r="S33" s="370" t="str">
        <f>IF(Summary!$J$12="E","E","")</f>
        <v/>
      </c>
      <c r="T33" s="370" t="str">
        <f>IF(Summary!$K$12="Y","R","")</f>
        <v/>
      </c>
      <c r="U33" s="716"/>
      <c r="W33" s="573" t="str">
        <f>'Fun Patches'!C34</f>
        <v>&lt;LIST PATCH HERE&gt;</v>
      </c>
      <c r="X33" s="365" t="str">
        <f>IF(Summary!$J$161="E","E","")</f>
        <v/>
      </c>
      <c r="Y33" s="365" t="str">
        <f>IF(Summary!$K$161="Y","R","")</f>
        <v/>
      </c>
      <c r="AA33" s="336"/>
      <c r="AB33" s="337"/>
      <c r="AC33" s="338"/>
    </row>
    <row r="34" spans="2:29" ht="12.95" customHeight="1" thickBot="1">
      <c r="B34" s="404"/>
      <c r="C34" s="414" t="s">
        <v>838</v>
      </c>
      <c r="D34" s="439" t="str">
        <f>IF(Badges!$H$861="A","/","")</f>
        <v/>
      </c>
      <c r="E34" s="439" t="str">
        <f>IF(Badges!$H$865="A","/","")</f>
        <v/>
      </c>
      <c r="F34" s="439" t="str">
        <f>IF(Badges!$H$869="A","/","")</f>
        <v/>
      </c>
      <c r="G34" s="439" t="str">
        <f>IF(Badges!$H$873="A","/","")</f>
        <v/>
      </c>
      <c r="H34" s="439" t="str">
        <f>IF(Badges!$H$877="A","/","")</f>
        <v/>
      </c>
      <c r="I34" s="362" t="str">
        <f>IF(Summary!$J$42="E","E","")</f>
        <v/>
      </c>
      <c r="J34" s="362" t="str">
        <f>IF(Summary!$K$42="Y","R","")</f>
        <v/>
      </c>
      <c r="L34" s="404"/>
      <c r="M34" s="419" t="s">
        <v>448</v>
      </c>
      <c r="N34" s="359" t="str">
        <f>IF(Badges!$H$368="A","/","")</f>
        <v/>
      </c>
      <c r="O34" s="359" t="str">
        <f>IF(Badges!$H$372="A","/","")</f>
        <v/>
      </c>
      <c r="P34" s="359" t="str">
        <f>IF(Badges!$H$376="A","/","")</f>
        <v/>
      </c>
      <c r="Q34" s="359" t="str">
        <f>IF(Badges!$H$380="A","/","")</f>
        <v/>
      </c>
      <c r="R34" s="359" t="str">
        <f>IF(Badges!$H$384="A","/","")</f>
        <v/>
      </c>
      <c r="S34" s="367" t="str">
        <f>IF(Summary!$J$19="E","E","")</f>
        <v/>
      </c>
      <c r="T34" s="367" t="str">
        <f>IF(Summary!$K$19="Y","R","")</f>
        <v/>
      </c>
      <c r="U34" s="716"/>
      <c r="W34" s="573" t="str">
        <f>'Fun Patches'!C35</f>
        <v>&lt;LIST PATCH HERE&gt;</v>
      </c>
      <c r="X34" s="365" t="str">
        <f>IF(Summary!$J$162="E","E","")</f>
        <v/>
      </c>
      <c r="Y34" s="365" t="str">
        <f>IF(Summary!$K$162="Y","R","")</f>
        <v/>
      </c>
      <c r="AA34" s="336"/>
      <c r="AB34" s="337"/>
      <c r="AC34" s="338"/>
    </row>
    <row r="35" spans="2:29" ht="12.95" customHeight="1">
      <c r="L35" s="404"/>
      <c r="M35" s="430" t="s">
        <v>249</v>
      </c>
      <c r="N35" s="361" t="str">
        <f>IF(Badges!$H$146="A","/","")</f>
        <v/>
      </c>
      <c r="O35" s="361" t="str">
        <f>IF(Badges!$H$148="A","/","")</f>
        <v/>
      </c>
      <c r="P35" s="361" t="str">
        <f>IF(Badges!$H$150="A","/","")</f>
        <v/>
      </c>
      <c r="Q35" s="361" t="str">
        <f>IF(Badges!$H$152="A","/","")</f>
        <v/>
      </c>
      <c r="R35" s="361" t="str">
        <f>IF(Badges!$H$154="A","/","")</f>
        <v/>
      </c>
      <c r="S35" s="370" t="str">
        <f>IF(Summary!$J$9="E","E","")</f>
        <v/>
      </c>
      <c r="T35" s="370" t="str">
        <f>IF(Summary!$K$9="Y","R","")</f>
        <v/>
      </c>
      <c r="U35" s="716"/>
      <c r="W35" s="573" t="str">
        <f>'Fun Patches'!C36</f>
        <v>&lt;LIST PATCH HERE&gt;</v>
      </c>
      <c r="X35" s="365" t="str">
        <f>IF(Summary!$J$163="E","E","")</f>
        <v/>
      </c>
      <c r="Y35" s="365" t="str">
        <f>IF(Summary!$K$163="Y","R","")</f>
        <v/>
      </c>
      <c r="AA35" s="336"/>
      <c r="AB35" s="337"/>
      <c r="AC35" s="338"/>
    </row>
    <row r="36" spans="2:29" ht="12.95" customHeight="1">
      <c r="L36" s="404"/>
      <c r="M36" s="423" t="s">
        <v>552</v>
      </c>
      <c r="N36" s="364" t="str">
        <f>IF(Badges!$H$481="A","/","")</f>
        <v/>
      </c>
      <c r="O36" s="364" t="str">
        <f>IF(Badges!$H$483="A","/","")</f>
        <v/>
      </c>
      <c r="P36" s="364" t="str">
        <f>IF(Badges!$H$485="A","/","")</f>
        <v/>
      </c>
      <c r="Q36" s="364" t="str">
        <f>IF(Badges!$H$487="A","/","")</f>
        <v/>
      </c>
      <c r="R36" s="364" t="str">
        <f>IF(Badges!$H$489="A","/","")</f>
        <v/>
      </c>
      <c r="S36" s="370" t="str">
        <f>IF(Summary!$J$24="E","E","")</f>
        <v/>
      </c>
      <c r="T36" s="370" t="str">
        <f>IF(Summary!$K$24="Y","R","")</f>
        <v/>
      </c>
      <c r="U36" s="716"/>
      <c r="W36" s="573" t="str">
        <f>'Fun Patches'!C37</f>
        <v>&lt;LIST PATCH HERE&gt;</v>
      </c>
      <c r="X36" s="365" t="str">
        <f>IF(Summary!$J$164="E","E","")</f>
        <v/>
      </c>
      <c r="Y36" s="365" t="str">
        <f>IF(Summary!$K$164="Y","R","")</f>
        <v/>
      </c>
      <c r="AA36" s="336"/>
      <c r="AB36" s="337"/>
      <c r="AC36" s="338"/>
    </row>
    <row r="37" spans="2:29" ht="12.95" customHeight="1" thickBot="1">
      <c r="B37" s="404"/>
      <c r="C37" s="430" t="s">
        <v>1162</v>
      </c>
      <c r="D37" s="361" t="str">
        <f>IF(Badges!$H$883="C","/","")</f>
        <v/>
      </c>
      <c r="E37" s="361" t="str">
        <f>IF(Badges!$H$884="C","/","")</f>
        <v/>
      </c>
      <c r="F37" s="361" t="str">
        <f>IF(Badges!$H$885="C","/","")</f>
        <v/>
      </c>
      <c r="G37" s="361" t="str">
        <f>IF(Badges!$H$886="C","/","")</f>
        <v/>
      </c>
      <c r="H37" s="361" t="str">
        <f>IF(Badges!$H$887="C","/","")</f>
        <v/>
      </c>
      <c r="I37" s="370" t="str">
        <f>IF(Summary!$J$44="E","E","")</f>
        <v/>
      </c>
      <c r="J37" s="370" t="str">
        <f>IF(Summary!$K$44="Y","R","")</f>
        <v/>
      </c>
      <c r="L37" s="404"/>
      <c r="M37" s="431" t="s">
        <v>775</v>
      </c>
      <c r="N37" s="359" t="str">
        <f>IF(Badges!$H$754="A","/","")</f>
        <v/>
      </c>
      <c r="O37" s="359" t="str">
        <f>IF(Badges!$H$756="A","/","")</f>
        <v/>
      </c>
      <c r="P37" s="359" t="str">
        <f>IF(Badges!$H$758="A","/","")</f>
        <v/>
      </c>
      <c r="Q37" s="359" t="str">
        <f>IF(Badges!$H$760="A","/","")</f>
        <v/>
      </c>
      <c r="R37" s="359" t="str">
        <f>IF(Badges!$H$762="A","/","")</f>
        <v/>
      </c>
      <c r="S37" s="371" t="str">
        <f>IF(Summary!$J$37="E","E","")</f>
        <v/>
      </c>
      <c r="T37" s="371" t="str">
        <f>IF(Summary!$K$37="Y","R","")</f>
        <v/>
      </c>
      <c r="U37" s="716"/>
      <c r="W37" s="573" t="str">
        <f>'Fun Patches'!C38</f>
        <v>&lt;LIST PATCH HERE&gt;</v>
      </c>
      <c r="X37" s="365" t="str">
        <f>IF(Summary!$J$165="E","E","")</f>
        <v/>
      </c>
      <c r="Y37" s="365" t="str">
        <f>IF(Summary!$K$165="Y","R","")</f>
        <v/>
      </c>
      <c r="AA37" s="336"/>
      <c r="AB37" s="337"/>
      <c r="AC37" s="338"/>
    </row>
    <row r="38" spans="2:29" ht="12.95" customHeight="1">
      <c r="B38" s="404"/>
      <c r="C38" s="423" t="s">
        <v>1163</v>
      </c>
      <c r="D38" s="361" t="str">
        <f>IF(Badges!$H$890="C","/","")</f>
        <v/>
      </c>
      <c r="E38" s="361" t="str">
        <f>IF(Badges!$H$891="C","/","")</f>
        <v/>
      </c>
      <c r="F38" s="361" t="str">
        <f>IF(Badges!$H$892="C","/","")</f>
        <v/>
      </c>
      <c r="G38" s="361" t="str">
        <f>IF(Badges!$H$893="C","/","")</f>
        <v/>
      </c>
      <c r="H38" s="361" t="str">
        <f>IF(Badges!$H$894="C","/","")</f>
        <v/>
      </c>
      <c r="I38" s="370" t="str">
        <f>IF(Summary!$J$45="E","E","")</f>
        <v/>
      </c>
      <c r="J38" s="370" t="str">
        <f>IF(Summary!$K$45="Y","R","")</f>
        <v/>
      </c>
      <c r="S38" s="427"/>
      <c r="T38" s="427"/>
      <c r="U38" s="716"/>
      <c r="W38" s="573" t="str">
        <f>'Fun Patches'!C39</f>
        <v>&lt;LIST PATCH HERE&gt;</v>
      </c>
      <c r="X38" s="365" t="str">
        <f>IF(Summary!$J$166="E","E","")</f>
        <v/>
      </c>
      <c r="Y38" s="365" t="str">
        <f>IF(Summary!$K$166="Y","R","")</f>
        <v/>
      </c>
      <c r="AA38" s="336"/>
      <c r="AB38" s="337"/>
      <c r="AC38" s="338"/>
    </row>
    <row r="39" spans="2:29" ht="12.95" customHeight="1" thickBot="1">
      <c r="B39" s="404"/>
      <c r="C39" s="432" t="s">
        <v>1164</v>
      </c>
      <c r="D39" s="359" t="str">
        <f>IF(Badges!$H$897="C","/","")</f>
        <v/>
      </c>
      <c r="E39" s="359" t="str">
        <f>IF(Badges!$H$898="C","/","")</f>
        <v/>
      </c>
      <c r="F39" s="359" t="str">
        <f>IF(Badges!$H$899="C","/","")</f>
        <v/>
      </c>
      <c r="G39" s="359" t="str">
        <f>IF(Badges!$H$900="C","/","")</f>
        <v/>
      </c>
      <c r="H39" s="359" t="str">
        <f>IF(Badges!$H$901="C","/","")</f>
        <v/>
      </c>
      <c r="I39" s="367" t="str">
        <f>IF(Summary!$J$46="E","E","")</f>
        <v/>
      </c>
      <c r="J39" s="367" t="str">
        <f>IF(Summary!$K$46="Y","R","")</f>
        <v/>
      </c>
      <c r="S39" s="427"/>
      <c r="T39" s="427"/>
      <c r="U39" s="716"/>
      <c r="W39" s="573" t="str">
        <f>'Fun Patches'!C40</f>
        <v>&lt;LIST PATCH HERE&gt;</v>
      </c>
      <c r="X39" s="365" t="str">
        <f>IF(Summary!$J$167="E","E","")</f>
        <v/>
      </c>
      <c r="Y39" s="365" t="str">
        <f>IF(Summary!$K$167="Y","R","")</f>
        <v/>
      </c>
      <c r="AA39" s="336"/>
      <c r="AB39" s="337"/>
      <c r="AC39" s="338"/>
    </row>
    <row r="40" spans="2:29" ht="12.95" customHeight="1">
      <c r="B40" s="404"/>
      <c r="C40" s="430" t="s">
        <v>1165</v>
      </c>
      <c r="D40" s="361" t="str">
        <f>IF(Badges!$H$905="C","/","")</f>
        <v/>
      </c>
      <c r="E40" s="361" t="str">
        <f>IF(Badges!$H$906="C","/","")</f>
        <v/>
      </c>
      <c r="F40" s="361" t="str">
        <f>IF(Badges!$H$907="C","/","")</f>
        <v/>
      </c>
      <c r="G40" s="361" t="str">
        <f>IF(Badges!$H$908="C","/","")</f>
        <v/>
      </c>
      <c r="H40" s="361" t="str">
        <f>IF(Badges!$H$909="C","/","")</f>
        <v/>
      </c>
      <c r="I40" s="370" t="str">
        <f>IF(Summary!$J$48="E","E","")</f>
        <v/>
      </c>
      <c r="J40" s="370" t="str">
        <f>IF(Summary!$K$48="Y","R","")</f>
        <v/>
      </c>
      <c r="L40" s="404"/>
      <c r="M40" s="428" t="s">
        <v>1182</v>
      </c>
      <c r="N40" s="361" t="str">
        <f>IF('Age-Level'!$H$75="A","/","")</f>
        <v/>
      </c>
      <c r="O40" s="361" t="str">
        <f>IF('Age-Level'!$H$79="A","/","")</f>
        <v/>
      </c>
      <c r="P40" s="361" t="str">
        <f>IF('Age-Level'!$H$83="A","/","")</f>
        <v/>
      </c>
      <c r="Q40" s="361" t="str">
        <f>IF('Age-Level'!$H$88="A","/","")</f>
        <v/>
      </c>
      <c r="R40" s="361" t="str">
        <f>IF('Age-Level'!$H$90="A","/","")</f>
        <v/>
      </c>
      <c r="S40" s="370" t="str">
        <f>IF(Summary!$J$113="E","E","")</f>
        <v/>
      </c>
      <c r="T40" s="370" t="str">
        <f>IF(Summary!$K$113="Y","R","")</f>
        <v/>
      </c>
      <c r="U40" s="716"/>
      <c r="W40" s="573" t="str">
        <f>'Fun Patches'!C41</f>
        <v>&lt;LIST PATCH HERE&gt;</v>
      </c>
      <c r="X40" s="365" t="str">
        <f>IF(Summary!$J$168="E","E","")</f>
        <v/>
      </c>
      <c r="Y40" s="365" t="str">
        <f>IF(Summary!$K$168="Y","R","")</f>
        <v/>
      </c>
      <c r="AA40" s="336"/>
      <c r="AB40" s="337"/>
      <c r="AC40" s="338"/>
    </row>
    <row r="41" spans="2:29" ht="12.95" customHeight="1">
      <c r="B41" s="404"/>
      <c r="C41" s="423" t="s">
        <v>1166</v>
      </c>
      <c r="D41" s="361" t="str">
        <f>IF(Badges!$H$912="C","/","")</f>
        <v/>
      </c>
      <c r="E41" s="361" t="str">
        <f>IF(Badges!$H$913="C","/","")</f>
        <v/>
      </c>
      <c r="F41" s="361" t="str">
        <f>IF(Badges!$H$914="C","/","")</f>
        <v/>
      </c>
      <c r="G41" s="361" t="str">
        <f>IF(Badges!$H$915="C","/","")</f>
        <v/>
      </c>
      <c r="H41" s="361" t="str">
        <f>IF(Badges!$H$916="C","/","")</f>
        <v/>
      </c>
      <c r="I41" s="370" t="str">
        <f>IF(Summary!$J$49="E","E","")</f>
        <v/>
      </c>
      <c r="J41" s="370" t="str">
        <f>IF(Summary!$K$49="Y","R","")</f>
        <v/>
      </c>
      <c r="L41" s="404"/>
      <c r="M41" s="411" t="s">
        <v>1183</v>
      </c>
      <c r="N41" s="361" t="str">
        <f>IF('Age-Level'!$H$93="A","/","")</f>
        <v/>
      </c>
      <c r="O41" s="361" t="str">
        <f>IF('Age-Level'!$H$97="A","/","")</f>
        <v/>
      </c>
      <c r="P41" s="361" t="str">
        <f>IF('Age-Level'!$H$101="A","/","")</f>
        <v/>
      </c>
      <c r="Q41" s="361" t="str">
        <f>IF('Age-Level'!$H$106="A","/","")</f>
        <v/>
      </c>
      <c r="R41" s="361" t="str">
        <f>IF('Age-Level'!$H$108="A","/","")</f>
        <v/>
      </c>
      <c r="S41" s="370" t="str">
        <f>IF(Summary!$J$114="E","E","")</f>
        <v/>
      </c>
      <c r="T41" s="370" t="str">
        <f>IF(Summary!$K$114="Y","R","")</f>
        <v/>
      </c>
      <c r="U41" s="716"/>
      <c r="W41" s="573" t="str">
        <f>'Fun Patches'!C42</f>
        <v>&lt;LIST PATCH HERE&gt;</v>
      </c>
      <c r="X41" s="365" t="str">
        <f>IF(Summary!$J$169="E","E","")</f>
        <v/>
      </c>
      <c r="Y41" s="365" t="str">
        <f>IF(Summary!$K$169="Y","R","")</f>
        <v/>
      </c>
      <c r="AA41" s="336"/>
      <c r="AB41" s="337"/>
      <c r="AC41" s="338"/>
    </row>
    <row r="42" spans="2:29" ht="12.95" customHeight="1" thickBot="1">
      <c r="B42" s="404"/>
      <c r="C42" s="432" t="s">
        <v>1167</v>
      </c>
      <c r="D42" s="359" t="str">
        <f>IF(Badges!$H$919="C","/","")</f>
        <v/>
      </c>
      <c r="E42" s="359" t="str">
        <f>IF(Badges!$H$920="C","/","")</f>
        <v/>
      </c>
      <c r="F42" s="359" t="str">
        <f>IF(Badges!$H$921="C","/","")</f>
        <v/>
      </c>
      <c r="G42" s="359" t="str">
        <f>IF(Badges!$H$922="C","/","")</f>
        <v/>
      </c>
      <c r="H42" s="359" t="str">
        <f>IF(Badges!$H$923="C","/","")</f>
        <v/>
      </c>
      <c r="I42" s="367" t="str">
        <f>IF(Summary!$J$50="E","E","")</f>
        <v/>
      </c>
      <c r="J42" s="367" t="str">
        <f>IF(Summary!$K$50="Y","R","")</f>
        <v/>
      </c>
      <c r="L42" s="404"/>
      <c r="M42" s="416" t="s">
        <v>1184</v>
      </c>
      <c r="N42" s="359" t="str">
        <f>IF('Age-Level'!$H$111="A","/","")</f>
        <v/>
      </c>
      <c r="O42" s="359" t="str">
        <f>IF('Age-Level'!$H$115="A","/","")</f>
        <v/>
      </c>
      <c r="P42" s="359" t="str">
        <f>IF('Age-Level'!$H$119="A","/","")</f>
        <v/>
      </c>
      <c r="Q42" s="359" t="str">
        <f>IF('Age-Level'!$H$124="A","/","")</f>
        <v/>
      </c>
      <c r="R42" s="359" t="str">
        <f>IF('Age-Level'!$H$126="A","/","")</f>
        <v/>
      </c>
      <c r="S42" s="367" t="str">
        <f>IF(Summary!$J$115="E","E","")</f>
        <v/>
      </c>
      <c r="T42" s="367" t="str">
        <f>IF(Summary!$K$115="Y","R","")</f>
        <v/>
      </c>
      <c r="U42" s="716"/>
      <c r="W42" s="573" t="str">
        <f>'Fun Patches'!C43</f>
        <v>&lt;LIST PATCH HERE&gt;</v>
      </c>
      <c r="X42" s="365" t="str">
        <f>IF(Summary!$J$170="E","E","")</f>
        <v/>
      </c>
      <c r="Y42" s="365" t="str">
        <f>IF(Summary!$K$170="Y","R","")</f>
        <v/>
      </c>
      <c r="AA42" s="336"/>
      <c r="AB42" s="337"/>
      <c r="AC42" s="338"/>
    </row>
    <row r="43" spans="2:29" ht="12.95" customHeight="1">
      <c r="B43" s="404"/>
      <c r="C43" s="430" t="s">
        <v>1169</v>
      </c>
      <c r="D43" s="361" t="str">
        <f>IF(Badges!$H$927="C","/","")</f>
        <v/>
      </c>
      <c r="E43" s="361" t="str">
        <f>IF(Badges!$H$928="C","/","")</f>
        <v/>
      </c>
      <c r="F43" s="361" t="str">
        <f>IF(Badges!$H$929="C","/","")</f>
        <v/>
      </c>
      <c r="G43" s="361" t="str">
        <f>IF(Badges!$H$930="C","/","")</f>
        <v/>
      </c>
      <c r="H43" s="361" t="str">
        <f>IF(Badges!$H$931="C","/","")</f>
        <v/>
      </c>
      <c r="I43" s="370" t="str">
        <f>IF(Summary!$J$52="E","E","")</f>
        <v/>
      </c>
      <c r="J43" s="370" t="str">
        <f>IF(Summary!$K$52="Y","R","")</f>
        <v/>
      </c>
      <c r="L43" s="404"/>
      <c r="M43" s="429" t="s">
        <v>1185</v>
      </c>
      <c r="N43" s="361" t="str">
        <f>IF('Age-Level'!$H$129="A","/","")</f>
        <v/>
      </c>
      <c r="O43" s="361" t="str">
        <f>IF('Age-Level'!$H$133="A","/","")</f>
        <v/>
      </c>
      <c r="P43" s="361" t="str">
        <f>IF('Age-Level'!$H$137="A","/","")</f>
        <v/>
      </c>
      <c r="Q43" s="361" t="str">
        <f>IF('Age-Level'!$H$142="A","/","")</f>
        <v/>
      </c>
      <c r="R43" s="361" t="str">
        <f>IF('Age-Level'!$H$144="A","/","")</f>
        <v/>
      </c>
      <c r="S43" s="370" t="str">
        <f>IF(Summary!$J$116="E","E","")</f>
        <v/>
      </c>
      <c r="T43" s="370" t="str">
        <f>IF(Summary!$K$116="Y","R","")</f>
        <v/>
      </c>
      <c r="U43" s="716"/>
      <c r="W43" s="573" t="str">
        <f>'Fun Patches'!C44</f>
        <v>&lt;LIST PATCH HERE&gt;</v>
      </c>
      <c r="X43" s="365" t="str">
        <f>IF(Summary!$J$171="E","E","")</f>
        <v/>
      </c>
      <c r="Y43" s="365" t="str">
        <f>IF(Summary!$K$171="Y","R","")</f>
        <v/>
      </c>
      <c r="AA43" s="336"/>
      <c r="AB43" s="337"/>
      <c r="AC43" s="338"/>
    </row>
    <row r="44" spans="2:29" ht="12.95" customHeight="1">
      <c r="B44" s="404"/>
      <c r="C44" s="423" t="s">
        <v>1170</v>
      </c>
      <c r="D44" s="361" t="str">
        <f>IF(Badges!$H$934="C","/","")</f>
        <v/>
      </c>
      <c r="E44" s="361" t="str">
        <f>IF(Badges!$H$935="C","/","")</f>
        <v/>
      </c>
      <c r="F44" s="361" t="str">
        <f>IF(Badges!$H$936="C","/","")</f>
        <v/>
      </c>
      <c r="G44" s="361" t="str">
        <f>IF(Badges!$H$937="C","/","")</f>
        <v/>
      </c>
      <c r="H44" s="361" t="str">
        <f>IF(Badges!$H$938="C","/","")</f>
        <v/>
      </c>
      <c r="I44" s="370" t="str">
        <f>IF(Summary!$J$53="E","E","")</f>
        <v/>
      </c>
      <c r="J44" s="370" t="str">
        <f>IF(Summary!$K$53="Y","R","")</f>
        <v/>
      </c>
      <c r="L44" s="404"/>
      <c r="M44" s="411" t="s">
        <v>1186</v>
      </c>
      <c r="N44" s="361" t="str">
        <f>IF('Age-Level'!$H$147="A","/","")</f>
        <v/>
      </c>
      <c r="O44" s="361" t="str">
        <f>IF('Age-Level'!$H$151="A","/","")</f>
        <v/>
      </c>
      <c r="P44" s="361" t="str">
        <f>IF('Age-Level'!$H$155="A","/","")</f>
        <v/>
      </c>
      <c r="Q44" s="361" t="str">
        <f>IF('Age-Level'!$H$160="A","/","")</f>
        <v/>
      </c>
      <c r="R44" s="361" t="str">
        <f>IF('Age-Level'!$H$162="A","/","")</f>
        <v/>
      </c>
      <c r="S44" s="370" t="str">
        <f>IF(Summary!$J$117="E","E","")</f>
        <v/>
      </c>
      <c r="T44" s="370" t="str">
        <f>IF(Summary!$K$117="Y","R","")</f>
        <v/>
      </c>
      <c r="U44" s="716"/>
      <c r="W44" s="573" t="str">
        <f>'Fun Patches'!C45</f>
        <v>&lt;LIST PATCH HERE&gt;</v>
      </c>
      <c r="X44" s="365" t="str">
        <f>IF(Summary!$J$172="E","E","")</f>
        <v/>
      </c>
      <c r="Y44" s="365" t="str">
        <f>IF(Summary!$K$172="Y","R","")</f>
        <v/>
      </c>
      <c r="AA44" s="336"/>
      <c r="AB44" s="337"/>
      <c r="AC44" s="338"/>
    </row>
    <row r="45" spans="2:29" ht="12.95" customHeight="1" thickBot="1">
      <c r="B45" s="404"/>
      <c r="C45" s="431" t="s">
        <v>1171</v>
      </c>
      <c r="D45" s="361" t="str">
        <f>IF(Badges!$H$941="C","/","")</f>
        <v/>
      </c>
      <c r="E45" s="361" t="str">
        <f>IF(Badges!$H$942="C","/","")</f>
        <v/>
      </c>
      <c r="F45" s="361" t="str">
        <f>IF(Badges!$H$943="C","/","")</f>
        <v/>
      </c>
      <c r="G45" s="361" t="str">
        <f>IF(Badges!$H$944="C","/","")</f>
        <v/>
      </c>
      <c r="H45" s="361" t="str">
        <f>IF(Badges!$H$945="C","/","")</f>
        <v/>
      </c>
      <c r="I45" s="370" t="str">
        <f>IF(Summary!$J$54="E","E","")</f>
        <v/>
      </c>
      <c r="J45" s="370" t="str">
        <f>IF(Summary!$K$54="Y","R","")</f>
        <v/>
      </c>
      <c r="L45" s="404"/>
      <c r="M45" s="416" t="s">
        <v>1187</v>
      </c>
      <c r="N45" s="359" t="str">
        <f>IF('Age-Level'!$H$165="A","/","")</f>
        <v/>
      </c>
      <c r="O45" s="359" t="str">
        <f>IF('Age-Level'!$H$169="A","/","")</f>
        <v/>
      </c>
      <c r="P45" s="359" t="str">
        <f>IF('Age-Level'!$H$173="A","/","")</f>
        <v/>
      </c>
      <c r="Q45" s="359" t="str">
        <f>IF('Age-Level'!$H$178="A","/","")</f>
        <v/>
      </c>
      <c r="R45" s="359" t="str">
        <f>IF('Age-Level'!$H$180="A","/","")</f>
        <v/>
      </c>
      <c r="S45" s="367" t="str">
        <f>IF(Summary!$J$118="E","E","")</f>
        <v/>
      </c>
      <c r="T45" s="367" t="str">
        <f>IF(Summary!$K$118="Y","R","")</f>
        <v/>
      </c>
      <c r="U45" s="716"/>
      <c r="W45" s="573" t="str">
        <f>'Fun Patches'!C46</f>
        <v>&lt;LIST PATCH HERE&gt;</v>
      </c>
      <c r="X45" s="365" t="str">
        <f>IF(Summary!$J$173="E","E","")</f>
        <v/>
      </c>
      <c r="Y45" s="365" t="str">
        <f>IF(Summary!$K$173="Y","R","")</f>
        <v/>
      </c>
      <c r="AA45" s="336"/>
      <c r="AB45" s="337"/>
      <c r="AC45" s="338"/>
    </row>
    <row r="46" spans="2:29" ht="12.95" customHeight="1">
      <c r="L46" s="404"/>
      <c r="M46" s="392" t="s">
        <v>1188</v>
      </c>
      <c r="N46" s="401"/>
      <c r="O46" s="401"/>
      <c r="P46" s="361" t="str">
        <f>IF(Bridging!$H$10="A","/","")</f>
        <v/>
      </c>
      <c r="Q46" s="361" t="str">
        <f>IF(Bridging!$H$14="A","/","")</f>
        <v/>
      </c>
      <c r="R46" s="361" t="str">
        <f>IF(Bridging!$H$16="A","/","")</f>
        <v/>
      </c>
      <c r="S46" s="370" t="str">
        <f>IF(Summary!$J$130="E","E","")</f>
        <v/>
      </c>
      <c r="T46" s="370" t="str">
        <f>IF(Summary!$K$130="Y","R","")</f>
        <v/>
      </c>
      <c r="U46" s="716"/>
      <c r="W46" s="573" t="str">
        <f>'Fun Patches'!C47</f>
        <v>&lt;LIST PATCH HERE&gt;</v>
      </c>
      <c r="X46" s="365" t="str">
        <f>IF(Summary!$J$174="E","E","")</f>
        <v/>
      </c>
      <c r="Y46" s="365" t="str">
        <f>IF(Summary!$K$174="Y","R","")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IF(Summary!$J$175="E","E","")</f>
        <v/>
      </c>
      <c r="Y47" s="365" t="str">
        <f>IF(Summary!$K$175="Y","R","")</f>
        <v/>
      </c>
      <c r="AA47" s="336"/>
      <c r="AB47" s="337"/>
      <c r="AC47" s="338"/>
    </row>
    <row r="48" spans="2:29" ht="12.95" customHeight="1" thickBot="1">
      <c r="B48" s="404"/>
      <c r="C48" s="428" t="s">
        <v>1172</v>
      </c>
      <c r="D48" s="361" t="str">
        <f>IF('Age-Level'!$H6="C","/","")</f>
        <v/>
      </c>
      <c r="E48" s="361" t="str">
        <f>IF('Age-Level'!$H6="C","/","")</f>
        <v/>
      </c>
      <c r="F48" s="361" t="str">
        <f>IF('Age-Level'!$H6="C","/","")</f>
        <v/>
      </c>
      <c r="G48" s="361" t="str">
        <f>IF('Age-Level'!$H6="C","/","")</f>
        <v/>
      </c>
      <c r="H48" s="361" t="str">
        <f>IF('Age-Level'!$H6="C","/","")</f>
        <v/>
      </c>
      <c r="I48" s="370" t="str">
        <f>IF(Summary!$J$101="E","E","")</f>
        <v/>
      </c>
      <c r="J48" s="370" t="str">
        <f>IF(Summary!$K$101="Y","R","")</f>
        <v/>
      </c>
      <c r="L48" s="712"/>
      <c r="M48" s="712"/>
      <c r="N48" s="712"/>
      <c r="O48" s="712"/>
      <c r="P48" s="712"/>
      <c r="Q48" s="712"/>
      <c r="R48" s="712"/>
      <c r="S48" s="437"/>
      <c r="T48" s="437"/>
      <c r="U48" s="716"/>
      <c r="W48" s="573" t="str">
        <f>'Fun Patches'!C49</f>
        <v>&lt;LIST PATCH HERE&gt;</v>
      </c>
      <c r="X48" s="365" t="str">
        <f>IF(Summary!$J$176="E","E","")</f>
        <v/>
      </c>
      <c r="Y48" s="365" t="str">
        <f>IF(Summary!$K$176="Y","R","")</f>
        <v/>
      </c>
      <c r="AA48" s="336"/>
      <c r="AB48" s="337"/>
      <c r="AC48" s="338"/>
    </row>
    <row r="49" spans="2:29" ht="12.95" customHeight="1">
      <c r="B49" s="404"/>
      <c r="C49" s="411" t="s">
        <v>1173</v>
      </c>
      <c r="D49" s="361" t="str">
        <f>IF('Age-Level'!$H13="C","/","")</f>
        <v/>
      </c>
      <c r="E49" s="361" t="str">
        <f>IF('Age-Level'!$H13="C","/","")</f>
        <v/>
      </c>
      <c r="F49" s="361" t="str">
        <f>IF('Age-Level'!$H13="C","/","")</f>
        <v/>
      </c>
      <c r="G49" s="361" t="str">
        <f>IF('Age-Level'!$H13="C","/","")</f>
        <v/>
      </c>
      <c r="H49" s="361" t="str">
        <f>IF('Age-Level'!$H13="C","/","")</f>
        <v/>
      </c>
      <c r="I49" s="370" t="str">
        <f>IF(Summary!$J$102="E","E","")</f>
        <v/>
      </c>
      <c r="J49" s="370" t="str">
        <f>IF(Summary!$K$102="Y","R","")</f>
        <v/>
      </c>
      <c r="L49" s="705" t="str">
        <f>'Council Own'!B6</f>
        <v>&lt;&lt;List Badge 1 Here&gt;&gt;</v>
      </c>
      <c r="M49" s="705"/>
      <c r="N49" s="705"/>
      <c r="O49" s="705"/>
      <c r="P49" s="705"/>
      <c r="Q49" s="705"/>
      <c r="R49" s="710"/>
      <c r="S49" s="363" t="str">
        <f>IF(Summary!$J$85="E","E","")</f>
        <v/>
      </c>
      <c r="T49" s="363" t="str">
        <f>IF(Summary!$K$85="Y","R","")</f>
        <v/>
      </c>
      <c r="U49" s="716"/>
      <c r="W49" s="573" t="str">
        <f>'Fun Patches'!C50</f>
        <v>&lt;LIST PATCH HERE&gt;</v>
      </c>
      <c r="X49" s="365" t="str">
        <f>IF(Summary!$J$177="E","E","")</f>
        <v/>
      </c>
      <c r="Y49" s="365" t="str">
        <f>IF(Summary!$K$177="Y","R","")</f>
        <v/>
      </c>
      <c r="AA49" s="336"/>
      <c r="AB49" s="337"/>
      <c r="AC49" s="338"/>
    </row>
    <row r="50" spans="2:29" ht="12.95" customHeight="1" thickBot="1">
      <c r="B50" s="404"/>
      <c r="C50" s="424" t="s">
        <v>1174</v>
      </c>
      <c r="D50" s="359" t="str">
        <f>IF('Age-Level'!$H20="C","/","")</f>
        <v/>
      </c>
      <c r="E50" s="359" t="str">
        <f>IF('Age-Level'!$H20="C","/","")</f>
        <v/>
      </c>
      <c r="F50" s="359" t="str">
        <f>IF('Age-Level'!$H20="C","/","")</f>
        <v/>
      </c>
      <c r="G50" s="359" t="str">
        <f>IF('Age-Level'!$H20="C","/","")</f>
        <v/>
      </c>
      <c r="H50" s="359" t="str">
        <f>IF('Age-Level'!$H20="C","/","")</f>
        <v/>
      </c>
      <c r="I50" s="367" t="str">
        <f>IF(Summary!$J$103="E","E","")</f>
        <v/>
      </c>
      <c r="J50" s="367" t="str">
        <f>IF(Summary!$K$103="Y","R","")</f>
        <v/>
      </c>
      <c r="L50" s="705" t="str">
        <f>'Council Own'!B30</f>
        <v>&lt;&lt;List Badge 2 Here&gt;&gt;</v>
      </c>
      <c r="M50" s="705"/>
      <c r="N50" s="705"/>
      <c r="O50" s="705"/>
      <c r="P50" s="705"/>
      <c r="Q50" s="705"/>
      <c r="R50" s="710"/>
      <c r="S50" s="365" t="str">
        <f>IF(Summary!$J$86="E","E","")</f>
        <v/>
      </c>
      <c r="T50" s="365" t="str">
        <f>IF(Summary!$K$86="Y","R","")</f>
        <v/>
      </c>
      <c r="U50" s="716"/>
      <c r="W50" s="573" t="str">
        <f>'Fun Patches'!C51</f>
        <v>&lt;LIST PATCH HERE&gt;</v>
      </c>
      <c r="X50" s="365" t="str">
        <f>IF(Summary!$J$178="E","E","")</f>
        <v/>
      </c>
      <c r="Y50" s="365" t="str">
        <f>IF(Summary!$K$178="Y","R","")</f>
        <v/>
      </c>
      <c r="AA50" s="336"/>
      <c r="AB50" s="337"/>
      <c r="AC50" s="338"/>
    </row>
    <row r="51" spans="2:29" ht="12.95" customHeight="1">
      <c r="B51" s="404"/>
      <c r="C51" s="429" t="s">
        <v>1175</v>
      </c>
      <c r="D51" s="361" t="str">
        <f>IF('Age-Level'!$H27="C","/","")</f>
        <v/>
      </c>
      <c r="E51" s="361" t="str">
        <f>IF('Age-Level'!$H27="C","/","")</f>
        <v/>
      </c>
      <c r="F51" s="361" t="str">
        <f>IF('Age-Level'!$H27="C","/","")</f>
        <v/>
      </c>
      <c r="G51" s="361" t="str">
        <f>IF('Age-Level'!$H27="C","/","")</f>
        <v/>
      </c>
      <c r="H51" s="361" t="str">
        <f>IF('Age-Level'!$H27="C","/","")</f>
        <v/>
      </c>
      <c r="I51" s="370" t="str">
        <f>IF(Summary!$J$104="E","E","")</f>
        <v/>
      </c>
      <c r="J51" s="370" t="str">
        <f>IF(Summary!$K$104="Y","R","")</f>
        <v/>
      </c>
      <c r="L51" s="705" t="str">
        <f>'Council Own'!B54</f>
        <v>&lt;&lt;List Badge 3 Here&gt;&gt;</v>
      </c>
      <c r="M51" s="705"/>
      <c r="N51" s="705"/>
      <c r="O51" s="705"/>
      <c r="P51" s="705"/>
      <c r="Q51" s="705"/>
      <c r="R51" s="710"/>
      <c r="S51" s="365" t="str">
        <f>IF(Summary!$J$87="E","E","")</f>
        <v/>
      </c>
      <c r="T51" s="365" t="str">
        <f>IF(Summary!$K$87="Y","R","")</f>
        <v/>
      </c>
      <c r="U51" s="716"/>
      <c r="W51" s="573" t="str">
        <f>'Fun Patches'!C52</f>
        <v>&lt;LIST PATCH HERE&gt;</v>
      </c>
      <c r="X51" s="365" t="str">
        <f>IF(Summary!$J$179="E","E","")</f>
        <v/>
      </c>
      <c r="Y51" s="365" t="str">
        <f>IF(Summary!$K$179="Y","R","")</f>
        <v/>
      </c>
      <c r="AA51" s="336"/>
      <c r="AB51" s="337"/>
      <c r="AC51" s="338"/>
    </row>
    <row r="52" spans="2:29" ht="12.95" customHeight="1">
      <c r="B52" s="404"/>
      <c r="C52" s="411" t="s">
        <v>1176</v>
      </c>
      <c r="D52" s="361" t="str">
        <f>IF('Age-Level'!$H34="C","/","")</f>
        <v/>
      </c>
      <c r="E52" s="361" t="str">
        <f>IF('Age-Level'!$H34="C","/","")</f>
        <v/>
      </c>
      <c r="F52" s="361" t="str">
        <f>IF('Age-Level'!$H34="C","/","")</f>
        <v/>
      </c>
      <c r="G52" s="361" t="str">
        <f>IF('Age-Level'!$H34="C","/","")</f>
        <v/>
      </c>
      <c r="H52" s="361" t="str">
        <f>IF('Age-Level'!$H34="C","/","")</f>
        <v/>
      </c>
      <c r="I52" s="370" t="str">
        <f>IF(Summary!$J$105="E","E","")</f>
        <v/>
      </c>
      <c r="J52" s="370" t="str">
        <f>IF(Summary!$K$105="Y","R","")</f>
        <v/>
      </c>
      <c r="L52" s="705" t="str">
        <f>'Council Own'!B78</f>
        <v>&lt;&lt;List Badge 4 Here&gt;&gt;</v>
      </c>
      <c r="M52" s="705"/>
      <c r="N52" s="705"/>
      <c r="O52" s="705"/>
      <c r="P52" s="705"/>
      <c r="Q52" s="705"/>
      <c r="R52" s="710"/>
      <c r="S52" s="365" t="str">
        <f>IF(Summary!$J$88="E","E","")</f>
        <v/>
      </c>
      <c r="T52" s="365" t="str">
        <f>IF(Summary!$K$88="Y","R","")</f>
        <v/>
      </c>
      <c r="U52" s="716"/>
      <c r="W52" s="573" t="str">
        <f>'Fun Patches'!C53</f>
        <v>&lt;LIST PATCH HERE&gt;</v>
      </c>
      <c r="X52" s="365" t="str">
        <f>IF(Summary!$J$180="E","E","")</f>
        <v/>
      </c>
      <c r="Y52" s="365" t="str">
        <f>IF(Summary!$K$180="Y","R","")</f>
        <v/>
      </c>
      <c r="AA52" s="336"/>
      <c r="AB52" s="337"/>
      <c r="AC52" s="338"/>
    </row>
    <row r="53" spans="2:29" ht="12.95" customHeight="1" thickBot="1">
      <c r="B53" s="404"/>
      <c r="C53" s="416" t="s">
        <v>1177</v>
      </c>
      <c r="D53" s="359" t="str">
        <f>IF('Age-Level'!$H41="C","/","")</f>
        <v/>
      </c>
      <c r="E53" s="359" t="str">
        <f>IF('Age-Level'!$H41="C","/","")</f>
        <v/>
      </c>
      <c r="F53" s="359" t="str">
        <f>IF('Age-Level'!$H41="C","/","")</f>
        <v/>
      </c>
      <c r="G53" s="359" t="str">
        <f>IF('Age-Level'!$H41="C","/","")</f>
        <v/>
      </c>
      <c r="H53" s="359" t="str">
        <f>IF('Age-Level'!$H41="C","/","")</f>
        <v/>
      </c>
      <c r="I53" s="367" t="str">
        <f>IF(Summary!$J$106="E","E","")</f>
        <v/>
      </c>
      <c r="J53" s="367" t="str">
        <f>IF(Summary!$K$106="Y","R","")</f>
        <v/>
      </c>
      <c r="L53" s="707" t="str">
        <f>'Council Own'!B102</f>
        <v>&lt;&lt;List Badge 5 Here&gt;&gt;</v>
      </c>
      <c r="M53" s="707"/>
      <c r="N53" s="707"/>
      <c r="O53" s="707"/>
      <c r="P53" s="707"/>
      <c r="Q53" s="707"/>
      <c r="R53" s="713"/>
      <c r="S53" s="372" t="str">
        <f>IF(Summary!$J$89="E","E","")</f>
        <v/>
      </c>
      <c r="T53" s="372" t="str">
        <f>IF(Summary!$K$89="Y","R","")</f>
        <v/>
      </c>
      <c r="U53" s="716"/>
      <c r="W53" s="573" t="str">
        <f>'Fun Patches'!C54</f>
        <v>&lt;LIST PATCH HERE&gt;</v>
      </c>
      <c r="X53" s="372" t="str">
        <f>IF(Summary!$J$181="E","E","")</f>
        <v/>
      </c>
      <c r="Y53" s="372" t="str">
        <f>IF(Summary!$K$181="Y","R","")</f>
        <v/>
      </c>
      <c r="AA53" s="336"/>
      <c r="AB53" s="337"/>
      <c r="AC53" s="338"/>
    </row>
    <row r="54" spans="2:29" ht="12.95" customHeight="1">
      <c r="B54" s="404"/>
      <c r="C54" s="429" t="s">
        <v>1050</v>
      </c>
      <c r="D54" s="368" t="str">
        <f>IF('Age-Level'!$H48="C","/","")</f>
        <v/>
      </c>
      <c r="E54" s="368" t="str">
        <f>IF('Age-Level'!$H48="C","/","")</f>
        <v/>
      </c>
      <c r="F54" s="368" t="str">
        <f>IF('Age-Level'!$H48="C","/","")</f>
        <v/>
      </c>
      <c r="G54" s="368" t="str">
        <f>IF('Age-Level'!$H48="C","/","")</f>
        <v/>
      </c>
      <c r="H54" s="368" t="str">
        <f>IF('Age-Level'!$H48="C","/","")</f>
        <v/>
      </c>
      <c r="I54" s="370" t="str">
        <f>IF(Summary!$J$107="E","E","")</f>
        <v/>
      </c>
      <c r="J54" s="370" t="str">
        <f>IF(Summary!$K$107="Y","R","")</f>
        <v/>
      </c>
      <c r="L54" s="707" t="str">
        <f>'Council Own'!B126</f>
        <v>&lt;&lt;List Badge 6 Here&gt;&gt;</v>
      </c>
      <c r="M54" s="707"/>
      <c r="N54" s="707"/>
      <c r="O54" s="707"/>
      <c r="P54" s="707"/>
      <c r="Q54" s="707"/>
      <c r="R54" s="713"/>
      <c r="S54" s="372" t="str">
        <f>IF(Summary!$J$90="E","E","")</f>
        <v/>
      </c>
      <c r="T54" s="372" t="str">
        <f>IF(Summary!$K$90="Y","R","")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IF(Summary!$J$108="E","E","")</f>
        <v/>
      </c>
      <c r="J55" s="367" t="str">
        <f>IF(Summary!$K$108="Y","R","")</f>
        <v/>
      </c>
      <c r="L55" s="707" t="str">
        <f>'Council Own'!B150</f>
        <v>&lt;&lt;List Badge 7 Here&gt;&gt;</v>
      </c>
      <c r="M55" s="707"/>
      <c r="N55" s="707"/>
      <c r="O55" s="707"/>
      <c r="P55" s="707"/>
      <c r="Q55" s="707"/>
      <c r="R55" s="713"/>
      <c r="S55" s="372" t="str">
        <f>IF(Summary!$J$91="E","E","")</f>
        <v/>
      </c>
      <c r="T55" s="372" t="str">
        <f>IF(Summary!$K$91="Y","R","")</f>
        <v/>
      </c>
      <c r="U55" s="716"/>
      <c r="W55" s="572"/>
      <c r="X55" s="437"/>
      <c r="Y55" s="437"/>
      <c r="AA55" s="336"/>
      <c r="AB55" s="337"/>
      <c r="AC55" s="338"/>
    </row>
    <row r="56" spans="2:29" ht="12.95" customHeight="1">
      <c r="B56" s="404"/>
      <c r="C56" s="428" t="s">
        <v>1179</v>
      </c>
      <c r="D56" s="408"/>
      <c r="E56" s="408"/>
      <c r="F56" s="408"/>
      <c r="G56" s="408"/>
      <c r="H56" s="433"/>
      <c r="I56" s="370" t="str">
        <f>IF(Summary!$J$109="E","E","")</f>
        <v/>
      </c>
      <c r="J56" s="370" t="str">
        <f>IF(Summary!$K$109="Y","R","")</f>
        <v/>
      </c>
      <c r="L56" s="707" t="str">
        <f>'Council Own'!B174</f>
        <v>&lt;&lt;List Badge 8 Here&gt;&gt;</v>
      </c>
      <c r="M56" s="707"/>
      <c r="N56" s="707"/>
      <c r="O56" s="707"/>
      <c r="P56" s="707"/>
      <c r="Q56" s="707"/>
      <c r="R56" s="713"/>
      <c r="S56" s="372" t="str">
        <f>IF(Summary!$J$92="E","E","")</f>
        <v/>
      </c>
      <c r="T56" s="372" t="str">
        <f>IF(Summary!$K$92="Y","R","")</f>
        <v/>
      </c>
      <c r="U56" s="716"/>
      <c r="W56" s="336"/>
      <c r="X56" s="337"/>
      <c r="Y56" s="338"/>
      <c r="AA56" s="336"/>
      <c r="AB56" s="337"/>
      <c r="AC56" s="338"/>
    </row>
    <row r="57" spans="2:29" ht="12.95" customHeight="1">
      <c r="B57" s="404"/>
      <c r="C57" s="411" t="s">
        <v>1180</v>
      </c>
      <c r="D57" s="412"/>
      <c r="E57" s="412"/>
      <c r="F57" s="412"/>
      <c r="G57" s="412"/>
      <c r="H57" s="413"/>
      <c r="I57" s="370" t="str">
        <f>IF(Summary!$J$110="E","E","")</f>
        <v/>
      </c>
      <c r="J57" s="370" t="str">
        <f>IF(Summary!$K$110="Y","R","")</f>
        <v/>
      </c>
      <c r="L57" s="707" t="str">
        <f>'Council Own'!B198</f>
        <v>&lt;&lt;List Badge 9 Here&gt;&gt;</v>
      </c>
      <c r="M57" s="707"/>
      <c r="N57" s="707"/>
      <c r="O57" s="707"/>
      <c r="P57" s="707"/>
      <c r="Q57" s="707"/>
      <c r="R57" s="713"/>
      <c r="S57" s="372" t="str">
        <f>IF(Summary!$J$93="E","E","")</f>
        <v/>
      </c>
      <c r="T57" s="372" t="str">
        <f>IF(Summary!$K$93="Y","R","")</f>
        <v/>
      </c>
      <c r="U57" s="716"/>
      <c r="W57" s="336"/>
      <c r="X57" s="337"/>
      <c r="Y57" s="338"/>
      <c r="AA57" s="336"/>
      <c r="AB57" s="337"/>
      <c r="AC57" s="338"/>
    </row>
    <row r="58" spans="2:29" ht="12.95" customHeight="1" thickBot="1">
      <c r="B58" s="404"/>
      <c r="C58" s="434" t="s">
        <v>1062</v>
      </c>
      <c r="D58" s="417"/>
      <c r="E58" s="417"/>
      <c r="F58" s="417"/>
      <c r="G58" s="417"/>
      <c r="H58" s="418"/>
      <c r="I58" s="367" t="str">
        <f>IF(Summary!$J$111="E","E","")</f>
        <v/>
      </c>
      <c r="J58" s="367" t="str">
        <f>IF(Summary!$K$111="Y","R","")</f>
        <v/>
      </c>
      <c r="L58" s="707" t="str">
        <f>'Council Own'!B222</f>
        <v>&lt;&lt;List Badge 10 Here&gt;&gt;</v>
      </c>
      <c r="M58" s="707"/>
      <c r="N58" s="707"/>
      <c r="O58" s="707"/>
      <c r="P58" s="707"/>
      <c r="Q58" s="707"/>
      <c r="R58" s="713"/>
      <c r="S58" s="372" t="str">
        <f>IF(Summary!$J$94="E","E","")</f>
        <v/>
      </c>
      <c r="T58" s="372" t="str">
        <f>IF(Summary!$K$94="Y","R","")</f>
        <v/>
      </c>
      <c r="U58" s="716"/>
      <c r="W58" s="336"/>
      <c r="X58" s="337"/>
      <c r="Y58" s="338"/>
      <c r="AA58" s="336"/>
      <c r="AB58" s="337"/>
      <c r="AC58" s="338"/>
    </row>
    <row r="59" spans="2:29" ht="12.95" customHeight="1">
      <c r="B59" s="404"/>
      <c r="C59" s="428" t="s">
        <v>1181</v>
      </c>
      <c r="D59" s="408"/>
      <c r="E59" s="408"/>
      <c r="F59" s="408"/>
      <c r="G59" s="408"/>
      <c r="H59" s="433"/>
      <c r="I59" s="370" t="str">
        <f>IF(Summary!$J$112="E","E","")</f>
        <v/>
      </c>
      <c r="J59" s="370" t="str">
        <f>IF(Summary!$K$112="Y","R","")</f>
        <v/>
      </c>
      <c r="L59" s="709" t="str">
        <f>'Council Own'!B246</f>
        <v>&lt;&lt;List Badge 11 Here&gt;&gt;</v>
      </c>
      <c r="M59" s="709"/>
      <c r="N59" s="709"/>
      <c r="O59" s="709"/>
      <c r="P59" s="709"/>
      <c r="Q59" s="709"/>
      <c r="R59" s="714"/>
      <c r="S59" s="372" t="str">
        <f>IF(Summary!$J$95="E","E","")</f>
        <v/>
      </c>
      <c r="T59" s="372" t="str">
        <f>IF(Summary!$K$95="Y","R","")</f>
        <v/>
      </c>
      <c r="U59" s="716"/>
      <c r="W59" s="336"/>
      <c r="X59" s="337"/>
      <c r="Y59" s="338"/>
      <c r="AA59" s="336"/>
      <c r="AB59" s="337"/>
      <c r="AC59" s="338"/>
    </row>
    <row r="60" spans="2:29" ht="12.95" customHeight="1">
      <c r="B60" s="404"/>
      <c r="C60" s="424" t="s">
        <v>1147</v>
      </c>
      <c r="D60" s="425"/>
      <c r="E60" s="425"/>
      <c r="F60" s="425"/>
      <c r="G60" s="425"/>
      <c r="H60" s="426"/>
      <c r="I60" s="370" t="str">
        <f>IF(Summary!$J$129="E","E","")</f>
        <v/>
      </c>
      <c r="J60" s="370" t="str">
        <f>IF(Summary!$K$129="Y","R","")</f>
        <v/>
      </c>
      <c r="L60" s="707" t="str">
        <f>'Council Own'!B270</f>
        <v>&lt;&lt;List Badge 12 Here&gt;&gt;</v>
      </c>
      <c r="M60" s="707"/>
      <c r="N60" s="707"/>
      <c r="O60" s="707"/>
      <c r="P60" s="707"/>
      <c r="Q60" s="707"/>
      <c r="R60" s="713"/>
      <c r="S60" s="372" t="str">
        <f>IF(Summary!$J$96="E","E","")</f>
        <v/>
      </c>
      <c r="T60" s="372" t="str">
        <f>IF(Summary!$K$96="Y","R","")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IF(Summary!$J$97="E","E","")</f>
        <v/>
      </c>
      <c r="T61" s="372" t="str">
        <f>IF(Summary!$K$97="Y","R","")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IF(Summary!$J$98="E","E","")</f>
        <v/>
      </c>
      <c r="T62" s="372" t="str">
        <f>IF(Summary!$K$98="Y","R","")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IF(Summary!$J$119="E","E","")</f>
        <v/>
      </c>
      <c r="J63" s="363" t="str">
        <f>IF(Summary!$K$119="Y","R","")</f>
        <v/>
      </c>
      <c r="L63" s="707" t="str">
        <f>'Council Own'!B342</f>
        <v>&lt;&lt;List Badge 15 Here&gt;&gt;</v>
      </c>
      <c r="M63" s="707"/>
      <c r="N63" s="707"/>
      <c r="O63" s="707"/>
      <c r="P63" s="707"/>
      <c r="Q63" s="707"/>
      <c r="R63" s="713"/>
      <c r="S63" s="372" t="str">
        <f>IF(Summary!$J$99="E","E","")</f>
        <v/>
      </c>
      <c r="T63" s="372" t="str">
        <f>IF(Summary!$K$99="Y","R","")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IF(Summary!$J$122="E","E","")</f>
        <v/>
      </c>
      <c r="J64" s="365" t="str">
        <f>IF(Summary!$K$122="Y","R","")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IF(Summary!$J$123="E","E","")</f>
        <v/>
      </c>
      <c r="J65" s="365" t="str">
        <f>IF(Summary!$K$123="Y","R","")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IF(Summary!$J$124="E","E","")</f>
        <v/>
      </c>
      <c r="J66" s="365" t="str">
        <f>IF(Summary!$K$124="Y","R","")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IF(Summary!$J$125="E","E","")</f>
        <v/>
      </c>
      <c r="J67" s="365" t="str">
        <f>IF(Summary!$K$125="Y","R","")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IF(Summary!$J$126="E","E","")</f>
        <v/>
      </c>
      <c r="J68" s="365" t="str">
        <f>IF(Summary!$K$126="Y","R","")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IF(Summary!$J$127="E","E","")</f>
        <v/>
      </c>
      <c r="J69" s="365" t="str">
        <f>IF(Summary!$K$127="Y","R","")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IF(Summary!$J$128="E","E","")</f>
        <v/>
      </c>
      <c r="J70" s="365" t="str">
        <f>IF(Summary!$K$128="Y","R","")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IF(Summary!$J$104="E","E","")</f>
        <v/>
      </c>
      <c r="J71" s="365" t="str">
        <f>IF(Summary!$K$104="Y","R","")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IF(Summary!$J$105="E","E","")</f>
        <v/>
      </c>
      <c r="J72" s="365" t="str">
        <f>IF(Summary!$K$105="Y","R","")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dzY551ZY92lhdWq0VJS/UQRc8x/7O8v7u67H4hUNLVniuY82zdk5gdRozvQDYrYqV7DvI7R5oK3gKmSVqrkh8w==" saltValue="ZVGWNdOjHMM+wRv8uUCuKA=="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311" priority="13">
      <formula>LEFT($U$1,8)&lt;&gt;"Cadette_"</formula>
    </cfRule>
  </conditionalFormatting>
  <conditionalFormatting sqref="C1">
    <cfRule type="expression" dxfId="310" priority="11">
      <formula>LEFT($U$1,8)&lt;&gt;"Cadette_"</formula>
    </cfRule>
  </conditionalFormatting>
  <conditionalFormatting sqref="L47:L48 W54:W75 AA4:AA75">
    <cfRule type="duplicateValues" dxfId="309" priority="14"/>
  </conditionalFormatting>
  <conditionalFormatting sqref="B64:B72">
    <cfRule type="duplicateValues" dxfId="308" priority="10"/>
  </conditionalFormatting>
  <conditionalFormatting sqref="L49">
    <cfRule type="duplicateValues" dxfId="307" priority="9"/>
  </conditionalFormatting>
  <conditionalFormatting sqref="L50">
    <cfRule type="duplicateValues" dxfId="306" priority="8"/>
  </conditionalFormatting>
  <conditionalFormatting sqref="L51">
    <cfRule type="duplicateValues" dxfId="305" priority="7"/>
  </conditionalFormatting>
  <conditionalFormatting sqref="L52">
    <cfRule type="duplicateValues" dxfId="304" priority="6"/>
  </conditionalFormatting>
  <conditionalFormatting sqref="L65">
    <cfRule type="duplicateValues" dxfId="303" priority="5"/>
  </conditionalFormatting>
  <conditionalFormatting sqref="L66:L75">
    <cfRule type="duplicateValues" dxfId="302" priority="4"/>
  </conditionalFormatting>
  <conditionalFormatting sqref="M1:T1">
    <cfRule type="expression" dxfId="301" priority="2">
      <formula>LEFT($U$1,8)&lt;&gt;"Cadette_"</formula>
    </cfRule>
  </conditionalFormatting>
  <conditionalFormatting sqref="T1:W1">
    <cfRule type="expression" dxfId="300"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EBFF4-6198-415F-BEC7-1B1297F9D3BC}">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Cadette_6</v>
      </c>
      <c r="U1" s="579" t="str">
        <f ca="1">MID(CELL("filename",A1),FIND(IF(ISERROR(FIND("]",CELL("filename",A1))),"$","]"),CELL("filename",A1))+1,256)</f>
        <v>Cadette_6</v>
      </c>
      <c r="V1" s="580"/>
      <c r="W1" s="581" t="str">
        <f ca="1">IF(T1&lt;&gt;"",T1,"")</f>
        <v>Cadette_6</v>
      </c>
    </row>
    <row r="2" spans="2:29" ht="12.95" customHeight="1">
      <c r="T2" s="403"/>
    </row>
    <row r="3" spans="2:29" ht="12.95" customHeight="1" thickBot="1"/>
    <row r="4" spans="2:29" ht="12.95" customHeight="1">
      <c r="B4" s="404"/>
      <c r="C4" s="405" t="s">
        <v>132</v>
      </c>
      <c r="D4" s="361" t="str">
        <f>IF(Badges!$I$10="A","/","")</f>
        <v/>
      </c>
      <c r="E4" s="361" t="str">
        <f>IF(Badges!$I$14="A","/","")</f>
        <v/>
      </c>
      <c r="F4" s="361" t="str">
        <f>IF(Badges!$I$18="A","/","")</f>
        <v/>
      </c>
      <c r="G4" s="361" t="str">
        <f>IF(Badges!$I$22="A","/","")</f>
        <v/>
      </c>
      <c r="H4" s="361" t="str">
        <f>IF(Badges!$I$26="A","/","")</f>
        <v/>
      </c>
      <c r="I4" s="362" t="str">
        <f>IF(Summary!$L$3="E","E","")</f>
        <v/>
      </c>
      <c r="J4" s="362" t="str">
        <f>IF(Summary!$M$3="Y","R","")</f>
        <v/>
      </c>
      <c r="K4" s="392" t="str">
        <f>IF(COUNT(S5:S7)=3,MAX(S5:S7),"")</f>
        <v/>
      </c>
      <c r="L4" s="406"/>
      <c r="M4" s="407" t="s">
        <v>1151</v>
      </c>
      <c r="N4" s="408"/>
      <c r="O4" s="408"/>
      <c r="P4" s="408"/>
      <c r="Q4" s="408"/>
      <c r="R4" s="409" t="s">
        <v>1189</v>
      </c>
      <c r="S4" s="363" t="str">
        <f>IF(Summary!$L$60="E","E","")</f>
        <v/>
      </c>
      <c r="T4" s="363" t="str">
        <f>IF(Summary!$M$60="Y","R","")</f>
        <v/>
      </c>
      <c r="U4" s="360"/>
      <c r="W4" s="573" t="str">
        <f>'Fun Patches'!C5</f>
        <v>&lt;LIST PATCH HERE&gt;</v>
      </c>
      <c r="X4" s="362" t="str">
        <f>IF(Summary!$L$132="E","E","")</f>
        <v/>
      </c>
      <c r="Y4" s="362" t="str">
        <f>IF(Summary!$M$132="Y","R","")</f>
        <v/>
      </c>
      <c r="AA4" s="336"/>
      <c r="AB4" s="337"/>
      <c r="AC4" s="338"/>
    </row>
    <row r="5" spans="2:29" ht="12.95" customHeight="1">
      <c r="B5" s="404"/>
      <c r="C5" s="410" t="s">
        <v>154</v>
      </c>
      <c r="D5" s="364" t="str">
        <f>IF(Badges!$I$33="A","/","")</f>
        <v/>
      </c>
      <c r="E5" s="364" t="str">
        <f>IF(Badges!$I$37="A","/","")</f>
        <v/>
      </c>
      <c r="F5" s="364" t="str">
        <f>IF(Badges!$I$41="A","/","")</f>
        <v/>
      </c>
      <c r="G5" s="364" t="str">
        <f>IF(Badges!$I$45="A","/","")</f>
        <v/>
      </c>
      <c r="H5" s="364" t="str">
        <f>IF(Badges!$I$49="A","/","")</f>
        <v/>
      </c>
      <c r="I5" s="365" t="str">
        <f>IF(Summary!$L$4="E","E","")</f>
        <v/>
      </c>
      <c r="J5" s="365" t="str">
        <f>IF(Summary!$M$4="Y","R","")</f>
        <v/>
      </c>
      <c r="L5" s="404"/>
      <c r="M5" s="411" t="s">
        <v>1190</v>
      </c>
      <c r="N5" s="412"/>
      <c r="O5" s="412"/>
      <c r="P5" s="412"/>
      <c r="Q5" s="412"/>
      <c r="R5" s="413"/>
      <c r="S5" s="365" t="str">
        <f>IF(Summary!$L$57="E","E","")</f>
        <v/>
      </c>
      <c r="T5" s="365" t="str">
        <f>IF(Summary!$M$57="Y","R","")</f>
        <v/>
      </c>
      <c r="U5" s="360"/>
      <c r="W5" s="573" t="str">
        <f>'Fun Patches'!C6</f>
        <v>&lt;LIST PATCH HERE&gt;</v>
      </c>
      <c r="X5" s="365" t="str">
        <f>IF(Summary!$L$133="E","E","")</f>
        <v/>
      </c>
      <c r="Y5" s="365" t="str">
        <f>IF(Summary!$M$133="Y","R","")</f>
        <v/>
      </c>
      <c r="AA5" s="336"/>
      <c r="AB5" s="337"/>
      <c r="AC5" s="338"/>
    </row>
    <row r="6" spans="2:29" ht="12.95" customHeight="1" thickBot="1">
      <c r="B6" s="404"/>
      <c r="C6" s="414" t="s">
        <v>174</v>
      </c>
      <c r="D6" s="366" t="str">
        <f>IF(Badges!$I$56="A","/","")</f>
        <v/>
      </c>
      <c r="E6" s="366" t="str">
        <f>IF(Badges!$I$60="A","/","")</f>
        <v/>
      </c>
      <c r="F6" s="366" t="str">
        <f>IF(Badges!$I$64="A","/","")</f>
        <v/>
      </c>
      <c r="G6" s="366" t="str">
        <f>IF(Badges!$I$68="A","/","")</f>
        <v/>
      </c>
      <c r="H6" s="366" t="str">
        <f>IF(Badges!$I$72="A","/","")</f>
        <v/>
      </c>
      <c r="I6" s="372" t="str">
        <f>IF(Summary!$L$5="E","E","")</f>
        <v/>
      </c>
      <c r="J6" s="372" t="str">
        <f>IF(Summary!$M$5="Y","R","")</f>
        <v/>
      </c>
      <c r="L6" s="404"/>
      <c r="M6" s="411" t="s">
        <v>1191</v>
      </c>
      <c r="N6" s="412"/>
      <c r="O6" s="412"/>
      <c r="P6" s="412"/>
      <c r="Q6" s="412"/>
      <c r="R6" s="413"/>
      <c r="S6" s="365" t="str">
        <f>IF(Summary!$L$58="E","E","")</f>
        <v/>
      </c>
      <c r="T6" s="365" t="str">
        <f>IF(Summary!$M$58="Y","R","")</f>
        <v/>
      </c>
      <c r="U6" s="360"/>
      <c r="W6" s="573" t="str">
        <f>'Fun Patches'!C7</f>
        <v>&lt;LIST PATCH HERE&gt;</v>
      </c>
      <c r="X6" s="365" t="str">
        <f>IF(Summary!$L$134="E","E","")</f>
        <v/>
      </c>
      <c r="Y6" s="365" t="str">
        <f>IF(Summary!$M$134="Y","R","")</f>
        <v/>
      </c>
      <c r="AA6" s="336"/>
      <c r="AB6" s="337"/>
      <c r="AC6" s="338"/>
    </row>
    <row r="7" spans="2:29" ht="12.95" customHeight="1" thickBot="1">
      <c r="B7" s="404"/>
      <c r="C7" s="415" t="s">
        <v>195</v>
      </c>
      <c r="D7" s="368" t="str">
        <f>IF(Badges!$I$79="A","/","")</f>
        <v/>
      </c>
      <c r="E7" s="368" t="str">
        <f>IF(Badges!$I$83="A","/","")</f>
        <v/>
      </c>
      <c r="F7" s="368" t="str">
        <f>IF(Badges!$I$87="A","/","")</f>
        <v/>
      </c>
      <c r="G7" s="368" t="str">
        <f>IF(Badges!$I$91="A","/","")</f>
        <v/>
      </c>
      <c r="H7" s="368" t="str">
        <f>IF(Badges!$I$95="A","/","")</f>
        <v/>
      </c>
      <c r="I7" s="362" t="str">
        <f>IF(Summary!$L$6="E","E","")</f>
        <v/>
      </c>
      <c r="J7" s="362" t="str">
        <f>IF(Summary!$M$6="Y","R","")</f>
        <v/>
      </c>
      <c r="L7" s="404"/>
      <c r="M7" s="416" t="s">
        <v>1192</v>
      </c>
      <c r="N7" s="417"/>
      <c r="O7" s="417"/>
      <c r="P7" s="417"/>
      <c r="Q7" s="417"/>
      <c r="R7" s="418"/>
      <c r="S7" s="367" t="str">
        <f>IF(Summary!$L$59="E","E","")</f>
        <v/>
      </c>
      <c r="T7" s="367" t="str">
        <f>IF(Summary!$M$59="Y","R","")</f>
        <v/>
      </c>
      <c r="U7" s="360" t="str">
        <f>IF(COUNTIF(S5:S7,"E")=3,"C"," ")</f>
        <v xml:space="preserve"> </v>
      </c>
      <c r="W7" s="573" t="str">
        <f>'Fun Patches'!C8</f>
        <v>&lt;LIST PATCH HERE&gt;</v>
      </c>
      <c r="X7" s="365" t="str">
        <f>IF(Summary!$L$135="E","E","")</f>
        <v/>
      </c>
      <c r="Y7" s="365" t="str">
        <f>IF(Summary!$M$135="Y","R","")</f>
        <v/>
      </c>
      <c r="AA7" s="336"/>
      <c r="AB7" s="337"/>
      <c r="AC7" s="338"/>
    </row>
    <row r="8" spans="2:29" ht="12.95" customHeight="1" thickBot="1">
      <c r="B8" s="404"/>
      <c r="C8" s="419" t="s">
        <v>237</v>
      </c>
      <c r="D8" s="366" t="str">
        <f>IF(Badges!$I$125="A","/","")</f>
        <v/>
      </c>
      <c r="E8" s="366" t="str">
        <f>IF(Badges!$I$129="A","/","")</f>
        <v/>
      </c>
      <c r="F8" s="366" t="str">
        <f>IF(Badges!$I$133="A","/","")</f>
        <v/>
      </c>
      <c r="G8" s="366" t="str">
        <f>IF(Badges!$I$137="A","/","")</f>
        <v/>
      </c>
      <c r="H8" s="366" t="str">
        <f>IF(Badges!$I$141="A","/","")</f>
        <v/>
      </c>
      <c r="I8" s="507" t="str">
        <f>IF(Summary!$L$8="E","E","")</f>
        <v/>
      </c>
      <c r="J8" s="508" t="str">
        <f>IF(Summary!$M$8="Y","R","")</f>
        <v/>
      </c>
      <c r="K8" s="392" t="str">
        <f>IF(COUNT(S9:S11)=3,MAX(S9:S11),"")</f>
        <v/>
      </c>
      <c r="L8" s="406"/>
      <c r="M8" s="420" t="s">
        <v>1153</v>
      </c>
      <c r="N8" s="421"/>
      <c r="O8" s="421"/>
      <c r="P8" s="421"/>
      <c r="Q8" s="421"/>
      <c r="R8" s="422" t="s">
        <v>1189</v>
      </c>
      <c r="S8" s="363" t="str">
        <f>IF(Summary!$L$65="E","E","")</f>
        <v/>
      </c>
      <c r="T8" s="363" t="str">
        <f>IF(Summary!$M$65="Y","R","")</f>
        <v/>
      </c>
      <c r="U8" s="360"/>
      <c r="W8" s="573" t="str">
        <f>'Fun Patches'!C9</f>
        <v>&lt;LIST PATCH HERE&gt;</v>
      </c>
      <c r="X8" s="365" t="str">
        <f>IF(Summary!$L$136="E","E","")</f>
        <v/>
      </c>
      <c r="Y8" s="365" t="str">
        <f>IF(Summary!$M$136="Y","R","")</f>
        <v/>
      </c>
      <c r="AA8" s="336"/>
      <c r="AB8" s="337"/>
      <c r="AC8" s="338"/>
    </row>
    <row r="9" spans="2:29" ht="12.95" customHeight="1">
      <c r="B9" s="404"/>
      <c r="C9" s="405" t="s">
        <v>281</v>
      </c>
      <c r="D9" s="368" t="str">
        <f>IF(Badges!$I$184="A","/","")</f>
        <v/>
      </c>
      <c r="E9" s="368" t="str">
        <f>IF(Badges!$I$188="A","/","")</f>
        <v/>
      </c>
      <c r="F9" s="368" t="str">
        <f>IF(Badges!$I$192="A","/","")</f>
        <v/>
      </c>
      <c r="G9" s="368" t="str">
        <f>IF(Badges!$I$196="A","/","")</f>
        <v/>
      </c>
      <c r="H9" s="368" t="str">
        <f>IF(Badges!$G$200="A","/","")</f>
        <v/>
      </c>
      <c r="I9" s="362" t="str">
        <f>IF(Summary!$L$11="E","E","")</f>
        <v/>
      </c>
      <c r="J9" s="362" t="str">
        <f>IF(Summary!$M$11="Y","R","")</f>
        <v/>
      </c>
      <c r="L9" s="404"/>
      <c r="M9" s="411" t="s">
        <v>959</v>
      </c>
      <c r="N9" s="412"/>
      <c r="O9" s="412"/>
      <c r="P9" s="412"/>
      <c r="Q9" s="412"/>
      <c r="R9" s="413"/>
      <c r="S9" s="365" t="str">
        <f>IF(Summary!$L$62="E","E","")</f>
        <v/>
      </c>
      <c r="T9" s="365" t="str">
        <f>IF(Summary!$M$62="Y","R","")</f>
        <v/>
      </c>
      <c r="U9" s="360"/>
      <c r="W9" s="573" t="str">
        <f>'Fun Patches'!C10</f>
        <v>&lt;LIST PATCH HERE&gt;</v>
      </c>
      <c r="X9" s="365" t="str">
        <f>IF(Summary!$L$137="E","E","")</f>
        <v/>
      </c>
      <c r="Y9" s="365" t="str">
        <f>IF(Summary!$M$137="Y","R","")</f>
        <v/>
      </c>
      <c r="AA9" s="336"/>
      <c r="AB9" s="337"/>
      <c r="AC9" s="338"/>
    </row>
    <row r="10" spans="2:29" ht="12.95" customHeight="1">
      <c r="B10" s="404"/>
      <c r="C10" s="410" t="s">
        <v>323</v>
      </c>
      <c r="D10" s="369" t="str">
        <f>IF(Badges!$I$230="A","/","")</f>
        <v/>
      </c>
      <c r="E10" s="369" t="str">
        <f>IF(Badges!$I$234="A","/","")</f>
        <v/>
      </c>
      <c r="F10" s="369" t="str">
        <f>IF(Badges!$I$238="A","/","")</f>
        <v/>
      </c>
      <c r="G10" s="369" t="str">
        <f>IF(Badges!$I$242="A","/","")</f>
        <v/>
      </c>
      <c r="H10" s="369" t="str">
        <f>IF(Badges!$G$246="A","/","")</f>
        <v/>
      </c>
      <c r="I10" s="365" t="str">
        <f>IF(Summary!$L$13="E","E","")</f>
        <v/>
      </c>
      <c r="J10" s="365" t="str">
        <f>IF(Summary!$M$13="Y","R","")</f>
        <v/>
      </c>
      <c r="L10" s="404"/>
      <c r="M10" s="411" t="s">
        <v>964</v>
      </c>
      <c r="N10" s="412"/>
      <c r="O10" s="412"/>
      <c r="P10" s="412"/>
      <c r="Q10" s="412"/>
      <c r="R10" s="413"/>
      <c r="S10" s="365" t="str">
        <f>IF(Summary!$L$63="E","E","")</f>
        <v/>
      </c>
      <c r="T10" s="365" t="str">
        <f>IF(Summary!$M$63="Y","R","")</f>
        <v/>
      </c>
      <c r="U10" s="360"/>
      <c r="W10" s="573" t="str">
        <f>'Fun Patches'!C11</f>
        <v>&lt;LIST PATCH HERE&gt;</v>
      </c>
      <c r="X10" s="365" t="str">
        <f>IF(Summary!$L$138="E","E","")</f>
        <v/>
      </c>
      <c r="Y10" s="365" t="str">
        <f>IF(Summary!$M$138="Y","R","")</f>
        <v/>
      </c>
      <c r="AA10" s="336"/>
      <c r="AB10" s="337"/>
      <c r="AC10" s="338"/>
    </row>
    <row r="11" spans="2:29" ht="12.95" customHeight="1" thickBot="1">
      <c r="B11" s="404"/>
      <c r="C11" s="410" t="s">
        <v>343</v>
      </c>
      <c r="D11" s="366" t="str">
        <f>IF(Badges!$I$253="A","/","")</f>
        <v/>
      </c>
      <c r="E11" s="366" t="str">
        <f>IF(Badges!$I$257="A","/","")</f>
        <v/>
      </c>
      <c r="F11" s="366" t="str">
        <f>IF(Badges!$I$261="A","/","")</f>
        <v/>
      </c>
      <c r="G11" s="366" t="str">
        <f>IF(Badges!$I$265="A","/","")</f>
        <v/>
      </c>
      <c r="H11" s="366" t="str">
        <f>IF(Badges!$I$269="A","/","")</f>
        <v/>
      </c>
      <c r="I11" s="372" t="str">
        <f>IF(Summary!$L$14="E","E","")</f>
        <v/>
      </c>
      <c r="J11" s="372" t="str">
        <f>IF(Summary!$M$14="Y","R","")</f>
        <v/>
      </c>
      <c r="L11" s="404"/>
      <c r="M11" s="416" t="s">
        <v>970</v>
      </c>
      <c r="N11" s="417"/>
      <c r="O11" s="417"/>
      <c r="P11" s="417"/>
      <c r="Q11" s="417"/>
      <c r="R11" s="418"/>
      <c r="S11" s="367" t="str">
        <f>IF(Summary!$L$64="E","E","")</f>
        <v/>
      </c>
      <c r="T11" s="367" t="str">
        <f>IF(Summary!$M$64="Y","R","")</f>
        <v/>
      </c>
      <c r="U11" s="360" t="str">
        <f>IF(COUNTIF(S9:S11,"E")=3,"C"," ")</f>
        <v xml:space="preserve"> </v>
      </c>
      <c r="W11" s="573" t="str">
        <f>'Fun Patches'!C12</f>
        <v>&lt;LIST PATCH HERE&gt;</v>
      </c>
      <c r="X11" s="365" t="str">
        <f>IF(Summary!$L$139="E","E","")</f>
        <v/>
      </c>
      <c r="Y11" s="365" t="str">
        <f>IF(Summary!$M$139="Y","R","")</f>
        <v/>
      </c>
      <c r="AA11" s="336"/>
      <c r="AB11" s="337"/>
      <c r="AC11" s="338"/>
    </row>
    <row r="12" spans="2:29" ht="12.95" customHeight="1">
      <c r="B12" s="404"/>
      <c r="C12" s="415" t="s">
        <v>364</v>
      </c>
      <c r="D12" s="368" t="str">
        <f>IF(Badges!$I$276="A","/","")</f>
        <v/>
      </c>
      <c r="E12" s="368" t="str">
        <f>IF(Badges!$I$280="A","/","")</f>
        <v/>
      </c>
      <c r="F12" s="368" t="str">
        <f>IF(Badges!$I$284="A","/","")</f>
        <v/>
      </c>
      <c r="G12" s="368" t="str">
        <f>IF(Badges!$I$288="A","/","")</f>
        <v/>
      </c>
      <c r="H12" s="368" t="str">
        <f>IF(Badges!$I$292="A","/","")</f>
        <v/>
      </c>
      <c r="I12" s="362" t="str">
        <f>IF(Summary!$L$15="E","E","")</f>
        <v/>
      </c>
      <c r="J12" s="362" t="str">
        <f>IF(Summary!$M$15="Y","R","")</f>
        <v/>
      </c>
      <c r="K12" s="392" t="str">
        <f>IF(COUNT(S13:S15)=3,MAX(S13:S15),"")</f>
        <v/>
      </c>
      <c r="L12" s="406"/>
      <c r="M12" s="420" t="s">
        <v>1154</v>
      </c>
      <c r="N12" s="421"/>
      <c r="O12" s="421"/>
      <c r="P12" s="421"/>
      <c r="Q12" s="421"/>
      <c r="R12" s="422" t="s">
        <v>1189</v>
      </c>
      <c r="S12" s="363" t="str">
        <f>IF(Summary!$L$70="E","E","")</f>
        <v/>
      </c>
      <c r="T12" s="363" t="str">
        <f>IF(Summary!$M$70="Y","R","")</f>
        <v/>
      </c>
      <c r="U12" s="360"/>
      <c r="W12" s="573" t="str">
        <f>'Fun Patches'!C13</f>
        <v>&lt;LIST PATCH HERE&gt;</v>
      </c>
      <c r="X12" s="365" t="str">
        <f>IF(Summary!$L$140="E","E","")</f>
        <v/>
      </c>
      <c r="Y12" s="365" t="str">
        <f>IF(Summary!$M$140="Y","R","")</f>
        <v/>
      </c>
      <c r="AA12" s="336"/>
      <c r="AB12" s="337"/>
      <c r="AC12" s="338"/>
    </row>
    <row r="13" spans="2:29" ht="12.95" customHeight="1" thickBot="1">
      <c r="B13" s="404"/>
      <c r="C13" s="419" t="s">
        <v>385</v>
      </c>
      <c r="D13" s="366" t="str">
        <f>IF(Badges!$I$299="A","/","")</f>
        <v/>
      </c>
      <c r="E13" s="366" t="str">
        <f>IF(Badges!$I$303="A","/","")</f>
        <v/>
      </c>
      <c r="F13" s="366" t="str">
        <f>IF(Badges!$I$307="A","/","")</f>
        <v/>
      </c>
      <c r="G13" s="366" t="str">
        <f>IF(Badges!$I$311="A","/","")</f>
        <v/>
      </c>
      <c r="H13" s="366" t="str">
        <f>IF(Badges!$I$315="A","/","")</f>
        <v/>
      </c>
      <c r="I13" s="372" t="str">
        <f>IF(Summary!$L$16="E","E","")</f>
        <v/>
      </c>
      <c r="J13" s="372" t="str">
        <f>IF(Summary!$M$16="Y","R","")</f>
        <v/>
      </c>
      <c r="L13" s="404"/>
      <c r="M13" s="411" t="s">
        <v>986</v>
      </c>
      <c r="N13" s="412"/>
      <c r="O13" s="412"/>
      <c r="P13" s="412"/>
      <c r="Q13" s="412"/>
      <c r="R13" s="413"/>
      <c r="S13" s="365" t="str">
        <f>IF(Summary!$L$67="E","E","")</f>
        <v/>
      </c>
      <c r="T13" s="365" t="str">
        <f>IF(Summary!$M$67="Y","R","")</f>
        <v/>
      </c>
      <c r="U13" s="360"/>
      <c r="W13" s="573" t="str">
        <f>'Fun Patches'!C14</f>
        <v>&lt;LIST PATCH HERE&gt;</v>
      </c>
      <c r="X13" s="365" t="str">
        <f>IF(Summary!$L$141="E","E","")</f>
        <v/>
      </c>
      <c r="Y13" s="365" t="str">
        <f>IF(Summary!$M$141="Y","R","")</f>
        <v/>
      </c>
      <c r="AA13" s="336"/>
      <c r="AB13" s="337"/>
      <c r="AC13" s="338"/>
    </row>
    <row r="14" spans="2:29" ht="12.95" customHeight="1">
      <c r="B14" s="404"/>
      <c r="C14" s="410" t="s">
        <v>406</v>
      </c>
      <c r="D14" s="368" t="str">
        <f>IF(Badges!$I$322="A","/","")</f>
        <v/>
      </c>
      <c r="E14" s="368" t="str">
        <f>IF(Badges!$I$326="A","/","")</f>
        <v/>
      </c>
      <c r="F14" s="368" t="str">
        <f>IF(Badges!$I$330="A","/","")</f>
        <v/>
      </c>
      <c r="G14" s="368" t="str">
        <f>IF(Badges!$I$334="A","/","")</f>
        <v/>
      </c>
      <c r="H14" s="368" t="str">
        <f>IF(Badges!$I$338="A","/","")</f>
        <v/>
      </c>
      <c r="I14" s="362" t="str">
        <f>IF(Summary!$L$17="E","E","")</f>
        <v/>
      </c>
      <c r="J14" s="362" t="str">
        <f>IF(Summary!$M$17="Y","R","")</f>
        <v/>
      </c>
      <c r="L14" s="404"/>
      <c r="M14" s="411" t="s">
        <v>987</v>
      </c>
      <c r="N14" s="412"/>
      <c r="O14" s="412"/>
      <c r="P14" s="412"/>
      <c r="Q14" s="412"/>
      <c r="R14" s="413"/>
      <c r="S14" s="365" t="str">
        <f>IF(Summary!$L$68="E","E","")</f>
        <v/>
      </c>
      <c r="T14" s="365" t="str">
        <f>IF(Summary!$M$68="Y","R","")</f>
        <v/>
      </c>
      <c r="U14" s="360"/>
      <c r="W14" s="573" t="str">
        <f>'Fun Patches'!C15</f>
        <v>&lt;LIST PATCH HERE&gt;</v>
      </c>
      <c r="X14" s="365" t="str">
        <f>IF(Summary!$L$142="E","E","")</f>
        <v/>
      </c>
      <c r="Y14" s="365" t="str">
        <f>IF(Summary!$M$142="Y","R","")</f>
        <v/>
      </c>
      <c r="AA14" s="336"/>
      <c r="AB14" s="337"/>
      <c r="AC14" s="338"/>
    </row>
    <row r="15" spans="2:29" ht="12.95" customHeight="1" thickBot="1">
      <c r="B15" s="404"/>
      <c r="C15" s="410" t="s">
        <v>427</v>
      </c>
      <c r="D15" s="369" t="str">
        <f>IF(Badges!$I$345="A","/","")</f>
        <v/>
      </c>
      <c r="E15" s="369" t="str">
        <f>IF(Badges!$I$349="A","/","")</f>
        <v/>
      </c>
      <c r="F15" s="369" t="str">
        <f>IF(Badges!$I$353="A","/","")</f>
        <v/>
      </c>
      <c r="G15" s="369" t="str">
        <f>IF(Badges!$I$357="A","/","")</f>
        <v/>
      </c>
      <c r="H15" s="369" t="str">
        <f>IF(Badges!$I$361="A","/","")</f>
        <v/>
      </c>
      <c r="I15" s="365" t="str">
        <f>IF(Summary!$L$18="E","E","")</f>
        <v/>
      </c>
      <c r="J15" s="365" t="str">
        <f>IF(Summary!$M$18="Y","R","")</f>
        <v/>
      </c>
      <c r="L15" s="404"/>
      <c r="M15" s="416" t="s">
        <v>988</v>
      </c>
      <c r="N15" s="417"/>
      <c r="O15" s="417"/>
      <c r="P15" s="417"/>
      <c r="Q15" s="417"/>
      <c r="R15" s="418"/>
      <c r="S15" s="367" t="str">
        <f>IF(Summary!$L$69="E","E","")</f>
        <v/>
      </c>
      <c r="T15" s="367" t="str">
        <f>IF(Summary!$M$69="Y","R","")</f>
        <v/>
      </c>
      <c r="U15" s="360" t="str">
        <f>IF(COUNTIF(S13:S15,"E")=3,"C"," ")</f>
        <v xml:space="preserve"> </v>
      </c>
      <c r="W15" s="573" t="str">
        <f>'Fun Patches'!C16</f>
        <v>&lt;LIST PATCH HERE&gt;</v>
      </c>
      <c r="X15" s="365" t="str">
        <f>IF(Summary!$L$143="E","E","")</f>
        <v/>
      </c>
      <c r="Y15" s="365" t="str">
        <f>IF(Summary!$M$143="Y","R","")</f>
        <v/>
      </c>
      <c r="AA15" s="336"/>
      <c r="AB15" s="337"/>
      <c r="AC15" s="338"/>
    </row>
    <row r="16" spans="2:29" ht="12.95" customHeight="1" thickBot="1">
      <c r="B16" s="404"/>
      <c r="C16" s="410" t="s">
        <v>469</v>
      </c>
      <c r="D16" s="366" t="str">
        <f>IF(Badges!$I$391="A","/","")</f>
        <v/>
      </c>
      <c r="E16" s="366" t="str">
        <f>IF(Badges!$I$395="A","/","")</f>
        <v/>
      </c>
      <c r="F16" s="366" t="str">
        <f>IF(Badges!$I$399="A","/","")</f>
        <v/>
      </c>
      <c r="G16" s="366" t="str">
        <f>IF(Badges!$I$403="A","/","")</f>
        <v/>
      </c>
      <c r="H16" s="366" t="str">
        <f>IF(Badges!$I$407="A","/","")</f>
        <v/>
      </c>
      <c r="I16" s="372" t="str">
        <f>IF(Summary!$L$20="E","E","")</f>
        <v/>
      </c>
      <c r="J16" s="372" t="str">
        <f>IF(Summary!$M$20="Y","R","")</f>
        <v/>
      </c>
      <c r="K16" s="392" t="str">
        <f>IF(COUNT(S17:S20)=4,MAX(S17:S20),"")</f>
        <v/>
      </c>
      <c r="L16" s="406"/>
      <c r="M16" s="420" t="s">
        <v>1155</v>
      </c>
      <c r="N16" s="421"/>
      <c r="O16" s="421"/>
      <c r="P16" s="421"/>
      <c r="Q16" s="421"/>
      <c r="R16" s="422" t="s">
        <v>1189</v>
      </c>
      <c r="S16" s="363" t="str">
        <f>IF(Summary!$L$73="E","E","")</f>
        <v/>
      </c>
      <c r="T16" s="363" t="str">
        <f>IF(Summary!$M$73="Y","R","")</f>
        <v/>
      </c>
      <c r="U16" s="360"/>
      <c r="W16" s="573" t="str">
        <f>'Fun Patches'!C17</f>
        <v>&lt;LIST PATCH HERE&gt;</v>
      </c>
      <c r="X16" s="365" t="str">
        <f>IF(Summary!$L$144="E","E","")</f>
        <v/>
      </c>
      <c r="Y16" s="365" t="str">
        <f>IF(Summary!$M$144="Y","R","")</f>
        <v/>
      </c>
      <c r="AA16" s="336"/>
      <c r="AB16" s="337"/>
      <c r="AC16" s="338"/>
    </row>
    <row r="17" spans="2:29" ht="12.95" customHeight="1">
      <c r="B17" s="404"/>
      <c r="C17" s="415" t="s">
        <v>490</v>
      </c>
      <c r="D17" s="368" t="str">
        <f>IF(Badges!$I$414="A","/","")</f>
        <v/>
      </c>
      <c r="E17" s="368" t="str">
        <f>IF(Badges!$I$418="A","/","")</f>
        <v/>
      </c>
      <c r="F17" s="368" t="str">
        <f>IF(Badges!$I$422="A","/","")</f>
        <v/>
      </c>
      <c r="G17" s="368" t="str">
        <f>IF(Badges!$I$426="A","/","")</f>
        <v/>
      </c>
      <c r="H17" s="368" t="str">
        <f>IF(Badges!$I$430="A","/","")</f>
        <v/>
      </c>
      <c r="I17" s="362" t="str">
        <f>IF(Summary!$L$21="E","E","")</f>
        <v/>
      </c>
      <c r="J17" s="362" t="str">
        <f>IF(Summary!$M$21="Y","R","")</f>
        <v/>
      </c>
      <c r="L17" s="404"/>
      <c r="M17" s="423" t="s">
        <v>1156</v>
      </c>
      <c r="N17" s="369" t="str">
        <f>IF(Badges!$I$542="A","/","")</f>
        <v/>
      </c>
      <c r="O17" s="369" t="str">
        <f>IF(Badges!$I$546="A","/","")</f>
        <v/>
      </c>
      <c r="P17" s="369" t="str">
        <f>IF(Badges!$I$550="A","/","")</f>
        <v/>
      </c>
      <c r="Q17" s="369" t="str">
        <f>IF(Badges!$I$554="A","/","")</f>
        <v/>
      </c>
      <c r="R17" s="369" t="str">
        <f>IF(Badges!$I$558="A","/","")</f>
        <v/>
      </c>
      <c r="S17" s="365" t="str">
        <f>IF(Summary!$L$27="E","E","")</f>
        <v/>
      </c>
      <c r="T17" s="365" t="str">
        <f>IF(Summary!$M$27="Y","R","")</f>
        <v/>
      </c>
      <c r="U17" s="360"/>
      <c r="W17" s="573" t="str">
        <f>'Fun Patches'!C18</f>
        <v>&lt;LIST PATCH HERE&gt;</v>
      </c>
      <c r="X17" s="365" t="str">
        <f>IF(Summary!$L$145="E","E","")</f>
        <v/>
      </c>
      <c r="Y17" s="365" t="str">
        <f>IF(Summary!$M$145="Y","R","")</f>
        <v/>
      </c>
      <c r="AA17" s="336"/>
      <c r="AB17" s="337"/>
      <c r="AC17" s="338"/>
    </row>
    <row r="18" spans="2:29" ht="12.95" customHeight="1" thickBot="1">
      <c r="B18" s="404"/>
      <c r="C18" s="419" t="s">
        <v>510</v>
      </c>
      <c r="D18" s="366" t="str">
        <f>IF(Badges!$I$437="A","/","")</f>
        <v/>
      </c>
      <c r="E18" s="366" t="str">
        <f>IF(Badges!$I$441="A","/","")</f>
        <v/>
      </c>
      <c r="F18" s="366" t="str">
        <f>IF(Badges!$I$445="A","/","")</f>
        <v/>
      </c>
      <c r="G18" s="366" t="str">
        <f>IF(Badges!$I$449="A","/","")</f>
        <v/>
      </c>
      <c r="H18" s="366" t="str">
        <f>IF(Badges!$I$453="A","/","")</f>
        <v/>
      </c>
      <c r="I18" s="372" t="str">
        <f>IF(Summary!$L$22="E","E","")</f>
        <v/>
      </c>
      <c r="J18" s="372" t="str">
        <f>IF(Summary!$M$22="Y","R","")</f>
        <v/>
      </c>
      <c r="L18" s="404"/>
      <c r="M18" s="423" t="s">
        <v>1157</v>
      </c>
      <c r="N18" s="369" t="str">
        <f>IF(Badges!$I$815="A","/","")</f>
        <v/>
      </c>
      <c r="O18" s="369" t="str">
        <f>IF(Badges!$I$819="A","/","")</f>
        <v/>
      </c>
      <c r="P18" s="369" t="str">
        <f>IF(Badges!$I$823="A","/","")</f>
        <v/>
      </c>
      <c r="Q18" s="369" t="str">
        <f>IF(Badges!$I$827="A","/","")</f>
        <v/>
      </c>
      <c r="R18" s="369" t="str">
        <f>IF(Badges!$I$831="A","/","")</f>
        <v/>
      </c>
      <c r="S18" s="365" t="str">
        <f>IF(Summary!$L$40="E","E","")</f>
        <v/>
      </c>
      <c r="T18" s="365" t="str">
        <f>IF(Summary!$M$40="Y","R","")</f>
        <v/>
      </c>
      <c r="U18" s="360"/>
      <c r="W18" s="573" t="str">
        <f>'Fun Patches'!C19</f>
        <v>&lt;LIST PATCH HERE&gt;</v>
      </c>
      <c r="X18" s="365" t="str">
        <f>IF(Summary!$L$146="E","E","")</f>
        <v/>
      </c>
      <c r="Y18" s="365" t="str">
        <f>IF(Summary!$M$146="Y","R","")</f>
        <v/>
      </c>
      <c r="AA18" s="336"/>
      <c r="AB18" s="337"/>
      <c r="AC18" s="338"/>
    </row>
    <row r="19" spans="2:29" ht="12.95" customHeight="1">
      <c r="B19" s="404"/>
      <c r="C19" s="410" t="s">
        <v>531</v>
      </c>
      <c r="D19" s="368" t="str">
        <f>IF(Badges!$I$460="A","/","")</f>
        <v/>
      </c>
      <c r="E19" s="368" t="str">
        <f>IF(Badges!$I$464="A","/","")</f>
        <v/>
      </c>
      <c r="F19" s="368" t="str">
        <f>IF(Badges!$I$468="A","/","")</f>
        <v/>
      </c>
      <c r="G19" s="368" t="str">
        <f>IF(Badges!$I$472="A","/","")</f>
        <v/>
      </c>
      <c r="H19" s="368" t="str">
        <f>IF(Badges!$I$476="A","/","")</f>
        <v/>
      </c>
      <c r="I19" s="362" t="str">
        <f>IF(Summary!$L$23="E","E","")</f>
        <v/>
      </c>
      <c r="J19" s="362" t="str">
        <f>IF(Summary!$M$23="Y","R","")</f>
        <v/>
      </c>
      <c r="L19" s="404"/>
      <c r="M19" s="411" t="s">
        <v>1158</v>
      </c>
      <c r="N19" s="369" t="str">
        <f>IF(Badges!$I$588="A","/","")</f>
        <v/>
      </c>
      <c r="O19" s="369" t="str">
        <f>IF(Badges!$I$592="A","/","")</f>
        <v/>
      </c>
      <c r="P19" s="369" t="str">
        <f>IF(Badges!$I$596="A","/","")</f>
        <v/>
      </c>
      <c r="Q19" s="369" t="str">
        <f>IF(Badges!$I$600="A","/","")</f>
        <v/>
      </c>
      <c r="R19" s="369" t="str">
        <f>IF(Badges!$I$604="A","/","")</f>
        <v/>
      </c>
      <c r="S19" s="365" t="str">
        <f>IF(Summary!$L$29="E","E","")</f>
        <v/>
      </c>
      <c r="T19" s="365" t="str">
        <f>IF(Summary!$M$29="Y","R","")</f>
        <v/>
      </c>
      <c r="U19" s="360"/>
      <c r="W19" s="573" t="str">
        <f>'Fun Patches'!C20</f>
        <v>&lt;LIST PATCH HERE&gt;</v>
      </c>
      <c r="X19" s="365" t="str">
        <f>IF(Summary!$L$147="E","E","")</f>
        <v/>
      </c>
      <c r="Y19" s="365" t="str">
        <f>IF(Summary!$M$147="Y","R","")</f>
        <v/>
      </c>
      <c r="AA19" s="336"/>
      <c r="AB19" s="337"/>
      <c r="AC19" s="338"/>
    </row>
    <row r="20" spans="2:29" ht="12.95" customHeight="1" thickBot="1">
      <c r="B20" s="404"/>
      <c r="C20" s="410" t="s">
        <v>563</v>
      </c>
      <c r="D20" s="369" t="str">
        <f>IF(Badges!$I$496="A","/","")</f>
        <v/>
      </c>
      <c r="E20" s="369" t="str">
        <f>IF(Badges!$I$500="A","/","")</f>
        <v/>
      </c>
      <c r="F20" s="369" t="str">
        <f>IF(Badges!$I$504="A","/","")</f>
        <v/>
      </c>
      <c r="G20" s="369" t="str">
        <f>IF(Badges!$I$508="A","/","")</f>
        <v/>
      </c>
      <c r="H20" s="369" t="str">
        <f>IF(Badges!$I$512="A","/","")</f>
        <v/>
      </c>
      <c r="I20" s="365" t="str">
        <f>IF(Summary!$L$25="E","E","")</f>
        <v/>
      </c>
      <c r="J20" s="365" t="str">
        <f>IF(Summary!$M$25="Y","R","")</f>
        <v/>
      </c>
      <c r="L20" s="404"/>
      <c r="M20" s="416" t="s">
        <v>1159</v>
      </c>
      <c r="N20" s="417"/>
      <c r="O20" s="417"/>
      <c r="P20" s="417"/>
      <c r="Q20" s="417"/>
      <c r="R20" s="418"/>
      <c r="S20" s="367" t="str">
        <f>IF(Summary!$L$72="E","E","")</f>
        <v/>
      </c>
      <c r="T20" s="367" t="str">
        <f>IF(Summary!$M$72="Y","R","")</f>
        <v/>
      </c>
      <c r="U20" s="360" t="str">
        <f>IF(COUNTIF(S17:S20,"E")=4,"C"," ")</f>
        <v xml:space="preserve"> </v>
      </c>
      <c r="W20" s="573" t="str">
        <f>'Fun Patches'!C21</f>
        <v>&lt;LIST PATCH HERE&gt;</v>
      </c>
      <c r="X20" s="365" t="str">
        <f>IF(Summary!$L$148="E","E","")</f>
        <v/>
      </c>
      <c r="Y20" s="365" t="str">
        <f>IF(Summary!$M$148="Y","R","")</f>
        <v/>
      </c>
      <c r="AA20" s="336"/>
      <c r="AB20" s="337"/>
      <c r="AC20" s="338"/>
    </row>
    <row r="21" spans="2:29" ht="12.95" customHeight="1" thickBot="1">
      <c r="B21" s="404"/>
      <c r="C21" s="410" t="s">
        <v>584</v>
      </c>
      <c r="D21" s="366" t="str">
        <f>IF(Badges!$I$519="A","/","")</f>
        <v/>
      </c>
      <c r="E21" s="366" t="str">
        <f>IF(Badges!$I$523="A","/","")</f>
        <v/>
      </c>
      <c r="F21" s="366" t="str">
        <f>IF(Badges!$I$527="A","/","")</f>
        <v/>
      </c>
      <c r="G21" s="366" t="str">
        <f>IF(Badges!$I$531="A","/","")</f>
        <v/>
      </c>
      <c r="H21" s="366" t="str">
        <f>IF(Badges!$I$535="A","/","")</f>
        <v/>
      </c>
      <c r="I21" s="372" t="str">
        <f>IF(Summary!$L$26="E","E","")</f>
        <v/>
      </c>
      <c r="J21" s="372" t="str">
        <f>IF(Summary!$M$26="Y","R","")</f>
        <v/>
      </c>
      <c r="K21" s="392" t="str">
        <f>IF(COUNT(S22:S23)=2,MAX(S22:S23),"")</f>
        <v/>
      </c>
      <c r="L21" s="406"/>
      <c r="M21" s="420" t="s">
        <v>995</v>
      </c>
      <c r="N21" s="421"/>
      <c r="O21" s="421"/>
      <c r="P21" s="421"/>
      <c r="Q21" s="421"/>
      <c r="R21" s="422" t="s">
        <v>1189</v>
      </c>
      <c r="S21" s="363" t="str">
        <f>IF(Summary!$L$77="E","E","")</f>
        <v/>
      </c>
      <c r="T21" s="363" t="str">
        <f>IF(Summary!$M$77="Y","R","")</f>
        <v/>
      </c>
      <c r="U21" s="360"/>
      <c r="W21" s="573" t="str">
        <f>'Fun Patches'!C22</f>
        <v>&lt;LIST PATCH HERE&gt;</v>
      </c>
      <c r="X21" s="365" t="str">
        <f>IF(Summary!$L$149="E","E","")</f>
        <v/>
      </c>
      <c r="Y21" s="365" t="str">
        <f>IF(Summary!$M$149="Y","R","")</f>
        <v/>
      </c>
      <c r="AA21" s="336"/>
      <c r="AB21" s="337"/>
      <c r="AC21" s="338"/>
    </row>
    <row r="22" spans="2:29" ht="12.95" customHeight="1">
      <c r="B22" s="404"/>
      <c r="C22" s="415" t="s">
        <v>626</v>
      </c>
      <c r="D22" s="368" t="str">
        <f>IF(Badges!$I$565="A","/","")</f>
        <v/>
      </c>
      <c r="E22" s="368" t="str">
        <f>IF(Badges!$I$569="A","/","")</f>
        <v/>
      </c>
      <c r="F22" s="368" t="str">
        <f>IF(Badges!$I$573="A","/","")</f>
        <v/>
      </c>
      <c r="G22" s="368" t="str">
        <f>IF(Badges!$I$577="A","/","")</f>
        <v/>
      </c>
      <c r="H22" s="368" t="str">
        <f>IF(Badges!$I$581="A","/","")</f>
        <v/>
      </c>
      <c r="I22" s="362" t="str">
        <f>IF(Summary!$L$28="E","E","")</f>
        <v/>
      </c>
      <c r="J22" s="362" t="str">
        <f>IF(Summary!$M$28="Y","R","")</f>
        <v/>
      </c>
      <c r="L22" s="404"/>
      <c r="M22" s="411" t="s">
        <v>995</v>
      </c>
      <c r="N22" s="412"/>
      <c r="O22" s="412"/>
      <c r="P22" s="412"/>
      <c r="Q22" s="412"/>
      <c r="R22" s="413"/>
      <c r="S22" s="365" t="str">
        <f>IF(Summary!$L$75="E","E","")</f>
        <v/>
      </c>
      <c r="T22" s="365" t="str">
        <f>IF(Summary!$M$75="Y","R","")</f>
        <v/>
      </c>
      <c r="U22" s="360" t="str">
        <f>IF(COUNTIF(S22:S23,"E")=2,"C"," ")</f>
        <v xml:space="preserve"> </v>
      </c>
      <c r="W22" s="573" t="str">
        <f>'Fun Patches'!C23</f>
        <v>&lt;LIST PATCH HERE&gt;</v>
      </c>
      <c r="X22" s="365" t="str">
        <f>IF(Summary!$L$150="E","E","")</f>
        <v/>
      </c>
      <c r="Y22" s="365" t="str">
        <f>IF(Summary!$M$150="Y","R","")</f>
        <v/>
      </c>
      <c r="AA22" s="336"/>
      <c r="AB22" s="337"/>
      <c r="AC22" s="338"/>
    </row>
    <row r="23" spans="2:29" ht="12.95" customHeight="1" thickBot="1">
      <c r="B23" s="404"/>
      <c r="C23" s="419" t="s">
        <v>668</v>
      </c>
      <c r="D23" s="366" t="str">
        <f>IF(Badges!$I$611="A","/","")</f>
        <v/>
      </c>
      <c r="E23" s="366" t="str">
        <f>IF(Badges!$I$615="A","/","")</f>
        <v/>
      </c>
      <c r="F23" s="366" t="str">
        <f>IF(Badges!$I$619="A","/","")</f>
        <v/>
      </c>
      <c r="G23" s="366" t="str">
        <f>IF(Badges!$I$623="A","/","")</f>
        <v/>
      </c>
      <c r="H23" s="366" t="str">
        <f>IF(Badges!$I$627="A","/","")</f>
        <v/>
      </c>
      <c r="I23" s="372" t="str">
        <f>IF(Summary!$L$30="E","E","")</f>
        <v/>
      </c>
      <c r="J23" s="372" t="str">
        <f>IF(Summary!$M$30="Y","R","")</f>
        <v/>
      </c>
      <c r="L23" s="404"/>
      <c r="M23" s="416" t="s">
        <v>1159</v>
      </c>
      <c r="N23" s="417"/>
      <c r="O23" s="417"/>
      <c r="P23" s="417"/>
      <c r="Q23" s="417"/>
      <c r="R23" s="418"/>
      <c r="S23" s="367" t="str">
        <f>IF(Summary!$L$76="E","E","")</f>
        <v/>
      </c>
      <c r="T23" s="367" t="str">
        <f>IF(Summary!$M$76="Y","R","")</f>
        <v/>
      </c>
      <c r="U23" s="360" t="str">
        <f>IF(COUNTIF(S25:S26,"E")=2,"C"," ")</f>
        <v xml:space="preserve"> </v>
      </c>
      <c r="W23" s="573" t="str">
        <f>'Fun Patches'!C24</f>
        <v>&lt;LIST PATCH HERE&gt;</v>
      </c>
      <c r="X23" s="365" t="str">
        <f>IF(Summary!$L$151="E","E","")</f>
        <v/>
      </c>
      <c r="Y23" s="365" t="str">
        <f>IF(Summary!$M$151="Y","R","")</f>
        <v/>
      </c>
      <c r="AA23" s="336"/>
      <c r="AB23" s="337"/>
      <c r="AC23" s="338"/>
    </row>
    <row r="24" spans="2:29" ht="12.95" customHeight="1">
      <c r="B24" s="404"/>
      <c r="C24" s="410" t="s">
        <v>689</v>
      </c>
      <c r="D24" s="368" t="str">
        <f>IF(Badges!$I$634="A","/","")</f>
        <v/>
      </c>
      <c r="E24" s="368" t="str">
        <f>IF(Badges!$I$638="A","/","")</f>
        <v/>
      </c>
      <c r="F24" s="368" t="str">
        <f>IF(Badges!$I$642="A","/","")</f>
        <v/>
      </c>
      <c r="G24" s="368" t="str">
        <f>IF(Badges!$I$646="A","/","")</f>
        <v/>
      </c>
      <c r="H24" s="368" t="str">
        <f>IF(Badges!$I$650="A","/","")</f>
        <v/>
      </c>
      <c r="I24" s="362" t="str">
        <f>IF(Summary!$L$31="E","E","")</f>
        <v/>
      </c>
      <c r="J24" s="362" t="str">
        <f>IF(Summary!$M$31="Y","R","")</f>
        <v/>
      </c>
      <c r="K24" s="392" t="str">
        <f>IF(COUNT(S25:S26)=2,MAX(S25:S26),"")</f>
        <v/>
      </c>
      <c r="L24" s="406"/>
      <c r="M24" s="407" t="s">
        <v>1003</v>
      </c>
      <c r="N24" s="408"/>
      <c r="O24" s="408"/>
      <c r="P24" s="408"/>
      <c r="Q24" s="408"/>
      <c r="R24" s="422" t="s">
        <v>1189</v>
      </c>
      <c r="S24" s="363" t="str">
        <f>IF(Summary!$L$80="E","E","")</f>
        <v/>
      </c>
      <c r="T24" s="363" t="str">
        <f>IF(Summary!$M$80="Y","R","")</f>
        <v/>
      </c>
      <c r="U24" s="360" t="str">
        <f>IF(COUNTIF(S28:S29,"E")=2,"C"," ")</f>
        <v xml:space="preserve"> </v>
      </c>
      <c r="W24" s="573" t="str">
        <f>'Fun Patches'!C25</f>
        <v>&lt;LIST PATCH HERE&gt;</v>
      </c>
      <c r="X24" s="365" t="str">
        <f>IF(Summary!$L$152="E","E","")</f>
        <v/>
      </c>
      <c r="Y24" s="365" t="str">
        <f>IF(Summary!$M$152="Y","R","")</f>
        <v/>
      </c>
      <c r="AA24" s="336"/>
      <c r="AB24" s="337"/>
      <c r="AC24" s="338"/>
    </row>
    <row r="25" spans="2:29" ht="12.95" customHeight="1">
      <c r="B25" s="404"/>
      <c r="C25" s="410" t="s">
        <v>710</v>
      </c>
      <c r="D25" s="369" t="str">
        <f>IF(Badges!$I$657="A","/","")</f>
        <v/>
      </c>
      <c r="E25" s="369" t="str">
        <f>IF(Badges!$I$661="A","/","")</f>
        <v/>
      </c>
      <c r="F25" s="369" t="str">
        <f>IF(Badges!$I$665="A","/","")</f>
        <v/>
      </c>
      <c r="G25" s="369" t="str">
        <f>IF(Badges!$I$669="A","/","")</f>
        <v/>
      </c>
      <c r="H25" s="369" t="str">
        <f>IF(Badges!$I$673="A","/","")</f>
        <v/>
      </c>
      <c r="I25" s="365" t="str">
        <f>IF(Summary!$L$32="E","E","")</f>
        <v/>
      </c>
      <c r="J25" s="365" t="str">
        <f>IF(Summary!$M$32="Y","R","")</f>
        <v/>
      </c>
      <c r="L25" s="404"/>
      <c r="M25" s="411" t="s">
        <v>1003</v>
      </c>
      <c r="N25" s="412"/>
      <c r="O25" s="412"/>
      <c r="P25" s="412"/>
      <c r="Q25" s="412"/>
      <c r="R25" s="413"/>
      <c r="S25" s="365" t="str">
        <f>IF(Summary!$L$78="E","E","")</f>
        <v/>
      </c>
      <c r="T25" s="365" t="str">
        <f>IF(Summary!$M$78="Y","R","")</f>
        <v/>
      </c>
      <c r="U25" s="716" t="s">
        <v>1197</v>
      </c>
      <c r="W25" s="573" t="str">
        <f>'Fun Patches'!C26</f>
        <v>&lt;LIST PATCH HERE&gt;</v>
      </c>
      <c r="X25" s="365" t="str">
        <f>IF(Summary!$L$153="E","E","")</f>
        <v/>
      </c>
      <c r="Y25" s="365" t="str">
        <f>IF(Summary!$M$153="Y","R","")</f>
        <v/>
      </c>
      <c r="AA25" s="336"/>
      <c r="AB25" s="337"/>
      <c r="AC25" s="338"/>
    </row>
    <row r="26" spans="2:29" ht="12.95" customHeight="1" thickBot="1">
      <c r="B26" s="404"/>
      <c r="C26" s="410" t="s">
        <v>1193</v>
      </c>
      <c r="D26" s="366" t="str">
        <f>IF(Badges!$I$161="A","/","")</f>
        <v/>
      </c>
      <c r="E26" s="366" t="str">
        <f>IF(Badges!$I$165="A","/","")</f>
        <v/>
      </c>
      <c r="F26" s="366" t="str">
        <f>IF(Badges!$I$169="A","/","")</f>
        <v/>
      </c>
      <c r="G26" s="366" t="str">
        <f>IF(Badges!$I$173="A","/","")</f>
        <v/>
      </c>
      <c r="H26" s="366" t="str">
        <f>IF(Badges!$I$177="A","/","")</f>
        <v/>
      </c>
      <c r="I26" s="372" t="str">
        <f>IF(Summary!$L$10="E","E","")</f>
        <v/>
      </c>
      <c r="J26" s="372" t="str">
        <f>IF(Summary!$M$10="Y","R","")</f>
        <v/>
      </c>
      <c r="L26" s="404"/>
      <c r="M26" s="416" t="s">
        <v>1159</v>
      </c>
      <c r="N26" s="417"/>
      <c r="O26" s="417"/>
      <c r="P26" s="417"/>
      <c r="Q26" s="417"/>
      <c r="R26" s="418"/>
      <c r="S26" s="367" t="str">
        <f>IF(Summary!$L$79="E","E","")</f>
        <v/>
      </c>
      <c r="T26" s="367" t="str">
        <f>IF(Summary!$M$79="Y","R","")</f>
        <v/>
      </c>
      <c r="U26" s="716"/>
      <c r="W26" s="573" t="str">
        <f>'Fun Patches'!C27</f>
        <v>&lt;LIST PATCH HERE&gt;</v>
      </c>
      <c r="X26" s="365" t="str">
        <f>IF(Summary!$L$154="E","E","")</f>
        <v/>
      </c>
      <c r="Y26" s="365" t="str">
        <f>IF(Summary!$M$154="Y","R","")</f>
        <v/>
      </c>
      <c r="AA26" s="336"/>
      <c r="AB26" s="337"/>
      <c r="AC26" s="338"/>
    </row>
    <row r="27" spans="2:29" ht="12.95" customHeight="1">
      <c r="B27" s="404"/>
      <c r="C27" s="415" t="s">
        <v>1194</v>
      </c>
      <c r="D27" s="368" t="str">
        <f>IF(Badges!$I$680="A","/","")</f>
        <v/>
      </c>
      <c r="E27" s="368" t="str">
        <f>IF(Badges!$I$684="A","/","")</f>
        <v/>
      </c>
      <c r="F27" s="368" t="str">
        <f>IF(Badges!$I$688="A","/","")</f>
        <v/>
      </c>
      <c r="G27" s="368" t="str">
        <f>IF(Badges!$I$692="A","/","")</f>
        <v/>
      </c>
      <c r="H27" s="368" t="str">
        <f>IF(Badges!$I$696="A","/","")</f>
        <v/>
      </c>
      <c r="I27" s="362" t="str">
        <f>IF(Summary!$L$33="E","E","")</f>
        <v/>
      </c>
      <c r="J27" s="362" t="str">
        <f>IF(Summary!$M$33="Y","R","")</f>
        <v/>
      </c>
      <c r="K27" s="392" t="str">
        <f>IF(COUNT(S28:S29)=2,MAX(S28:S29),"")</f>
        <v/>
      </c>
      <c r="L27" s="406"/>
      <c r="M27" s="407" t="s">
        <v>1009</v>
      </c>
      <c r="N27" s="408"/>
      <c r="O27" s="408"/>
      <c r="P27" s="408"/>
      <c r="Q27" s="408"/>
      <c r="R27" s="422" t="s">
        <v>1189</v>
      </c>
      <c r="S27" s="363" t="str">
        <f>IF(Summary!$L$83="E","E","")</f>
        <v/>
      </c>
      <c r="T27" s="363" t="str">
        <f>IF(Summary!$M$83="Y","R","")</f>
        <v/>
      </c>
      <c r="U27" s="716"/>
      <c r="W27" s="573" t="str">
        <f>'Fun Patches'!C28</f>
        <v>&lt;LIST PATCH HERE&gt;</v>
      </c>
      <c r="X27" s="365" t="str">
        <f>IF(Summary!$L$155="E","E","")</f>
        <v/>
      </c>
      <c r="Y27" s="365" t="str">
        <f>IF(Summary!$M$155="Y","R","")</f>
        <v/>
      </c>
      <c r="AA27" s="336"/>
      <c r="AB27" s="337"/>
      <c r="AC27" s="338"/>
    </row>
    <row r="28" spans="2:29" ht="12.95" customHeight="1" thickBot="1">
      <c r="B28" s="404"/>
      <c r="C28" s="419" t="s">
        <v>730</v>
      </c>
      <c r="D28" s="366" t="str">
        <f>IF(Badges!$I$703="A","/","")</f>
        <v/>
      </c>
      <c r="E28" s="366" t="str">
        <f>IF(Badges!$I$707="A","/","")</f>
        <v/>
      </c>
      <c r="F28" s="366" t="str">
        <f>IF(Badges!$I$711="A","/","")</f>
        <v/>
      </c>
      <c r="G28" s="366" t="str">
        <f>IF(Badges!$I$715="A","/","")</f>
        <v/>
      </c>
      <c r="H28" s="366" t="str">
        <f>IF(Badges!$I$719="A","/","")</f>
        <v/>
      </c>
      <c r="I28" s="372" t="str">
        <f>IF(Summary!$L$34="E","E","")</f>
        <v/>
      </c>
      <c r="J28" s="372" t="str">
        <f>IF(Summary!$M$34="Y","R","")</f>
        <v/>
      </c>
      <c r="L28" s="404"/>
      <c r="M28" s="411" t="s">
        <v>1009</v>
      </c>
      <c r="N28" s="412"/>
      <c r="O28" s="412"/>
      <c r="P28" s="412"/>
      <c r="Q28" s="412"/>
      <c r="R28" s="413"/>
      <c r="S28" s="365" t="str">
        <f>IF(Summary!$L$81="E","E","")</f>
        <v/>
      </c>
      <c r="T28" s="365" t="str">
        <f>IF(Summary!$M$81="Y","R","")</f>
        <v/>
      </c>
      <c r="U28" s="716"/>
      <c r="W28" s="573" t="str">
        <f>'Fun Patches'!C29</f>
        <v>&lt;LIST PATCH HERE&gt;</v>
      </c>
      <c r="X28" s="365" t="str">
        <f>IF(Summary!$L$156="E","E","")</f>
        <v/>
      </c>
      <c r="Y28" s="365" t="str">
        <f>IF(Summary!$M$156="Y","R","")</f>
        <v/>
      </c>
      <c r="AA28" s="336"/>
      <c r="AB28" s="337"/>
      <c r="AC28" s="338"/>
    </row>
    <row r="29" spans="2:29" ht="12.95" customHeight="1" thickBot="1">
      <c r="B29" s="404"/>
      <c r="C29" s="410" t="s">
        <v>751</v>
      </c>
      <c r="D29" s="368" t="str">
        <f>IF(Badges!$I$726="A","/","")</f>
        <v/>
      </c>
      <c r="E29" s="368" t="str">
        <f>IF(Badges!$I$730="A","/","")</f>
        <v/>
      </c>
      <c r="F29" s="368" t="str">
        <f>IF(Badges!$I$734="A","/","")</f>
        <v/>
      </c>
      <c r="G29" s="368" t="str">
        <f>IF(Badges!$I$738="A","/","")</f>
        <v/>
      </c>
      <c r="H29" s="368" t="str">
        <f>IF(Badges!$I$742="A","/","")</f>
        <v/>
      </c>
      <c r="I29" s="363" t="str">
        <f>IF(Summary!$L$35="E","E","")</f>
        <v/>
      </c>
      <c r="J29" s="362" t="str">
        <f>IF(Summary!$M$35="Y","R","")</f>
        <v/>
      </c>
      <c r="L29" s="404"/>
      <c r="M29" s="424" t="s">
        <v>1159</v>
      </c>
      <c r="N29" s="425"/>
      <c r="O29" s="425"/>
      <c r="P29" s="425"/>
      <c r="Q29" s="425"/>
      <c r="R29" s="426"/>
      <c r="S29" s="367" t="str">
        <f>IF(Summary!$L$82="E","E","")</f>
        <v/>
      </c>
      <c r="T29" s="367" t="str">
        <f>IF(Summary!$M$82="Y","R","")</f>
        <v/>
      </c>
      <c r="U29" s="716"/>
      <c r="W29" s="573" t="str">
        <f>'Fun Patches'!C30</f>
        <v>&lt;LIST PATCH HERE&gt;</v>
      </c>
      <c r="X29" s="365" t="str">
        <f>IF(Summary!$L$157="E","E","")</f>
        <v/>
      </c>
      <c r="Y29" s="365" t="str">
        <f>IF(Summary!$M$157="Y","R","")</f>
        <v/>
      </c>
      <c r="AA29" s="336"/>
      <c r="AB29" s="337"/>
      <c r="AC29" s="338"/>
    </row>
    <row r="30" spans="2:29" ht="12.95" customHeight="1">
      <c r="B30" s="404"/>
      <c r="C30" s="410" t="s">
        <v>772</v>
      </c>
      <c r="D30" s="369" t="str">
        <f>IF(Badges!$I$745="C","/","")</f>
        <v/>
      </c>
      <c r="E30" s="369" t="str">
        <f>IF(Badges!$I$746="C","/","")</f>
        <v/>
      </c>
      <c r="F30" s="369" t="str">
        <f>IF(Badges!$I$747="C","/","")</f>
        <v/>
      </c>
      <c r="G30" s="369" t="str">
        <f>IF(Badges!$I$748="C","/","")</f>
        <v/>
      </c>
      <c r="H30" s="369" t="str">
        <f>IF(Badges!$I$749="C","/","")</f>
        <v/>
      </c>
      <c r="I30" s="365" t="str">
        <f>IF(Summary!$L$36="E","E","")</f>
        <v/>
      </c>
      <c r="J30" s="365" t="str">
        <f>IF(Summary!$M$36="Y","R","")</f>
        <v/>
      </c>
      <c r="L30" s="495"/>
      <c r="M30" s="495"/>
      <c r="N30" s="496"/>
      <c r="O30" s="496"/>
      <c r="P30" s="496"/>
      <c r="Q30" s="496"/>
      <c r="R30" s="496"/>
      <c r="S30" s="571"/>
      <c r="T30" s="571"/>
      <c r="U30" s="716"/>
      <c r="W30" s="573" t="str">
        <f>'Fun Patches'!C31</f>
        <v>&lt;LIST PATCH HERE&gt;</v>
      </c>
      <c r="X30" s="365" t="str">
        <f>IF(Summary!$L$158="E","E","")</f>
        <v/>
      </c>
      <c r="Y30" s="365" t="str">
        <f>IF(Summary!$M$158="Y","R","")</f>
        <v/>
      </c>
      <c r="AA30" s="336"/>
      <c r="AB30" s="337"/>
      <c r="AC30" s="338"/>
    </row>
    <row r="31" spans="2:29" ht="12.95" customHeight="1" thickBot="1">
      <c r="B31" s="404"/>
      <c r="C31" s="414" t="s">
        <v>1195</v>
      </c>
      <c r="D31" s="366" t="str">
        <f>IF(Badges!$I$769="A","/","")</f>
        <v/>
      </c>
      <c r="E31" s="366" t="str">
        <f>IF(Badges!$I$773="A","/","")</f>
        <v/>
      </c>
      <c r="F31" s="366" t="str">
        <f>IF(Badges!$I$777="A","/","")</f>
        <v/>
      </c>
      <c r="G31" s="366" t="str">
        <f>IF(Badges!$I$781="A","/","")</f>
        <v/>
      </c>
      <c r="H31" s="366" t="str">
        <f>IF(Badges!$I$785="A","/","")</f>
        <v/>
      </c>
      <c r="I31" s="372" t="str">
        <f>IF(Summary!$L$38="E","E","")</f>
        <v/>
      </c>
      <c r="J31" s="372" t="str">
        <f>IF(Summary!$M$38="Y","R","")</f>
        <v/>
      </c>
      <c r="N31" s="401"/>
      <c r="O31" s="401"/>
      <c r="P31" s="401"/>
      <c r="Q31" s="401"/>
      <c r="R31" s="401"/>
      <c r="U31" s="716"/>
      <c r="W31" s="573" t="str">
        <f>'Fun Patches'!C32</f>
        <v>&lt;LIST PATCH HERE&gt;</v>
      </c>
      <c r="X31" s="365" t="str">
        <f>IF(Summary!$L$159="E","E","")</f>
        <v/>
      </c>
      <c r="Y31" s="365" t="str">
        <f>IF(Summary!$M$159="Y","R","")</f>
        <v/>
      </c>
      <c r="AA31" s="336"/>
      <c r="AB31" s="337"/>
      <c r="AC31" s="338"/>
    </row>
    <row r="32" spans="2:29" ht="12.95" customHeight="1">
      <c r="B32" s="404"/>
      <c r="C32" s="415" t="s">
        <v>1196</v>
      </c>
      <c r="D32" s="368" t="str">
        <f>IF(Badges!$I$792="A","/","")</f>
        <v/>
      </c>
      <c r="E32" s="368" t="str">
        <f>IF(Badges!$I$796="A","/","")</f>
        <v/>
      </c>
      <c r="F32" s="368" t="str">
        <f>IF(Badges!$I$800="A","/","")</f>
        <v/>
      </c>
      <c r="G32" s="368" t="str">
        <f>IF(Badges!$I$804="A","/","")</f>
        <v/>
      </c>
      <c r="H32" s="368" t="str">
        <f>IF(Badges!$I$808="A","/","")</f>
        <v/>
      </c>
      <c r="I32" s="362" t="str">
        <f>IF(Summary!$L$39="E","E","")</f>
        <v/>
      </c>
      <c r="J32" s="362" t="str">
        <f>IF(Summary!$M$39="Y","R","")</f>
        <v/>
      </c>
      <c r="L32" s="404"/>
      <c r="M32" s="405" t="s">
        <v>216</v>
      </c>
      <c r="N32" s="361" t="str">
        <f>IF(Badges!$I$102="A","/","")</f>
        <v/>
      </c>
      <c r="O32" s="361" t="str">
        <f>IF(Badges!$I$106="A","/","")</f>
        <v/>
      </c>
      <c r="P32" s="361" t="str">
        <f>IF(Badges!$I$110="A","/","")</f>
        <v/>
      </c>
      <c r="Q32" s="361" t="str">
        <f>IF(Badges!$I$114="A","/","")</f>
        <v/>
      </c>
      <c r="R32" s="361" t="str">
        <f>IF(Badges!$I$118="A","/","")</f>
        <v/>
      </c>
      <c r="S32" s="370" t="str">
        <f>IF(Summary!$L$7="E","E","")</f>
        <v/>
      </c>
      <c r="T32" s="370" t="str">
        <f>IF(Summary!$M$7="Y","R","")</f>
        <v/>
      </c>
      <c r="U32" s="716"/>
      <c r="W32" s="573" t="str">
        <f>'Fun Patches'!C33</f>
        <v>&lt;LIST PATCH HERE&gt;</v>
      </c>
      <c r="X32" s="365" t="str">
        <f>IF(Summary!$L$160="E","E","")</f>
        <v/>
      </c>
      <c r="Y32" s="365" t="str">
        <f>IF(Summary!$M$160="Y","R","")</f>
        <v/>
      </c>
      <c r="AA32" s="336"/>
      <c r="AB32" s="337"/>
      <c r="AC32" s="338"/>
    </row>
    <row r="33" spans="2:29" ht="12.95" customHeight="1" thickBot="1">
      <c r="B33" s="404"/>
      <c r="C33" s="419" t="s">
        <v>818</v>
      </c>
      <c r="D33" s="366" t="str">
        <f>IF(Badges!$I$838="A","/","")</f>
        <v/>
      </c>
      <c r="E33" s="366" t="str">
        <f>IF(Badges!$I$842="A","/","")</f>
        <v/>
      </c>
      <c r="F33" s="366" t="str">
        <f>IF(Badges!$I$846="A","/","")</f>
        <v/>
      </c>
      <c r="G33" s="366" t="str">
        <f>IF(Badges!$I$850="A","/","")</f>
        <v/>
      </c>
      <c r="H33" s="366" t="str">
        <f>IF(Badges!$I$854="A","/","")</f>
        <v/>
      </c>
      <c r="I33" s="372" t="str">
        <f>IF(Summary!$L$41="E","E","")</f>
        <v/>
      </c>
      <c r="J33" s="372" t="str">
        <f>IF(Summary!$M$41="Y","R","")</f>
        <v/>
      </c>
      <c r="L33" s="404"/>
      <c r="M33" s="410" t="s">
        <v>302</v>
      </c>
      <c r="N33" s="364" t="str">
        <f>IF(Badges!$I$207="A","/","")</f>
        <v/>
      </c>
      <c r="O33" s="364" t="str">
        <f>IF(Badges!$I$211="A","/","")</f>
        <v/>
      </c>
      <c r="P33" s="364" t="str">
        <f>IF(Badges!$I$215="A","/","")</f>
        <v/>
      </c>
      <c r="Q33" s="364" t="str">
        <f>IF(Badges!$I$219="A","/","")</f>
        <v/>
      </c>
      <c r="R33" s="364" t="str">
        <f>IF(Badges!$G$223="A","/","")</f>
        <v/>
      </c>
      <c r="S33" s="370" t="str">
        <f>IF(Summary!$L$12="E","E","")</f>
        <v/>
      </c>
      <c r="T33" s="370" t="str">
        <f>IF(Summary!$M$12="Y","R","")</f>
        <v/>
      </c>
      <c r="U33" s="716"/>
      <c r="W33" s="573" t="str">
        <f>'Fun Patches'!C34</f>
        <v>&lt;LIST PATCH HERE&gt;</v>
      </c>
      <c r="X33" s="365" t="str">
        <f>IF(Summary!$L$161="E","E","")</f>
        <v/>
      </c>
      <c r="Y33" s="365" t="str">
        <f>IF(Summary!$M$161="Y","R","")</f>
        <v/>
      </c>
      <c r="AA33" s="336"/>
      <c r="AB33" s="337"/>
      <c r="AC33" s="338"/>
    </row>
    <row r="34" spans="2:29" ht="12.95" customHeight="1" thickBot="1">
      <c r="B34" s="404"/>
      <c r="C34" s="414" t="s">
        <v>838</v>
      </c>
      <c r="D34" s="439" t="str">
        <f>IF(Badges!$I$861="A","/","")</f>
        <v/>
      </c>
      <c r="E34" s="439" t="str">
        <f>IF(Badges!$I$865="A","/","")</f>
        <v/>
      </c>
      <c r="F34" s="439" t="str">
        <f>IF(Badges!$I$869="A","/","")</f>
        <v/>
      </c>
      <c r="G34" s="439" t="str">
        <f>IF(Badges!$I$873="A","/","")</f>
        <v/>
      </c>
      <c r="H34" s="439" t="str">
        <f>IF(Badges!$I$877="A","/","")</f>
        <v/>
      </c>
      <c r="I34" s="362" t="str">
        <f>IF(Summary!$L$42="E","E","")</f>
        <v/>
      </c>
      <c r="J34" s="362" t="str">
        <f>IF(Summary!$M$42="Y","R","")</f>
        <v/>
      </c>
      <c r="L34" s="404"/>
      <c r="M34" s="419" t="s">
        <v>448</v>
      </c>
      <c r="N34" s="359" t="str">
        <f>IF(Badges!$I$368="A","/","")</f>
        <v/>
      </c>
      <c r="O34" s="359" t="str">
        <f>IF(Badges!$I$372="A","/","")</f>
        <v/>
      </c>
      <c r="P34" s="359" t="str">
        <f>IF(Badges!$I$376="A","/","")</f>
        <v/>
      </c>
      <c r="Q34" s="359" t="str">
        <f>IF(Badges!$I$380="A","/","")</f>
        <v/>
      </c>
      <c r="R34" s="359" t="str">
        <f>IF(Badges!$I$384="A","/","")</f>
        <v/>
      </c>
      <c r="S34" s="367" t="str">
        <f>IF(Summary!$L$19="E","E","")</f>
        <v/>
      </c>
      <c r="T34" s="367" t="str">
        <f>IF(Summary!$M$19="Y","R","")</f>
        <v/>
      </c>
      <c r="U34" s="716"/>
      <c r="W34" s="573" t="str">
        <f>'Fun Patches'!C35</f>
        <v>&lt;LIST PATCH HERE&gt;</v>
      </c>
      <c r="X34" s="365" t="str">
        <f>IF(Summary!$L$162="E","E","")</f>
        <v/>
      </c>
      <c r="Y34" s="365" t="str">
        <f>IF(Summary!$M$162="Y","R","")</f>
        <v/>
      </c>
      <c r="AA34" s="336"/>
      <c r="AB34" s="337"/>
      <c r="AC34" s="338"/>
    </row>
    <row r="35" spans="2:29" ht="12.95" customHeight="1">
      <c r="L35" s="404"/>
      <c r="M35" s="430" t="s">
        <v>249</v>
      </c>
      <c r="N35" s="361" t="str">
        <f>IF(Badges!$I$146="A","/","")</f>
        <v/>
      </c>
      <c r="O35" s="361" t="str">
        <f>IF(Badges!$I$148="A","/","")</f>
        <v/>
      </c>
      <c r="P35" s="361" t="str">
        <f>IF(Badges!$I$150="A","/","")</f>
        <v/>
      </c>
      <c r="Q35" s="361" t="str">
        <f>IF(Badges!$I$152="A","/","")</f>
        <v/>
      </c>
      <c r="R35" s="361" t="str">
        <f>IF(Badges!$I$154="A","/","")</f>
        <v/>
      </c>
      <c r="S35" s="370" t="str">
        <f>IF(Summary!$L$9="E","E","")</f>
        <v/>
      </c>
      <c r="T35" s="370" t="str">
        <f>IF(Summary!$M$9="Y","R","")</f>
        <v/>
      </c>
      <c r="U35" s="716"/>
      <c r="W35" s="573" t="str">
        <f>'Fun Patches'!C36</f>
        <v>&lt;LIST PATCH HERE&gt;</v>
      </c>
      <c r="X35" s="365" t="str">
        <f>IF(Summary!$L$163="E","E","")</f>
        <v/>
      </c>
      <c r="Y35" s="365" t="str">
        <f>IF(Summary!$M$163="Y","R","")</f>
        <v/>
      </c>
      <c r="AA35" s="336"/>
      <c r="AB35" s="337"/>
      <c r="AC35" s="338"/>
    </row>
    <row r="36" spans="2:29" ht="12.95" customHeight="1">
      <c r="L36" s="404"/>
      <c r="M36" s="423" t="s">
        <v>552</v>
      </c>
      <c r="N36" s="364" t="str">
        <f>IF(Badges!$I$481="A","/","")</f>
        <v/>
      </c>
      <c r="O36" s="364" t="str">
        <f>IF(Badges!$I$483="A","/","")</f>
        <v/>
      </c>
      <c r="P36" s="364" t="str">
        <f>IF(Badges!$I$485="A","/","")</f>
        <v/>
      </c>
      <c r="Q36" s="364" t="str">
        <f>IF(Badges!$I$487="A","/","")</f>
        <v/>
      </c>
      <c r="R36" s="364" t="str">
        <f>IF(Badges!$I$489="A","/","")</f>
        <v/>
      </c>
      <c r="S36" s="370" t="str">
        <f>IF(Summary!$L$24="E","E","")</f>
        <v/>
      </c>
      <c r="T36" s="370" t="str">
        <f>IF(Summary!$M$24="Y","R","")</f>
        <v/>
      </c>
      <c r="U36" s="716"/>
      <c r="W36" s="573" t="str">
        <f>'Fun Patches'!C37</f>
        <v>&lt;LIST PATCH HERE&gt;</v>
      </c>
      <c r="X36" s="365" t="str">
        <f>IF(Summary!$L$164="E","E","")</f>
        <v/>
      </c>
      <c r="Y36" s="365" t="str">
        <f>IF(Summary!$M$164="Y","R","")</f>
        <v/>
      </c>
      <c r="AA36" s="336"/>
      <c r="AB36" s="337"/>
      <c r="AC36" s="338"/>
    </row>
    <row r="37" spans="2:29" ht="12.95" customHeight="1" thickBot="1">
      <c r="B37" s="404"/>
      <c r="C37" s="430" t="s">
        <v>1162</v>
      </c>
      <c r="D37" s="361" t="str">
        <f>IF(Badges!$I$883="C","/","")</f>
        <v/>
      </c>
      <c r="E37" s="361" t="str">
        <f>IF(Badges!$I$884="C","/","")</f>
        <v/>
      </c>
      <c r="F37" s="361" t="str">
        <f>IF(Badges!$I$885="C","/","")</f>
        <v/>
      </c>
      <c r="G37" s="361" t="str">
        <f>IF(Badges!$I$886="C","/","")</f>
        <v/>
      </c>
      <c r="H37" s="361" t="str">
        <f>IF(Badges!$I$887="C","/","")</f>
        <v/>
      </c>
      <c r="I37" s="370" t="str">
        <f>IF(Summary!$L$44="E","E","")</f>
        <v/>
      </c>
      <c r="J37" s="370" t="str">
        <f>IF(Summary!$M$44="Y","R","")</f>
        <v/>
      </c>
      <c r="L37" s="404"/>
      <c r="M37" s="431" t="s">
        <v>775</v>
      </c>
      <c r="N37" s="359" t="str">
        <f>IF(Badges!$I$754="A","/","")</f>
        <v/>
      </c>
      <c r="O37" s="359" t="str">
        <f>IF(Badges!$I$756="A","/","")</f>
        <v/>
      </c>
      <c r="P37" s="359" t="str">
        <f>IF(Badges!$I$758="A","/","")</f>
        <v/>
      </c>
      <c r="Q37" s="359" t="str">
        <f>IF(Badges!$I$760="A","/","")</f>
        <v/>
      </c>
      <c r="R37" s="359" t="str">
        <f>IF(Badges!$I$762="A","/","")</f>
        <v/>
      </c>
      <c r="S37" s="371" t="str">
        <f>IF(Summary!$L$37="E","E","")</f>
        <v/>
      </c>
      <c r="T37" s="371" t="str">
        <f>IF(Summary!$M$37="Y","R","")</f>
        <v/>
      </c>
      <c r="U37" s="716"/>
      <c r="W37" s="573" t="str">
        <f>'Fun Patches'!C38</f>
        <v>&lt;LIST PATCH HERE&gt;</v>
      </c>
      <c r="X37" s="365" t="str">
        <f>IF(Summary!$L$165="E","E","")</f>
        <v/>
      </c>
      <c r="Y37" s="365" t="str">
        <f>IF(Summary!$M$165="Y","R","")</f>
        <v/>
      </c>
      <c r="AA37" s="336"/>
      <c r="AB37" s="337"/>
      <c r="AC37" s="338"/>
    </row>
    <row r="38" spans="2:29" ht="12.95" customHeight="1">
      <c r="B38" s="404"/>
      <c r="C38" s="423" t="s">
        <v>1163</v>
      </c>
      <c r="D38" s="361" t="str">
        <f>IF(Badges!$I$890="C","/","")</f>
        <v/>
      </c>
      <c r="E38" s="361" t="str">
        <f>IF(Badges!$I$891="C","/","")</f>
        <v/>
      </c>
      <c r="F38" s="361" t="str">
        <f>IF(Badges!$I$892="C","/","")</f>
        <v/>
      </c>
      <c r="G38" s="361" t="str">
        <f>IF(Badges!$I$893="C","/","")</f>
        <v/>
      </c>
      <c r="H38" s="361" t="str">
        <f>IF(Badges!$I$894="C","/","")</f>
        <v/>
      </c>
      <c r="I38" s="370" t="str">
        <f>IF(Summary!$L$45="E","E","")</f>
        <v/>
      </c>
      <c r="J38" s="370" t="str">
        <f>IF(Summary!$M$45="Y","R","")</f>
        <v/>
      </c>
      <c r="S38" s="427"/>
      <c r="T38" s="427"/>
      <c r="U38" s="716"/>
      <c r="W38" s="573" t="str">
        <f>'Fun Patches'!C39</f>
        <v>&lt;LIST PATCH HERE&gt;</v>
      </c>
      <c r="X38" s="365" t="str">
        <f>IF(Summary!$L$166="E","E","")</f>
        <v/>
      </c>
      <c r="Y38" s="365" t="str">
        <f>IF(Summary!$M$166="Y","R","")</f>
        <v/>
      </c>
      <c r="AA38" s="336"/>
      <c r="AB38" s="337"/>
      <c r="AC38" s="338"/>
    </row>
    <row r="39" spans="2:29" ht="12.95" customHeight="1" thickBot="1">
      <c r="B39" s="404"/>
      <c r="C39" s="432" t="s">
        <v>1164</v>
      </c>
      <c r="D39" s="359" t="str">
        <f>IF(Badges!$I$897="C","/","")</f>
        <v/>
      </c>
      <c r="E39" s="359" t="str">
        <f>IF(Badges!$I$898="C","/","")</f>
        <v/>
      </c>
      <c r="F39" s="359" t="str">
        <f>IF(Badges!$I$899="C","/","")</f>
        <v/>
      </c>
      <c r="G39" s="359" t="str">
        <f>IF(Badges!$I$900="C","/","")</f>
        <v/>
      </c>
      <c r="H39" s="359" t="str">
        <f>IF(Badges!$I$901="C","/","")</f>
        <v/>
      </c>
      <c r="I39" s="367" t="str">
        <f>IF(Summary!$L$46="E","E","")</f>
        <v/>
      </c>
      <c r="J39" s="367" t="str">
        <f>IF(Summary!$M$46="Y","R","")</f>
        <v/>
      </c>
      <c r="S39" s="427"/>
      <c r="T39" s="427"/>
      <c r="U39" s="716"/>
      <c r="W39" s="573" t="str">
        <f>'Fun Patches'!C40</f>
        <v>&lt;LIST PATCH HERE&gt;</v>
      </c>
      <c r="X39" s="365" t="str">
        <f>IF(Summary!$L$167="E","E","")</f>
        <v/>
      </c>
      <c r="Y39" s="365" t="str">
        <f>IF(Summary!$M$167="Y","R","")</f>
        <v/>
      </c>
      <c r="AA39" s="336"/>
      <c r="AB39" s="337"/>
      <c r="AC39" s="338"/>
    </row>
    <row r="40" spans="2:29" ht="12.95" customHeight="1">
      <c r="B40" s="404"/>
      <c r="C40" s="430" t="s">
        <v>1165</v>
      </c>
      <c r="D40" s="361" t="str">
        <f>IF(Badges!$I$905="C","/","")</f>
        <v/>
      </c>
      <c r="E40" s="361" t="str">
        <f>IF(Badges!$I$906="C","/","")</f>
        <v/>
      </c>
      <c r="F40" s="361" t="str">
        <f>IF(Badges!$I$907="C","/","")</f>
        <v/>
      </c>
      <c r="G40" s="361" t="str">
        <f>IF(Badges!$I$908="C","/","")</f>
        <v/>
      </c>
      <c r="H40" s="361" t="str">
        <f>IF(Badges!$I$909="C","/","")</f>
        <v/>
      </c>
      <c r="I40" s="370" t="str">
        <f>IF(Summary!$L$48="E","E","")</f>
        <v/>
      </c>
      <c r="J40" s="370" t="str">
        <f>IF(Summary!$M$48="Y","R","")</f>
        <v/>
      </c>
      <c r="L40" s="404"/>
      <c r="M40" s="428" t="s">
        <v>1182</v>
      </c>
      <c r="N40" s="361" t="str">
        <f>IF('Age-Level'!$I$75="A","/","")</f>
        <v/>
      </c>
      <c r="O40" s="361" t="str">
        <f>IF('Age-Level'!$I$79="A","/","")</f>
        <v/>
      </c>
      <c r="P40" s="361" t="str">
        <f>IF('Age-Level'!$I$83="A","/","")</f>
        <v/>
      </c>
      <c r="Q40" s="361" t="str">
        <f>IF('Age-Level'!$I$88="A","/","")</f>
        <v/>
      </c>
      <c r="R40" s="361" t="str">
        <f>IF('Age-Level'!$I$90="A","/","")</f>
        <v/>
      </c>
      <c r="S40" s="370" t="str">
        <f>IF(Summary!$L$113="E","E","")</f>
        <v/>
      </c>
      <c r="T40" s="370" t="str">
        <f>IF(Summary!$M$113="Y","R","")</f>
        <v/>
      </c>
      <c r="U40" s="716"/>
      <c r="W40" s="573" t="str">
        <f>'Fun Patches'!C41</f>
        <v>&lt;LIST PATCH HERE&gt;</v>
      </c>
      <c r="X40" s="365" t="str">
        <f>IF(Summary!$L$168="E","E","")</f>
        <v/>
      </c>
      <c r="Y40" s="365" t="str">
        <f>IF(Summary!$M$168="Y","R","")</f>
        <v/>
      </c>
      <c r="AA40" s="336"/>
      <c r="AB40" s="337"/>
      <c r="AC40" s="338"/>
    </row>
    <row r="41" spans="2:29" ht="12.95" customHeight="1">
      <c r="B41" s="404"/>
      <c r="C41" s="423" t="s">
        <v>1166</v>
      </c>
      <c r="D41" s="361" t="str">
        <f>IF(Badges!$I$912="C","/","")</f>
        <v/>
      </c>
      <c r="E41" s="361" t="str">
        <f>IF(Badges!$I$913="C","/","")</f>
        <v/>
      </c>
      <c r="F41" s="361" t="str">
        <f>IF(Badges!$I$914="C","/","")</f>
        <v/>
      </c>
      <c r="G41" s="361" t="str">
        <f>IF(Badges!$I$915="C","/","")</f>
        <v/>
      </c>
      <c r="H41" s="361" t="str">
        <f>IF(Badges!$I$916="C","/","")</f>
        <v/>
      </c>
      <c r="I41" s="370" t="str">
        <f>IF(Summary!$L$49="E","E","")</f>
        <v/>
      </c>
      <c r="J41" s="370" t="str">
        <f>IF(Summary!$M$49="Y","R","")</f>
        <v/>
      </c>
      <c r="L41" s="404"/>
      <c r="M41" s="411" t="s">
        <v>1183</v>
      </c>
      <c r="N41" s="361" t="str">
        <f>IF('Age-Level'!$I$93="A","/","")</f>
        <v/>
      </c>
      <c r="O41" s="361" t="str">
        <f>IF('Age-Level'!$I$97="A","/","")</f>
        <v/>
      </c>
      <c r="P41" s="361" t="str">
        <f>IF('Age-Level'!$I$101="A","/","")</f>
        <v/>
      </c>
      <c r="Q41" s="361" t="str">
        <f>IF('Age-Level'!$I$106="A","/","")</f>
        <v/>
      </c>
      <c r="R41" s="361" t="str">
        <f>IF('Age-Level'!$I$108="A","/","")</f>
        <v/>
      </c>
      <c r="S41" s="370" t="str">
        <f>IF(Summary!$L$114="E","E","")</f>
        <v/>
      </c>
      <c r="T41" s="370" t="str">
        <f>IF(Summary!$M$114="Y","R","")</f>
        <v/>
      </c>
      <c r="U41" s="716"/>
      <c r="W41" s="573" t="str">
        <f>'Fun Patches'!C42</f>
        <v>&lt;LIST PATCH HERE&gt;</v>
      </c>
      <c r="X41" s="365" t="str">
        <f>IF(Summary!$L$169="E","E","")</f>
        <v/>
      </c>
      <c r="Y41" s="365" t="str">
        <f>IF(Summary!$M$169="Y","R","")</f>
        <v/>
      </c>
      <c r="AA41" s="336"/>
      <c r="AB41" s="337"/>
      <c r="AC41" s="338"/>
    </row>
    <row r="42" spans="2:29" ht="12.95" customHeight="1" thickBot="1">
      <c r="B42" s="404"/>
      <c r="C42" s="432" t="s">
        <v>1167</v>
      </c>
      <c r="D42" s="359" t="str">
        <f>IF(Badges!$I$919="C","/","")</f>
        <v/>
      </c>
      <c r="E42" s="359" t="str">
        <f>IF(Badges!$I$920="C","/","")</f>
        <v/>
      </c>
      <c r="F42" s="359" t="str">
        <f>IF(Badges!$I$921="C","/","")</f>
        <v/>
      </c>
      <c r="G42" s="359" t="str">
        <f>IF(Badges!$I$922="C","/","")</f>
        <v/>
      </c>
      <c r="H42" s="359" t="str">
        <f>IF(Badges!$I$923="C","/","")</f>
        <v/>
      </c>
      <c r="I42" s="367" t="str">
        <f>IF(Summary!$L$50="E","E","")</f>
        <v/>
      </c>
      <c r="J42" s="367" t="str">
        <f>IF(Summary!$M$50="Y","R","")</f>
        <v/>
      </c>
      <c r="L42" s="404"/>
      <c r="M42" s="416" t="s">
        <v>1184</v>
      </c>
      <c r="N42" s="359" t="str">
        <f>IF('Age-Level'!$I$111="A","/","")</f>
        <v/>
      </c>
      <c r="O42" s="359" t="str">
        <f>IF('Age-Level'!$I$115="A","/","")</f>
        <v/>
      </c>
      <c r="P42" s="359" t="str">
        <f>IF('Age-Level'!$I$119="A","/","")</f>
        <v/>
      </c>
      <c r="Q42" s="359" t="str">
        <f>IF('Age-Level'!$I$124="A","/","")</f>
        <v/>
      </c>
      <c r="R42" s="359" t="str">
        <f>IF('Age-Level'!$I$126="A","/","")</f>
        <v/>
      </c>
      <c r="S42" s="367" t="str">
        <f>IF(Summary!$L$115="E","E","")</f>
        <v/>
      </c>
      <c r="T42" s="367" t="str">
        <f>IF(Summary!$M$115="Y","R","")</f>
        <v/>
      </c>
      <c r="U42" s="716"/>
      <c r="W42" s="573" t="str">
        <f>'Fun Patches'!C43</f>
        <v>&lt;LIST PATCH HERE&gt;</v>
      </c>
      <c r="X42" s="365" t="str">
        <f>IF(Summary!$L$170="E","E","")</f>
        <v/>
      </c>
      <c r="Y42" s="365" t="str">
        <f>IF(Summary!$M$170="Y","R","")</f>
        <v/>
      </c>
      <c r="AA42" s="336"/>
      <c r="AB42" s="337"/>
      <c r="AC42" s="338"/>
    </row>
    <row r="43" spans="2:29" ht="12.95" customHeight="1">
      <c r="B43" s="404"/>
      <c r="C43" s="430" t="s">
        <v>1169</v>
      </c>
      <c r="D43" s="361" t="str">
        <f>IF(Badges!$I$927="C","/","")</f>
        <v/>
      </c>
      <c r="E43" s="361" t="str">
        <f>IF(Badges!$I$928="C","/","")</f>
        <v/>
      </c>
      <c r="F43" s="361" t="str">
        <f>IF(Badges!$I$929="C","/","")</f>
        <v/>
      </c>
      <c r="G43" s="361" t="str">
        <f>IF(Badges!$I$930="C","/","")</f>
        <v/>
      </c>
      <c r="H43" s="361" t="str">
        <f>IF(Badges!$I$931="C","/","")</f>
        <v/>
      </c>
      <c r="I43" s="370" t="str">
        <f>IF(Summary!$L$52="E","E","")</f>
        <v/>
      </c>
      <c r="J43" s="370" t="str">
        <f>IF(Summary!$M$52="Y","R","")</f>
        <v/>
      </c>
      <c r="L43" s="404"/>
      <c r="M43" s="429" t="s">
        <v>1185</v>
      </c>
      <c r="N43" s="361" t="str">
        <f>IF('Age-Level'!$I$129="A","/","")</f>
        <v/>
      </c>
      <c r="O43" s="361" t="str">
        <f>IF('Age-Level'!$I$133="A","/","")</f>
        <v/>
      </c>
      <c r="P43" s="361" t="str">
        <f>IF('Age-Level'!$I$137="A","/","")</f>
        <v/>
      </c>
      <c r="Q43" s="361" t="str">
        <f>IF('Age-Level'!$I$142="A","/","")</f>
        <v/>
      </c>
      <c r="R43" s="361" t="str">
        <f>IF('Age-Level'!$I$144="A","/","")</f>
        <v/>
      </c>
      <c r="S43" s="370" t="str">
        <f>IF(Summary!$L$116="E","E","")</f>
        <v/>
      </c>
      <c r="T43" s="370" t="str">
        <f>IF(Summary!$M$116="Y","R","")</f>
        <v/>
      </c>
      <c r="U43" s="716"/>
      <c r="W43" s="573" t="str">
        <f>'Fun Patches'!C44</f>
        <v>&lt;LIST PATCH HERE&gt;</v>
      </c>
      <c r="X43" s="365" t="str">
        <f>IF(Summary!$L$171="E","E","")</f>
        <v/>
      </c>
      <c r="Y43" s="365" t="str">
        <f>IF(Summary!$M$171="Y","R","")</f>
        <v/>
      </c>
      <c r="AA43" s="336"/>
      <c r="AB43" s="337"/>
      <c r="AC43" s="338"/>
    </row>
    <row r="44" spans="2:29" ht="12.95" customHeight="1">
      <c r="B44" s="404"/>
      <c r="C44" s="423" t="s">
        <v>1170</v>
      </c>
      <c r="D44" s="361" t="str">
        <f>IF(Badges!$I$934="C","/","")</f>
        <v/>
      </c>
      <c r="E44" s="361" t="str">
        <f>IF(Badges!$I$935="C","/","")</f>
        <v/>
      </c>
      <c r="F44" s="361" t="str">
        <f>IF(Badges!$I$936="C","/","")</f>
        <v/>
      </c>
      <c r="G44" s="361" t="str">
        <f>IF(Badges!$I$937="C","/","")</f>
        <v/>
      </c>
      <c r="H44" s="361" t="str">
        <f>IF(Badges!$I$938="C","/","")</f>
        <v/>
      </c>
      <c r="I44" s="370" t="str">
        <f>IF(Summary!$L$53="E","E","")</f>
        <v/>
      </c>
      <c r="J44" s="370" t="str">
        <f>IF(Summary!$M$53="Y","R","")</f>
        <v/>
      </c>
      <c r="L44" s="404"/>
      <c r="M44" s="411" t="s">
        <v>1186</v>
      </c>
      <c r="N44" s="361" t="str">
        <f>IF('Age-Level'!$I$147="A","/","")</f>
        <v/>
      </c>
      <c r="O44" s="361" t="str">
        <f>IF('Age-Level'!$I$151="A","/","")</f>
        <v/>
      </c>
      <c r="P44" s="361" t="str">
        <f>IF('Age-Level'!$I$155="A","/","")</f>
        <v/>
      </c>
      <c r="Q44" s="361" t="str">
        <f>IF('Age-Level'!$I$160="A","/","")</f>
        <v/>
      </c>
      <c r="R44" s="361" t="str">
        <f>IF('Age-Level'!$I$162="A","/","")</f>
        <v/>
      </c>
      <c r="S44" s="370" t="str">
        <f>IF(Summary!$L$117="E","E","")</f>
        <v/>
      </c>
      <c r="T44" s="370" t="str">
        <f>IF(Summary!$M$117="Y","R","")</f>
        <v/>
      </c>
      <c r="U44" s="716"/>
      <c r="W44" s="573" t="str">
        <f>'Fun Patches'!C45</f>
        <v>&lt;LIST PATCH HERE&gt;</v>
      </c>
      <c r="X44" s="365" t="str">
        <f>IF(Summary!$L$172="E","E","")</f>
        <v/>
      </c>
      <c r="Y44" s="365" t="str">
        <f>IF(Summary!$M$172="Y","R","")</f>
        <v/>
      </c>
      <c r="AA44" s="336"/>
      <c r="AB44" s="337"/>
      <c r="AC44" s="338"/>
    </row>
    <row r="45" spans="2:29" ht="12.95" customHeight="1" thickBot="1">
      <c r="B45" s="404"/>
      <c r="C45" s="431" t="s">
        <v>1171</v>
      </c>
      <c r="D45" s="361" t="str">
        <f>IF(Badges!$I$941="C","/","")</f>
        <v/>
      </c>
      <c r="E45" s="361" t="str">
        <f>IF(Badges!$I$942="C","/","")</f>
        <v/>
      </c>
      <c r="F45" s="361" t="str">
        <f>IF(Badges!$I$943="C","/","")</f>
        <v/>
      </c>
      <c r="G45" s="361" t="str">
        <f>IF(Badges!$I$944="C","/","")</f>
        <v/>
      </c>
      <c r="H45" s="361" t="str">
        <f>IF(Badges!$I$945="C","/","")</f>
        <v/>
      </c>
      <c r="I45" s="370" t="str">
        <f>IF(Summary!$L$54="E","E","")</f>
        <v/>
      </c>
      <c r="J45" s="370" t="str">
        <f>IF(Summary!$M$54="Y","R","")</f>
        <v/>
      </c>
      <c r="L45" s="404"/>
      <c r="M45" s="416" t="s">
        <v>1187</v>
      </c>
      <c r="N45" s="359" t="str">
        <f>IF('Age-Level'!$I$165="A","/","")</f>
        <v/>
      </c>
      <c r="O45" s="359" t="str">
        <f>IF('Age-Level'!$I$169="A","/","")</f>
        <v/>
      </c>
      <c r="P45" s="359" t="str">
        <f>IF('Age-Level'!$I$173="A","/","")</f>
        <v/>
      </c>
      <c r="Q45" s="359" t="str">
        <f>IF('Age-Level'!$I$178="A","/","")</f>
        <v/>
      </c>
      <c r="R45" s="359" t="str">
        <f>IF('Age-Level'!$I$180="A","/","")</f>
        <v/>
      </c>
      <c r="S45" s="367" t="str">
        <f>IF(Summary!$L$118="E","E","")</f>
        <v/>
      </c>
      <c r="T45" s="367" t="str">
        <f>IF(Summary!$M$118="Y","R","")</f>
        <v/>
      </c>
      <c r="U45" s="716"/>
      <c r="W45" s="573" t="str">
        <f>'Fun Patches'!C46</f>
        <v>&lt;LIST PATCH HERE&gt;</v>
      </c>
      <c r="X45" s="365" t="str">
        <f>IF(Summary!$L$173="E","E","")</f>
        <v/>
      </c>
      <c r="Y45" s="365" t="str">
        <f>IF(Summary!$M$173="Y","R","")</f>
        <v/>
      </c>
      <c r="AA45" s="336"/>
      <c r="AB45" s="337"/>
      <c r="AC45" s="338"/>
    </row>
    <row r="46" spans="2:29" ht="12.95" customHeight="1">
      <c r="L46" s="404"/>
      <c r="M46" s="392" t="s">
        <v>1188</v>
      </c>
      <c r="N46" s="401"/>
      <c r="O46" s="401"/>
      <c r="P46" s="361" t="str">
        <f>IF(Bridging!$I$10="A","/","")</f>
        <v/>
      </c>
      <c r="Q46" s="361" t="str">
        <f>IF(Bridging!$I$14="A","/","")</f>
        <v/>
      </c>
      <c r="R46" s="361" t="str">
        <f>IF(Bridging!$I$16="A","/","")</f>
        <v/>
      </c>
      <c r="S46" s="370" t="str">
        <f>IF(Summary!$L$130="E","E","")</f>
        <v/>
      </c>
      <c r="T46" s="370" t="str">
        <f>IF(Summary!$M$130="Y","R","")</f>
        <v/>
      </c>
      <c r="U46" s="716"/>
      <c r="W46" s="573" t="str">
        <f>'Fun Patches'!C47</f>
        <v>&lt;LIST PATCH HERE&gt;</v>
      </c>
      <c r="X46" s="365" t="str">
        <f>IF(Summary!$L$174="E","E","")</f>
        <v/>
      </c>
      <c r="Y46" s="365" t="str">
        <f>IF(Summary!$M$174="Y","R","")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IF(Summary!$L$175="E","E","")</f>
        <v/>
      </c>
      <c r="Y47" s="365" t="str">
        <f>IF(Summary!$M$175="Y","R","")</f>
        <v/>
      </c>
      <c r="AA47" s="336"/>
      <c r="AB47" s="337"/>
      <c r="AC47" s="338"/>
    </row>
    <row r="48" spans="2:29" ht="12.95" customHeight="1" thickBot="1">
      <c r="B48" s="404"/>
      <c r="C48" s="428" t="s">
        <v>1172</v>
      </c>
      <c r="D48" s="361" t="str">
        <f>IF('Age-Level'!$I6="C","/","")</f>
        <v/>
      </c>
      <c r="E48" s="361" t="str">
        <f>IF('Age-Level'!$I6="C","/","")</f>
        <v/>
      </c>
      <c r="F48" s="361" t="str">
        <f>IF('Age-Level'!$I6="C","/","")</f>
        <v/>
      </c>
      <c r="G48" s="361" t="str">
        <f>IF('Age-Level'!$I6="C","/","")</f>
        <v/>
      </c>
      <c r="H48" s="361" t="str">
        <f>IF('Age-Level'!$I6="C","/","")</f>
        <v/>
      </c>
      <c r="I48" s="370" t="str">
        <f>IF(Summary!$L$101="E","E","")</f>
        <v/>
      </c>
      <c r="J48" s="370" t="str">
        <f>IF(Summary!$M$101="Y","R","")</f>
        <v/>
      </c>
      <c r="L48" s="712"/>
      <c r="M48" s="712"/>
      <c r="N48" s="712"/>
      <c r="O48" s="712"/>
      <c r="P48" s="712"/>
      <c r="Q48" s="712"/>
      <c r="R48" s="712"/>
      <c r="S48" s="437"/>
      <c r="T48" s="437"/>
      <c r="U48" s="716"/>
      <c r="W48" s="573" t="str">
        <f>'Fun Patches'!C49</f>
        <v>&lt;LIST PATCH HERE&gt;</v>
      </c>
      <c r="X48" s="365" t="str">
        <f>IF(Summary!$L$176="E","E","")</f>
        <v/>
      </c>
      <c r="Y48" s="365" t="str">
        <f>IF(Summary!$M$176="Y","R","")</f>
        <v/>
      </c>
      <c r="AA48" s="336"/>
      <c r="AB48" s="337"/>
      <c r="AC48" s="338"/>
    </row>
    <row r="49" spans="2:29" ht="12.95" customHeight="1">
      <c r="B49" s="404"/>
      <c r="C49" s="411" t="s">
        <v>1173</v>
      </c>
      <c r="D49" s="361" t="str">
        <f>IF('Age-Level'!$I13="C","/","")</f>
        <v/>
      </c>
      <c r="E49" s="361" t="str">
        <f>IF('Age-Level'!$I13="C","/","")</f>
        <v/>
      </c>
      <c r="F49" s="361" t="str">
        <f>IF('Age-Level'!$I13="C","/","")</f>
        <v/>
      </c>
      <c r="G49" s="361" t="str">
        <f>IF('Age-Level'!$I13="C","/","")</f>
        <v/>
      </c>
      <c r="H49" s="361" t="str">
        <f>IF('Age-Level'!$I13="C","/","")</f>
        <v/>
      </c>
      <c r="I49" s="370" t="str">
        <f>IF(Summary!$L$102="E","E","")</f>
        <v/>
      </c>
      <c r="J49" s="370" t="str">
        <f>IF(Summary!$M$102="Y","R","")</f>
        <v/>
      </c>
      <c r="L49" s="705" t="str">
        <f>'Council Own'!B6</f>
        <v>&lt;&lt;List Badge 1 Here&gt;&gt;</v>
      </c>
      <c r="M49" s="705"/>
      <c r="N49" s="705"/>
      <c r="O49" s="705"/>
      <c r="P49" s="705"/>
      <c r="Q49" s="705"/>
      <c r="R49" s="710"/>
      <c r="S49" s="363" t="str">
        <f>IF(Summary!$L$85="E","E","")</f>
        <v/>
      </c>
      <c r="T49" s="363" t="str">
        <f>IF(Summary!$M$85="Y","R","")</f>
        <v/>
      </c>
      <c r="U49" s="716"/>
      <c r="W49" s="573" t="str">
        <f>'Fun Patches'!C50</f>
        <v>&lt;LIST PATCH HERE&gt;</v>
      </c>
      <c r="X49" s="365" t="str">
        <f>IF(Summary!$L$177="E","E","")</f>
        <v/>
      </c>
      <c r="Y49" s="365" t="str">
        <f>IF(Summary!$M$177="Y","R","")</f>
        <v/>
      </c>
      <c r="AA49" s="336"/>
      <c r="AB49" s="337"/>
      <c r="AC49" s="338"/>
    </row>
    <row r="50" spans="2:29" ht="12.95" customHeight="1" thickBot="1">
      <c r="B50" s="404"/>
      <c r="C50" s="424" t="s">
        <v>1174</v>
      </c>
      <c r="D50" s="359" t="str">
        <f>IF('Age-Level'!$I20="C","/","")</f>
        <v/>
      </c>
      <c r="E50" s="359" t="str">
        <f>IF('Age-Level'!$I20="C","/","")</f>
        <v/>
      </c>
      <c r="F50" s="359" t="str">
        <f>IF('Age-Level'!$I20="C","/","")</f>
        <v/>
      </c>
      <c r="G50" s="359" t="str">
        <f>IF('Age-Level'!$I20="C","/","")</f>
        <v/>
      </c>
      <c r="H50" s="359" t="str">
        <f>IF('Age-Level'!$I20="C","/","")</f>
        <v/>
      </c>
      <c r="I50" s="367" t="str">
        <f>IF(Summary!$L$103="E","E","")</f>
        <v/>
      </c>
      <c r="J50" s="367" t="str">
        <f>IF(Summary!$M$103="Y","R","")</f>
        <v/>
      </c>
      <c r="L50" s="705" t="str">
        <f>'Council Own'!B30</f>
        <v>&lt;&lt;List Badge 2 Here&gt;&gt;</v>
      </c>
      <c r="M50" s="705"/>
      <c r="N50" s="705"/>
      <c r="O50" s="705"/>
      <c r="P50" s="705"/>
      <c r="Q50" s="705"/>
      <c r="R50" s="710"/>
      <c r="S50" s="365" t="str">
        <f>IF(Summary!$L$86="E","E","")</f>
        <v/>
      </c>
      <c r="T50" s="365" t="str">
        <f>IF(Summary!$M$86="Y","R","")</f>
        <v/>
      </c>
      <c r="U50" s="716"/>
      <c r="W50" s="573" t="str">
        <f>'Fun Patches'!C51</f>
        <v>&lt;LIST PATCH HERE&gt;</v>
      </c>
      <c r="X50" s="365" t="str">
        <f>IF(Summary!$L$178="E","E","")</f>
        <v/>
      </c>
      <c r="Y50" s="365" t="str">
        <f>IF(Summary!$M$178="Y","R","")</f>
        <v/>
      </c>
      <c r="AA50" s="336"/>
      <c r="AB50" s="337"/>
      <c r="AC50" s="338"/>
    </row>
    <row r="51" spans="2:29" ht="12.95" customHeight="1">
      <c r="B51" s="404"/>
      <c r="C51" s="429" t="s">
        <v>1175</v>
      </c>
      <c r="D51" s="361" t="str">
        <f>IF('Age-Level'!$I27="C","/","")</f>
        <v/>
      </c>
      <c r="E51" s="361" t="str">
        <f>IF('Age-Level'!$I27="C","/","")</f>
        <v/>
      </c>
      <c r="F51" s="361" t="str">
        <f>IF('Age-Level'!$I27="C","/","")</f>
        <v/>
      </c>
      <c r="G51" s="361" t="str">
        <f>IF('Age-Level'!$I27="C","/","")</f>
        <v/>
      </c>
      <c r="H51" s="361" t="str">
        <f>IF('Age-Level'!$I27="C","/","")</f>
        <v/>
      </c>
      <c r="I51" s="370" t="str">
        <f>IF(Summary!$L$104="E","E","")</f>
        <v/>
      </c>
      <c r="J51" s="370" t="str">
        <f>IF(Summary!$M$104="Y","R","")</f>
        <v/>
      </c>
      <c r="L51" s="705" t="str">
        <f>'Council Own'!B54</f>
        <v>&lt;&lt;List Badge 3 Here&gt;&gt;</v>
      </c>
      <c r="M51" s="705"/>
      <c r="N51" s="705"/>
      <c r="O51" s="705"/>
      <c r="P51" s="705"/>
      <c r="Q51" s="705"/>
      <c r="R51" s="710"/>
      <c r="S51" s="365" t="str">
        <f>IF(Summary!$L$87="E","E","")</f>
        <v/>
      </c>
      <c r="T51" s="365" t="str">
        <f>IF(Summary!$M$87="Y","R","")</f>
        <v/>
      </c>
      <c r="U51" s="716"/>
      <c r="W51" s="573" t="str">
        <f>'Fun Patches'!C52</f>
        <v>&lt;LIST PATCH HERE&gt;</v>
      </c>
      <c r="X51" s="365" t="str">
        <f>IF(Summary!$L$179="E","E","")</f>
        <v/>
      </c>
      <c r="Y51" s="365" t="str">
        <f>IF(Summary!$M$179="Y","R","")</f>
        <v/>
      </c>
      <c r="AA51" s="336"/>
      <c r="AB51" s="337"/>
      <c r="AC51" s="338"/>
    </row>
    <row r="52" spans="2:29" ht="12.95" customHeight="1">
      <c r="B52" s="404"/>
      <c r="C52" s="411" t="s">
        <v>1176</v>
      </c>
      <c r="D52" s="361" t="str">
        <f>IF('Age-Level'!$I34="C","/","")</f>
        <v/>
      </c>
      <c r="E52" s="361" t="str">
        <f>IF('Age-Level'!$I34="C","/","")</f>
        <v/>
      </c>
      <c r="F52" s="361" t="str">
        <f>IF('Age-Level'!$I34="C","/","")</f>
        <v/>
      </c>
      <c r="G52" s="361" t="str">
        <f>IF('Age-Level'!$I34="C","/","")</f>
        <v/>
      </c>
      <c r="H52" s="361" t="str">
        <f>IF('Age-Level'!$I34="C","/","")</f>
        <v/>
      </c>
      <c r="I52" s="370" t="str">
        <f>IF(Summary!$L$105="E","E","")</f>
        <v/>
      </c>
      <c r="J52" s="370" t="str">
        <f>IF(Summary!$M$105="Y","R","")</f>
        <v/>
      </c>
      <c r="L52" s="705" t="str">
        <f>'Council Own'!B78</f>
        <v>&lt;&lt;List Badge 4 Here&gt;&gt;</v>
      </c>
      <c r="M52" s="705"/>
      <c r="N52" s="705"/>
      <c r="O52" s="705"/>
      <c r="P52" s="705"/>
      <c r="Q52" s="705"/>
      <c r="R52" s="710"/>
      <c r="S52" s="365" t="str">
        <f>IF(Summary!$L$88="E","E","")</f>
        <v/>
      </c>
      <c r="T52" s="365" t="str">
        <f>IF(Summary!$M$88="Y","R","")</f>
        <v/>
      </c>
      <c r="U52" s="716"/>
      <c r="W52" s="573" t="str">
        <f>'Fun Patches'!C53</f>
        <v>&lt;LIST PATCH HERE&gt;</v>
      </c>
      <c r="X52" s="365" t="str">
        <f>IF(Summary!$L$180="E","E","")</f>
        <v/>
      </c>
      <c r="Y52" s="365" t="str">
        <f>IF(Summary!$M$180="Y","R","")</f>
        <v/>
      </c>
      <c r="AA52" s="336"/>
      <c r="AB52" s="337"/>
      <c r="AC52" s="338"/>
    </row>
    <row r="53" spans="2:29" ht="12.95" customHeight="1" thickBot="1">
      <c r="B53" s="404"/>
      <c r="C53" s="416" t="s">
        <v>1177</v>
      </c>
      <c r="D53" s="359" t="str">
        <f>IF('Age-Level'!$I41="C","/","")</f>
        <v/>
      </c>
      <c r="E53" s="359" t="str">
        <f>IF('Age-Level'!$I41="C","/","")</f>
        <v/>
      </c>
      <c r="F53" s="359" t="str">
        <f>IF('Age-Level'!$I41="C","/","")</f>
        <v/>
      </c>
      <c r="G53" s="359" t="str">
        <f>IF('Age-Level'!$I41="C","/","")</f>
        <v/>
      </c>
      <c r="H53" s="359" t="str">
        <f>IF('Age-Level'!$I41="C","/","")</f>
        <v/>
      </c>
      <c r="I53" s="367" t="str">
        <f>IF(Summary!$L$106="E","E","")</f>
        <v/>
      </c>
      <c r="J53" s="367" t="str">
        <f>IF(Summary!$M$106="Y","R","")</f>
        <v/>
      </c>
      <c r="L53" s="707" t="str">
        <f>'Council Own'!B102</f>
        <v>&lt;&lt;List Badge 5 Here&gt;&gt;</v>
      </c>
      <c r="M53" s="707"/>
      <c r="N53" s="707"/>
      <c r="O53" s="707"/>
      <c r="P53" s="707"/>
      <c r="Q53" s="707"/>
      <c r="R53" s="713"/>
      <c r="S53" s="372" t="str">
        <f>IF(Summary!$L$89="E","E","")</f>
        <v/>
      </c>
      <c r="T53" s="372" t="str">
        <f>IF(Summary!$M$89="Y","R","")</f>
        <v/>
      </c>
      <c r="U53" s="716"/>
      <c r="W53" s="573" t="str">
        <f>'Fun Patches'!C54</f>
        <v>&lt;LIST PATCH HERE&gt;</v>
      </c>
      <c r="X53" s="372" t="str">
        <f>IF(Summary!$L$181="E","E","")</f>
        <v/>
      </c>
      <c r="Y53" s="372" t="str">
        <f>IF(Summary!$M$181="Y","R","")</f>
        <v/>
      </c>
      <c r="AA53" s="336"/>
      <c r="AB53" s="337"/>
      <c r="AC53" s="338"/>
    </row>
    <row r="54" spans="2:29" ht="12.95" customHeight="1">
      <c r="B54" s="404"/>
      <c r="C54" s="429" t="s">
        <v>1050</v>
      </c>
      <c r="D54" s="368" t="str">
        <f>IF('Age-Level'!$I48="C","/","")</f>
        <v/>
      </c>
      <c r="E54" s="368" t="str">
        <f>IF('Age-Level'!$I48="C","/","")</f>
        <v/>
      </c>
      <c r="F54" s="368" t="str">
        <f>IF('Age-Level'!$I48="C","/","")</f>
        <v/>
      </c>
      <c r="G54" s="368" t="str">
        <f>IF('Age-Level'!$I48="C","/","")</f>
        <v/>
      </c>
      <c r="H54" s="368" t="str">
        <f>IF('Age-Level'!$I48="C","/","")</f>
        <v/>
      </c>
      <c r="I54" s="370" t="str">
        <f>IF(Summary!$L$107="E","E","")</f>
        <v/>
      </c>
      <c r="J54" s="370" t="str">
        <f>IF(Summary!$M$107="Y","R","")</f>
        <v/>
      </c>
      <c r="L54" s="707" t="str">
        <f>'Council Own'!B126</f>
        <v>&lt;&lt;List Badge 6 Here&gt;&gt;</v>
      </c>
      <c r="M54" s="707"/>
      <c r="N54" s="707"/>
      <c r="O54" s="707"/>
      <c r="P54" s="707"/>
      <c r="Q54" s="707"/>
      <c r="R54" s="713"/>
      <c r="S54" s="372" t="str">
        <f>IF(Summary!$L$90="E","E","")</f>
        <v/>
      </c>
      <c r="T54" s="372" t="str">
        <f>IF(Summary!$M$90="Y","R","")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IF(Summary!$L$108="E","E","")</f>
        <v/>
      </c>
      <c r="J55" s="367" t="str">
        <f>IF(Summary!$M$108="Y","R","")</f>
        <v/>
      </c>
      <c r="L55" s="707" t="str">
        <f>'Council Own'!B150</f>
        <v>&lt;&lt;List Badge 7 Here&gt;&gt;</v>
      </c>
      <c r="M55" s="707"/>
      <c r="N55" s="707"/>
      <c r="O55" s="707"/>
      <c r="P55" s="707"/>
      <c r="Q55" s="707"/>
      <c r="R55" s="713"/>
      <c r="S55" s="372" t="str">
        <f>IF(Summary!$L$91="E","E","")</f>
        <v/>
      </c>
      <c r="T55" s="372" t="str">
        <f>IF(Summary!$M$91="Y","R","")</f>
        <v/>
      </c>
      <c r="U55" s="716"/>
      <c r="W55" s="572"/>
      <c r="X55" s="437"/>
      <c r="Y55" s="437"/>
      <c r="AA55" s="336"/>
      <c r="AB55" s="337"/>
      <c r="AC55" s="338"/>
    </row>
    <row r="56" spans="2:29" ht="12.95" customHeight="1">
      <c r="B56" s="404"/>
      <c r="C56" s="428" t="s">
        <v>1179</v>
      </c>
      <c r="D56" s="408"/>
      <c r="E56" s="408"/>
      <c r="F56" s="408"/>
      <c r="G56" s="408"/>
      <c r="H56" s="433"/>
      <c r="I56" s="370" t="str">
        <f>IF(Summary!$L$109="E","E","")</f>
        <v/>
      </c>
      <c r="J56" s="370" t="str">
        <f>IF(Summary!$M$109="Y","R","")</f>
        <v/>
      </c>
      <c r="L56" s="707" t="str">
        <f>'Council Own'!B174</f>
        <v>&lt;&lt;List Badge 8 Here&gt;&gt;</v>
      </c>
      <c r="M56" s="707"/>
      <c r="N56" s="707"/>
      <c r="O56" s="707"/>
      <c r="P56" s="707"/>
      <c r="Q56" s="707"/>
      <c r="R56" s="713"/>
      <c r="S56" s="372" t="str">
        <f>IF(Summary!$L$92="E","E","")</f>
        <v/>
      </c>
      <c r="T56" s="372" t="str">
        <f>IF(Summary!$M$92="Y","R","")</f>
        <v/>
      </c>
      <c r="U56" s="716"/>
      <c r="W56" s="336"/>
      <c r="X56" s="337"/>
      <c r="Y56" s="338"/>
      <c r="AA56" s="336"/>
      <c r="AB56" s="337"/>
      <c r="AC56" s="338"/>
    </row>
    <row r="57" spans="2:29" ht="12.95" customHeight="1">
      <c r="B57" s="404"/>
      <c r="C57" s="411" t="s">
        <v>1180</v>
      </c>
      <c r="D57" s="412"/>
      <c r="E57" s="412"/>
      <c r="F57" s="412"/>
      <c r="G57" s="412"/>
      <c r="H57" s="413"/>
      <c r="I57" s="370" t="str">
        <f>IF(Summary!$L$110="E","E","")</f>
        <v/>
      </c>
      <c r="J57" s="370" t="str">
        <f>IF(Summary!$M$110="Y","R","")</f>
        <v/>
      </c>
      <c r="L57" s="707" t="str">
        <f>'Council Own'!B198</f>
        <v>&lt;&lt;List Badge 9 Here&gt;&gt;</v>
      </c>
      <c r="M57" s="707"/>
      <c r="N57" s="707"/>
      <c r="O57" s="707"/>
      <c r="P57" s="707"/>
      <c r="Q57" s="707"/>
      <c r="R57" s="713"/>
      <c r="S57" s="372" t="str">
        <f>IF(Summary!$L$93="E","E","")</f>
        <v/>
      </c>
      <c r="T57" s="372" t="str">
        <f>IF(Summary!$M$93="Y","R","")</f>
        <v/>
      </c>
      <c r="U57" s="716"/>
      <c r="W57" s="336"/>
      <c r="X57" s="337"/>
      <c r="Y57" s="338"/>
      <c r="AA57" s="336"/>
      <c r="AB57" s="337"/>
      <c r="AC57" s="338"/>
    </row>
    <row r="58" spans="2:29" ht="12.95" customHeight="1" thickBot="1">
      <c r="B58" s="404"/>
      <c r="C58" s="434" t="s">
        <v>1062</v>
      </c>
      <c r="D58" s="417"/>
      <c r="E58" s="417"/>
      <c r="F58" s="417"/>
      <c r="G58" s="417"/>
      <c r="H58" s="418"/>
      <c r="I58" s="367" t="str">
        <f>IF(Summary!$L$111="E","E","")</f>
        <v/>
      </c>
      <c r="J58" s="367" t="str">
        <f>IF(Summary!$M$111="Y","R","")</f>
        <v/>
      </c>
      <c r="L58" s="707" t="str">
        <f>'Council Own'!B222</f>
        <v>&lt;&lt;List Badge 10 Here&gt;&gt;</v>
      </c>
      <c r="M58" s="707"/>
      <c r="N58" s="707"/>
      <c r="O58" s="707"/>
      <c r="P58" s="707"/>
      <c r="Q58" s="707"/>
      <c r="R58" s="713"/>
      <c r="S58" s="372" t="str">
        <f>IF(Summary!$L$94="E","E","")</f>
        <v/>
      </c>
      <c r="T58" s="372" t="str">
        <f>IF(Summary!$M$94="Y","R","")</f>
        <v/>
      </c>
      <c r="U58" s="716"/>
      <c r="W58" s="336"/>
      <c r="X58" s="337"/>
      <c r="Y58" s="338"/>
      <c r="AA58" s="336"/>
      <c r="AB58" s="337"/>
      <c r="AC58" s="338"/>
    </row>
    <row r="59" spans="2:29" ht="12.95" customHeight="1">
      <c r="B59" s="404"/>
      <c r="C59" s="428" t="s">
        <v>1181</v>
      </c>
      <c r="D59" s="408"/>
      <c r="E59" s="408"/>
      <c r="F59" s="408"/>
      <c r="G59" s="408"/>
      <c r="H59" s="433"/>
      <c r="I59" s="370" t="str">
        <f>IF(Summary!$L$112="E","E","")</f>
        <v/>
      </c>
      <c r="J59" s="370" t="str">
        <f>IF(Summary!$M$112="Y","R","")</f>
        <v/>
      </c>
      <c r="L59" s="709" t="str">
        <f>'Council Own'!B246</f>
        <v>&lt;&lt;List Badge 11 Here&gt;&gt;</v>
      </c>
      <c r="M59" s="709"/>
      <c r="N59" s="709"/>
      <c r="O59" s="709"/>
      <c r="P59" s="709"/>
      <c r="Q59" s="709"/>
      <c r="R59" s="714"/>
      <c r="S59" s="372" t="str">
        <f>IF(Summary!$L$95="E","E","")</f>
        <v/>
      </c>
      <c r="T59" s="372" t="str">
        <f>IF(Summary!$M$95="Y","R","")</f>
        <v/>
      </c>
      <c r="U59" s="716"/>
      <c r="W59" s="336"/>
      <c r="X59" s="337"/>
      <c r="Y59" s="338"/>
      <c r="AA59" s="336"/>
      <c r="AB59" s="337"/>
      <c r="AC59" s="338"/>
    </row>
    <row r="60" spans="2:29" ht="12.95" customHeight="1">
      <c r="B60" s="404"/>
      <c r="C60" s="424" t="s">
        <v>1147</v>
      </c>
      <c r="D60" s="425"/>
      <c r="E60" s="425"/>
      <c r="F60" s="425"/>
      <c r="G60" s="425"/>
      <c r="H60" s="426"/>
      <c r="I60" s="370" t="str">
        <f>IF(Summary!$L$129="E","E","")</f>
        <v/>
      </c>
      <c r="J60" s="370" t="str">
        <f>IF(Summary!$M$129="Y","R","")</f>
        <v/>
      </c>
      <c r="L60" s="707" t="str">
        <f>'Council Own'!B270</f>
        <v>&lt;&lt;List Badge 12 Here&gt;&gt;</v>
      </c>
      <c r="M60" s="707"/>
      <c r="N60" s="707"/>
      <c r="O60" s="707"/>
      <c r="P60" s="707"/>
      <c r="Q60" s="707"/>
      <c r="R60" s="713"/>
      <c r="S60" s="372" t="str">
        <f>IF(Summary!$L$96="E","E","")</f>
        <v/>
      </c>
      <c r="T60" s="372" t="str">
        <f>IF(Summary!$M$96="Y","R","")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IF(Summary!$L$97="E","E","")</f>
        <v/>
      </c>
      <c r="T61" s="372" t="str">
        <f>IF(Summary!$M$97="Y","R","")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IF(Summary!$L$98="E","E","")</f>
        <v/>
      </c>
      <c r="T62" s="372" t="str">
        <f>IF(Summary!$M$98="Y","R","")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IF(Summary!$L$119="E","E","")</f>
        <v/>
      </c>
      <c r="J63" s="363" t="str">
        <f>IF(Summary!$M$119="Y","R","")</f>
        <v/>
      </c>
      <c r="L63" s="707" t="str">
        <f>'Council Own'!B342</f>
        <v>&lt;&lt;List Badge 15 Here&gt;&gt;</v>
      </c>
      <c r="M63" s="707"/>
      <c r="N63" s="707"/>
      <c r="O63" s="707"/>
      <c r="P63" s="707"/>
      <c r="Q63" s="707"/>
      <c r="R63" s="713"/>
      <c r="S63" s="372" t="str">
        <f>IF(Summary!$L$99="E","E","")</f>
        <v/>
      </c>
      <c r="T63" s="372" t="str">
        <f>IF(Summary!$M$99="Y","R","")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IF(Summary!$L$122="E","E","")</f>
        <v/>
      </c>
      <c r="J64" s="365" t="str">
        <f>IF(Summary!$M$122="Y","R","")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IF(Summary!$L$123="E","E","")</f>
        <v/>
      </c>
      <c r="J65" s="365" t="str">
        <f>IF(Summary!$M$123="Y","R","")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IF(Summary!$L$124="E","E","")</f>
        <v/>
      </c>
      <c r="J66" s="365" t="str">
        <f>IF(Summary!$M$124="Y","R","")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IF(Summary!$L$125="E","E","")</f>
        <v/>
      </c>
      <c r="J67" s="365" t="str">
        <f>IF(Summary!$M$125="Y","R","")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IF(Summary!$L$126="E","E","")</f>
        <v/>
      </c>
      <c r="J68" s="365" t="str">
        <f>IF(Summary!$M$126="Y","R","")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IF(Summary!$L$127="E","E","")</f>
        <v/>
      </c>
      <c r="J69" s="365" t="str">
        <f>IF(Summary!$M$127="Y","R","")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IF(Summary!$L$128="E","E","")</f>
        <v/>
      </c>
      <c r="J70" s="365" t="str">
        <f>IF(Summary!$M$128="Y","R","")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IF(Summary!$L$104="E","E","")</f>
        <v/>
      </c>
      <c r="J71" s="365" t="str">
        <f>IF(Summary!$M$104="Y","R","")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IF(Summary!$L$105="E","E","")</f>
        <v/>
      </c>
      <c r="J72" s="365" t="str">
        <f>IF(Summary!$M$105="Y","R","")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GX9mfXDW9HrOJIWTsZtqKOQ/F9x/CKJq4J43f3YNCm6mzhx0KoKqIzCOTT+lxD9dF/pZ7cNwBwMORTxNULPEeA==" saltValue="11SRGVyUN89klQTCMA1v0A=="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99" priority="13">
      <formula>LEFT($U$1,8)&lt;&gt;"Cadette_"</formula>
    </cfRule>
  </conditionalFormatting>
  <conditionalFormatting sqref="C1">
    <cfRule type="expression" dxfId="298" priority="11">
      <formula>LEFT($U$1,8)&lt;&gt;"Cadette_"</formula>
    </cfRule>
  </conditionalFormatting>
  <conditionalFormatting sqref="L47:L48 W54:W75 AA4:AA75">
    <cfRule type="duplicateValues" dxfId="297" priority="14"/>
  </conditionalFormatting>
  <conditionalFormatting sqref="B64:B72">
    <cfRule type="duplicateValues" dxfId="296" priority="10"/>
  </conditionalFormatting>
  <conditionalFormatting sqref="L49">
    <cfRule type="duplicateValues" dxfId="295" priority="9"/>
  </conditionalFormatting>
  <conditionalFormatting sqref="L50">
    <cfRule type="duplicateValues" dxfId="294" priority="8"/>
  </conditionalFormatting>
  <conditionalFormatting sqref="L51">
    <cfRule type="duplicateValues" dxfId="293" priority="7"/>
  </conditionalFormatting>
  <conditionalFormatting sqref="L52">
    <cfRule type="duplicateValues" dxfId="292" priority="6"/>
  </conditionalFormatting>
  <conditionalFormatting sqref="L65">
    <cfRule type="duplicateValues" dxfId="291" priority="5"/>
  </conditionalFormatting>
  <conditionalFormatting sqref="L66:L75">
    <cfRule type="duplicateValues" dxfId="290" priority="4"/>
  </conditionalFormatting>
  <conditionalFormatting sqref="M1:T1">
    <cfRule type="expression" dxfId="289" priority="2">
      <formula>LEFT($U$1,8)&lt;&gt;"Cadette_"</formula>
    </cfRule>
  </conditionalFormatting>
  <conditionalFormatting sqref="T1:W1">
    <cfRule type="expression" dxfId="288"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5D8C4-023C-45C3-84C6-7E7BB4647E94}">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Cadette_7</v>
      </c>
      <c r="U1" s="579" t="str">
        <f ca="1">MID(CELL("filename",A1),FIND(IF(ISERROR(FIND("]",CELL("filename",A1))),"$","]"),CELL("filename",A1))+1,256)</f>
        <v>Cadette_7</v>
      </c>
      <c r="V1" s="580"/>
      <c r="W1" s="581" t="str">
        <f ca="1">IF(T1&lt;&gt;"",T1,"")</f>
        <v>Cadette_7</v>
      </c>
    </row>
    <row r="2" spans="2:29" ht="12.95" customHeight="1">
      <c r="T2" s="403"/>
    </row>
    <row r="3" spans="2:29" ht="12.95" customHeight="1" thickBot="1"/>
    <row r="4" spans="2:29" ht="12.95" customHeight="1">
      <c r="B4" s="404"/>
      <c r="C4" s="405" t="s">
        <v>132</v>
      </c>
      <c r="D4" s="361" t="str">
        <f>IF(Badges!$J$10="A","/","")</f>
        <v/>
      </c>
      <c r="E4" s="361" t="str">
        <f>IF(Badges!$J$14="A","/","")</f>
        <v/>
      </c>
      <c r="F4" s="361" t="str">
        <f>IF(Badges!$J$18="A","/","")</f>
        <v/>
      </c>
      <c r="G4" s="361" t="str">
        <f>IF(Badges!$J$22="A","/","")</f>
        <v/>
      </c>
      <c r="H4" s="361" t="str">
        <f>IF(Badges!$J$26="A","/","")</f>
        <v/>
      </c>
      <c r="I4" s="362" t="str">
        <f>IF(Summary!$N$3="E","E","")</f>
        <v/>
      </c>
      <c r="J4" s="362" t="str">
        <f>IF(Summary!$O$3="Y","R","")</f>
        <v/>
      </c>
      <c r="K4" s="392" t="str">
        <f>IF(COUNT(S5:S7)=3,MAX(S5:S7),"")</f>
        <v/>
      </c>
      <c r="L4" s="406"/>
      <c r="M4" s="407" t="s">
        <v>1151</v>
      </c>
      <c r="N4" s="408"/>
      <c r="O4" s="408"/>
      <c r="P4" s="408"/>
      <c r="Q4" s="408"/>
      <c r="R4" s="409" t="s">
        <v>1189</v>
      </c>
      <c r="S4" s="363" t="str">
        <f>IF(Summary!$N$60="E","E","")</f>
        <v/>
      </c>
      <c r="T4" s="363" t="str">
        <f>IF(Summary!$O$60="Y","R","")</f>
        <v/>
      </c>
      <c r="U4" s="360"/>
      <c r="W4" s="573" t="str">
        <f>'Fun Patches'!C5</f>
        <v>&lt;LIST PATCH HERE&gt;</v>
      </c>
      <c r="X4" s="362" t="str">
        <f>IF(Summary!$N$132="E","E","")</f>
        <v/>
      </c>
      <c r="Y4" s="362" t="str">
        <f>IF(Summary!$O$132="Y","R","")</f>
        <v/>
      </c>
      <c r="AA4" s="336"/>
      <c r="AB4" s="337"/>
      <c r="AC4" s="338"/>
    </row>
    <row r="5" spans="2:29" ht="12.95" customHeight="1">
      <c r="B5" s="404"/>
      <c r="C5" s="410" t="s">
        <v>154</v>
      </c>
      <c r="D5" s="364" t="str">
        <f>IF(Badges!$J$33="A","/","")</f>
        <v/>
      </c>
      <c r="E5" s="364" t="str">
        <f>IF(Badges!$J$37="A","/","")</f>
        <v/>
      </c>
      <c r="F5" s="364" t="str">
        <f>IF(Badges!$J$41="A","/","")</f>
        <v/>
      </c>
      <c r="G5" s="364" t="str">
        <f>IF(Badges!$J$45="A","/","")</f>
        <v/>
      </c>
      <c r="H5" s="364" t="str">
        <f>IF(Badges!$J$49="A","/","")</f>
        <v/>
      </c>
      <c r="I5" s="365" t="str">
        <f>IF(Summary!$N$4="E","E","")</f>
        <v/>
      </c>
      <c r="J5" s="365" t="str">
        <f>IF(Summary!$O$4="Y","R","")</f>
        <v/>
      </c>
      <c r="L5" s="404"/>
      <c r="M5" s="411" t="s">
        <v>1190</v>
      </c>
      <c r="N5" s="412"/>
      <c r="O5" s="412"/>
      <c r="P5" s="412"/>
      <c r="Q5" s="412"/>
      <c r="R5" s="413"/>
      <c r="S5" s="365" t="str">
        <f>IF(Summary!$N$57="E","E","")</f>
        <v/>
      </c>
      <c r="T5" s="365" t="str">
        <f>IF(Summary!$O$57="Y","R","")</f>
        <v/>
      </c>
      <c r="U5" s="360"/>
      <c r="W5" s="573" t="str">
        <f>'Fun Patches'!C6</f>
        <v>&lt;LIST PATCH HERE&gt;</v>
      </c>
      <c r="X5" s="365" t="str">
        <f>IF(Summary!$N$133="E","E","")</f>
        <v/>
      </c>
      <c r="Y5" s="365" t="str">
        <f>IF(Summary!$O$133="Y","R","")</f>
        <v/>
      </c>
      <c r="AA5" s="336"/>
      <c r="AB5" s="337"/>
      <c r="AC5" s="338"/>
    </row>
    <row r="6" spans="2:29" ht="12.95" customHeight="1" thickBot="1">
      <c r="B6" s="404"/>
      <c r="C6" s="414" t="s">
        <v>174</v>
      </c>
      <c r="D6" s="366" t="str">
        <f>IF(Badges!$J$56="A","/","")</f>
        <v/>
      </c>
      <c r="E6" s="366" t="str">
        <f>IF(Badges!$J$60="A","/","")</f>
        <v/>
      </c>
      <c r="F6" s="366" t="str">
        <f>IF(Badges!$J$64="A","/","")</f>
        <v/>
      </c>
      <c r="G6" s="366" t="str">
        <f>IF(Badges!$J$68="A","/","")</f>
        <v/>
      </c>
      <c r="H6" s="366" t="str">
        <f>IF(Badges!$J$72="A","/","")</f>
        <v/>
      </c>
      <c r="I6" s="372" t="str">
        <f>IF(Summary!$N$5="E","E","")</f>
        <v/>
      </c>
      <c r="J6" s="372" t="str">
        <f>IF(Summary!$O$5="Y","R","")</f>
        <v/>
      </c>
      <c r="L6" s="404"/>
      <c r="M6" s="411" t="s">
        <v>1191</v>
      </c>
      <c r="N6" s="412"/>
      <c r="O6" s="412"/>
      <c r="P6" s="412"/>
      <c r="Q6" s="412"/>
      <c r="R6" s="413"/>
      <c r="S6" s="365" t="str">
        <f>IF(Summary!$N$58="E","E","")</f>
        <v/>
      </c>
      <c r="T6" s="365" t="str">
        <f>IF(Summary!$O$58="Y","R","")</f>
        <v/>
      </c>
      <c r="U6" s="360"/>
      <c r="W6" s="573" t="str">
        <f>'Fun Patches'!C7</f>
        <v>&lt;LIST PATCH HERE&gt;</v>
      </c>
      <c r="X6" s="365" t="str">
        <f>IF(Summary!$N$134="E","E","")</f>
        <v/>
      </c>
      <c r="Y6" s="365" t="str">
        <f>IF(Summary!$O$134="Y","R","")</f>
        <v/>
      </c>
      <c r="AA6" s="336"/>
      <c r="AB6" s="337"/>
      <c r="AC6" s="338"/>
    </row>
    <row r="7" spans="2:29" ht="12.95" customHeight="1" thickBot="1">
      <c r="B7" s="404"/>
      <c r="C7" s="415" t="s">
        <v>195</v>
      </c>
      <c r="D7" s="368" t="str">
        <f>IF(Badges!$J$79="A","/","")</f>
        <v/>
      </c>
      <c r="E7" s="368" t="str">
        <f>IF(Badges!$J$83="A","/","")</f>
        <v/>
      </c>
      <c r="F7" s="368" t="str">
        <f>IF(Badges!$J$87="A","/","")</f>
        <v/>
      </c>
      <c r="G7" s="368" t="str">
        <f>IF(Badges!$J$91="A","/","")</f>
        <v/>
      </c>
      <c r="H7" s="368" t="str">
        <f>IF(Badges!$J$95="A","/","")</f>
        <v/>
      </c>
      <c r="I7" s="362" t="str">
        <f>IF(Summary!$N$6="E","E","")</f>
        <v/>
      </c>
      <c r="J7" s="362" t="str">
        <f>IF(Summary!$O$6="Y","R","")</f>
        <v/>
      </c>
      <c r="L7" s="404"/>
      <c r="M7" s="416" t="s">
        <v>1192</v>
      </c>
      <c r="N7" s="417"/>
      <c r="O7" s="417"/>
      <c r="P7" s="417"/>
      <c r="Q7" s="417"/>
      <c r="R7" s="418"/>
      <c r="S7" s="367" t="str">
        <f>IF(Summary!$N$59="E","E","")</f>
        <v/>
      </c>
      <c r="T7" s="367" t="str">
        <f>IF(Summary!$O$59="Y","R","")</f>
        <v/>
      </c>
      <c r="U7" s="360" t="str">
        <f>IF(COUNTIF(S5:S7,"E")=3,"C"," ")</f>
        <v xml:space="preserve"> </v>
      </c>
      <c r="W7" s="573" t="str">
        <f>'Fun Patches'!C8</f>
        <v>&lt;LIST PATCH HERE&gt;</v>
      </c>
      <c r="X7" s="365" t="str">
        <f>IF(Summary!$N$135="E","E","")</f>
        <v/>
      </c>
      <c r="Y7" s="365" t="str">
        <f>IF(Summary!$O$135="Y","R","")</f>
        <v/>
      </c>
      <c r="AA7" s="336"/>
      <c r="AB7" s="337"/>
      <c r="AC7" s="338"/>
    </row>
    <row r="8" spans="2:29" ht="12.95" customHeight="1" thickBot="1">
      <c r="B8" s="404"/>
      <c r="C8" s="419" t="s">
        <v>237</v>
      </c>
      <c r="D8" s="366" t="str">
        <f>IF(Badges!$J$125="A","/","")</f>
        <v/>
      </c>
      <c r="E8" s="366" t="str">
        <f>IF(Badges!$J$129="A","/","")</f>
        <v/>
      </c>
      <c r="F8" s="366" t="str">
        <f>IF(Badges!$J$133="A","/","")</f>
        <v/>
      </c>
      <c r="G8" s="366" t="str">
        <f>IF(Badges!$J$137="A","/","")</f>
        <v/>
      </c>
      <c r="H8" s="366" t="str">
        <f>IF(Badges!$J$141="A","/","")</f>
        <v/>
      </c>
      <c r="I8" s="507" t="str">
        <f>IF(Summary!$N$8="E","E","")</f>
        <v/>
      </c>
      <c r="J8" s="508" t="str">
        <f>IF(Summary!$O$8="Y","R","")</f>
        <v/>
      </c>
      <c r="K8" s="392" t="str">
        <f>IF(COUNT(S9:S11)=3,MAX(S9:S11),"")</f>
        <v/>
      </c>
      <c r="L8" s="406"/>
      <c r="M8" s="420" t="s">
        <v>1153</v>
      </c>
      <c r="N8" s="421"/>
      <c r="O8" s="421"/>
      <c r="P8" s="421"/>
      <c r="Q8" s="421"/>
      <c r="R8" s="422" t="s">
        <v>1189</v>
      </c>
      <c r="S8" s="363" t="str">
        <f>IF(Summary!$N$65="E","E","")</f>
        <v/>
      </c>
      <c r="T8" s="363" t="str">
        <f>IF(Summary!$O$65="Y","R","")</f>
        <v/>
      </c>
      <c r="U8" s="360"/>
      <c r="W8" s="573" t="str">
        <f>'Fun Patches'!C9</f>
        <v>&lt;LIST PATCH HERE&gt;</v>
      </c>
      <c r="X8" s="365" t="str">
        <f>IF(Summary!$N$136="E","E","")</f>
        <v/>
      </c>
      <c r="Y8" s="365" t="str">
        <f>IF(Summary!$O$136="Y","R","")</f>
        <v/>
      </c>
      <c r="AA8" s="336"/>
      <c r="AB8" s="337"/>
      <c r="AC8" s="338"/>
    </row>
    <row r="9" spans="2:29" ht="12.95" customHeight="1">
      <c r="B9" s="404"/>
      <c r="C9" s="405" t="s">
        <v>281</v>
      </c>
      <c r="D9" s="368" t="str">
        <f>IF(Badges!$J$184="A","/","")</f>
        <v/>
      </c>
      <c r="E9" s="368" t="str">
        <f>IF(Badges!$J$188="A","/","")</f>
        <v/>
      </c>
      <c r="F9" s="368" t="str">
        <f>IF(Badges!$J$192="A","/","")</f>
        <v/>
      </c>
      <c r="G9" s="368" t="str">
        <f>IF(Badges!$J$196="A","/","")</f>
        <v/>
      </c>
      <c r="H9" s="368" t="str">
        <f>IF(Badges!$G$200="A","/","")</f>
        <v/>
      </c>
      <c r="I9" s="362" t="str">
        <f>IF(Summary!$N$11="E","E","")</f>
        <v/>
      </c>
      <c r="J9" s="362" t="str">
        <f>IF(Summary!$O$11="Y","R","")</f>
        <v/>
      </c>
      <c r="L9" s="404"/>
      <c r="M9" s="411" t="s">
        <v>959</v>
      </c>
      <c r="N9" s="412"/>
      <c r="O9" s="412"/>
      <c r="P9" s="412"/>
      <c r="Q9" s="412"/>
      <c r="R9" s="413"/>
      <c r="S9" s="365" t="str">
        <f>IF(Summary!$N$62="E","E","")</f>
        <v/>
      </c>
      <c r="T9" s="365" t="str">
        <f>IF(Summary!$O$62="Y","R","")</f>
        <v/>
      </c>
      <c r="U9" s="360"/>
      <c r="W9" s="573" t="str">
        <f>'Fun Patches'!C10</f>
        <v>&lt;LIST PATCH HERE&gt;</v>
      </c>
      <c r="X9" s="365" t="str">
        <f>IF(Summary!$N$137="E","E","")</f>
        <v/>
      </c>
      <c r="Y9" s="365" t="str">
        <f>IF(Summary!$O$137="Y","R","")</f>
        <v/>
      </c>
      <c r="AA9" s="336"/>
      <c r="AB9" s="337"/>
      <c r="AC9" s="338"/>
    </row>
    <row r="10" spans="2:29" ht="12.95" customHeight="1">
      <c r="B10" s="404"/>
      <c r="C10" s="410" t="s">
        <v>323</v>
      </c>
      <c r="D10" s="369" t="str">
        <f>IF(Badges!$J$230="A","/","")</f>
        <v/>
      </c>
      <c r="E10" s="369" t="str">
        <f>IF(Badges!$J$234="A","/","")</f>
        <v/>
      </c>
      <c r="F10" s="369" t="str">
        <f>IF(Badges!$J$238="A","/","")</f>
        <v/>
      </c>
      <c r="G10" s="369" t="str">
        <f>IF(Badges!$J$242="A","/","")</f>
        <v/>
      </c>
      <c r="H10" s="369" t="str">
        <f>IF(Badges!$G$246="A","/","")</f>
        <v/>
      </c>
      <c r="I10" s="365" t="str">
        <f>IF(Summary!$N$13="E","E","")</f>
        <v/>
      </c>
      <c r="J10" s="365" t="str">
        <f>IF(Summary!$O$13="Y","R","")</f>
        <v/>
      </c>
      <c r="L10" s="404"/>
      <c r="M10" s="411" t="s">
        <v>964</v>
      </c>
      <c r="N10" s="412"/>
      <c r="O10" s="412"/>
      <c r="P10" s="412"/>
      <c r="Q10" s="412"/>
      <c r="R10" s="413"/>
      <c r="S10" s="365" t="str">
        <f>IF(Summary!$N$63="E","E","")</f>
        <v/>
      </c>
      <c r="T10" s="365" t="str">
        <f>IF(Summary!$O$63="Y","R","")</f>
        <v/>
      </c>
      <c r="U10" s="360"/>
      <c r="W10" s="573" t="str">
        <f>'Fun Patches'!C11</f>
        <v>&lt;LIST PATCH HERE&gt;</v>
      </c>
      <c r="X10" s="365" t="str">
        <f>IF(Summary!$N$138="E","E","")</f>
        <v/>
      </c>
      <c r="Y10" s="365" t="str">
        <f>IF(Summary!$O$138="Y","R","")</f>
        <v/>
      </c>
      <c r="AA10" s="336"/>
      <c r="AB10" s="337"/>
      <c r="AC10" s="338"/>
    </row>
    <row r="11" spans="2:29" ht="12.95" customHeight="1" thickBot="1">
      <c r="B11" s="404"/>
      <c r="C11" s="410" t="s">
        <v>343</v>
      </c>
      <c r="D11" s="366" t="str">
        <f>IF(Badges!$J$253="A","/","")</f>
        <v/>
      </c>
      <c r="E11" s="366" t="str">
        <f>IF(Badges!$J$257="A","/","")</f>
        <v/>
      </c>
      <c r="F11" s="366" t="str">
        <f>IF(Badges!$J$261="A","/","")</f>
        <v/>
      </c>
      <c r="G11" s="366" t="str">
        <f>IF(Badges!$J$265="A","/","")</f>
        <v/>
      </c>
      <c r="H11" s="366" t="str">
        <f>IF(Badges!$J$269="A","/","")</f>
        <v/>
      </c>
      <c r="I11" s="372" t="str">
        <f>IF(Summary!$N$14="E","E","")</f>
        <v/>
      </c>
      <c r="J11" s="372" t="str">
        <f>IF(Summary!$O$14="Y","R","")</f>
        <v/>
      </c>
      <c r="L11" s="404"/>
      <c r="M11" s="416" t="s">
        <v>970</v>
      </c>
      <c r="N11" s="417"/>
      <c r="O11" s="417"/>
      <c r="P11" s="417"/>
      <c r="Q11" s="417"/>
      <c r="R11" s="418"/>
      <c r="S11" s="367" t="str">
        <f>IF(Summary!$N$64="E","E","")</f>
        <v/>
      </c>
      <c r="T11" s="367" t="str">
        <f>IF(Summary!$O$64="Y","R","")</f>
        <v/>
      </c>
      <c r="U11" s="360" t="str">
        <f>IF(COUNTIF(S9:S11,"E")=3,"C"," ")</f>
        <v xml:space="preserve"> </v>
      </c>
      <c r="W11" s="573" t="str">
        <f>'Fun Patches'!C12</f>
        <v>&lt;LIST PATCH HERE&gt;</v>
      </c>
      <c r="X11" s="365" t="str">
        <f>IF(Summary!$N$139="E","E","")</f>
        <v/>
      </c>
      <c r="Y11" s="365" t="str">
        <f>IF(Summary!$O$139="Y","R","")</f>
        <v/>
      </c>
      <c r="AA11" s="336"/>
      <c r="AB11" s="337"/>
      <c r="AC11" s="338"/>
    </row>
    <row r="12" spans="2:29" ht="12.95" customHeight="1">
      <c r="B12" s="404"/>
      <c r="C12" s="415" t="s">
        <v>364</v>
      </c>
      <c r="D12" s="368" t="str">
        <f>IF(Badges!$J$276="A","/","")</f>
        <v/>
      </c>
      <c r="E12" s="368" t="str">
        <f>IF(Badges!$J$280="A","/","")</f>
        <v/>
      </c>
      <c r="F12" s="368" t="str">
        <f>IF(Badges!$J$284="A","/","")</f>
        <v/>
      </c>
      <c r="G12" s="368" t="str">
        <f>IF(Badges!$J$288="A","/","")</f>
        <v/>
      </c>
      <c r="H12" s="368" t="str">
        <f>IF(Badges!$J$292="A","/","")</f>
        <v/>
      </c>
      <c r="I12" s="362" t="str">
        <f>IF(Summary!$N$15="E","E","")</f>
        <v/>
      </c>
      <c r="J12" s="362" t="str">
        <f>IF(Summary!$O$15="Y","R","")</f>
        <v/>
      </c>
      <c r="K12" s="392" t="str">
        <f>IF(COUNT(S13:S15)=3,MAX(S13:S15),"")</f>
        <v/>
      </c>
      <c r="L12" s="406"/>
      <c r="M12" s="420" t="s">
        <v>1154</v>
      </c>
      <c r="N12" s="421"/>
      <c r="O12" s="421"/>
      <c r="P12" s="421"/>
      <c r="Q12" s="421"/>
      <c r="R12" s="422" t="s">
        <v>1189</v>
      </c>
      <c r="S12" s="363" t="str">
        <f>IF(Summary!$N$70="E","E","")</f>
        <v/>
      </c>
      <c r="T12" s="363" t="str">
        <f>IF(Summary!$O$70="Y","R","")</f>
        <v/>
      </c>
      <c r="U12" s="360"/>
      <c r="W12" s="573" t="str">
        <f>'Fun Patches'!C13</f>
        <v>&lt;LIST PATCH HERE&gt;</v>
      </c>
      <c r="X12" s="365" t="str">
        <f>IF(Summary!$N$140="E","E","")</f>
        <v/>
      </c>
      <c r="Y12" s="365" t="str">
        <f>IF(Summary!$O$140="Y","R","")</f>
        <v/>
      </c>
      <c r="AA12" s="336"/>
      <c r="AB12" s="337"/>
      <c r="AC12" s="338"/>
    </row>
    <row r="13" spans="2:29" ht="12.95" customHeight="1" thickBot="1">
      <c r="B13" s="404"/>
      <c r="C13" s="419" t="s">
        <v>385</v>
      </c>
      <c r="D13" s="366" t="str">
        <f>IF(Badges!$J$299="A","/","")</f>
        <v/>
      </c>
      <c r="E13" s="366" t="str">
        <f>IF(Badges!$J$303="A","/","")</f>
        <v/>
      </c>
      <c r="F13" s="366" t="str">
        <f>IF(Badges!$J$307="A","/","")</f>
        <v/>
      </c>
      <c r="G13" s="366" t="str">
        <f>IF(Badges!$J$311="A","/","")</f>
        <v/>
      </c>
      <c r="H13" s="366" t="str">
        <f>IF(Badges!$J$315="A","/","")</f>
        <v/>
      </c>
      <c r="I13" s="372" t="str">
        <f>IF(Summary!$N$16="E","E","")</f>
        <v/>
      </c>
      <c r="J13" s="372" t="str">
        <f>IF(Summary!$O$16="Y","R","")</f>
        <v/>
      </c>
      <c r="L13" s="404"/>
      <c r="M13" s="411" t="s">
        <v>986</v>
      </c>
      <c r="N13" s="412"/>
      <c r="O13" s="412"/>
      <c r="P13" s="412"/>
      <c r="Q13" s="412"/>
      <c r="R13" s="413"/>
      <c r="S13" s="365" t="str">
        <f>IF(Summary!$N$67="E","E","")</f>
        <v/>
      </c>
      <c r="T13" s="365" t="str">
        <f>IF(Summary!$O$67="Y","R","")</f>
        <v/>
      </c>
      <c r="U13" s="360"/>
      <c r="W13" s="573" t="str">
        <f>'Fun Patches'!C14</f>
        <v>&lt;LIST PATCH HERE&gt;</v>
      </c>
      <c r="X13" s="365" t="str">
        <f>IF(Summary!$N$141="E","E","")</f>
        <v/>
      </c>
      <c r="Y13" s="365" t="str">
        <f>IF(Summary!$O$141="Y","R","")</f>
        <v/>
      </c>
      <c r="AA13" s="336"/>
      <c r="AB13" s="337"/>
      <c r="AC13" s="338"/>
    </row>
    <row r="14" spans="2:29" ht="12.95" customHeight="1">
      <c r="B14" s="404"/>
      <c r="C14" s="410" t="s">
        <v>406</v>
      </c>
      <c r="D14" s="368" t="str">
        <f>IF(Badges!$J$322="A","/","")</f>
        <v/>
      </c>
      <c r="E14" s="368" t="str">
        <f>IF(Badges!$J$326="A","/","")</f>
        <v/>
      </c>
      <c r="F14" s="368" t="str">
        <f>IF(Badges!$J$330="A","/","")</f>
        <v/>
      </c>
      <c r="G14" s="368" t="str">
        <f>IF(Badges!$J$334="A","/","")</f>
        <v/>
      </c>
      <c r="H14" s="368" t="str">
        <f>IF(Badges!$J$338="A","/","")</f>
        <v/>
      </c>
      <c r="I14" s="362" t="str">
        <f>IF(Summary!$N$17="E","E","")</f>
        <v/>
      </c>
      <c r="J14" s="362" t="str">
        <f>IF(Summary!$O$17="Y","R","")</f>
        <v/>
      </c>
      <c r="L14" s="404"/>
      <c r="M14" s="411" t="s">
        <v>987</v>
      </c>
      <c r="N14" s="412"/>
      <c r="O14" s="412"/>
      <c r="P14" s="412"/>
      <c r="Q14" s="412"/>
      <c r="R14" s="413"/>
      <c r="S14" s="365" t="str">
        <f>IF(Summary!$N$68="E","E","")</f>
        <v/>
      </c>
      <c r="T14" s="365" t="str">
        <f>IF(Summary!$O$68="Y","R","")</f>
        <v/>
      </c>
      <c r="U14" s="360"/>
      <c r="W14" s="573" t="str">
        <f>'Fun Patches'!C15</f>
        <v>&lt;LIST PATCH HERE&gt;</v>
      </c>
      <c r="X14" s="365" t="str">
        <f>IF(Summary!$N$142="E","E","")</f>
        <v/>
      </c>
      <c r="Y14" s="365" t="str">
        <f>IF(Summary!$O$142="Y","R","")</f>
        <v/>
      </c>
      <c r="AA14" s="336"/>
      <c r="AB14" s="337"/>
      <c r="AC14" s="338"/>
    </row>
    <row r="15" spans="2:29" ht="12.95" customHeight="1" thickBot="1">
      <c r="B15" s="404"/>
      <c r="C15" s="410" t="s">
        <v>427</v>
      </c>
      <c r="D15" s="369" t="str">
        <f>IF(Badges!$J$345="A","/","")</f>
        <v/>
      </c>
      <c r="E15" s="369" t="str">
        <f>IF(Badges!$J$349="A","/","")</f>
        <v/>
      </c>
      <c r="F15" s="369" t="str">
        <f>IF(Badges!$J$353="A","/","")</f>
        <v/>
      </c>
      <c r="G15" s="369" t="str">
        <f>IF(Badges!$J$357="A","/","")</f>
        <v/>
      </c>
      <c r="H15" s="369" t="str">
        <f>IF(Badges!$J$361="A","/","")</f>
        <v/>
      </c>
      <c r="I15" s="365" t="str">
        <f>IF(Summary!$N$18="E","E","")</f>
        <v/>
      </c>
      <c r="J15" s="365" t="str">
        <f>IF(Summary!$O$18="Y","R","")</f>
        <v/>
      </c>
      <c r="L15" s="404"/>
      <c r="M15" s="416" t="s">
        <v>988</v>
      </c>
      <c r="N15" s="417"/>
      <c r="O15" s="417"/>
      <c r="P15" s="417"/>
      <c r="Q15" s="417"/>
      <c r="R15" s="418"/>
      <c r="S15" s="367" t="str">
        <f>IF(Summary!$N$69="E","E","")</f>
        <v/>
      </c>
      <c r="T15" s="367" t="str">
        <f>IF(Summary!$O$69="Y","R","")</f>
        <v/>
      </c>
      <c r="U15" s="360" t="str">
        <f>IF(COUNTIF(S13:S15,"E")=3,"C"," ")</f>
        <v xml:space="preserve"> </v>
      </c>
      <c r="W15" s="573" t="str">
        <f>'Fun Patches'!C16</f>
        <v>&lt;LIST PATCH HERE&gt;</v>
      </c>
      <c r="X15" s="365" t="str">
        <f>IF(Summary!$N$143="E","E","")</f>
        <v/>
      </c>
      <c r="Y15" s="365" t="str">
        <f>IF(Summary!$O$143="Y","R","")</f>
        <v/>
      </c>
      <c r="AA15" s="336"/>
      <c r="AB15" s="337"/>
      <c r="AC15" s="338"/>
    </row>
    <row r="16" spans="2:29" ht="12.95" customHeight="1" thickBot="1">
      <c r="B16" s="404"/>
      <c r="C16" s="410" t="s">
        <v>469</v>
      </c>
      <c r="D16" s="366" t="str">
        <f>IF(Badges!$J$391="A","/","")</f>
        <v/>
      </c>
      <c r="E16" s="366" t="str">
        <f>IF(Badges!$J$395="A","/","")</f>
        <v/>
      </c>
      <c r="F16" s="366" t="str">
        <f>IF(Badges!$J$399="A","/","")</f>
        <v/>
      </c>
      <c r="G16" s="366" t="str">
        <f>IF(Badges!$J$403="A","/","")</f>
        <v/>
      </c>
      <c r="H16" s="366" t="str">
        <f>IF(Badges!$J$407="A","/","")</f>
        <v/>
      </c>
      <c r="I16" s="372" t="str">
        <f>IF(Summary!$N$20="E","E","")</f>
        <v/>
      </c>
      <c r="J16" s="372" t="str">
        <f>IF(Summary!$O$20="Y","R","")</f>
        <v/>
      </c>
      <c r="K16" s="392" t="str">
        <f>IF(COUNT(S17:S20)=4,MAX(S17:S20),"")</f>
        <v/>
      </c>
      <c r="L16" s="406"/>
      <c r="M16" s="420" t="s">
        <v>1155</v>
      </c>
      <c r="N16" s="421"/>
      <c r="O16" s="421"/>
      <c r="P16" s="421"/>
      <c r="Q16" s="421"/>
      <c r="R16" s="422" t="s">
        <v>1189</v>
      </c>
      <c r="S16" s="363" t="str">
        <f>IF(Summary!$N$73="E","E","")</f>
        <v/>
      </c>
      <c r="T16" s="363" t="str">
        <f>IF(Summary!$O$73="Y","R","")</f>
        <v/>
      </c>
      <c r="U16" s="360"/>
      <c r="W16" s="573" t="str">
        <f>'Fun Patches'!C17</f>
        <v>&lt;LIST PATCH HERE&gt;</v>
      </c>
      <c r="X16" s="365" t="str">
        <f>IF(Summary!$N$144="E","E","")</f>
        <v/>
      </c>
      <c r="Y16" s="365" t="str">
        <f>IF(Summary!$O$144="Y","R","")</f>
        <v/>
      </c>
      <c r="AA16" s="336"/>
      <c r="AB16" s="337"/>
      <c r="AC16" s="338"/>
    </row>
    <row r="17" spans="2:29" ht="12.95" customHeight="1">
      <c r="B17" s="404"/>
      <c r="C17" s="415" t="s">
        <v>490</v>
      </c>
      <c r="D17" s="368" t="str">
        <f>IF(Badges!$J$414="A","/","")</f>
        <v/>
      </c>
      <c r="E17" s="368" t="str">
        <f>IF(Badges!$J$418="A","/","")</f>
        <v/>
      </c>
      <c r="F17" s="368" t="str">
        <f>IF(Badges!$J$422="A","/","")</f>
        <v/>
      </c>
      <c r="G17" s="368" t="str">
        <f>IF(Badges!$J$426="A","/","")</f>
        <v/>
      </c>
      <c r="H17" s="368" t="str">
        <f>IF(Badges!$J$430="A","/","")</f>
        <v/>
      </c>
      <c r="I17" s="362" t="str">
        <f>IF(Summary!$N$21="E","E","")</f>
        <v/>
      </c>
      <c r="J17" s="362" t="str">
        <f>IF(Summary!$O$21="Y","R","")</f>
        <v/>
      </c>
      <c r="L17" s="404"/>
      <c r="M17" s="423" t="s">
        <v>1156</v>
      </c>
      <c r="N17" s="369" t="str">
        <f>IF(Badges!$J$542="A","/","")</f>
        <v/>
      </c>
      <c r="O17" s="369" t="str">
        <f>IF(Badges!$J$546="A","/","")</f>
        <v/>
      </c>
      <c r="P17" s="369" t="str">
        <f>IF(Badges!$J$550="A","/","")</f>
        <v/>
      </c>
      <c r="Q17" s="369" t="str">
        <f>IF(Badges!$J$554="A","/","")</f>
        <v/>
      </c>
      <c r="R17" s="369" t="str">
        <f>IF(Badges!$J$558="A","/","")</f>
        <v/>
      </c>
      <c r="S17" s="365" t="str">
        <f>IF(Summary!$N$27="E","E","")</f>
        <v/>
      </c>
      <c r="T17" s="365" t="str">
        <f>IF(Summary!$O$27="Y","R","")</f>
        <v/>
      </c>
      <c r="U17" s="360"/>
      <c r="W17" s="573" t="str">
        <f>'Fun Patches'!C18</f>
        <v>&lt;LIST PATCH HERE&gt;</v>
      </c>
      <c r="X17" s="365" t="str">
        <f>IF(Summary!$N$145="E","E","")</f>
        <v/>
      </c>
      <c r="Y17" s="365" t="str">
        <f>IF(Summary!$O$145="Y","R","")</f>
        <v/>
      </c>
      <c r="AA17" s="336"/>
      <c r="AB17" s="337"/>
      <c r="AC17" s="338"/>
    </row>
    <row r="18" spans="2:29" ht="12.95" customHeight="1" thickBot="1">
      <c r="B18" s="404"/>
      <c r="C18" s="419" t="s">
        <v>510</v>
      </c>
      <c r="D18" s="366" t="str">
        <f>IF(Badges!$J$437="A","/","")</f>
        <v/>
      </c>
      <c r="E18" s="366" t="str">
        <f>IF(Badges!$J$441="A","/","")</f>
        <v/>
      </c>
      <c r="F18" s="366" t="str">
        <f>IF(Badges!$J$445="A","/","")</f>
        <v/>
      </c>
      <c r="G18" s="366" t="str">
        <f>IF(Badges!$J$449="A","/","")</f>
        <v/>
      </c>
      <c r="H18" s="366" t="str">
        <f>IF(Badges!$J$453="A","/","")</f>
        <v/>
      </c>
      <c r="I18" s="372" t="str">
        <f>IF(Summary!$N$22="E","E","")</f>
        <v/>
      </c>
      <c r="J18" s="372" t="str">
        <f>IF(Summary!$O$22="Y","R","")</f>
        <v/>
      </c>
      <c r="L18" s="404"/>
      <c r="M18" s="423" t="s">
        <v>1157</v>
      </c>
      <c r="N18" s="369" t="str">
        <f>IF(Badges!$J$815="A","/","")</f>
        <v/>
      </c>
      <c r="O18" s="369" t="str">
        <f>IF(Badges!$J$819="A","/","")</f>
        <v/>
      </c>
      <c r="P18" s="369" t="str">
        <f>IF(Badges!$J$823="A","/","")</f>
        <v/>
      </c>
      <c r="Q18" s="369" t="str">
        <f>IF(Badges!$J$827="A","/","")</f>
        <v/>
      </c>
      <c r="R18" s="369" t="str">
        <f>IF(Badges!$J$831="A","/","")</f>
        <v/>
      </c>
      <c r="S18" s="365" t="str">
        <f>IF(Summary!$N$40="E","E","")</f>
        <v/>
      </c>
      <c r="T18" s="365" t="str">
        <f>IF(Summary!$O$40="Y","R","")</f>
        <v/>
      </c>
      <c r="U18" s="360"/>
      <c r="W18" s="573" t="str">
        <f>'Fun Patches'!C19</f>
        <v>&lt;LIST PATCH HERE&gt;</v>
      </c>
      <c r="X18" s="365" t="str">
        <f>IF(Summary!$N$146="E","E","")</f>
        <v/>
      </c>
      <c r="Y18" s="365" t="str">
        <f>IF(Summary!$O$146="Y","R","")</f>
        <v/>
      </c>
      <c r="AA18" s="336"/>
      <c r="AB18" s="337"/>
      <c r="AC18" s="338"/>
    </row>
    <row r="19" spans="2:29" ht="12.95" customHeight="1">
      <c r="B19" s="404"/>
      <c r="C19" s="410" t="s">
        <v>531</v>
      </c>
      <c r="D19" s="368" t="str">
        <f>IF(Badges!$J$460="A","/","")</f>
        <v/>
      </c>
      <c r="E19" s="368" t="str">
        <f>IF(Badges!$J$464="A","/","")</f>
        <v/>
      </c>
      <c r="F19" s="368" t="str">
        <f>IF(Badges!$J$468="A","/","")</f>
        <v/>
      </c>
      <c r="G19" s="368" t="str">
        <f>IF(Badges!$J$472="A","/","")</f>
        <v/>
      </c>
      <c r="H19" s="368" t="str">
        <f>IF(Badges!$J$476="A","/","")</f>
        <v/>
      </c>
      <c r="I19" s="362" t="str">
        <f>IF(Summary!$N$23="E","E","")</f>
        <v/>
      </c>
      <c r="J19" s="362" t="str">
        <f>IF(Summary!$O$23="Y","R","")</f>
        <v/>
      </c>
      <c r="L19" s="404"/>
      <c r="M19" s="411" t="s">
        <v>1158</v>
      </c>
      <c r="N19" s="369" t="str">
        <f>IF(Badges!$J$588="A","/","")</f>
        <v/>
      </c>
      <c r="O19" s="369" t="str">
        <f>IF(Badges!$J$592="A","/","")</f>
        <v/>
      </c>
      <c r="P19" s="369" t="str">
        <f>IF(Badges!$J$596="A","/","")</f>
        <v/>
      </c>
      <c r="Q19" s="369" t="str">
        <f>IF(Badges!$J$600="A","/","")</f>
        <v/>
      </c>
      <c r="R19" s="369" t="str">
        <f>IF(Badges!$J$604="A","/","")</f>
        <v/>
      </c>
      <c r="S19" s="365" t="str">
        <f>IF(Summary!$N$29="E","E","")</f>
        <v/>
      </c>
      <c r="T19" s="365" t="str">
        <f>IF(Summary!$O$29="Y","R","")</f>
        <v/>
      </c>
      <c r="U19" s="360"/>
      <c r="W19" s="573" t="str">
        <f>'Fun Patches'!C20</f>
        <v>&lt;LIST PATCH HERE&gt;</v>
      </c>
      <c r="X19" s="365" t="str">
        <f>IF(Summary!$N$147="E","E","")</f>
        <v/>
      </c>
      <c r="Y19" s="365" t="str">
        <f>IF(Summary!$O$147="Y","R","")</f>
        <v/>
      </c>
      <c r="AA19" s="336"/>
      <c r="AB19" s="337"/>
      <c r="AC19" s="338"/>
    </row>
    <row r="20" spans="2:29" ht="12.95" customHeight="1" thickBot="1">
      <c r="B20" s="404"/>
      <c r="C20" s="410" t="s">
        <v>563</v>
      </c>
      <c r="D20" s="369" t="str">
        <f>IF(Badges!$J$496="A","/","")</f>
        <v/>
      </c>
      <c r="E20" s="369" t="str">
        <f>IF(Badges!$J$500="A","/","")</f>
        <v/>
      </c>
      <c r="F20" s="369" t="str">
        <f>IF(Badges!$J$504="A","/","")</f>
        <v/>
      </c>
      <c r="G20" s="369" t="str">
        <f>IF(Badges!$J$508="A","/","")</f>
        <v/>
      </c>
      <c r="H20" s="369" t="str">
        <f>IF(Badges!$J$512="A","/","")</f>
        <v/>
      </c>
      <c r="I20" s="365" t="str">
        <f>IF(Summary!$N$25="E","E","")</f>
        <v/>
      </c>
      <c r="J20" s="365" t="str">
        <f>IF(Summary!$O$25="Y","R","")</f>
        <v/>
      </c>
      <c r="L20" s="404"/>
      <c r="M20" s="416" t="s">
        <v>1159</v>
      </c>
      <c r="N20" s="417"/>
      <c r="O20" s="417"/>
      <c r="P20" s="417"/>
      <c r="Q20" s="417"/>
      <c r="R20" s="418"/>
      <c r="S20" s="367" t="str">
        <f>IF(Summary!$N$72="E","E","")</f>
        <v/>
      </c>
      <c r="T20" s="367" t="str">
        <f>IF(Summary!$O$72="Y","R","")</f>
        <v/>
      </c>
      <c r="U20" s="360" t="str">
        <f>IF(COUNTIF(S17:S20,"E")=4,"C"," ")</f>
        <v xml:space="preserve"> </v>
      </c>
      <c r="W20" s="573" t="str">
        <f>'Fun Patches'!C21</f>
        <v>&lt;LIST PATCH HERE&gt;</v>
      </c>
      <c r="X20" s="365" t="str">
        <f>IF(Summary!$N$148="E","E","")</f>
        <v/>
      </c>
      <c r="Y20" s="365" t="str">
        <f>IF(Summary!$O$148="Y","R","")</f>
        <v/>
      </c>
      <c r="AA20" s="336"/>
      <c r="AB20" s="337"/>
      <c r="AC20" s="338"/>
    </row>
    <row r="21" spans="2:29" ht="12.95" customHeight="1" thickBot="1">
      <c r="B21" s="404"/>
      <c r="C21" s="410" t="s">
        <v>584</v>
      </c>
      <c r="D21" s="366" t="str">
        <f>IF(Badges!$J$519="A","/","")</f>
        <v/>
      </c>
      <c r="E21" s="366" t="str">
        <f>IF(Badges!$J$523="A","/","")</f>
        <v/>
      </c>
      <c r="F21" s="366" t="str">
        <f>IF(Badges!$J$527="A","/","")</f>
        <v/>
      </c>
      <c r="G21" s="366" t="str">
        <f>IF(Badges!$J$531="A","/","")</f>
        <v/>
      </c>
      <c r="H21" s="366" t="str">
        <f>IF(Badges!$J$535="A","/","")</f>
        <v/>
      </c>
      <c r="I21" s="372" t="str">
        <f>IF(Summary!$N$26="E","E","")</f>
        <v/>
      </c>
      <c r="J21" s="372" t="str">
        <f>IF(Summary!$O$26="Y","R","")</f>
        <v/>
      </c>
      <c r="K21" s="392" t="str">
        <f>IF(COUNT(S22:S23)=2,MAX(S22:S23),"")</f>
        <v/>
      </c>
      <c r="L21" s="406"/>
      <c r="M21" s="420" t="s">
        <v>995</v>
      </c>
      <c r="N21" s="421"/>
      <c r="O21" s="421"/>
      <c r="P21" s="421"/>
      <c r="Q21" s="421"/>
      <c r="R21" s="422" t="s">
        <v>1189</v>
      </c>
      <c r="S21" s="363" t="str">
        <f>IF(Summary!$N$77="E","E","")</f>
        <v/>
      </c>
      <c r="T21" s="363" t="str">
        <f>IF(Summary!$O$77="Y","R","")</f>
        <v/>
      </c>
      <c r="U21" s="360"/>
      <c r="W21" s="573" t="str">
        <f>'Fun Patches'!C22</f>
        <v>&lt;LIST PATCH HERE&gt;</v>
      </c>
      <c r="X21" s="365" t="str">
        <f>IF(Summary!$N$149="E","E","")</f>
        <v/>
      </c>
      <c r="Y21" s="365" t="str">
        <f>IF(Summary!$O$149="Y","R","")</f>
        <v/>
      </c>
      <c r="AA21" s="336"/>
      <c r="AB21" s="337"/>
      <c r="AC21" s="338"/>
    </row>
    <row r="22" spans="2:29" ht="12.95" customHeight="1">
      <c r="B22" s="404"/>
      <c r="C22" s="415" t="s">
        <v>626</v>
      </c>
      <c r="D22" s="368" t="str">
        <f>IF(Badges!$J$565="A","/","")</f>
        <v/>
      </c>
      <c r="E22" s="368" t="str">
        <f>IF(Badges!$J$569="A","/","")</f>
        <v/>
      </c>
      <c r="F22" s="368" t="str">
        <f>IF(Badges!$J$573="A","/","")</f>
        <v/>
      </c>
      <c r="G22" s="368" t="str">
        <f>IF(Badges!$J$577="A","/","")</f>
        <v/>
      </c>
      <c r="H22" s="368" t="str">
        <f>IF(Badges!$J$581="A","/","")</f>
        <v/>
      </c>
      <c r="I22" s="362" t="str">
        <f>IF(Summary!$N$28="E","E","")</f>
        <v/>
      </c>
      <c r="J22" s="362" t="str">
        <f>IF(Summary!$O$28="Y","R","")</f>
        <v/>
      </c>
      <c r="L22" s="404"/>
      <c r="M22" s="411" t="s">
        <v>995</v>
      </c>
      <c r="N22" s="412"/>
      <c r="O22" s="412"/>
      <c r="P22" s="412"/>
      <c r="Q22" s="412"/>
      <c r="R22" s="413"/>
      <c r="S22" s="365" t="str">
        <f>IF(Summary!$N$75="E","E","")</f>
        <v/>
      </c>
      <c r="T22" s="365" t="str">
        <f>IF(Summary!$O$75="Y","R","")</f>
        <v/>
      </c>
      <c r="U22" s="360" t="str">
        <f>IF(COUNTIF(S22:S23,"E")=2,"C"," ")</f>
        <v xml:space="preserve"> </v>
      </c>
      <c r="W22" s="573" t="str">
        <f>'Fun Patches'!C23</f>
        <v>&lt;LIST PATCH HERE&gt;</v>
      </c>
      <c r="X22" s="365" t="str">
        <f>IF(Summary!$N$150="E","E","")</f>
        <v/>
      </c>
      <c r="Y22" s="365" t="str">
        <f>IF(Summary!$O$150="Y","R","")</f>
        <v/>
      </c>
      <c r="AA22" s="336"/>
      <c r="AB22" s="337"/>
      <c r="AC22" s="338"/>
    </row>
    <row r="23" spans="2:29" ht="12.95" customHeight="1" thickBot="1">
      <c r="B23" s="404"/>
      <c r="C23" s="419" t="s">
        <v>668</v>
      </c>
      <c r="D23" s="366" t="str">
        <f>IF(Badges!$J$611="A","/","")</f>
        <v/>
      </c>
      <c r="E23" s="366" t="str">
        <f>IF(Badges!$J$615="A","/","")</f>
        <v/>
      </c>
      <c r="F23" s="366" t="str">
        <f>IF(Badges!$J$619="A","/","")</f>
        <v/>
      </c>
      <c r="G23" s="366" t="str">
        <f>IF(Badges!$J$623="A","/","")</f>
        <v/>
      </c>
      <c r="H23" s="366" t="str">
        <f>IF(Badges!$J$627="A","/","")</f>
        <v/>
      </c>
      <c r="I23" s="372" t="str">
        <f>IF(Summary!$N$30="E","E","")</f>
        <v/>
      </c>
      <c r="J23" s="372" t="str">
        <f>IF(Summary!$O$30="Y","R","")</f>
        <v/>
      </c>
      <c r="L23" s="404"/>
      <c r="M23" s="416" t="s">
        <v>1159</v>
      </c>
      <c r="N23" s="417"/>
      <c r="O23" s="417"/>
      <c r="P23" s="417"/>
      <c r="Q23" s="417"/>
      <c r="R23" s="418"/>
      <c r="S23" s="367" t="str">
        <f>IF(Summary!$N$76="E","E","")</f>
        <v/>
      </c>
      <c r="T23" s="367" t="str">
        <f>IF(Summary!$O$76="Y","R","")</f>
        <v/>
      </c>
      <c r="U23" s="360" t="str">
        <f>IF(COUNTIF(S25:S26,"E")=2,"C"," ")</f>
        <v xml:space="preserve"> </v>
      </c>
      <c r="W23" s="573" t="str">
        <f>'Fun Patches'!C24</f>
        <v>&lt;LIST PATCH HERE&gt;</v>
      </c>
      <c r="X23" s="365" t="str">
        <f>IF(Summary!$N$151="E","E","")</f>
        <v/>
      </c>
      <c r="Y23" s="365" t="str">
        <f>IF(Summary!$O$151="Y","R","")</f>
        <v/>
      </c>
      <c r="AA23" s="336"/>
      <c r="AB23" s="337"/>
      <c r="AC23" s="338"/>
    </row>
    <row r="24" spans="2:29" ht="12.95" customHeight="1">
      <c r="B24" s="404"/>
      <c r="C24" s="410" t="s">
        <v>689</v>
      </c>
      <c r="D24" s="368" t="str">
        <f>IF(Badges!$J$634="A","/","")</f>
        <v/>
      </c>
      <c r="E24" s="368" t="str">
        <f>IF(Badges!$J$638="A","/","")</f>
        <v/>
      </c>
      <c r="F24" s="368" t="str">
        <f>IF(Badges!$J$642="A","/","")</f>
        <v/>
      </c>
      <c r="G24" s="368" t="str">
        <f>IF(Badges!$J$646="A","/","")</f>
        <v/>
      </c>
      <c r="H24" s="368" t="str">
        <f>IF(Badges!$J$650="A","/","")</f>
        <v/>
      </c>
      <c r="I24" s="362" t="str">
        <f>IF(Summary!$N$31="E","E","")</f>
        <v/>
      </c>
      <c r="J24" s="362" t="str">
        <f>IF(Summary!$O$31="Y","R","")</f>
        <v/>
      </c>
      <c r="K24" s="392" t="str">
        <f>IF(COUNT(S25:S26)=2,MAX(S25:S26),"")</f>
        <v/>
      </c>
      <c r="L24" s="406"/>
      <c r="M24" s="407" t="s">
        <v>1003</v>
      </c>
      <c r="N24" s="408"/>
      <c r="O24" s="408"/>
      <c r="P24" s="408"/>
      <c r="Q24" s="408"/>
      <c r="R24" s="422" t="s">
        <v>1189</v>
      </c>
      <c r="S24" s="363" t="str">
        <f>IF(Summary!$N$80="E","E","")</f>
        <v/>
      </c>
      <c r="T24" s="363" t="str">
        <f>IF(Summary!$O$80="Y","R","")</f>
        <v/>
      </c>
      <c r="U24" s="360" t="str">
        <f>IF(COUNTIF(S28:S29,"E")=2,"C"," ")</f>
        <v xml:space="preserve"> </v>
      </c>
      <c r="W24" s="573" t="str">
        <f>'Fun Patches'!C25</f>
        <v>&lt;LIST PATCH HERE&gt;</v>
      </c>
      <c r="X24" s="365" t="str">
        <f>IF(Summary!$N$152="E","E","")</f>
        <v/>
      </c>
      <c r="Y24" s="365" t="str">
        <f>IF(Summary!$O$152="Y","R","")</f>
        <v/>
      </c>
      <c r="AA24" s="336"/>
      <c r="AB24" s="337"/>
      <c r="AC24" s="338"/>
    </row>
    <row r="25" spans="2:29" ht="12.95" customHeight="1">
      <c r="B25" s="404"/>
      <c r="C25" s="410" t="s">
        <v>710</v>
      </c>
      <c r="D25" s="369" t="str">
        <f>IF(Badges!$J$657="A","/","")</f>
        <v/>
      </c>
      <c r="E25" s="369" t="str">
        <f>IF(Badges!$J$661="A","/","")</f>
        <v/>
      </c>
      <c r="F25" s="369" t="str">
        <f>IF(Badges!$J$665="A","/","")</f>
        <v/>
      </c>
      <c r="G25" s="369" t="str">
        <f>IF(Badges!$J$669="A","/","")</f>
        <v/>
      </c>
      <c r="H25" s="369" t="str">
        <f>IF(Badges!$J$673="A","/","")</f>
        <v/>
      </c>
      <c r="I25" s="365" t="str">
        <f>IF(Summary!$N$32="E","E","")</f>
        <v/>
      </c>
      <c r="J25" s="365" t="str">
        <f>IF(Summary!$O$32="Y","R","")</f>
        <v/>
      </c>
      <c r="L25" s="404"/>
      <c r="M25" s="411" t="s">
        <v>1003</v>
      </c>
      <c r="N25" s="412"/>
      <c r="O25" s="412"/>
      <c r="P25" s="412"/>
      <c r="Q25" s="412"/>
      <c r="R25" s="413"/>
      <c r="S25" s="365" t="str">
        <f>IF(Summary!$N$78="E","E","")</f>
        <v/>
      </c>
      <c r="T25" s="365" t="str">
        <f>IF(Summary!$O$78="Y","R","")</f>
        <v/>
      </c>
      <c r="U25" s="716" t="s">
        <v>1197</v>
      </c>
      <c r="W25" s="573" t="str">
        <f>'Fun Patches'!C26</f>
        <v>&lt;LIST PATCH HERE&gt;</v>
      </c>
      <c r="X25" s="365" t="str">
        <f>IF(Summary!$N$153="E","E","")</f>
        <v/>
      </c>
      <c r="Y25" s="365" t="str">
        <f>IF(Summary!$O$153="Y","R","")</f>
        <v/>
      </c>
      <c r="AA25" s="336"/>
      <c r="AB25" s="337"/>
      <c r="AC25" s="338"/>
    </row>
    <row r="26" spans="2:29" ht="12.95" customHeight="1" thickBot="1">
      <c r="B26" s="404"/>
      <c r="C26" s="410" t="s">
        <v>1193</v>
      </c>
      <c r="D26" s="366" t="str">
        <f>IF(Badges!$J$161="A","/","")</f>
        <v/>
      </c>
      <c r="E26" s="366" t="str">
        <f>IF(Badges!$J$165="A","/","")</f>
        <v/>
      </c>
      <c r="F26" s="366" t="str">
        <f>IF(Badges!$J$169="A","/","")</f>
        <v/>
      </c>
      <c r="G26" s="366" t="str">
        <f>IF(Badges!$J$173="A","/","")</f>
        <v/>
      </c>
      <c r="H26" s="366" t="str">
        <f>IF(Badges!$J$177="A","/","")</f>
        <v/>
      </c>
      <c r="I26" s="372" t="str">
        <f>IF(Summary!$N$10="E","E","")</f>
        <v/>
      </c>
      <c r="J26" s="372" t="str">
        <f>IF(Summary!$O$10="Y","R","")</f>
        <v/>
      </c>
      <c r="L26" s="404"/>
      <c r="M26" s="416" t="s">
        <v>1159</v>
      </c>
      <c r="N26" s="417"/>
      <c r="O26" s="417"/>
      <c r="P26" s="417"/>
      <c r="Q26" s="417"/>
      <c r="R26" s="418"/>
      <c r="S26" s="367" t="str">
        <f>IF(Summary!$N$79="E","E","")</f>
        <v/>
      </c>
      <c r="T26" s="367" t="str">
        <f>IF(Summary!$O$79="Y","R","")</f>
        <v/>
      </c>
      <c r="U26" s="716"/>
      <c r="W26" s="573" t="str">
        <f>'Fun Patches'!C27</f>
        <v>&lt;LIST PATCH HERE&gt;</v>
      </c>
      <c r="X26" s="365" t="str">
        <f>IF(Summary!$N$154="E","E","")</f>
        <v/>
      </c>
      <c r="Y26" s="365" t="str">
        <f>IF(Summary!$O$154="Y","R","")</f>
        <v/>
      </c>
      <c r="AA26" s="336"/>
      <c r="AB26" s="337"/>
      <c r="AC26" s="338"/>
    </row>
    <row r="27" spans="2:29" ht="12.95" customHeight="1">
      <c r="B27" s="404"/>
      <c r="C27" s="415" t="s">
        <v>1194</v>
      </c>
      <c r="D27" s="368" t="str">
        <f>IF(Badges!$J$680="A","/","")</f>
        <v/>
      </c>
      <c r="E27" s="368" t="str">
        <f>IF(Badges!$J$684="A","/","")</f>
        <v/>
      </c>
      <c r="F27" s="368" t="str">
        <f>IF(Badges!$J$688="A","/","")</f>
        <v/>
      </c>
      <c r="G27" s="368" t="str">
        <f>IF(Badges!$J$692="A","/","")</f>
        <v/>
      </c>
      <c r="H27" s="368" t="str">
        <f>IF(Badges!$J$696="A","/","")</f>
        <v/>
      </c>
      <c r="I27" s="362" t="str">
        <f>IF(Summary!$N$33="E","E","")</f>
        <v/>
      </c>
      <c r="J27" s="362" t="str">
        <f>IF(Summary!$O$33="Y","R","")</f>
        <v/>
      </c>
      <c r="K27" s="392" t="str">
        <f>IF(COUNT(S28:S29)=2,MAX(S28:S29),"")</f>
        <v/>
      </c>
      <c r="L27" s="406"/>
      <c r="M27" s="407" t="s">
        <v>1009</v>
      </c>
      <c r="N27" s="408"/>
      <c r="O27" s="408"/>
      <c r="P27" s="408"/>
      <c r="Q27" s="408"/>
      <c r="R27" s="422" t="s">
        <v>1189</v>
      </c>
      <c r="S27" s="363" t="str">
        <f>IF(Summary!$N$83="E","E","")</f>
        <v/>
      </c>
      <c r="T27" s="363" t="str">
        <f>IF(Summary!$O$83="Y","R","")</f>
        <v/>
      </c>
      <c r="U27" s="716"/>
      <c r="W27" s="573" t="str">
        <f>'Fun Patches'!C28</f>
        <v>&lt;LIST PATCH HERE&gt;</v>
      </c>
      <c r="X27" s="365" t="str">
        <f>IF(Summary!$N$155="E","E","")</f>
        <v/>
      </c>
      <c r="Y27" s="365" t="str">
        <f>IF(Summary!$O$155="Y","R","")</f>
        <v/>
      </c>
      <c r="AA27" s="336"/>
      <c r="AB27" s="337"/>
      <c r="AC27" s="338"/>
    </row>
    <row r="28" spans="2:29" ht="12.95" customHeight="1" thickBot="1">
      <c r="B28" s="404"/>
      <c r="C28" s="419" t="s">
        <v>730</v>
      </c>
      <c r="D28" s="366" t="str">
        <f>IF(Badges!$J$703="A","/","")</f>
        <v/>
      </c>
      <c r="E28" s="366" t="str">
        <f>IF(Badges!$J$707="A","/","")</f>
        <v/>
      </c>
      <c r="F28" s="366" t="str">
        <f>IF(Badges!$J$711="A","/","")</f>
        <v/>
      </c>
      <c r="G28" s="366" t="str">
        <f>IF(Badges!$J$715="A","/","")</f>
        <v/>
      </c>
      <c r="H28" s="366" t="str">
        <f>IF(Badges!$J$719="A","/","")</f>
        <v/>
      </c>
      <c r="I28" s="372" t="str">
        <f>IF(Summary!$N$34="E","E","")</f>
        <v/>
      </c>
      <c r="J28" s="372" t="str">
        <f>IF(Summary!$O$34="Y","R","")</f>
        <v/>
      </c>
      <c r="L28" s="404"/>
      <c r="M28" s="411" t="s">
        <v>1009</v>
      </c>
      <c r="N28" s="412"/>
      <c r="O28" s="412"/>
      <c r="P28" s="412"/>
      <c r="Q28" s="412"/>
      <c r="R28" s="413"/>
      <c r="S28" s="365" t="str">
        <f>IF(Summary!$N$81="E","E","")</f>
        <v/>
      </c>
      <c r="T28" s="365" t="str">
        <f>IF(Summary!$O$81="Y","R","")</f>
        <v/>
      </c>
      <c r="U28" s="716"/>
      <c r="W28" s="573" t="str">
        <f>'Fun Patches'!C29</f>
        <v>&lt;LIST PATCH HERE&gt;</v>
      </c>
      <c r="X28" s="365" t="str">
        <f>IF(Summary!$N$156="E","E","")</f>
        <v/>
      </c>
      <c r="Y28" s="365" t="str">
        <f>IF(Summary!$O$156="Y","R","")</f>
        <v/>
      </c>
      <c r="AA28" s="336"/>
      <c r="AB28" s="337"/>
      <c r="AC28" s="338"/>
    </row>
    <row r="29" spans="2:29" ht="12.95" customHeight="1" thickBot="1">
      <c r="B29" s="404"/>
      <c r="C29" s="410" t="s">
        <v>751</v>
      </c>
      <c r="D29" s="368" t="str">
        <f>IF(Badges!$J$726="A","/","")</f>
        <v/>
      </c>
      <c r="E29" s="368" t="str">
        <f>IF(Badges!$J$730="A","/","")</f>
        <v/>
      </c>
      <c r="F29" s="368" t="str">
        <f>IF(Badges!$J$734="A","/","")</f>
        <v/>
      </c>
      <c r="G29" s="368" t="str">
        <f>IF(Badges!$J$738="A","/","")</f>
        <v/>
      </c>
      <c r="H29" s="368" t="str">
        <f>IF(Badges!$J$742="A","/","")</f>
        <v/>
      </c>
      <c r="I29" s="363" t="str">
        <f>IF(Summary!$N$35="E","E","")</f>
        <v/>
      </c>
      <c r="J29" s="362" t="str">
        <f>IF(Summary!$O$35="Y","R","")</f>
        <v/>
      </c>
      <c r="L29" s="404"/>
      <c r="M29" s="424" t="s">
        <v>1159</v>
      </c>
      <c r="N29" s="425"/>
      <c r="O29" s="425"/>
      <c r="P29" s="425"/>
      <c r="Q29" s="425"/>
      <c r="R29" s="426"/>
      <c r="S29" s="367" t="str">
        <f>IF(Summary!$N$82="E","E","")</f>
        <v/>
      </c>
      <c r="T29" s="367" t="str">
        <f>IF(Summary!$O$82="Y","R","")</f>
        <v/>
      </c>
      <c r="U29" s="716"/>
      <c r="W29" s="573" t="str">
        <f>'Fun Patches'!C30</f>
        <v>&lt;LIST PATCH HERE&gt;</v>
      </c>
      <c r="X29" s="365" t="str">
        <f>IF(Summary!$N$157="E","E","")</f>
        <v/>
      </c>
      <c r="Y29" s="365" t="str">
        <f>IF(Summary!$O$157="Y","R","")</f>
        <v/>
      </c>
      <c r="AA29" s="336"/>
      <c r="AB29" s="337"/>
      <c r="AC29" s="338"/>
    </row>
    <row r="30" spans="2:29" ht="12.95" customHeight="1">
      <c r="B30" s="404"/>
      <c r="C30" s="410" t="s">
        <v>772</v>
      </c>
      <c r="D30" s="369" t="str">
        <f>IF(Badges!$J$745="C","/","")</f>
        <v/>
      </c>
      <c r="E30" s="369" t="str">
        <f>IF(Badges!$J$746="C","/","")</f>
        <v/>
      </c>
      <c r="F30" s="369" t="str">
        <f>IF(Badges!$J$747="C","/","")</f>
        <v/>
      </c>
      <c r="G30" s="369" t="str">
        <f>IF(Badges!$J$748="C","/","")</f>
        <v/>
      </c>
      <c r="H30" s="369" t="str">
        <f>IF(Badges!$J$749="C","/","")</f>
        <v/>
      </c>
      <c r="I30" s="365" t="str">
        <f>IF(Summary!$N$36="E","E","")</f>
        <v/>
      </c>
      <c r="J30" s="365" t="str">
        <f>IF(Summary!$O$36="Y","R","")</f>
        <v/>
      </c>
      <c r="L30" s="495"/>
      <c r="M30" s="495"/>
      <c r="N30" s="496"/>
      <c r="O30" s="496"/>
      <c r="P30" s="496"/>
      <c r="Q30" s="496"/>
      <c r="R30" s="496"/>
      <c r="S30" s="571"/>
      <c r="T30" s="571"/>
      <c r="U30" s="716"/>
      <c r="W30" s="573" t="str">
        <f>'Fun Patches'!C31</f>
        <v>&lt;LIST PATCH HERE&gt;</v>
      </c>
      <c r="X30" s="365" t="str">
        <f>IF(Summary!$N$158="E","E","")</f>
        <v/>
      </c>
      <c r="Y30" s="365" t="str">
        <f>IF(Summary!$O$158="Y","R","")</f>
        <v/>
      </c>
      <c r="AA30" s="336"/>
      <c r="AB30" s="337"/>
      <c r="AC30" s="338"/>
    </row>
    <row r="31" spans="2:29" ht="12.95" customHeight="1" thickBot="1">
      <c r="B31" s="404"/>
      <c r="C31" s="414" t="s">
        <v>1195</v>
      </c>
      <c r="D31" s="366" t="str">
        <f>IF(Badges!$J$769="A","/","")</f>
        <v/>
      </c>
      <c r="E31" s="366" t="str">
        <f>IF(Badges!$J$773="A","/","")</f>
        <v/>
      </c>
      <c r="F31" s="366" t="str">
        <f>IF(Badges!$J$777="A","/","")</f>
        <v/>
      </c>
      <c r="G31" s="366" t="str">
        <f>IF(Badges!$J$781="A","/","")</f>
        <v/>
      </c>
      <c r="H31" s="366" t="str">
        <f>IF(Badges!$J$785="A","/","")</f>
        <v/>
      </c>
      <c r="I31" s="372" t="str">
        <f>IF(Summary!$N$38="E","E","")</f>
        <v/>
      </c>
      <c r="J31" s="372" t="str">
        <f>IF(Summary!$O$38="Y","R","")</f>
        <v/>
      </c>
      <c r="N31" s="401"/>
      <c r="O31" s="401"/>
      <c r="P31" s="401"/>
      <c r="Q31" s="401"/>
      <c r="R31" s="401"/>
      <c r="U31" s="716"/>
      <c r="W31" s="573" t="str">
        <f>'Fun Patches'!C32</f>
        <v>&lt;LIST PATCH HERE&gt;</v>
      </c>
      <c r="X31" s="365" t="str">
        <f>IF(Summary!$N$159="E","E","")</f>
        <v/>
      </c>
      <c r="Y31" s="365" t="str">
        <f>IF(Summary!$O$159="Y","R","")</f>
        <v/>
      </c>
      <c r="AA31" s="336"/>
      <c r="AB31" s="337"/>
      <c r="AC31" s="338"/>
    </row>
    <row r="32" spans="2:29" ht="12.95" customHeight="1">
      <c r="B32" s="404"/>
      <c r="C32" s="415" t="s">
        <v>1196</v>
      </c>
      <c r="D32" s="368" t="str">
        <f>IF(Badges!$J$792="A","/","")</f>
        <v/>
      </c>
      <c r="E32" s="368" t="str">
        <f>IF(Badges!$J$796="A","/","")</f>
        <v/>
      </c>
      <c r="F32" s="368" t="str">
        <f>IF(Badges!$J$800="A","/","")</f>
        <v/>
      </c>
      <c r="G32" s="368" t="str">
        <f>IF(Badges!$J$804="A","/","")</f>
        <v/>
      </c>
      <c r="H32" s="368" t="str">
        <f>IF(Badges!$J$808="A","/","")</f>
        <v/>
      </c>
      <c r="I32" s="362" t="str">
        <f>IF(Summary!$N$39="E","E","")</f>
        <v/>
      </c>
      <c r="J32" s="362" t="str">
        <f>IF(Summary!$O$39="Y","R","")</f>
        <v/>
      </c>
      <c r="L32" s="404"/>
      <c r="M32" s="405" t="s">
        <v>216</v>
      </c>
      <c r="N32" s="361" t="str">
        <f>IF(Badges!$J$102="A","/","")</f>
        <v/>
      </c>
      <c r="O32" s="361" t="str">
        <f>IF(Badges!$J$106="A","/","")</f>
        <v/>
      </c>
      <c r="P32" s="361" t="str">
        <f>IF(Badges!$J$110="A","/","")</f>
        <v/>
      </c>
      <c r="Q32" s="361" t="str">
        <f>IF(Badges!$J$114="A","/","")</f>
        <v/>
      </c>
      <c r="R32" s="361" t="str">
        <f>IF(Badges!$J$118="A","/","")</f>
        <v/>
      </c>
      <c r="S32" s="370" t="str">
        <f>IF(Summary!$N$7="E","E","")</f>
        <v/>
      </c>
      <c r="T32" s="370" t="str">
        <f>IF(Summary!$O$7="Y","R","")</f>
        <v/>
      </c>
      <c r="U32" s="716"/>
      <c r="W32" s="573" t="str">
        <f>'Fun Patches'!C33</f>
        <v>&lt;LIST PATCH HERE&gt;</v>
      </c>
      <c r="X32" s="365" t="str">
        <f>IF(Summary!$N$160="E","E","")</f>
        <v/>
      </c>
      <c r="Y32" s="365" t="str">
        <f>IF(Summary!$O$160="Y","R","")</f>
        <v/>
      </c>
      <c r="AA32" s="336"/>
      <c r="AB32" s="337"/>
      <c r="AC32" s="338"/>
    </row>
    <row r="33" spans="2:29" ht="12.95" customHeight="1" thickBot="1">
      <c r="B33" s="404"/>
      <c r="C33" s="419" t="s">
        <v>818</v>
      </c>
      <c r="D33" s="366" t="str">
        <f>IF(Badges!$J$838="A","/","")</f>
        <v/>
      </c>
      <c r="E33" s="366" t="str">
        <f>IF(Badges!$J$842="A","/","")</f>
        <v/>
      </c>
      <c r="F33" s="366" t="str">
        <f>IF(Badges!$J$846="A","/","")</f>
        <v/>
      </c>
      <c r="G33" s="366" t="str">
        <f>IF(Badges!$J$850="A","/","")</f>
        <v/>
      </c>
      <c r="H33" s="366" t="str">
        <f>IF(Badges!$J$854="A","/","")</f>
        <v/>
      </c>
      <c r="I33" s="372" t="str">
        <f>IF(Summary!$N$41="E","E","")</f>
        <v/>
      </c>
      <c r="J33" s="372" t="str">
        <f>IF(Summary!$O$41="Y","R","")</f>
        <v/>
      </c>
      <c r="L33" s="404"/>
      <c r="M33" s="410" t="s">
        <v>302</v>
      </c>
      <c r="N33" s="364" t="str">
        <f>IF(Badges!$J$207="A","/","")</f>
        <v/>
      </c>
      <c r="O33" s="364" t="str">
        <f>IF(Badges!$J$211="A","/","")</f>
        <v/>
      </c>
      <c r="P33" s="364" t="str">
        <f>IF(Badges!$J$215="A","/","")</f>
        <v/>
      </c>
      <c r="Q33" s="364" t="str">
        <f>IF(Badges!$J$219="A","/","")</f>
        <v/>
      </c>
      <c r="R33" s="364" t="str">
        <f>IF(Badges!$G$223="A","/","")</f>
        <v/>
      </c>
      <c r="S33" s="370" t="str">
        <f>IF(Summary!$N$12="E","E","")</f>
        <v/>
      </c>
      <c r="T33" s="370" t="str">
        <f>IF(Summary!$O$12="Y","R","")</f>
        <v/>
      </c>
      <c r="U33" s="716"/>
      <c r="W33" s="573" t="str">
        <f>'Fun Patches'!C34</f>
        <v>&lt;LIST PATCH HERE&gt;</v>
      </c>
      <c r="X33" s="365" t="str">
        <f>IF(Summary!$N$161="E","E","")</f>
        <v/>
      </c>
      <c r="Y33" s="365" t="str">
        <f>IF(Summary!$O$161="Y","R","")</f>
        <v/>
      </c>
      <c r="AA33" s="336"/>
      <c r="AB33" s="337"/>
      <c r="AC33" s="338"/>
    </row>
    <row r="34" spans="2:29" ht="12.95" customHeight="1" thickBot="1">
      <c r="B34" s="404"/>
      <c r="C34" s="414" t="s">
        <v>838</v>
      </c>
      <c r="D34" s="439" t="str">
        <f>IF(Badges!$J$861="A","/","")</f>
        <v/>
      </c>
      <c r="E34" s="439" t="str">
        <f>IF(Badges!$J$865="A","/","")</f>
        <v/>
      </c>
      <c r="F34" s="439" t="str">
        <f>IF(Badges!$J$869="A","/","")</f>
        <v/>
      </c>
      <c r="G34" s="439" t="str">
        <f>IF(Badges!$J$873="A","/","")</f>
        <v/>
      </c>
      <c r="H34" s="439" t="str">
        <f>IF(Badges!$J$877="A","/","")</f>
        <v/>
      </c>
      <c r="I34" s="362" t="str">
        <f>IF(Summary!$N$42="E","E","")</f>
        <v/>
      </c>
      <c r="J34" s="362" t="str">
        <f>IF(Summary!$O$42="Y","R","")</f>
        <v/>
      </c>
      <c r="L34" s="404"/>
      <c r="M34" s="419" t="s">
        <v>448</v>
      </c>
      <c r="N34" s="359" t="str">
        <f>IF(Badges!$J$368="A","/","")</f>
        <v/>
      </c>
      <c r="O34" s="359" t="str">
        <f>IF(Badges!$J$372="A","/","")</f>
        <v/>
      </c>
      <c r="P34" s="359" t="str">
        <f>IF(Badges!$J$376="A","/","")</f>
        <v/>
      </c>
      <c r="Q34" s="359" t="str">
        <f>IF(Badges!$J$380="A","/","")</f>
        <v/>
      </c>
      <c r="R34" s="359" t="str">
        <f>IF(Badges!$J$384="A","/","")</f>
        <v/>
      </c>
      <c r="S34" s="367" t="str">
        <f>IF(Summary!$N$19="E","E","")</f>
        <v/>
      </c>
      <c r="T34" s="367" t="str">
        <f>IF(Summary!$O$19="Y","R","")</f>
        <v/>
      </c>
      <c r="U34" s="716"/>
      <c r="W34" s="573" t="str">
        <f>'Fun Patches'!C35</f>
        <v>&lt;LIST PATCH HERE&gt;</v>
      </c>
      <c r="X34" s="365" t="str">
        <f>IF(Summary!$N$162="E","E","")</f>
        <v/>
      </c>
      <c r="Y34" s="365" t="str">
        <f>IF(Summary!$O$162="Y","R","")</f>
        <v/>
      </c>
      <c r="AA34" s="336"/>
      <c r="AB34" s="337"/>
      <c r="AC34" s="338"/>
    </row>
    <row r="35" spans="2:29" ht="12.95" customHeight="1">
      <c r="L35" s="404"/>
      <c r="M35" s="430" t="s">
        <v>249</v>
      </c>
      <c r="N35" s="361" t="str">
        <f>IF(Badges!$J$146="A","/","")</f>
        <v/>
      </c>
      <c r="O35" s="361" t="str">
        <f>IF(Badges!$J$148="A","/","")</f>
        <v/>
      </c>
      <c r="P35" s="361" t="str">
        <f>IF(Badges!$J$150="A","/","")</f>
        <v/>
      </c>
      <c r="Q35" s="361" t="str">
        <f>IF(Badges!$J$152="A","/","")</f>
        <v/>
      </c>
      <c r="R35" s="361" t="str">
        <f>IF(Badges!$J$154="A","/","")</f>
        <v/>
      </c>
      <c r="S35" s="370" t="str">
        <f>IF(Summary!$N$9="E","E","")</f>
        <v/>
      </c>
      <c r="T35" s="370" t="str">
        <f>IF(Summary!$O$9="Y","R","")</f>
        <v/>
      </c>
      <c r="U35" s="716"/>
      <c r="W35" s="573" t="str">
        <f>'Fun Patches'!C36</f>
        <v>&lt;LIST PATCH HERE&gt;</v>
      </c>
      <c r="X35" s="365" t="str">
        <f>IF(Summary!$N$163="E","E","")</f>
        <v/>
      </c>
      <c r="Y35" s="365" t="str">
        <f>IF(Summary!$O$163="Y","R","")</f>
        <v/>
      </c>
      <c r="AA35" s="336"/>
      <c r="AB35" s="337"/>
      <c r="AC35" s="338"/>
    </row>
    <row r="36" spans="2:29" ht="12.95" customHeight="1">
      <c r="L36" s="404"/>
      <c r="M36" s="423" t="s">
        <v>552</v>
      </c>
      <c r="N36" s="364" t="str">
        <f>IF(Badges!$J$481="A","/","")</f>
        <v/>
      </c>
      <c r="O36" s="364" t="str">
        <f>IF(Badges!$J$483="A","/","")</f>
        <v/>
      </c>
      <c r="P36" s="364" t="str">
        <f>IF(Badges!$J$485="A","/","")</f>
        <v/>
      </c>
      <c r="Q36" s="364" t="str">
        <f>IF(Badges!$J$487="A","/","")</f>
        <v/>
      </c>
      <c r="R36" s="364" t="str">
        <f>IF(Badges!$J$489="A","/","")</f>
        <v/>
      </c>
      <c r="S36" s="370" t="str">
        <f>IF(Summary!$N$24="E","E","")</f>
        <v/>
      </c>
      <c r="T36" s="370" t="str">
        <f>IF(Summary!$O$24="Y","R","")</f>
        <v/>
      </c>
      <c r="U36" s="716"/>
      <c r="W36" s="573" t="str">
        <f>'Fun Patches'!C37</f>
        <v>&lt;LIST PATCH HERE&gt;</v>
      </c>
      <c r="X36" s="365" t="str">
        <f>IF(Summary!$N$164="E","E","")</f>
        <v/>
      </c>
      <c r="Y36" s="365" t="str">
        <f>IF(Summary!$O$164="Y","R","")</f>
        <v/>
      </c>
      <c r="AA36" s="336"/>
      <c r="AB36" s="337"/>
      <c r="AC36" s="338"/>
    </row>
    <row r="37" spans="2:29" ht="12.95" customHeight="1" thickBot="1">
      <c r="B37" s="404"/>
      <c r="C37" s="430" t="s">
        <v>1162</v>
      </c>
      <c r="D37" s="361" t="str">
        <f>IF(Badges!$J$883="C","/","")</f>
        <v/>
      </c>
      <c r="E37" s="361" t="str">
        <f>IF(Badges!$J$884="C","/","")</f>
        <v/>
      </c>
      <c r="F37" s="361" t="str">
        <f>IF(Badges!$J$885="C","/","")</f>
        <v/>
      </c>
      <c r="G37" s="361" t="str">
        <f>IF(Badges!$J$886="C","/","")</f>
        <v/>
      </c>
      <c r="H37" s="361" t="str">
        <f>IF(Badges!$J$887="C","/","")</f>
        <v/>
      </c>
      <c r="I37" s="370" t="str">
        <f>IF(Summary!$N$44="E","E","")</f>
        <v/>
      </c>
      <c r="J37" s="370" t="str">
        <f>IF(Summary!$O$44="Y","R","")</f>
        <v/>
      </c>
      <c r="L37" s="404"/>
      <c r="M37" s="431" t="s">
        <v>775</v>
      </c>
      <c r="N37" s="359" t="str">
        <f>IF(Badges!$J$754="A","/","")</f>
        <v/>
      </c>
      <c r="O37" s="359" t="str">
        <f>IF(Badges!$J$756="A","/","")</f>
        <v/>
      </c>
      <c r="P37" s="359" t="str">
        <f>IF(Badges!$J$758="A","/","")</f>
        <v/>
      </c>
      <c r="Q37" s="359" t="str">
        <f>IF(Badges!$J$760="A","/","")</f>
        <v/>
      </c>
      <c r="R37" s="359" t="str">
        <f>IF(Badges!$J$762="A","/","")</f>
        <v/>
      </c>
      <c r="S37" s="371" t="str">
        <f>IF(Summary!$N$37="E","E","")</f>
        <v/>
      </c>
      <c r="T37" s="371" t="str">
        <f>IF(Summary!$O$37="Y","R","")</f>
        <v/>
      </c>
      <c r="U37" s="716"/>
      <c r="W37" s="573" t="str">
        <f>'Fun Patches'!C38</f>
        <v>&lt;LIST PATCH HERE&gt;</v>
      </c>
      <c r="X37" s="365" t="str">
        <f>IF(Summary!$N$165="E","E","")</f>
        <v/>
      </c>
      <c r="Y37" s="365" t="str">
        <f>IF(Summary!$O$165="Y","R","")</f>
        <v/>
      </c>
      <c r="AA37" s="336"/>
      <c r="AB37" s="337"/>
      <c r="AC37" s="338"/>
    </row>
    <row r="38" spans="2:29" ht="12.95" customHeight="1">
      <c r="B38" s="404"/>
      <c r="C38" s="423" t="s">
        <v>1163</v>
      </c>
      <c r="D38" s="361" t="str">
        <f>IF(Badges!$J$890="C","/","")</f>
        <v/>
      </c>
      <c r="E38" s="361" t="str">
        <f>IF(Badges!$J$891="C","/","")</f>
        <v/>
      </c>
      <c r="F38" s="361" t="str">
        <f>IF(Badges!$J$892="C","/","")</f>
        <v/>
      </c>
      <c r="G38" s="361" t="str">
        <f>IF(Badges!$J$893="C","/","")</f>
        <v/>
      </c>
      <c r="H38" s="361" t="str">
        <f>IF(Badges!$J$894="C","/","")</f>
        <v/>
      </c>
      <c r="I38" s="370" t="str">
        <f>IF(Summary!$N$45="E","E","")</f>
        <v/>
      </c>
      <c r="J38" s="370" t="str">
        <f>IF(Summary!$O$45="Y","R","")</f>
        <v/>
      </c>
      <c r="S38" s="427"/>
      <c r="T38" s="427"/>
      <c r="U38" s="716"/>
      <c r="W38" s="573" t="str">
        <f>'Fun Patches'!C39</f>
        <v>&lt;LIST PATCH HERE&gt;</v>
      </c>
      <c r="X38" s="365" t="str">
        <f>IF(Summary!$N$166="E","E","")</f>
        <v/>
      </c>
      <c r="Y38" s="365" t="str">
        <f>IF(Summary!$O$166="Y","R","")</f>
        <v/>
      </c>
      <c r="AA38" s="336"/>
      <c r="AB38" s="337"/>
      <c r="AC38" s="338"/>
    </row>
    <row r="39" spans="2:29" ht="12.95" customHeight="1" thickBot="1">
      <c r="B39" s="404"/>
      <c r="C39" s="432" t="s">
        <v>1164</v>
      </c>
      <c r="D39" s="359" t="str">
        <f>IF(Badges!$J$897="C","/","")</f>
        <v/>
      </c>
      <c r="E39" s="359" t="str">
        <f>IF(Badges!$J$898="C","/","")</f>
        <v/>
      </c>
      <c r="F39" s="359" t="str">
        <f>IF(Badges!$J$899="C","/","")</f>
        <v/>
      </c>
      <c r="G39" s="359" t="str">
        <f>IF(Badges!$J$900="C","/","")</f>
        <v/>
      </c>
      <c r="H39" s="359" t="str">
        <f>IF(Badges!$J$901="C","/","")</f>
        <v/>
      </c>
      <c r="I39" s="367" t="str">
        <f>IF(Summary!$N$46="E","E","")</f>
        <v/>
      </c>
      <c r="J39" s="367" t="str">
        <f>IF(Summary!$O$46="Y","R","")</f>
        <v/>
      </c>
      <c r="S39" s="427"/>
      <c r="T39" s="427"/>
      <c r="U39" s="716"/>
      <c r="W39" s="573" t="str">
        <f>'Fun Patches'!C40</f>
        <v>&lt;LIST PATCH HERE&gt;</v>
      </c>
      <c r="X39" s="365" t="str">
        <f>IF(Summary!$N$167="E","E","")</f>
        <v/>
      </c>
      <c r="Y39" s="365" t="str">
        <f>IF(Summary!$O$167="Y","R","")</f>
        <v/>
      </c>
      <c r="AA39" s="336"/>
      <c r="AB39" s="337"/>
      <c r="AC39" s="338"/>
    </row>
    <row r="40" spans="2:29" ht="12.95" customHeight="1">
      <c r="B40" s="404"/>
      <c r="C40" s="430" t="s">
        <v>1165</v>
      </c>
      <c r="D40" s="361" t="str">
        <f>IF(Badges!$J$905="C","/","")</f>
        <v/>
      </c>
      <c r="E40" s="361" t="str">
        <f>IF(Badges!$J$906="C","/","")</f>
        <v/>
      </c>
      <c r="F40" s="361" t="str">
        <f>IF(Badges!$J$907="C","/","")</f>
        <v/>
      </c>
      <c r="G40" s="361" t="str">
        <f>IF(Badges!$J$908="C","/","")</f>
        <v/>
      </c>
      <c r="H40" s="361" t="str">
        <f>IF(Badges!$J$909="C","/","")</f>
        <v/>
      </c>
      <c r="I40" s="370" t="str">
        <f>IF(Summary!$N$48="E","E","")</f>
        <v/>
      </c>
      <c r="J40" s="370" t="str">
        <f>IF(Summary!$O$48="Y","R","")</f>
        <v/>
      </c>
      <c r="L40" s="404"/>
      <c r="M40" s="428" t="s">
        <v>1182</v>
      </c>
      <c r="N40" s="361" t="str">
        <f>IF('Age-Level'!$J$75="A","/","")</f>
        <v/>
      </c>
      <c r="O40" s="361" t="str">
        <f>IF('Age-Level'!$J$79="A","/","")</f>
        <v/>
      </c>
      <c r="P40" s="361" t="str">
        <f>IF('Age-Level'!$J$83="A","/","")</f>
        <v/>
      </c>
      <c r="Q40" s="361" t="str">
        <f>IF('Age-Level'!$J$88="A","/","")</f>
        <v/>
      </c>
      <c r="R40" s="361" t="str">
        <f>IF('Age-Level'!$J$90="A","/","")</f>
        <v/>
      </c>
      <c r="S40" s="370" t="str">
        <f>IF(Summary!$N$113="E","E","")</f>
        <v/>
      </c>
      <c r="T40" s="370" t="str">
        <f>IF(Summary!$O$113="Y","R","")</f>
        <v/>
      </c>
      <c r="U40" s="716"/>
      <c r="W40" s="573" t="str">
        <f>'Fun Patches'!C41</f>
        <v>&lt;LIST PATCH HERE&gt;</v>
      </c>
      <c r="X40" s="365" t="str">
        <f>IF(Summary!$N$168="E","E","")</f>
        <v/>
      </c>
      <c r="Y40" s="365" t="str">
        <f>IF(Summary!$O$168="Y","R","")</f>
        <v/>
      </c>
      <c r="AA40" s="336"/>
      <c r="AB40" s="337"/>
      <c r="AC40" s="338"/>
    </row>
    <row r="41" spans="2:29" ht="12.95" customHeight="1">
      <c r="B41" s="404"/>
      <c r="C41" s="423" t="s">
        <v>1166</v>
      </c>
      <c r="D41" s="361" t="str">
        <f>IF(Badges!$J$912="C","/","")</f>
        <v/>
      </c>
      <c r="E41" s="361" t="str">
        <f>IF(Badges!$J$913="C","/","")</f>
        <v/>
      </c>
      <c r="F41" s="361" t="str">
        <f>IF(Badges!$J$914="C","/","")</f>
        <v/>
      </c>
      <c r="G41" s="361" t="str">
        <f>IF(Badges!$J$915="C","/","")</f>
        <v/>
      </c>
      <c r="H41" s="361" t="str">
        <f>IF(Badges!$J$916="C","/","")</f>
        <v/>
      </c>
      <c r="I41" s="370" t="str">
        <f>IF(Summary!$N$49="E","E","")</f>
        <v/>
      </c>
      <c r="J41" s="370" t="str">
        <f>IF(Summary!$O$49="Y","R","")</f>
        <v/>
      </c>
      <c r="L41" s="404"/>
      <c r="M41" s="411" t="s">
        <v>1183</v>
      </c>
      <c r="N41" s="361" t="str">
        <f>IF('Age-Level'!$J$93="A","/","")</f>
        <v/>
      </c>
      <c r="O41" s="361" t="str">
        <f>IF('Age-Level'!$J$97="A","/","")</f>
        <v/>
      </c>
      <c r="P41" s="361" t="str">
        <f>IF('Age-Level'!$J$101="A","/","")</f>
        <v/>
      </c>
      <c r="Q41" s="361" t="str">
        <f>IF('Age-Level'!$J$106="A","/","")</f>
        <v/>
      </c>
      <c r="R41" s="361" t="str">
        <f>IF('Age-Level'!$J$108="A","/","")</f>
        <v/>
      </c>
      <c r="S41" s="370" t="str">
        <f>IF(Summary!$N$114="E","E","")</f>
        <v/>
      </c>
      <c r="T41" s="370" t="str">
        <f>IF(Summary!$O$114="Y","R","")</f>
        <v/>
      </c>
      <c r="U41" s="716"/>
      <c r="W41" s="573" t="str">
        <f>'Fun Patches'!C42</f>
        <v>&lt;LIST PATCH HERE&gt;</v>
      </c>
      <c r="X41" s="365" t="str">
        <f>IF(Summary!$N$169="E","E","")</f>
        <v/>
      </c>
      <c r="Y41" s="365" t="str">
        <f>IF(Summary!$O$169="Y","R","")</f>
        <v/>
      </c>
      <c r="AA41" s="336"/>
      <c r="AB41" s="337"/>
      <c r="AC41" s="338"/>
    </row>
    <row r="42" spans="2:29" ht="12.95" customHeight="1" thickBot="1">
      <c r="B42" s="404"/>
      <c r="C42" s="432" t="s">
        <v>1167</v>
      </c>
      <c r="D42" s="359" t="str">
        <f>IF(Badges!$J$919="C","/","")</f>
        <v/>
      </c>
      <c r="E42" s="359" t="str">
        <f>IF(Badges!$J$920="C","/","")</f>
        <v/>
      </c>
      <c r="F42" s="359" t="str">
        <f>IF(Badges!$J$921="C","/","")</f>
        <v/>
      </c>
      <c r="G42" s="359" t="str">
        <f>IF(Badges!$J$922="C","/","")</f>
        <v/>
      </c>
      <c r="H42" s="359" t="str">
        <f>IF(Badges!$J$923="C","/","")</f>
        <v/>
      </c>
      <c r="I42" s="367" t="str">
        <f>IF(Summary!$N$50="E","E","")</f>
        <v/>
      </c>
      <c r="J42" s="367" t="str">
        <f>IF(Summary!$O$50="Y","R","")</f>
        <v/>
      </c>
      <c r="L42" s="404"/>
      <c r="M42" s="416" t="s">
        <v>1184</v>
      </c>
      <c r="N42" s="359" t="str">
        <f>IF('Age-Level'!$J$111="A","/","")</f>
        <v/>
      </c>
      <c r="O42" s="359" t="str">
        <f>IF('Age-Level'!$J$115="A","/","")</f>
        <v/>
      </c>
      <c r="P42" s="359" t="str">
        <f>IF('Age-Level'!$J$119="A","/","")</f>
        <v/>
      </c>
      <c r="Q42" s="359" t="str">
        <f>IF('Age-Level'!$J$124="A","/","")</f>
        <v/>
      </c>
      <c r="R42" s="359" t="str">
        <f>IF('Age-Level'!$J$126="A","/","")</f>
        <v/>
      </c>
      <c r="S42" s="367" t="str">
        <f>IF(Summary!$N$115="E","E","")</f>
        <v/>
      </c>
      <c r="T42" s="367" t="str">
        <f>IF(Summary!$O$115="Y","R","")</f>
        <v/>
      </c>
      <c r="U42" s="716"/>
      <c r="W42" s="573" t="str">
        <f>'Fun Patches'!C43</f>
        <v>&lt;LIST PATCH HERE&gt;</v>
      </c>
      <c r="X42" s="365" t="str">
        <f>IF(Summary!$N$170="E","E","")</f>
        <v/>
      </c>
      <c r="Y42" s="365" t="str">
        <f>IF(Summary!$O$170="Y","R","")</f>
        <v/>
      </c>
      <c r="AA42" s="336"/>
      <c r="AB42" s="337"/>
      <c r="AC42" s="338"/>
    </row>
    <row r="43" spans="2:29" ht="12.95" customHeight="1">
      <c r="B43" s="404"/>
      <c r="C43" s="430" t="s">
        <v>1169</v>
      </c>
      <c r="D43" s="361" t="str">
        <f>IF(Badges!$J$927="C","/","")</f>
        <v/>
      </c>
      <c r="E43" s="361" t="str">
        <f>IF(Badges!$J$928="C","/","")</f>
        <v/>
      </c>
      <c r="F43" s="361" t="str">
        <f>IF(Badges!$J$929="C","/","")</f>
        <v/>
      </c>
      <c r="G43" s="361" t="str">
        <f>IF(Badges!$J$930="C","/","")</f>
        <v/>
      </c>
      <c r="H43" s="361" t="str">
        <f>IF(Badges!$J$931="C","/","")</f>
        <v/>
      </c>
      <c r="I43" s="370" t="str">
        <f>IF(Summary!$N$52="E","E","")</f>
        <v/>
      </c>
      <c r="J43" s="370" t="str">
        <f>IF(Summary!$O$52="Y","R","")</f>
        <v/>
      </c>
      <c r="L43" s="404"/>
      <c r="M43" s="429" t="s">
        <v>1185</v>
      </c>
      <c r="N43" s="361" t="str">
        <f>IF('Age-Level'!$J$129="A","/","")</f>
        <v/>
      </c>
      <c r="O43" s="361" t="str">
        <f>IF('Age-Level'!$J$133="A","/","")</f>
        <v/>
      </c>
      <c r="P43" s="361" t="str">
        <f>IF('Age-Level'!$J$137="A","/","")</f>
        <v/>
      </c>
      <c r="Q43" s="361" t="str">
        <f>IF('Age-Level'!$J$142="A","/","")</f>
        <v/>
      </c>
      <c r="R43" s="361" t="str">
        <f>IF('Age-Level'!$J$144="A","/","")</f>
        <v/>
      </c>
      <c r="S43" s="370" t="str">
        <f>IF(Summary!$N$116="E","E","")</f>
        <v/>
      </c>
      <c r="T43" s="370" t="str">
        <f>IF(Summary!$O$116="Y","R","")</f>
        <v/>
      </c>
      <c r="U43" s="716"/>
      <c r="W43" s="573" t="str">
        <f>'Fun Patches'!C44</f>
        <v>&lt;LIST PATCH HERE&gt;</v>
      </c>
      <c r="X43" s="365" t="str">
        <f>IF(Summary!$N$171="E","E","")</f>
        <v/>
      </c>
      <c r="Y43" s="365" t="str">
        <f>IF(Summary!$O$171="Y","R","")</f>
        <v/>
      </c>
      <c r="AA43" s="336"/>
      <c r="AB43" s="337"/>
      <c r="AC43" s="338"/>
    </row>
    <row r="44" spans="2:29" ht="12.95" customHeight="1">
      <c r="B44" s="404"/>
      <c r="C44" s="423" t="s">
        <v>1170</v>
      </c>
      <c r="D44" s="361" t="str">
        <f>IF(Badges!$J$934="C","/","")</f>
        <v/>
      </c>
      <c r="E44" s="361" t="str">
        <f>IF(Badges!$J$935="C","/","")</f>
        <v/>
      </c>
      <c r="F44" s="361" t="str">
        <f>IF(Badges!$J$936="C","/","")</f>
        <v/>
      </c>
      <c r="G44" s="361" t="str">
        <f>IF(Badges!$J$937="C","/","")</f>
        <v/>
      </c>
      <c r="H44" s="361" t="str">
        <f>IF(Badges!$J$938="C","/","")</f>
        <v/>
      </c>
      <c r="I44" s="370" t="str">
        <f>IF(Summary!$N$53="E","E","")</f>
        <v/>
      </c>
      <c r="J44" s="370" t="str">
        <f>IF(Summary!$O$53="Y","R","")</f>
        <v/>
      </c>
      <c r="L44" s="404"/>
      <c r="M44" s="411" t="s">
        <v>1186</v>
      </c>
      <c r="N44" s="361" t="str">
        <f>IF('Age-Level'!$J$147="A","/","")</f>
        <v/>
      </c>
      <c r="O44" s="361" t="str">
        <f>IF('Age-Level'!$J$151="A","/","")</f>
        <v/>
      </c>
      <c r="P44" s="361" t="str">
        <f>IF('Age-Level'!$J$155="A","/","")</f>
        <v/>
      </c>
      <c r="Q44" s="361" t="str">
        <f>IF('Age-Level'!$J$160="A","/","")</f>
        <v/>
      </c>
      <c r="R44" s="361" t="str">
        <f>IF('Age-Level'!$J$162="A","/","")</f>
        <v/>
      </c>
      <c r="S44" s="370" t="str">
        <f>IF(Summary!$N$117="E","E","")</f>
        <v/>
      </c>
      <c r="T44" s="370" t="str">
        <f>IF(Summary!$O$117="Y","R","")</f>
        <v/>
      </c>
      <c r="U44" s="716"/>
      <c r="W44" s="573" t="str">
        <f>'Fun Patches'!C45</f>
        <v>&lt;LIST PATCH HERE&gt;</v>
      </c>
      <c r="X44" s="365" t="str">
        <f>IF(Summary!$N$172="E","E","")</f>
        <v/>
      </c>
      <c r="Y44" s="365" t="str">
        <f>IF(Summary!$O$172="Y","R","")</f>
        <v/>
      </c>
      <c r="AA44" s="336"/>
      <c r="AB44" s="337"/>
      <c r="AC44" s="338"/>
    </row>
    <row r="45" spans="2:29" ht="12.95" customHeight="1" thickBot="1">
      <c r="B45" s="404"/>
      <c r="C45" s="431" t="s">
        <v>1171</v>
      </c>
      <c r="D45" s="361" t="str">
        <f>IF(Badges!$J$941="C","/","")</f>
        <v/>
      </c>
      <c r="E45" s="361" t="str">
        <f>IF(Badges!$J$942="C","/","")</f>
        <v/>
      </c>
      <c r="F45" s="361" t="str">
        <f>IF(Badges!$J$943="C","/","")</f>
        <v/>
      </c>
      <c r="G45" s="361" t="str">
        <f>IF(Badges!$J$944="C","/","")</f>
        <v/>
      </c>
      <c r="H45" s="361" t="str">
        <f>IF(Badges!$J$945="C","/","")</f>
        <v/>
      </c>
      <c r="I45" s="370" t="str">
        <f>IF(Summary!$N$54="E","E","")</f>
        <v/>
      </c>
      <c r="J45" s="370" t="str">
        <f>IF(Summary!$O$54="Y","R","")</f>
        <v/>
      </c>
      <c r="L45" s="404"/>
      <c r="M45" s="416" t="s">
        <v>1187</v>
      </c>
      <c r="N45" s="359" t="str">
        <f>IF('Age-Level'!$J$165="A","/","")</f>
        <v/>
      </c>
      <c r="O45" s="359" t="str">
        <f>IF('Age-Level'!$J$169="A","/","")</f>
        <v/>
      </c>
      <c r="P45" s="359" t="str">
        <f>IF('Age-Level'!$J$173="A","/","")</f>
        <v/>
      </c>
      <c r="Q45" s="359" t="str">
        <f>IF('Age-Level'!$J$178="A","/","")</f>
        <v/>
      </c>
      <c r="R45" s="359" t="str">
        <f>IF('Age-Level'!$J$180="A","/","")</f>
        <v/>
      </c>
      <c r="S45" s="367" t="str">
        <f>IF(Summary!$N$118="E","E","")</f>
        <v/>
      </c>
      <c r="T45" s="367" t="str">
        <f>IF(Summary!$O$118="Y","R","")</f>
        <v/>
      </c>
      <c r="U45" s="716"/>
      <c r="W45" s="573" t="str">
        <f>'Fun Patches'!C46</f>
        <v>&lt;LIST PATCH HERE&gt;</v>
      </c>
      <c r="X45" s="365" t="str">
        <f>IF(Summary!$N$173="E","E","")</f>
        <v/>
      </c>
      <c r="Y45" s="365" t="str">
        <f>IF(Summary!$O$173="Y","R","")</f>
        <v/>
      </c>
      <c r="AA45" s="336"/>
      <c r="AB45" s="337"/>
      <c r="AC45" s="338"/>
    </row>
    <row r="46" spans="2:29" ht="12.95" customHeight="1">
      <c r="L46" s="404"/>
      <c r="M46" s="392" t="s">
        <v>1188</v>
      </c>
      <c r="N46" s="401"/>
      <c r="O46" s="401"/>
      <c r="P46" s="361" t="str">
        <f>IF(Bridging!$J$10="A","/","")</f>
        <v/>
      </c>
      <c r="Q46" s="361" t="str">
        <f>IF(Bridging!$J$14="A","/","")</f>
        <v/>
      </c>
      <c r="R46" s="361" t="str">
        <f>IF(Bridging!$J$16="A","/","")</f>
        <v/>
      </c>
      <c r="S46" s="370" t="str">
        <f>IF(Summary!$N$130="E","E","")</f>
        <v/>
      </c>
      <c r="T46" s="370" t="str">
        <f>IF(Summary!$O$130="Y","R","")</f>
        <v/>
      </c>
      <c r="U46" s="716"/>
      <c r="W46" s="573" t="str">
        <f>'Fun Patches'!C47</f>
        <v>&lt;LIST PATCH HERE&gt;</v>
      </c>
      <c r="X46" s="365" t="str">
        <f>IF(Summary!$N$174="E","E","")</f>
        <v/>
      </c>
      <c r="Y46" s="365" t="str">
        <f>IF(Summary!$O$174="Y","R","")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IF(Summary!$N$175="E","E","")</f>
        <v/>
      </c>
      <c r="Y47" s="365" t="str">
        <f>IF(Summary!$O$175="Y","R","")</f>
        <v/>
      </c>
      <c r="AA47" s="336"/>
      <c r="AB47" s="337"/>
      <c r="AC47" s="338"/>
    </row>
    <row r="48" spans="2:29" ht="12.95" customHeight="1" thickBot="1">
      <c r="B48" s="404"/>
      <c r="C48" s="428" t="s">
        <v>1172</v>
      </c>
      <c r="D48" s="361" t="str">
        <f>IF('Age-Level'!$J6="C","/","")</f>
        <v/>
      </c>
      <c r="E48" s="361" t="str">
        <f>IF('Age-Level'!$J6="C","/","")</f>
        <v/>
      </c>
      <c r="F48" s="361" t="str">
        <f>IF('Age-Level'!$J6="C","/","")</f>
        <v/>
      </c>
      <c r="G48" s="361" t="str">
        <f>IF('Age-Level'!$J6="C","/","")</f>
        <v/>
      </c>
      <c r="H48" s="361" t="str">
        <f>IF('Age-Level'!$J6="C","/","")</f>
        <v/>
      </c>
      <c r="I48" s="370" t="str">
        <f>IF(Summary!$N$101="E","E","")</f>
        <v/>
      </c>
      <c r="J48" s="370" t="str">
        <f>IF(Summary!$O$101="Y","R","")</f>
        <v/>
      </c>
      <c r="L48" s="712"/>
      <c r="M48" s="712"/>
      <c r="N48" s="712"/>
      <c r="O48" s="712"/>
      <c r="P48" s="712"/>
      <c r="Q48" s="712"/>
      <c r="R48" s="712"/>
      <c r="S48" s="437"/>
      <c r="T48" s="437"/>
      <c r="U48" s="716"/>
      <c r="W48" s="573" t="str">
        <f>'Fun Patches'!C49</f>
        <v>&lt;LIST PATCH HERE&gt;</v>
      </c>
      <c r="X48" s="365" t="str">
        <f>IF(Summary!$N$176="E","E","")</f>
        <v/>
      </c>
      <c r="Y48" s="365" t="str">
        <f>IF(Summary!$O$176="Y","R","")</f>
        <v/>
      </c>
      <c r="AA48" s="336"/>
      <c r="AB48" s="337"/>
      <c r="AC48" s="338"/>
    </row>
    <row r="49" spans="2:29" ht="12.95" customHeight="1">
      <c r="B49" s="404"/>
      <c r="C49" s="411" t="s">
        <v>1173</v>
      </c>
      <c r="D49" s="361" t="str">
        <f>IF('Age-Level'!$J13="C","/","")</f>
        <v/>
      </c>
      <c r="E49" s="361" t="str">
        <f>IF('Age-Level'!$J13="C","/","")</f>
        <v/>
      </c>
      <c r="F49" s="361" t="str">
        <f>IF('Age-Level'!$J13="C","/","")</f>
        <v/>
      </c>
      <c r="G49" s="361" t="str">
        <f>IF('Age-Level'!$J13="C","/","")</f>
        <v/>
      </c>
      <c r="H49" s="361" t="str">
        <f>IF('Age-Level'!$J13="C","/","")</f>
        <v/>
      </c>
      <c r="I49" s="370" t="str">
        <f>IF(Summary!$N$102="E","E","")</f>
        <v/>
      </c>
      <c r="J49" s="370" t="str">
        <f>IF(Summary!$O$102="Y","R","")</f>
        <v/>
      </c>
      <c r="L49" s="705" t="str">
        <f>'Council Own'!B6</f>
        <v>&lt;&lt;List Badge 1 Here&gt;&gt;</v>
      </c>
      <c r="M49" s="705"/>
      <c r="N49" s="705"/>
      <c r="O49" s="705"/>
      <c r="P49" s="705"/>
      <c r="Q49" s="705"/>
      <c r="R49" s="710"/>
      <c r="S49" s="363" t="str">
        <f>IF(Summary!$N$85="E","E","")</f>
        <v/>
      </c>
      <c r="T49" s="363" t="str">
        <f>IF(Summary!$O$85="Y","R","")</f>
        <v/>
      </c>
      <c r="U49" s="716"/>
      <c r="W49" s="573" t="str">
        <f>'Fun Patches'!C50</f>
        <v>&lt;LIST PATCH HERE&gt;</v>
      </c>
      <c r="X49" s="365" t="str">
        <f>IF(Summary!$N$177="E","E","")</f>
        <v/>
      </c>
      <c r="Y49" s="365" t="str">
        <f>IF(Summary!$O$177="Y","R","")</f>
        <v/>
      </c>
      <c r="AA49" s="336"/>
      <c r="AB49" s="337"/>
      <c r="AC49" s="338"/>
    </row>
    <row r="50" spans="2:29" ht="12.95" customHeight="1" thickBot="1">
      <c r="B50" s="404"/>
      <c r="C50" s="424" t="s">
        <v>1174</v>
      </c>
      <c r="D50" s="359" t="str">
        <f>IF('Age-Level'!$J20="C","/","")</f>
        <v/>
      </c>
      <c r="E50" s="359" t="str">
        <f>IF('Age-Level'!$J20="C","/","")</f>
        <v/>
      </c>
      <c r="F50" s="359" t="str">
        <f>IF('Age-Level'!$J20="C","/","")</f>
        <v/>
      </c>
      <c r="G50" s="359" t="str">
        <f>IF('Age-Level'!$J20="C","/","")</f>
        <v/>
      </c>
      <c r="H50" s="359" t="str">
        <f>IF('Age-Level'!$J20="C","/","")</f>
        <v/>
      </c>
      <c r="I50" s="367" t="str">
        <f>IF(Summary!$N$103="E","E","")</f>
        <v/>
      </c>
      <c r="J50" s="367" t="str">
        <f>IF(Summary!$O$103="Y","R","")</f>
        <v/>
      </c>
      <c r="L50" s="705" t="str">
        <f>'Council Own'!B30</f>
        <v>&lt;&lt;List Badge 2 Here&gt;&gt;</v>
      </c>
      <c r="M50" s="705"/>
      <c r="N50" s="705"/>
      <c r="O50" s="705"/>
      <c r="P50" s="705"/>
      <c r="Q50" s="705"/>
      <c r="R50" s="710"/>
      <c r="S50" s="365" t="str">
        <f>IF(Summary!$N$86="E","E","")</f>
        <v/>
      </c>
      <c r="T50" s="365" t="str">
        <f>IF(Summary!$O$86="Y","R","")</f>
        <v/>
      </c>
      <c r="U50" s="716"/>
      <c r="W50" s="573" t="str">
        <f>'Fun Patches'!C51</f>
        <v>&lt;LIST PATCH HERE&gt;</v>
      </c>
      <c r="X50" s="365" t="str">
        <f>IF(Summary!$N$178="E","E","")</f>
        <v/>
      </c>
      <c r="Y50" s="365" t="str">
        <f>IF(Summary!$O$178="Y","R","")</f>
        <v/>
      </c>
      <c r="AA50" s="336"/>
      <c r="AB50" s="337"/>
      <c r="AC50" s="338"/>
    </row>
    <row r="51" spans="2:29" ht="12.95" customHeight="1">
      <c r="B51" s="404"/>
      <c r="C51" s="429" t="s">
        <v>1175</v>
      </c>
      <c r="D51" s="361" t="str">
        <f>IF('Age-Level'!$J27="C","/","")</f>
        <v/>
      </c>
      <c r="E51" s="361" t="str">
        <f>IF('Age-Level'!$J27="C","/","")</f>
        <v/>
      </c>
      <c r="F51" s="361" t="str">
        <f>IF('Age-Level'!$J27="C","/","")</f>
        <v/>
      </c>
      <c r="G51" s="361" t="str">
        <f>IF('Age-Level'!$J27="C","/","")</f>
        <v/>
      </c>
      <c r="H51" s="361" t="str">
        <f>IF('Age-Level'!$J27="C","/","")</f>
        <v/>
      </c>
      <c r="I51" s="370" t="str">
        <f>IF(Summary!$N$104="E","E","")</f>
        <v/>
      </c>
      <c r="J51" s="370" t="str">
        <f>IF(Summary!$O$104="Y","R","")</f>
        <v/>
      </c>
      <c r="L51" s="705" t="str">
        <f>'Council Own'!B54</f>
        <v>&lt;&lt;List Badge 3 Here&gt;&gt;</v>
      </c>
      <c r="M51" s="705"/>
      <c r="N51" s="705"/>
      <c r="O51" s="705"/>
      <c r="P51" s="705"/>
      <c r="Q51" s="705"/>
      <c r="R51" s="710"/>
      <c r="S51" s="365" t="str">
        <f>IF(Summary!$N$87="E","E","")</f>
        <v/>
      </c>
      <c r="T51" s="365" t="str">
        <f>IF(Summary!$O$87="Y","R","")</f>
        <v/>
      </c>
      <c r="U51" s="716"/>
      <c r="W51" s="573" t="str">
        <f>'Fun Patches'!C52</f>
        <v>&lt;LIST PATCH HERE&gt;</v>
      </c>
      <c r="X51" s="365" t="str">
        <f>IF(Summary!$N$179="E","E","")</f>
        <v/>
      </c>
      <c r="Y51" s="365" t="str">
        <f>IF(Summary!$O$179="Y","R","")</f>
        <v/>
      </c>
      <c r="AA51" s="336"/>
      <c r="AB51" s="337"/>
      <c r="AC51" s="338"/>
    </row>
    <row r="52" spans="2:29" ht="12.95" customHeight="1">
      <c r="B52" s="404"/>
      <c r="C52" s="411" t="s">
        <v>1176</v>
      </c>
      <c r="D52" s="361" t="str">
        <f>IF('Age-Level'!$J34="C","/","")</f>
        <v/>
      </c>
      <c r="E52" s="361" t="str">
        <f>IF('Age-Level'!$J34="C","/","")</f>
        <v/>
      </c>
      <c r="F52" s="361" t="str">
        <f>IF('Age-Level'!$J34="C","/","")</f>
        <v/>
      </c>
      <c r="G52" s="361" t="str">
        <f>IF('Age-Level'!$J34="C","/","")</f>
        <v/>
      </c>
      <c r="H52" s="361" t="str">
        <f>IF('Age-Level'!$J34="C","/","")</f>
        <v/>
      </c>
      <c r="I52" s="370" t="str">
        <f>IF(Summary!$N$105="E","E","")</f>
        <v/>
      </c>
      <c r="J52" s="370" t="str">
        <f>IF(Summary!$O$105="Y","R","")</f>
        <v/>
      </c>
      <c r="L52" s="705" t="str">
        <f>'Council Own'!B78</f>
        <v>&lt;&lt;List Badge 4 Here&gt;&gt;</v>
      </c>
      <c r="M52" s="705"/>
      <c r="N52" s="705"/>
      <c r="O52" s="705"/>
      <c r="P52" s="705"/>
      <c r="Q52" s="705"/>
      <c r="R52" s="710"/>
      <c r="S52" s="365" t="str">
        <f>IF(Summary!$N$88="E","E","")</f>
        <v/>
      </c>
      <c r="T52" s="365" t="str">
        <f>IF(Summary!$O$88="Y","R","")</f>
        <v/>
      </c>
      <c r="U52" s="716"/>
      <c r="W52" s="573" t="str">
        <f>'Fun Patches'!C53</f>
        <v>&lt;LIST PATCH HERE&gt;</v>
      </c>
      <c r="X52" s="365" t="str">
        <f>IF(Summary!$N$180="E","E","")</f>
        <v/>
      </c>
      <c r="Y52" s="365" t="str">
        <f>IF(Summary!$O$180="Y","R","")</f>
        <v/>
      </c>
      <c r="AA52" s="336"/>
      <c r="AB52" s="337"/>
      <c r="AC52" s="338"/>
    </row>
    <row r="53" spans="2:29" ht="12.95" customHeight="1" thickBot="1">
      <c r="B53" s="404"/>
      <c r="C53" s="416" t="s">
        <v>1177</v>
      </c>
      <c r="D53" s="359" t="str">
        <f>IF('Age-Level'!$J41="C","/","")</f>
        <v/>
      </c>
      <c r="E53" s="359" t="str">
        <f>IF('Age-Level'!$J41="C","/","")</f>
        <v/>
      </c>
      <c r="F53" s="359" t="str">
        <f>IF('Age-Level'!$J41="C","/","")</f>
        <v/>
      </c>
      <c r="G53" s="359" t="str">
        <f>IF('Age-Level'!$J41="C","/","")</f>
        <v/>
      </c>
      <c r="H53" s="359" t="str">
        <f>IF('Age-Level'!$J41="C","/","")</f>
        <v/>
      </c>
      <c r="I53" s="367" t="str">
        <f>IF(Summary!$N$106="E","E","")</f>
        <v/>
      </c>
      <c r="J53" s="367" t="str">
        <f>IF(Summary!$O$106="Y","R","")</f>
        <v/>
      </c>
      <c r="L53" s="707" t="str">
        <f>'Council Own'!B102</f>
        <v>&lt;&lt;List Badge 5 Here&gt;&gt;</v>
      </c>
      <c r="M53" s="707"/>
      <c r="N53" s="707"/>
      <c r="O53" s="707"/>
      <c r="P53" s="707"/>
      <c r="Q53" s="707"/>
      <c r="R53" s="713"/>
      <c r="S53" s="372" t="str">
        <f>IF(Summary!$N$89="E","E","")</f>
        <v/>
      </c>
      <c r="T53" s="372" t="str">
        <f>IF(Summary!$O$89="Y","R","")</f>
        <v/>
      </c>
      <c r="U53" s="716"/>
      <c r="W53" s="573" t="str">
        <f>'Fun Patches'!C54</f>
        <v>&lt;LIST PATCH HERE&gt;</v>
      </c>
      <c r="X53" s="372" t="str">
        <f>IF(Summary!$N$181="E","E","")</f>
        <v/>
      </c>
      <c r="Y53" s="372" t="str">
        <f>IF(Summary!$O$181="Y","R","")</f>
        <v/>
      </c>
      <c r="AA53" s="336"/>
      <c r="AB53" s="337"/>
      <c r="AC53" s="338"/>
    </row>
    <row r="54" spans="2:29" ht="12.95" customHeight="1">
      <c r="B54" s="404"/>
      <c r="C54" s="429" t="s">
        <v>1050</v>
      </c>
      <c r="D54" s="368" t="str">
        <f>IF('Age-Level'!$J48="C","/","")</f>
        <v/>
      </c>
      <c r="E54" s="368" t="str">
        <f>IF('Age-Level'!$J48="C","/","")</f>
        <v/>
      </c>
      <c r="F54" s="368" t="str">
        <f>IF('Age-Level'!$J48="C","/","")</f>
        <v/>
      </c>
      <c r="G54" s="368" t="str">
        <f>IF('Age-Level'!$J48="C","/","")</f>
        <v/>
      </c>
      <c r="H54" s="368" t="str">
        <f>IF('Age-Level'!$J48="C","/","")</f>
        <v/>
      </c>
      <c r="I54" s="370" t="str">
        <f>IF(Summary!$N$107="E","E","")</f>
        <v/>
      </c>
      <c r="J54" s="370" t="str">
        <f>IF(Summary!$O$107="Y","R","")</f>
        <v/>
      </c>
      <c r="L54" s="707" t="str">
        <f>'Council Own'!B126</f>
        <v>&lt;&lt;List Badge 6 Here&gt;&gt;</v>
      </c>
      <c r="M54" s="707"/>
      <c r="N54" s="707"/>
      <c r="O54" s="707"/>
      <c r="P54" s="707"/>
      <c r="Q54" s="707"/>
      <c r="R54" s="713"/>
      <c r="S54" s="372" t="str">
        <f>IF(Summary!$N$90="E","E","")</f>
        <v/>
      </c>
      <c r="T54" s="372" t="str">
        <f>IF(Summary!$O$90="Y","R","")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IF(Summary!$N$108="E","E","")</f>
        <v/>
      </c>
      <c r="J55" s="367" t="str">
        <f>IF(Summary!$O$108="Y","R","")</f>
        <v/>
      </c>
      <c r="L55" s="707" t="str">
        <f>'Council Own'!B150</f>
        <v>&lt;&lt;List Badge 7 Here&gt;&gt;</v>
      </c>
      <c r="M55" s="707"/>
      <c r="N55" s="707"/>
      <c r="O55" s="707"/>
      <c r="P55" s="707"/>
      <c r="Q55" s="707"/>
      <c r="R55" s="713"/>
      <c r="S55" s="372" t="str">
        <f>IF(Summary!$N$91="E","E","")</f>
        <v/>
      </c>
      <c r="T55" s="372" t="str">
        <f>IF(Summary!$O$91="Y","R","")</f>
        <v/>
      </c>
      <c r="U55" s="716"/>
      <c r="W55" s="572"/>
      <c r="X55" s="437"/>
      <c r="Y55" s="437"/>
      <c r="AA55" s="336"/>
      <c r="AB55" s="337"/>
      <c r="AC55" s="338"/>
    </row>
    <row r="56" spans="2:29" ht="12.95" customHeight="1">
      <c r="B56" s="404"/>
      <c r="C56" s="428" t="s">
        <v>1179</v>
      </c>
      <c r="D56" s="408"/>
      <c r="E56" s="408"/>
      <c r="F56" s="408"/>
      <c r="G56" s="408"/>
      <c r="H56" s="433"/>
      <c r="I56" s="370" t="str">
        <f>IF(Summary!$N$109="E","E","")</f>
        <v/>
      </c>
      <c r="J56" s="370" t="str">
        <f>IF(Summary!$O$109="Y","R","")</f>
        <v/>
      </c>
      <c r="L56" s="707" t="str">
        <f>'Council Own'!B174</f>
        <v>&lt;&lt;List Badge 8 Here&gt;&gt;</v>
      </c>
      <c r="M56" s="707"/>
      <c r="N56" s="707"/>
      <c r="O56" s="707"/>
      <c r="P56" s="707"/>
      <c r="Q56" s="707"/>
      <c r="R56" s="713"/>
      <c r="S56" s="372" t="str">
        <f>IF(Summary!$N$92="E","E","")</f>
        <v/>
      </c>
      <c r="T56" s="372" t="str">
        <f>IF(Summary!$O$92="Y","R","")</f>
        <v/>
      </c>
      <c r="U56" s="716"/>
      <c r="W56" s="336"/>
      <c r="X56" s="337"/>
      <c r="Y56" s="338"/>
      <c r="AA56" s="336"/>
      <c r="AB56" s="337"/>
      <c r="AC56" s="338"/>
    </row>
    <row r="57" spans="2:29" ht="12.95" customHeight="1">
      <c r="B57" s="404"/>
      <c r="C57" s="411" t="s">
        <v>1180</v>
      </c>
      <c r="D57" s="412"/>
      <c r="E57" s="412"/>
      <c r="F57" s="412"/>
      <c r="G57" s="412"/>
      <c r="H57" s="413"/>
      <c r="I57" s="370" t="str">
        <f>IF(Summary!$N$110="E","E","")</f>
        <v/>
      </c>
      <c r="J57" s="370" t="str">
        <f>IF(Summary!$O$110="Y","R","")</f>
        <v/>
      </c>
      <c r="L57" s="707" t="str">
        <f>'Council Own'!B198</f>
        <v>&lt;&lt;List Badge 9 Here&gt;&gt;</v>
      </c>
      <c r="M57" s="707"/>
      <c r="N57" s="707"/>
      <c r="O57" s="707"/>
      <c r="P57" s="707"/>
      <c r="Q57" s="707"/>
      <c r="R57" s="713"/>
      <c r="S57" s="372" t="str">
        <f>IF(Summary!$N$93="E","E","")</f>
        <v/>
      </c>
      <c r="T57" s="372" t="str">
        <f>IF(Summary!$O$93="Y","R","")</f>
        <v/>
      </c>
      <c r="U57" s="716"/>
      <c r="W57" s="336"/>
      <c r="X57" s="337"/>
      <c r="Y57" s="338"/>
      <c r="AA57" s="336"/>
      <c r="AB57" s="337"/>
      <c r="AC57" s="338"/>
    </row>
    <row r="58" spans="2:29" ht="12.95" customHeight="1" thickBot="1">
      <c r="B58" s="404"/>
      <c r="C58" s="434" t="s">
        <v>1062</v>
      </c>
      <c r="D58" s="417"/>
      <c r="E58" s="417"/>
      <c r="F58" s="417"/>
      <c r="G58" s="417"/>
      <c r="H58" s="418"/>
      <c r="I58" s="367" t="str">
        <f>IF(Summary!$N$111="E","E","")</f>
        <v/>
      </c>
      <c r="J58" s="367" t="str">
        <f>IF(Summary!$O$111="Y","R","")</f>
        <v/>
      </c>
      <c r="L58" s="707" t="str">
        <f>'Council Own'!B222</f>
        <v>&lt;&lt;List Badge 10 Here&gt;&gt;</v>
      </c>
      <c r="M58" s="707"/>
      <c r="N58" s="707"/>
      <c r="O58" s="707"/>
      <c r="P58" s="707"/>
      <c r="Q58" s="707"/>
      <c r="R58" s="713"/>
      <c r="S58" s="372" t="str">
        <f>IF(Summary!$N$94="E","E","")</f>
        <v/>
      </c>
      <c r="T58" s="372" t="str">
        <f>IF(Summary!$O$94="Y","R","")</f>
        <v/>
      </c>
      <c r="U58" s="716"/>
      <c r="W58" s="336"/>
      <c r="X58" s="337"/>
      <c r="Y58" s="338"/>
      <c r="AA58" s="336"/>
      <c r="AB58" s="337"/>
      <c r="AC58" s="338"/>
    </row>
    <row r="59" spans="2:29" ht="12.95" customHeight="1">
      <c r="B59" s="404"/>
      <c r="C59" s="428" t="s">
        <v>1181</v>
      </c>
      <c r="D59" s="408"/>
      <c r="E59" s="408"/>
      <c r="F59" s="408"/>
      <c r="G59" s="408"/>
      <c r="H59" s="433"/>
      <c r="I59" s="370" t="str">
        <f>IF(Summary!$N$112="E","E","")</f>
        <v/>
      </c>
      <c r="J59" s="370" t="str">
        <f>IF(Summary!$O$112="Y","R","")</f>
        <v/>
      </c>
      <c r="L59" s="709" t="str">
        <f>'Council Own'!B246</f>
        <v>&lt;&lt;List Badge 11 Here&gt;&gt;</v>
      </c>
      <c r="M59" s="709"/>
      <c r="N59" s="709"/>
      <c r="O59" s="709"/>
      <c r="P59" s="709"/>
      <c r="Q59" s="709"/>
      <c r="R59" s="714"/>
      <c r="S59" s="372" t="str">
        <f>IF(Summary!$N$95="E","E","")</f>
        <v/>
      </c>
      <c r="T59" s="372" t="str">
        <f>IF(Summary!$O$95="Y","R","")</f>
        <v/>
      </c>
      <c r="U59" s="716"/>
      <c r="W59" s="336"/>
      <c r="X59" s="337"/>
      <c r="Y59" s="338"/>
      <c r="AA59" s="336"/>
      <c r="AB59" s="337"/>
      <c r="AC59" s="338"/>
    </row>
    <row r="60" spans="2:29" ht="12.95" customHeight="1">
      <c r="B60" s="404"/>
      <c r="C60" s="424" t="s">
        <v>1147</v>
      </c>
      <c r="D60" s="425"/>
      <c r="E60" s="425"/>
      <c r="F60" s="425"/>
      <c r="G60" s="425"/>
      <c r="H60" s="426"/>
      <c r="I60" s="370" t="str">
        <f>IF(Summary!$N$129="E","E","")</f>
        <v/>
      </c>
      <c r="J60" s="370" t="str">
        <f>IF(Summary!$O$129="Y","R","")</f>
        <v/>
      </c>
      <c r="L60" s="707" t="str">
        <f>'Council Own'!B270</f>
        <v>&lt;&lt;List Badge 12 Here&gt;&gt;</v>
      </c>
      <c r="M60" s="707"/>
      <c r="N60" s="707"/>
      <c r="O60" s="707"/>
      <c r="P60" s="707"/>
      <c r="Q60" s="707"/>
      <c r="R60" s="713"/>
      <c r="S60" s="372" t="str">
        <f>IF(Summary!$N$96="E","E","")</f>
        <v/>
      </c>
      <c r="T60" s="372" t="str">
        <f>IF(Summary!$O$96="Y","R","")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IF(Summary!$N$97="E","E","")</f>
        <v/>
      </c>
      <c r="T61" s="372" t="str">
        <f>IF(Summary!$O$97="Y","R","")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IF(Summary!$N$98="E","E","")</f>
        <v/>
      </c>
      <c r="T62" s="372" t="str">
        <f>IF(Summary!$O$98="Y","R","")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IF(Summary!$N$119="E","E","")</f>
        <v/>
      </c>
      <c r="J63" s="363" t="str">
        <f>IF(Summary!$O$119="Y","R","")</f>
        <v/>
      </c>
      <c r="L63" s="707" t="str">
        <f>'Council Own'!B342</f>
        <v>&lt;&lt;List Badge 15 Here&gt;&gt;</v>
      </c>
      <c r="M63" s="707"/>
      <c r="N63" s="707"/>
      <c r="O63" s="707"/>
      <c r="P63" s="707"/>
      <c r="Q63" s="707"/>
      <c r="R63" s="713"/>
      <c r="S63" s="372" t="str">
        <f>IF(Summary!$N$99="E","E","")</f>
        <v/>
      </c>
      <c r="T63" s="372" t="str">
        <f>IF(Summary!$O$99="Y","R","")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IF(Summary!$N$122="E","E","")</f>
        <v/>
      </c>
      <c r="J64" s="365" t="str">
        <f>IF(Summary!$O$122="Y","R","")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IF(Summary!$N$123="E","E","")</f>
        <v/>
      </c>
      <c r="J65" s="365" t="str">
        <f>IF(Summary!$O$123="Y","R","")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IF(Summary!$N$124="E","E","")</f>
        <v/>
      </c>
      <c r="J66" s="365" t="str">
        <f>IF(Summary!$O$124="Y","R","")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IF(Summary!$N$125="E","E","")</f>
        <v/>
      </c>
      <c r="J67" s="365" t="str">
        <f>IF(Summary!$O$125="Y","R","")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IF(Summary!$N$126="E","E","")</f>
        <v/>
      </c>
      <c r="J68" s="365" t="str">
        <f>IF(Summary!$O$126="Y","R","")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IF(Summary!$N$127="E","E","")</f>
        <v/>
      </c>
      <c r="J69" s="365" t="str">
        <f>IF(Summary!$O$127="Y","R","")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IF(Summary!$N$128="E","E","")</f>
        <v/>
      </c>
      <c r="J70" s="365" t="str">
        <f>IF(Summary!$O$128="Y","R","")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IF(Summary!$N$104="E","E","")</f>
        <v/>
      </c>
      <c r="J71" s="365" t="str">
        <f>IF(Summary!$O$104="Y","R","")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IF(Summary!$N$105="E","E","")</f>
        <v/>
      </c>
      <c r="J72" s="365" t="str">
        <f>IF(Summary!$O$105="Y","R","")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9YmVmWpbpjrC7tvex9bBgBdWt7AuFSclRiP3PtYAW+2k3E7zkEpXHTKU5uxFwlj5jgxfXIjduXJBHuM0+HvgqQ==" saltValue="3/w3tUsXytZWpbTIL40Lw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87" priority="13">
      <formula>LEFT($U$1,8)&lt;&gt;"Cadette_"</formula>
    </cfRule>
  </conditionalFormatting>
  <conditionalFormatting sqref="C1">
    <cfRule type="expression" dxfId="286" priority="11">
      <formula>LEFT($U$1,8)&lt;&gt;"Cadette_"</formula>
    </cfRule>
  </conditionalFormatting>
  <conditionalFormatting sqref="L47:L48 W54:W75 AA4:AA75">
    <cfRule type="duplicateValues" dxfId="285" priority="14"/>
  </conditionalFormatting>
  <conditionalFormatting sqref="B64:B72">
    <cfRule type="duplicateValues" dxfId="284" priority="10"/>
  </conditionalFormatting>
  <conditionalFormatting sqref="L49">
    <cfRule type="duplicateValues" dxfId="283" priority="9"/>
  </conditionalFormatting>
  <conditionalFormatting sqref="L50">
    <cfRule type="duplicateValues" dxfId="282" priority="8"/>
  </conditionalFormatting>
  <conditionalFormatting sqref="L51">
    <cfRule type="duplicateValues" dxfId="281" priority="7"/>
  </conditionalFormatting>
  <conditionalFormatting sqref="L52">
    <cfRule type="duplicateValues" dxfId="280" priority="6"/>
  </conditionalFormatting>
  <conditionalFormatting sqref="L65">
    <cfRule type="duplicateValues" dxfId="279" priority="5"/>
  </conditionalFormatting>
  <conditionalFormatting sqref="L66:L75">
    <cfRule type="duplicateValues" dxfId="278" priority="4"/>
  </conditionalFormatting>
  <conditionalFormatting sqref="M1:T1">
    <cfRule type="expression" dxfId="277" priority="2">
      <formula>LEFT($U$1,8)&lt;&gt;"Cadette_"</formula>
    </cfRule>
  </conditionalFormatting>
  <conditionalFormatting sqref="T1:W1">
    <cfRule type="expression" dxfId="276"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EFF3-EC4D-4FFC-84FD-C2EAF0817035}">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Cadette_8</v>
      </c>
      <c r="U1" s="579" t="str">
        <f ca="1">MID(CELL("filename",A1),FIND(IF(ISERROR(FIND("]",CELL("filename",A1))),"$","]"),CELL("filename",A1))+1,256)</f>
        <v>Cadette_8</v>
      </c>
      <c r="V1" s="580"/>
      <c r="W1" s="581" t="str">
        <f ca="1">IF(T1&lt;&gt;"",T1,"")</f>
        <v>Cadette_8</v>
      </c>
    </row>
    <row r="2" spans="2:29" ht="12.95" customHeight="1">
      <c r="T2" s="403"/>
    </row>
    <row r="3" spans="2:29" ht="12.95" customHeight="1" thickBot="1"/>
    <row r="4" spans="2:29" ht="12.95" customHeight="1">
      <c r="B4" s="404"/>
      <c r="C4" s="405" t="s">
        <v>132</v>
      </c>
      <c r="D4" s="361" t="str">
        <f>IF(Badges!$K$10="A","/","")</f>
        <v/>
      </c>
      <c r="E4" s="361" t="str">
        <f>IF(Badges!$K$14="A","/","")</f>
        <v/>
      </c>
      <c r="F4" s="361" t="str">
        <f>IF(Badges!$K$18="A","/","")</f>
        <v/>
      </c>
      <c r="G4" s="361" t="str">
        <f>IF(Badges!$K$22="A","/","")</f>
        <v/>
      </c>
      <c r="H4" s="361" t="str">
        <f>IF(Badges!$K$26="A","/","")</f>
        <v/>
      </c>
      <c r="I4" s="362" t="str">
        <f>IF(Summary!$P$3="E","E","")</f>
        <v/>
      </c>
      <c r="J4" s="362" t="str">
        <f>IF(Summary!$Q$3="Y","R","")</f>
        <v/>
      </c>
      <c r="K4" s="392" t="str">
        <f>IF(COUNT(S5:S7)=3,MAX(S5:S7),"")</f>
        <v/>
      </c>
      <c r="L4" s="406"/>
      <c r="M4" s="407" t="s">
        <v>1151</v>
      </c>
      <c r="N4" s="408"/>
      <c r="O4" s="408"/>
      <c r="P4" s="408"/>
      <c r="Q4" s="408"/>
      <c r="R4" s="409" t="s">
        <v>1189</v>
      </c>
      <c r="S4" s="363" t="str">
        <f>IF(Summary!$P$60="E","E","")</f>
        <v/>
      </c>
      <c r="T4" s="363" t="str">
        <f>IF(Summary!$Q$60="Y","R","")</f>
        <v/>
      </c>
      <c r="U4" s="360"/>
      <c r="W4" s="573" t="str">
        <f>'Fun Patches'!C5</f>
        <v>&lt;LIST PATCH HERE&gt;</v>
      </c>
      <c r="X4" s="362" t="str">
        <f>IF(Summary!$P$132="E","E","")</f>
        <v/>
      </c>
      <c r="Y4" s="362" t="str">
        <f>IF(Summary!$Q$132="Y","R","")</f>
        <v/>
      </c>
      <c r="AA4" s="336"/>
      <c r="AB4" s="337"/>
      <c r="AC4" s="338"/>
    </row>
    <row r="5" spans="2:29" ht="12.95" customHeight="1">
      <c r="B5" s="404"/>
      <c r="C5" s="410" t="s">
        <v>154</v>
      </c>
      <c r="D5" s="364" t="str">
        <f>IF(Badges!$K$33="A","/","")</f>
        <v/>
      </c>
      <c r="E5" s="364" t="str">
        <f>IF(Badges!$K$37="A","/","")</f>
        <v/>
      </c>
      <c r="F5" s="364" t="str">
        <f>IF(Badges!$K$41="A","/","")</f>
        <v/>
      </c>
      <c r="G5" s="364" t="str">
        <f>IF(Badges!$K$45="A","/","")</f>
        <v/>
      </c>
      <c r="H5" s="364" t="str">
        <f>IF(Badges!$K$49="A","/","")</f>
        <v/>
      </c>
      <c r="I5" s="365" t="str">
        <f>IF(Summary!$P$4="E","E","")</f>
        <v/>
      </c>
      <c r="J5" s="365" t="str">
        <f>IF(Summary!$Q$4="Y","R","")</f>
        <v/>
      </c>
      <c r="L5" s="404"/>
      <c r="M5" s="411" t="s">
        <v>1190</v>
      </c>
      <c r="N5" s="412"/>
      <c r="O5" s="412"/>
      <c r="P5" s="412"/>
      <c r="Q5" s="412"/>
      <c r="R5" s="413"/>
      <c r="S5" s="365" t="str">
        <f>IF(Summary!$P$57="E","E","")</f>
        <v/>
      </c>
      <c r="T5" s="365" t="str">
        <f>IF(Summary!$Q$57="Y","R","")</f>
        <v/>
      </c>
      <c r="U5" s="360"/>
      <c r="W5" s="573" t="str">
        <f>'Fun Patches'!C6</f>
        <v>&lt;LIST PATCH HERE&gt;</v>
      </c>
      <c r="X5" s="365" t="str">
        <f>IF(Summary!$P$133="E","E","")</f>
        <v/>
      </c>
      <c r="Y5" s="365" t="str">
        <f>IF(Summary!$Q$133="Y","R","")</f>
        <v/>
      </c>
      <c r="AA5" s="336"/>
      <c r="AB5" s="337"/>
      <c r="AC5" s="338"/>
    </row>
    <row r="6" spans="2:29" ht="12.95" customHeight="1" thickBot="1">
      <c r="B6" s="404"/>
      <c r="C6" s="414" t="s">
        <v>174</v>
      </c>
      <c r="D6" s="366" t="str">
        <f>IF(Badges!$K$56="A","/","")</f>
        <v/>
      </c>
      <c r="E6" s="366" t="str">
        <f>IF(Badges!$K$60="A","/","")</f>
        <v/>
      </c>
      <c r="F6" s="366" t="str">
        <f>IF(Badges!$K$64="A","/","")</f>
        <v/>
      </c>
      <c r="G6" s="366" t="str">
        <f>IF(Badges!$K$68="A","/","")</f>
        <v/>
      </c>
      <c r="H6" s="366" t="str">
        <f>IF(Badges!$K$72="A","/","")</f>
        <v/>
      </c>
      <c r="I6" s="372" t="str">
        <f>IF(Summary!$P$5="E","E","")</f>
        <v/>
      </c>
      <c r="J6" s="372" t="str">
        <f>IF(Summary!$Q$5="Y","R","")</f>
        <v/>
      </c>
      <c r="L6" s="404"/>
      <c r="M6" s="411" t="s">
        <v>1191</v>
      </c>
      <c r="N6" s="412"/>
      <c r="O6" s="412"/>
      <c r="P6" s="412"/>
      <c r="Q6" s="412"/>
      <c r="R6" s="413"/>
      <c r="S6" s="365" t="str">
        <f>IF(Summary!$P$58="E","E","")</f>
        <v/>
      </c>
      <c r="T6" s="365" t="str">
        <f>IF(Summary!$Q$58="Y","R","")</f>
        <v/>
      </c>
      <c r="U6" s="360"/>
      <c r="W6" s="573" t="str">
        <f>'Fun Patches'!C7</f>
        <v>&lt;LIST PATCH HERE&gt;</v>
      </c>
      <c r="X6" s="365" t="str">
        <f>IF(Summary!$P$134="E","E","")</f>
        <v/>
      </c>
      <c r="Y6" s="365" t="str">
        <f>IF(Summary!$Q$134="Y","R","")</f>
        <v/>
      </c>
      <c r="AA6" s="336"/>
      <c r="AB6" s="337"/>
      <c r="AC6" s="338"/>
    </row>
    <row r="7" spans="2:29" ht="12.95" customHeight="1" thickBot="1">
      <c r="B7" s="404"/>
      <c r="C7" s="415" t="s">
        <v>195</v>
      </c>
      <c r="D7" s="368" t="str">
        <f>IF(Badges!$K$79="A","/","")</f>
        <v/>
      </c>
      <c r="E7" s="368" t="str">
        <f>IF(Badges!$K$83="A","/","")</f>
        <v/>
      </c>
      <c r="F7" s="368" t="str">
        <f>IF(Badges!$K$87="A","/","")</f>
        <v/>
      </c>
      <c r="G7" s="368" t="str">
        <f>IF(Badges!$K$91="A","/","")</f>
        <v/>
      </c>
      <c r="H7" s="368" t="str">
        <f>IF(Badges!$K$95="A","/","")</f>
        <v/>
      </c>
      <c r="I7" s="362" t="str">
        <f>IF(Summary!$P$6="E","E","")</f>
        <v/>
      </c>
      <c r="J7" s="362" t="str">
        <f>IF(Summary!$Q$6="Y","R","")</f>
        <v/>
      </c>
      <c r="L7" s="404"/>
      <c r="M7" s="416" t="s">
        <v>1192</v>
      </c>
      <c r="N7" s="417"/>
      <c r="O7" s="417"/>
      <c r="P7" s="417"/>
      <c r="Q7" s="417"/>
      <c r="R7" s="418"/>
      <c r="S7" s="367" t="str">
        <f>IF(Summary!$P$59="E","E","")</f>
        <v/>
      </c>
      <c r="T7" s="367" t="str">
        <f>IF(Summary!$Q$59="Y","R","")</f>
        <v/>
      </c>
      <c r="U7" s="360" t="str">
        <f>IF(COUNTIF(S5:S7,"E")=3,"C"," ")</f>
        <v xml:space="preserve"> </v>
      </c>
      <c r="W7" s="573" t="str">
        <f>'Fun Patches'!C8</f>
        <v>&lt;LIST PATCH HERE&gt;</v>
      </c>
      <c r="X7" s="365" t="str">
        <f>IF(Summary!$P$135="E","E","")</f>
        <v/>
      </c>
      <c r="Y7" s="365" t="str">
        <f>IF(Summary!$Q$135="Y","R","")</f>
        <v/>
      </c>
      <c r="AA7" s="336"/>
      <c r="AB7" s="337"/>
      <c r="AC7" s="338"/>
    </row>
    <row r="8" spans="2:29" ht="12.95" customHeight="1" thickBot="1">
      <c r="B8" s="404"/>
      <c r="C8" s="419" t="s">
        <v>237</v>
      </c>
      <c r="D8" s="366" t="str">
        <f>IF(Badges!$K$125="A","/","")</f>
        <v/>
      </c>
      <c r="E8" s="366" t="str">
        <f>IF(Badges!$K$129="A","/","")</f>
        <v/>
      </c>
      <c r="F8" s="366" t="str">
        <f>IF(Badges!$K$133="A","/","")</f>
        <v/>
      </c>
      <c r="G8" s="366" t="str">
        <f>IF(Badges!$K$137="A","/","")</f>
        <v/>
      </c>
      <c r="H8" s="366" t="str">
        <f>IF(Badges!$K$141="A","/","")</f>
        <v/>
      </c>
      <c r="I8" s="507" t="str">
        <f>IF(Summary!$P$8="E","E","")</f>
        <v/>
      </c>
      <c r="J8" s="508" t="str">
        <f>IF(Summary!$Q$8="Y","R","")</f>
        <v/>
      </c>
      <c r="K8" s="392" t="str">
        <f>IF(COUNT(S9:S11)=3,MAX(S9:S11),"")</f>
        <v/>
      </c>
      <c r="L8" s="406"/>
      <c r="M8" s="420" t="s">
        <v>1153</v>
      </c>
      <c r="N8" s="421"/>
      <c r="O8" s="421"/>
      <c r="P8" s="421"/>
      <c r="Q8" s="421"/>
      <c r="R8" s="422" t="s">
        <v>1189</v>
      </c>
      <c r="S8" s="363" t="str">
        <f>IF(Summary!$P$65="E","E","")</f>
        <v/>
      </c>
      <c r="T8" s="363" t="str">
        <f>IF(Summary!$Q$65="Y","R","")</f>
        <v/>
      </c>
      <c r="U8" s="360"/>
      <c r="W8" s="573" t="str">
        <f>'Fun Patches'!C9</f>
        <v>&lt;LIST PATCH HERE&gt;</v>
      </c>
      <c r="X8" s="365" t="str">
        <f>IF(Summary!$P$136="E","E","")</f>
        <v/>
      </c>
      <c r="Y8" s="365" t="str">
        <f>IF(Summary!$Q$136="Y","R","")</f>
        <v/>
      </c>
      <c r="AA8" s="336"/>
      <c r="AB8" s="337"/>
      <c r="AC8" s="338"/>
    </row>
    <row r="9" spans="2:29" ht="12.95" customHeight="1">
      <c r="B9" s="404"/>
      <c r="C9" s="405" t="s">
        <v>281</v>
      </c>
      <c r="D9" s="368" t="str">
        <f>IF(Badges!$K$184="A","/","")</f>
        <v/>
      </c>
      <c r="E9" s="368" t="str">
        <f>IF(Badges!$K$188="A","/","")</f>
        <v/>
      </c>
      <c r="F9" s="368" t="str">
        <f>IF(Badges!$K$192="A","/","")</f>
        <v/>
      </c>
      <c r="G9" s="368" t="str">
        <f>IF(Badges!$K$196="A","/","")</f>
        <v/>
      </c>
      <c r="H9" s="368" t="str">
        <f>IF(Badges!$G$200="A","/","")</f>
        <v/>
      </c>
      <c r="I9" s="362" t="str">
        <f>IF(Summary!$P$11="E","E","")</f>
        <v/>
      </c>
      <c r="J9" s="362" t="str">
        <f>IF(Summary!$Q$11="Y","R","")</f>
        <v/>
      </c>
      <c r="L9" s="404"/>
      <c r="M9" s="411" t="s">
        <v>959</v>
      </c>
      <c r="N9" s="412"/>
      <c r="O9" s="412"/>
      <c r="P9" s="412"/>
      <c r="Q9" s="412"/>
      <c r="R9" s="413"/>
      <c r="S9" s="365" t="str">
        <f>IF(Summary!$P$62="E","E","")</f>
        <v/>
      </c>
      <c r="T9" s="365" t="str">
        <f>IF(Summary!$Q$62="Y","R","")</f>
        <v/>
      </c>
      <c r="U9" s="360"/>
      <c r="W9" s="573" t="str">
        <f>'Fun Patches'!C10</f>
        <v>&lt;LIST PATCH HERE&gt;</v>
      </c>
      <c r="X9" s="365" t="str">
        <f>IF(Summary!$P$137="E","E","")</f>
        <v/>
      </c>
      <c r="Y9" s="365" t="str">
        <f>IF(Summary!$Q$137="Y","R","")</f>
        <v/>
      </c>
      <c r="AA9" s="336"/>
      <c r="AB9" s="337"/>
      <c r="AC9" s="338"/>
    </row>
    <row r="10" spans="2:29" ht="12.95" customHeight="1">
      <c r="B10" s="404"/>
      <c r="C10" s="410" t="s">
        <v>323</v>
      </c>
      <c r="D10" s="369" t="str">
        <f>IF(Badges!$K$230="A","/","")</f>
        <v/>
      </c>
      <c r="E10" s="369" t="str">
        <f>IF(Badges!$K$234="A","/","")</f>
        <v/>
      </c>
      <c r="F10" s="369" t="str">
        <f>IF(Badges!$K$238="A","/","")</f>
        <v/>
      </c>
      <c r="G10" s="369" t="str">
        <f>IF(Badges!$K$242="A","/","")</f>
        <v/>
      </c>
      <c r="H10" s="369" t="str">
        <f>IF(Badges!$G$246="A","/","")</f>
        <v/>
      </c>
      <c r="I10" s="365" t="str">
        <f>IF(Summary!$P$13="E","E","")</f>
        <v/>
      </c>
      <c r="J10" s="365" t="str">
        <f>IF(Summary!$Q$13="Y","R","")</f>
        <v/>
      </c>
      <c r="L10" s="404"/>
      <c r="M10" s="411" t="s">
        <v>964</v>
      </c>
      <c r="N10" s="412"/>
      <c r="O10" s="412"/>
      <c r="P10" s="412"/>
      <c r="Q10" s="412"/>
      <c r="R10" s="413"/>
      <c r="S10" s="365" t="str">
        <f>IF(Summary!$P$63="E","E","")</f>
        <v/>
      </c>
      <c r="T10" s="365" t="str">
        <f>IF(Summary!$Q$63="Y","R","")</f>
        <v/>
      </c>
      <c r="U10" s="360"/>
      <c r="W10" s="573" t="str">
        <f>'Fun Patches'!C11</f>
        <v>&lt;LIST PATCH HERE&gt;</v>
      </c>
      <c r="X10" s="365" t="str">
        <f>IF(Summary!$P$138="E","E","")</f>
        <v/>
      </c>
      <c r="Y10" s="365" t="str">
        <f>IF(Summary!$Q$138="Y","R","")</f>
        <v/>
      </c>
      <c r="AA10" s="336"/>
      <c r="AB10" s="337"/>
      <c r="AC10" s="338"/>
    </row>
    <row r="11" spans="2:29" ht="12.95" customHeight="1" thickBot="1">
      <c r="B11" s="404"/>
      <c r="C11" s="410" t="s">
        <v>343</v>
      </c>
      <c r="D11" s="366" t="str">
        <f>IF(Badges!$K$253="A","/","")</f>
        <v/>
      </c>
      <c r="E11" s="366" t="str">
        <f>IF(Badges!$K$257="A","/","")</f>
        <v/>
      </c>
      <c r="F11" s="366" t="str">
        <f>IF(Badges!$K$261="A","/","")</f>
        <v/>
      </c>
      <c r="G11" s="366" t="str">
        <f>IF(Badges!$K$265="A","/","")</f>
        <v/>
      </c>
      <c r="H11" s="366" t="str">
        <f>IF(Badges!$K$269="A","/","")</f>
        <v/>
      </c>
      <c r="I11" s="372" t="str">
        <f>IF(Summary!$P$14="E","E","")</f>
        <v/>
      </c>
      <c r="J11" s="372" t="str">
        <f>IF(Summary!$Q$14="Y","R","")</f>
        <v/>
      </c>
      <c r="L11" s="404"/>
      <c r="M11" s="416" t="s">
        <v>970</v>
      </c>
      <c r="N11" s="417"/>
      <c r="O11" s="417"/>
      <c r="P11" s="417"/>
      <c r="Q11" s="417"/>
      <c r="R11" s="418"/>
      <c r="S11" s="367" t="str">
        <f>IF(Summary!$P$64="E","E","")</f>
        <v/>
      </c>
      <c r="T11" s="367" t="str">
        <f>IF(Summary!$Q$64="Y","R","")</f>
        <v/>
      </c>
      <c r="U11" s="360" t="str">
        <f>IF(COUNTIF(S9:S11,"E")=3,"C"," ")</f>
        <v xml:space="preserve"> </v>
      </c>
      <c r="W11" s="573" t="str">
        <f>'Fun Patches'!C12</f>
        <v>&lt;LIST PATCH HERE&gt;</v>
      </c>
      <c r="X11" s="365" t="str">
        <f>IF(Summary!$P$139="E","E","")</f>
        <v/>
      </c>
      <c r="Y11" s="365" t="str">
        <f>IF(Summary!$Q$139="Y","R","")</f>
        <v/>
      </c>
      <c r="AA11" s="336"/>
      <c r="AB11" s="337"/>
      <c r="AC11" s="338"/>
    </row>
    <row r="12" spans="2:29" ht="12.95" customHeight="1">
      <c r="B12" s="404"/>
      <c r="C12" s="415" t="s">
        <v>364</v>
      </c>
      <c r="D12" s="368" t="str">
        <f>IF(Badges!$K$276="A","/","")</f>
        <v/>
      </c>
      <c r="E12" s="368" t="str">
        <f>IF(Badges!$K$280="A","/","")</f>
        <v/>
      </c>
      <c r="F12" s="368" t="str">
        <f>IF(Badges!$K$284="A","/","")</f>
        <v/>
      </c>
      <c r="G12" s="368" t="str">
        <f>IF(Badges!$K$288="A","/","")</f>
        <v/>
      </c>
      <c r="H12" s="368" t="str">
        <f>IF(Badges!$K$292="A","/","")</f>
        <v/>
      </c>
      <c r="I12" s="362" t="str">
        <f>IF(Summary!$P$15="E","E","")</f>
        <v/>
      </c>
      <c r="J12" s="362" t="str">
        <f>IF(Summary!$Q$15="Y","R","")</f>
        <v/>
      </c>
      <c r="K12" s="392" t="str">
        <f>IF(COUNT(S13:S15)=3,MAX(S13:S15),"")</f>
        <v/>
      </c>
      <c r="L12" s="406"/>
      <c r="M12" s="420" t="s">
        <v>1154</v>
      </c>
      <c r="N12" s="421"/>
      <c r="O12" s="421"/>
      <c r="P12" s="421"/>
      <c r="Q12" s="421"/>
      <c r="R12" s="422" t="s">
        <v>1189</v>
      </c>
      <c r="S12" s="363" t="str">
        <f>IF(Summary!$P$70="E","E","")</f>
        <v/>
      </c>
      <c r="T12" s="363" t="str">
        <f>IF(Summary!$Q$70="Y","R","")</f>
        <v/>
      </c>
      <c r="U12" s="360"/>
      <c r="W12" s="573" t="str">
        <f>'Fun Patches'!C13</f>
        <v>&lt;LIST PATCH HERE&gt;</v>
      </c>
      <c r="X12" s="365" t="str">
        <f>IF(Summary!$P$140="E","E","")</f>
        <v/>
      </c>
      <c r="Y12" s="365" t="str">
        <f>IF(Summary!$Q$140="Y","R","")</f>
        <v/>
      </c>
      <c r="AA12" s="336"/>
      <c r="AB12" s="337"/>
      <c r="AC12" s="338"/>
    </row>
    <row r="13" spans="2:29" ht="12.95" customHeight="1" thickBot="1">
      <c r="B13" s="404"/>
      <c r="C13" s="419" t="s">
        <v>385</v>
      </c>
      <c r="D13" s="366" t="str">
        <f>IF(Badges!$K$299="A","/","")</f>
        <v/>
      </c>
      <c r="E13" s="366" t="str">
        <f>IF(Badges!$K$303="A","/","")</f>
        <v/>
      </c>
      <c r="F13" s="366" t="str">
        <f>IF(Badges!$K$307="A","/","")</f>
        <v/>
      </c>
      <c r="G13" s="366" t="str">
        <f>IF(Badges!$K$311="A","/","")</f>
        <v/>
      </c>
      <c r="H13" s="366" t="str">
        <f>IF(Badges!$K$315="A","/","")</f>
        <v/>
      </c>
      <c r="I13" s="372" t="str">
        <f>IF(Summary!$P$16="E","E","")</f>
        <v/>
      </c>
      <c r="J13" s="372" t="str">
        <f>IF(Summary!$Q$16="Y","R","")</f>
        <v/>
      </c>
      <c r="L13" s="404"/>
      <c r="M13" s="411" t="s">
        <v>986</v>
      </c>
      <c r="N13" s="412"/>
      <c r="O13" s="412"/>
      <c r="P13" s="412"/>
      <c r="Q13" s="412"/>
      <c r="R13" s="413"/>
      <c r="S13" s="365" t="str">
        <f>IF(Summary!$P$67="E","E","")</f>
        <v/>
      </c>
      <c r="T13" s="365" t="str">
        <f>IF(Summary!$Q$67="Y","R","")</f>
        <v/>
      </c>
      <c r="U13" s="360"/>
      <c r="W13" s="573" t="str">
        <f>'Fun Patches'!C14</f>
        <v>&lt;LIST PATCH HERE&gt;</v>
      </c>
      <c r="X13" s="365" t="str">
        <f>IF(Summary!$P$141="E","E","")</f>
        <v/>
      </c>
      <c r="Y13" s="365" t="str">
        <f>IF(Summary!$Q$141="Y","R","")</f>
        <v/>
      </c>
      <c r="AA13" s="336"/>
      <c r="AB13" s="337"/>
      <c r="AC13" s="338"/>
    </row>
    <row r="14" spans="2:29" ht="12.95" customHeight="1">
      <c r="B14" s="404"/>
      <c r="C14" s="410" t="s">
        <v>406</v>
      </c>
      <c r="D14" s="368" t="str">
        <f>IF(Badges!$K$322="A","/","")</f>
        <v/>
      </c>
      <c r="E14" s="368" t="str">
        <f>IF(Badges!$K$326="A","/","")</f>
        <v/>
      </c>
      <c r="F14" s="368" t="str">
        <f>IF(Badges!$K$330="A","/","")</f>
        <v/>
      </c>
      <c r="G14" s="368" t="str">
        <f>IF(Badges!$K$334="A","/","")</f>
        <v/>
      </c>
      <c r="H14" s="368" t="str">
        <f>IF(Badges!$K$338="A","/","")</f>
        <v/>
      </c>
      <c r="I14" s="362" t="str">
        <f>IF(Summary!$P$17="E","E","")</f>
        <v/>
      </c>
      <c r="J14" s="362" t="str">
        <f>IF(Summary!$Q$17="Y","R","")</f>
        <v/>
      </c>
      <c r="L14" s="404"/>
      <c r="M14" s="411" t="s">
        <v>987</v>
      </c>
      <c r="N14" s="412"/>
      <c r="O14" s="412"/>
      <c r="P14" s="412"/>
      <c r="Q14" s="412"/>
      <c r="R14" s="413"/>
      <c r="S14" s="365" t="str">
        <f>IF(Summary!$P$68="E","E","")</f>
        <v/>
      </c>
      <c r="T14" s="365" t="str">
        <f>IF(Summary!$Q$68="Y","R","")</f>
        <v/>
      </c>
      <c r="U14" s="360"/>
      <c r="W14" s="573" t="str">
        <f>'Fun Patches'!C15</f>
        <v>&lt;LIST PATCH HERE&gt;</v>
      </c>
      <c r="X14" s="365" t="str">
        <f>IF(Summary!$P$142="E","E","")</f>
        <v/>
      </c>
      <c r="Y14" s="365" t="str">
        <f>IF(Summary!$Q$142="Y","R","")</f>
        <v/>
      </c>
      <c r="AA14" s="336"/>
      <c r="AB14" s="337"/>
      <c r="AC14" s="338"/>
    </row>
    <row r="15" spans="2:29" ht="12.95" customHeight="1" thickBot="1">
      <c r="B15" s="404"/>
      <c r="C15" s="410" t="s">
        <v>427</v>
      </c>
      <c r="D15" s="369" t="str">
        <f>IF(Badges!$K$345="A","/","")</f>
        <v/>
      </c>
      <c r="E15" s="369" t="str">
        <f>IF(Badges!$K$349="A","/","")</f>
        <v/>
      </c>
      <c r="F15" s="369" t="str">
        <f>IF(Badges!$K$353="A","/","")</f>
        <v/>
      </c>
      <c r="G15" s="369" t="str">
        <f>IF(Badges!$K$357="A","/","")</f>
        <v/>
      </c>
      <c r="H15" s="369" t="str">
        <f>IF(Badges!$K$361="A","/","")</f>
        <v/>
      </c>
      <c r="I15" s="365" t="str">
        <f>IF(Summary!$P$18="E","E","")</f>
        <v/>
      </c>
      <c r="J15" s="365" t="str">
        <f>IF(Summary!$Q$18="Y","R","")</f>
        <v/>
      </c>
      <c r="L15" s="404"/>
      <c r="M15" s="416" t="s">
        <v>988</v>
      </c>
      <c r="N15" s="417"/>
      <c r="O15" s="417"/>
      <c r="P15" s="417"/>
      <c r="Q15" s="417"/>
      <c r="R15" s="418"/>
      <c r="S15" s="367" t="str">
        <f>IF(Summary!$P$69="E","E","")</f>
        <v/>
      </c>
      <c r="T15" s="367" t="str">
        <f>IF(Summary!$Q$69="Y","R","")</f>
        <v/>
      </c>
      <c r="U15" s="360" t="str">
        <f>IF(COUNTIF(S13:S15,"E")=3,"C"," ")</f>
        <v xml:space="preserve"> </v>
      </c>
      <c r="W15" s="573" t="str">
        <f>'Fun Patches'!C16</f>
        <v>&lt;LIST PATCH HERE&gt;</v>
      </c>
      <c r="X15" s="365" t="str">
        <f>IF(Summary!$P$143="E","E","")</f>
        <v/>
      </c>
      <c r="Y15" s="365" t="str">
        <f>IF(Summary!$Q$143="Y","R","")</f>
        <v/>
      </c>
      <c r="AA15" s="336"/>
      <c r="AB15" s="337"/>
      <c r="AC15" s="338"/>
    </row>
    <row r="16" spans="2:29" ht="12.95" customHeight="1" thickBot="1">
      <c r="B16" s="404"/>
      <c r="C16" s="410" t="s">
        <v>469</v>
      </c>
      <c r="D16" s="366" t="str">
        <f>IF(Badges!$K$391="A","/","")</f>
        <v/>
      </c>
      <c r="E16" s="366" t="str">
        <f>IF(Badges!$K$395="A","/","")</f>
        <v/>
      </c>
      <c r="F16" s="366" t="str">
        <f>IF(Badges!$K$399="A","/","")</f>
        <v/>
      </c>
      <c r="G16" s="366" t="str">
        <f>IF(Badges!$K$403="A","/","")</f>
        <v/>
      </c>
      <c r="H16" s="366" t="str">
        <f>IF(Badges!$K$407="A","/","")</f>
        <v/>
      </c>
      <c r="I16" s="372" t="str">
        <f>IF(Summary!$P$20="E","E","")</f>
        <v/>
      </c>
      <c r="J16" s="372" t="str">
        <f>IF(Summary!$Q$20="Y","R","")</f>
        <v/>
      </c>
      <c r="K16" s="392" t="str">
        <f>IF(COUNT(S17:S20)=4,MAX(S17:S20),"")</f>
        <v/>
      </c>
      <c r="L16" s="406"/>
      <c r="M16" s="420" t="s">
        <v>1155</v>
      </c>
      <c r="N16" s="421"/>
      <c r="O16" s="421"/>
      <c r="P16" s="421"/>
      <c r="Q16" s="421"/>
      <c r="R16" s="422" t="s">
        <v>1189</v>
      </c>
      <c r="S16" s="363" t="str">
        <f>IF(Summary!$P$73="E","E","")</f>
        <v/>
      </c>
      <c r="T16" s="363" t="str">
        <f>IF(Summary!$Q$73="Y","R","")</f>
        <v/>
      </c>
      <c r="U16" s="360"/>
      <c r="W16" s="573" t="str">
        <f>'Fun Patches'!C17</f>
        <v>&lt;LIST PATCH HERE&gt;</v>
      </c>
      <c r="X16" s="365" t="str">
        <f>IF(Summary!$P$144="E","E","")</f>
        <v/>
      </c>
      <c r="Y16" s="365" t="str">
        <f>IF(Summary!$Q$144="Y","R","")</f>
        <v/>
      </c>
      <c r="AA16" s="336"/>
      <c r="AB16" s="337"/>
      <c r="AC16" s="338"/>
    </row>
    <row r="17" spans="2:29" ht="12.95" customHeight="1">
      <c r="B17" s="404"/>
      <c r="C17" s="415" t="s">
        <v>490</v>
      </c>
      <c r="D17" s="368" t="str">
        <f>IF(Badges!$K$414="A","/","")</f>
        <v/>
      </c>
      <c r="E17" s="368" t="str">
        <f>IF(Badges!$K$418="A","/","")</f>
        <v/>
      </c>
      <c r="F17" s="368" t="str">
        <f>IF(Badges!$K$422="A","/","")</f>
        <v/>
      </c>
      <c r="G17" s="368" t="str">
        <f>IF(Badges!$K$426="A","/","")</f>
        <v/>
      </c>
      <c r="H17" s="368" t="str">
        <f>IF(Badges!$K$430="A","/","")</f>
        <v/>
      </c>
      <c r="I17" s="362" t="str">
        <f>IF(Summary!$P$21="E","E","")</f>
        <v/>
      </c>
      <c r="J17" s="362" t="str">
        <f>IF(Summary!$Q$21="Y","R","")</f>
        <v/>
      </c>
      <c r="L17" s="404"/>
      <c r="M17" s="423" t="s">
        <v>1156</v>
      </c>
      <c r="N17" s="369" t="str">
        <f>IF(Badges!$K$542="A","/","")</f>
        <v/>
      </c>
      <c r="O17" s="369" t="str">
        <f>IF(Badges!$K$546="A","/","")</f>
        <v/>
      </c>
      <c r="P17" s="369" t="str">
        <f>IF(Badges!$K$550="A","/","")</f>
        <v/>
      </c>
      <c r="Q17" s="369" t="str">
        <f>IF(Badges!$K$554="A","/","")</f>
        <v/>
      </c>
      <c r="R17" s="369" t="str">
        <f>IF(Badges!$K$558="A","/","")</f>
        <v/>
      </c>
      <c r="S17" s="365" t="str">
        <f>IF(Summary!$P$27="E","E","")</f>
        <v/>
      </c>
      <c r="T17" s="365" t="str">
        <f>IF(Summary!$Q$27="Y","R","")</f>
        <v/>
      </c>
      <c r="U17" s="360"/>
      <c r="W17" s="573" t="str">
        <f>'Fun Patches'!C18</f>
        <v>&lt;LIST PATCH HERE&gt;</v>
      </c>
      <c r="X17" s="365" t="str">
        <f>IF(Summary!$P$145="E","E","")</f>
        <v/>
      </c>
      <c r="Y17" s="365" t="str">
        <f>IF(Summary!$Q$145="Y","R","")</f>
        <v/>
      </c>
      <c r="AA17" s="336"/>
      <c r="AB17" s="337"/>
      <c r="AC17" s="338"/>
    </row>
    <row r="18" spans="2:29" ht="12.95" customHeight="1" thickBot="1">
      <c r="B18" s="404"/>
      <c r="C18" s="419" t="s">
        <v>510</v>
      </c>
      <c r="D18" s="366" t="str">
        <f>IF(Badges!$K$437="A","/","")</f>
        <v/>
      </c>
      <c r="E18" s="366" t="str">
        <f>IF(Badges!$K$441="A","/","")</f>
        <v/>
      </c>
      <c r="F18" s="366" t="str">
        <f>IF(Badges!$K$445="A","/","")</f>
        <v/>
      </c>
      <c r="G18" s="366" t="str">
        <f>IF(Badges!$K$449="A","/","")</f>
        <v/>
      </c>
      <c r="H18" s="366" t="str">
        <f>IF(Badges!$K$453="A","/","")</f>
        <v/>
      </c>
      <c r="I18" s="372" t="str">
        <f>IF(Summary!$P$22="E","E","")</f>
        <v/>
      </c>
      <c r="J18" s="372" t="str">
        <f>IF(Summary!$Q$22="Y","R","")</f>
        <v/>
      </c>
      <c r="L18" s="404"/>
      <c r="M18" s="423" t="s">
        <v>1157</v>
      </c>
      <c r="N18" s="369" t="str">
        <f>IF(Badges!$K$815="A","/","")</f>
        <v/>
      </c>
      <c r="O18" s="369" t="str">
        <f>IF(Badges!$K$819="A","/","")</f>
        <v/>
      </c>
      <c r="P18" s="369" t="str">
        <f>IF(Badges!$K$823="A","/","")</f>
        <v/>
      </c>
      <c r="Q18" s="369" t="str">
        <f>IF(Badges!$K$827="A","/","")</f>
        <v/>
      </c>
      <c r="R18" s="369" t="str">
        <f>IF(Badges!$K$831="A","/","")</f>
        <v/>
      </c>
      <c r="S18" s="365" t="str">
        <f>IF(Summary!$P$40="E","E","")</f>
        <v/>
      </c>
      <c r="T18" s="365" t="str">
        <f>IF(Summary!$Q$40="Y","R","")</f>
        <v/>
      </c>
      <c r="U18" s="360"/>
      <c r="W18" s="573" t="str">
        <f>'Fun Patches'!C19</f>
        <v>&lt;LIST PATCH HERE&gt;</v>
      </c>
      <c r="X18" s="365" t="str">
        <f>IF(Summary!$P$146="E","E","")</f>
        <v/>
      </c>
      <c r="Y18" s="365" t="str">
        <f>IF(Summary!$Q$146="Y","R","")</f>
        <v/>
      </c>
      <c r="AA18" s="336"/>
      <c r="AB18" s="337"/>
      <c r="AC18" s="338"/>
    </row>
    <row r="19" spans="2:29" ht="12.95" customHeight="1">
      <c r="B19" s="404"/>
      <c r="C19" s="410" t="s">
        <v>531</v>
      </c>
      <c r="D19" s="368" t="str">
        <f>IF(Badges!$K$460="A","/","")</f>
        <v/>
      </c>
      <c r="E19" s="368" t="str">
        <f>IF(Badges!$K$464="A","/","")</f>
        <v/>
      </c>
      <c r="F19" s="368" t="str">
        <f>IF(Badges!$K$468="A","/","")</f>
        <v/>
      </c>
      <c r="G19" s="368" t="str">
        <f>IF(Badges!$K$472="A","/","")</f>
        <v/>
      </c>
      <c r="H19" s="368" t="str">
        <f>IF(Badges!$K$476="A","/","")</f>
        <v/>
      </c>
      <c r="I19" s="362" t="str">
        <f>IF(Summary!$P$23="E","E","")</f>
        <v/>
      </c>
      <c r="J19" s="362" t="str">
        <f>IF(Summary!$Q$23="Y","R","")</f>
        <v/>
      </c>
      <c r="L19" s="404"/>
      <c r="M19" s="411" t="s">
        <v>1158</v>
      </c>
      <c r="N19" s="369" t="str">
        <f>IF(Badges!$K$588="A","/","")</f>
        <v/>
      </c>
      <c r="O19" s="369" t="str">
        <f>IF(Badges!$K$592="A","/","")</f>
        <v/>
      </c>
      <c r="P19" s="369" t="str">
        <f>IF(Badges!$K$596="A","/","")</f>
        <v/>
      </c>
      <c r="Q19" s="369" t="str">
        <f>IF(Badges!$K$600="A","/","")</f>
        <v/>
      </c>
      <c r="R19" s="369" t="str">
        <f>IF(Badges!$K$604="A","/","")</f>
        <v/>
      </c>
      <c r="S19" s="365" t="str">
        <f>IF(Summary!$P$29="E","E","")</f>
        <v/>
      </c>
      <c r="T19" s="365" t="str">
        <f>IF(Summary!$Q$29="Y","R","")</f>
        <v/>
      </c>
      <c r="U19" s="360"/>
      <c r="W19" s="573" t="str">
        <f>'Fun Patches'!C20</f>
        <v>&lt;LIST PATCH HERE&gt;</v>
      </c>
      <c r="X19" s="365" t="str">
        <f>IF(Summary!$P$147="E","E","")</f>
        <v/>
      </c>
      <c r="Y19" s="365" t="str">
        <f>IF(Summary!$Q$147="Y","R","")</f>
        <v/>
      </c>
      <c r="AA19" s="336"/>
      <c r="AB19" s="337"/>
      <c r="AC19" s="338"/>
    </row>
    <row r="20" spans="2:29" ht="12.95" customHeight="1" thickBot="1">
      <c r="B20" s="404"/>
      <c r="C20" s="410" t="s">
        <v>563</v>
      </c>
      <c r="D20" s="369" t="str">
        <f>IF(Badges!$K$496="A","/","")</f>
        <v/>
      </c>
      <c r="E20" s="369" t="str">
        <f>IF(Badges!$K$500="A","/","")</f>
        <v/>
      </c>
      <c r="F20" s="369" t="str">
        <f>IF(Badges!$K$504="A","/","")</f>
        <v/>
      </c>
      <c r="G20" s="369" t="str">
        <f>IF(Badges!$K$508="A","/","")</f>
        <v/>
      </c>
      <c r="H20" s="369" t="str">
        <f>IF(Badges!$K$512="A","/","")</f>
        <v/>
      </c>
      <c r="I20" s="365" t="str">
        <f>IF(Summary!$P$25="E","E","")</f>
        <v/>
      </c>
      <c r="J20" s="365" t="str">
        <f>IF(Summary!$Q$25="Y","R","")</f>
        <v/>
      </c>
      <c r="L20" s="404"/>
      <c r="M20" s="416" t="s">
        <v>1159</v>
      </c>
      <c r="N20" s="417"/>
      <c r="O20" s="417"/>
      <c r="P20" s="417"/>
      <c r="Q20" s="417"/>
      <c r="R20" s="418"/>
      <c r="S20" s="367" t="str">
        <f>IF(Summary!$P$72="E","E","")</f>
        <v/>
      </c>
      <c r="T20" s="367" t="str">
        <f>IF(Summary!$Q$72="Y","R","")</f>
        <v/>
      </c>
      <c r="U20" s="360" t="str">
        <f>IF(COUNTIF(S17:S20,"E")=4,"C"," ")</f>
        <v xml:space="preserve"> </v>
      </c>
      <c r="W20" s="573" t="str">
        <f>'Fun Patches'!C21</f>
        <v>&lt;LIST PATCH HERE&gt;</v>
      </c>
      <c r="X20" s="365" t="str">
        <f>IF(Summary!$P$148="E","E","")</f>
        <v/>
      </c>
      <c r="Y20" s="365" t="str">
        <f>IF(Summary!$Q$148="Y","R","")</f>
        <v/>
      </c>
      <c r="AA20" s="336"/>
      <c r="AB20" s="337"/>
      <c r="AC20" s="338"/>
    </row>
    <row r="21" spans="2:29" ht="12.95" customHeight="1" thickBot="1">
      <c r="B21" s="404"/>
      <c r="C21" s="410" t="s">
        <v>584</v>
      </c>
      <c r="D21" s="366" t="str">
        <f>IF(Badges!$K$519="A","/","")</f>
        <v/>
      </c>
      <c r="E21" s="366" t="str">
        <f>IF(Badges!$K$523="A","/","")</f>
        <v/>
      </c>
      <c r="F21" s="366" t="str">
        <f>IF(Badges!$K$527="A","/","")</f>
        <v/>
      </c>
      <c r="G21" s="366" t="str">
        <f>IF(Badges!$K$531="A","/","")</f>
        <v/>
      </c>
      <c r="H21" s="366" t="str">
        <f>IF(Badges!$K$535="A","/","")</f>
        <v/>
      </c>
      <c r="I21" s="372" t="str">
        <f>IF(Summary!$P$26="E","E","")</f>
        <v/>
      </c>
      <c r="J21" s="372" t="str">
        <f>IF(Summary!$Q$26="Y","R","")</f>
        <v/>
      </c>
      <c r="K21" s="392" t="str">
        <f>IF(COUNT(S22:S23)=2,MAX(S22:S23),"")</f>
        <v/>
      </c>
      <c r="L21" s="406"/>
      <c r="M21" s="420" t="s">
        <v>995</v>
      </c>
      <c r="N21" s="421"/>
      <c r="O21" s="421"/>
      <c r="P21" s="421"/>
      <c r="Q21" s="421"/>
      <c r="R21" s="422" t="s">
        <v>1189</v>
      </c>
      <c r="S21" s="363" t="str">
        <f>IF(Summary!$P$77="E","E","")</f>
        <v/>
      </c>
      <c r="T21" s="363" t="str">
        <f>IF(Summary!$Q$77="Y","R","")</f>
        <v/>
      </c>
      <c r="U21" s="360"/>
      <c r="W21" s="573" t="str">
        <f>'Fun Patches'!C22</f>
        <v>&lt;LIST PATCH HERE&gt;</v>
      </c>
      <c r="X21" s="365" t="str">
        <f>IF(Summary!$P$149="E","E","")</f>
        <v/>
      </c>
      <c r="Y21" s="365" t="str">
        <f>IF(Summary!$Q$149="Y","R","")</f>
        <v/>
      </c>
      <c r="AA21" s="336"/>
      <c r="AB21" s="337"/>
      <c r="AC21" s="338"/>
    </row>
    <row r="22" spans="2:29" ht="12.95" customHeight="1">
      <c r="B22" s="404"/>
      <c r="C22" s="415" t="s">
        <v>626</v>
      </c>
      <c r="D22" s="368" t="str">
        <f>IF(Badges!$K$565="A","/","")</f>
        <v/>
      </c>
      <c r="E22" s="368" t="str">
        <f>IF(Badges!$K$569="A","/","")</f>
        <v/>
      </c>
      <c r="F22" s="368" t="str">
        <f>IF(Badges!$K$573="A","/","")</f>
        <v/>
      </c>
      <c r="G22" s="368" t="str">
        <f>IF(Badges!$K$577="A","/","")</f>
        <v/>
      </c>
      <c r="H22" s="368" t="str">
        <f>IF(Badges!$K$581="A","/","")</f>
        <v/>
      </c>
      <c r="I22" s="362" t="str">
        <f>IF(Summary!$P$28="E","E","")</f>
        <v/>
      </c>
      <c r="J22" s="362" t="str">
        <f>IF(Summary!$Q$28="Y","R","")</f>
        <v/>
      </c>
      <c r="L22" s="404"/>
      <c r="M22" s="411" t="s">
        <v>995</v>
      </c>
      <c r="N22" s="412"/>
      <c r="O22" s="412"/>
      <c r="P22" s="412"/>
      <c r="Q22" s="412"/>
      <c r="R22" s="413"/>
      <c r="S22" s="365" t="str">
        <f>IF(Summary!$P$75="E","E","")</f>
        <v/>
      </c>
      <c r="T22" s="365" t="str">
        <f>IF(Summary!$Q$75="Y","R","")</f>
        <v/>
      </c>
      <c r="U22" s="360" t="str">
        <f>IF(COUNTIF(S22:S23,"E")=2,"C"," ")</f>
        <v xml:space="preserve"> </v>
      </c>
      <c r="W22" s="573" t="str">
        <f>'Fun Patches'!C23</f>
        <v>&lt;LIST PATCH HERE&gt;</v>
      </c>
      <c r="X22" s="365" t="str">
        <f>IF(Summary!$P$150="E","E","")</f>
        <v/>
      </c>
      <c r="Y22" s="365" t="str">
        <f>IF(Summary!$Q$150="Y","R","")</f>
        <v/>
      </c>
      <c r="AA22" s="336"/>
      <c r="AB22" s="337"/>
      <c r="AC22" s="338"/>
    </row>
    <row r="23" spans="2:29" ht="12.95" customHeight="1" thickBot="1">
      <c r="B23" s="404"/>
      <c r="C23" s="419" t="s">
        <v>668</v>
      </c>
      <c r="D23" s="366" t="str">
        <f>IF(Badges!$K$611="A","/","")</f>
        <v/>
      </c>
      <c r="E23" s="366" t="str">
        <f>IF(Badges!$K$615="A","/","")</f>
        <v/>
      </c>
      <c r="F23" s="366" t="str">
        <f>IF(Badges!$K$619="A","/","")</f>
        <v/>
      </c>
      <c r="G23" s="366" t="str">
        <f>IF(Badges!$K$623="A","/","")</f>
        <v/>
      </c>
      <c r="H23" s="366" t="str">
        <f>IF(Badges!$K$627="A","/","")</f>
        <v/>
      </c>
      <c r="I23" s="372" t="str">
        <f>IF(Summary!$P$30="E","E","")</f>
        <v/>
      </c>
      <c r="J23" s="372" t="str">
        <f>IF(Summary!$Q$30="Y","R","")</f>
        <v/>
      </c>
      <c r="L23" s="404"/>
      <c r="M23" s="416" t="s">
        <v>1159</v>
      </c>
      <c r="N23" s="417"/>
      <c r="O23" s="417"/>
      <c r="P23" s="417"/>
      <c r="Q23" s="417"/>
      <c r="R23" s="418"/>
      <c r="S23" s="367" t="str">
        <f>IF(Summary!$P$76="E","E","")</f>
        <v/>
      </c>
      <c r="T23" s="367" t="str">
        <f>IF(Summary!$Q$76="Y","R","")</f>
        <v/>
      </c>
      <c r="U23" s="360" t="str">
        <f>IF(COUNTIF(S25:S26,"E")=2,"C"," ")</f>
        <v xml:space="preserve"> </v>
      </c>
      <c r="W23" s="573" t="str">
        <f>'Fun Patches'!C24</f>
        <v>&lt;LIST PATCH HERE&gt;</v>
      </c>
      <c r="X23" s="365" t="str">
        <f>IF(Summary!$P$151="E","E","")</f>
        <v/>
      </c>
      <c r="Y23" s="365" t="str">
        <f>IF(Summary!$Q$151="Y","R","")</f>
        <v/>
      </c>
      <c r="AA23" s="336"/>
      <c r="AB23" s="337"/>
      <c r="AC23" s="338"/>
    </row>
    <row r="24" spans="2:29" ht="12.95" customHeight="1">
      <c r="B24" s="404"/>
      <c r="C24" s="410" t="s">
        <v>689</v>
      </c>
      <c r="D24" s="368" t="str">
        <f>IF(Badges!$K$634="A","/","")</f>
        <v/>
      </c>
      <c r="E24" s="368" t="str">
        <f>IF(Badges!$K$638="A","/","")</f>
        <v/>
      </c>
      <c r="F24" s="368" t="str">
        <f>IF(Badges!$K$642="A","/","")</f>
        <v/>
      </c>
      <c r="G24" s="368" t="str">
        <f>IF(Badges!$K$646="A","/","")</f>
        <v/>
      </c>
      <c r="H24" s="368" t="str">
        <f>IF(Badges!$K$650="A","/","")</f>
        <v/>
      </c>
      <c r="I24" s="362" t="str">
        <f>IF(Summary!$P$31="E","E","")</f>
        <v/>
      </c>
      <c r="J24" s="362" t="str">
        <f>IF(Summary!$Q$31="Y","R","")</f>
        <v/>
      </c>
      <c r="K24" s="392" t="str">
        <f>IF(COUNT(S25:S26)=2,MAX(S25:S26),"")</f>
        <v/>
      </c>
      <c r="L24" s="406"/>
      <c r="M24" s="407" t="s">
        <v>1003</v>
      </c>
      <c r="N24" s="408"/>
      <c r="O24" s="408"/>
      <c r="P24" s="408"/>
      <c r="Q24" s="408"/>
      <c r="R24" s="422" t="s">
        <v>1189</v>
      </c>
      <c r="S24" s="363" t="str">
        <f>IF(Summary!$P$80="E","E","")</f>
        <v/>
      </c>
      <c r="T24" s="363" t="str">
        <f>IF(Summary!$Q$80="Y","R","")</f>
        <v/>
      </c>
      <c r="U24" s="360" t="str">
        <f>IF(COUNTIF(S28:S29,"E")=2,"C"," ")</f>
        <v xml:space="preserve"> </v>
      </c>
      <c r="W24" s="573" t="str">
        <f>'Fun Patches'!C25</f>
        <v>&lt;LIST PATCH HERE&gt;</v>
      </c>
      <c r="X24" s="365" t="str">
        <f>IF(Summary!$P$152="E","E","")</f>
        <v/>
      </c>
      <c r="Y24" s="365" t="str">
        <f>IF(Summary!$Q$152="Y","R","")</f>
        <v/>
      </c>
      <c r="AA24" s="336"/>
      <c r="AB24" s="337"/>
      <c r="AC24" s="338"/>
    </row>
    <row r="25" spans="2:29" ht="12.95" customHeight="1">
      <c r="B25" s="404"/>
      <c r="C25" s="410" t="s">
        <v>710</v>
      </c>
      <c r="D25" s="369" t="str">
        <f>IF(Badges!$K$657="A","/","")</f>
        <v/>
      </c>
      <c r="E25" s="369" t="str">
        <f>IF(Badges!$K$661="A","/","")</f>
        <v/>
      </c>
      <c r="F25" s="369" t="str">
        <f>IF(Badges!$K$665="A","/","")</f>
        <v/>
      </c>
      <c r="G25" s="369" t="str">
        <f>IF(Badges!$K$669="A","/","")</f>
        <v/>
      </c>
      <c r="H25" s="369" t="str">
        <f>IF(Badges!$K$673="A","/","")</f>
        <v/>
      </c>
      <c r="I25" s="365" t="str">
        <f>IF(Summary!$P$32="E","E","")</f>
        <v/>
      </c>
      <c r="J25" s="365" t="str">
        <f>IF(Summary!$Q$32="Y","R","")</f>
        <v/>
      </c>
      <c r="L25" s="404"/>
      <c r="M25" s="411" t="s">
        <v>1003</v>
      </c>
      <c r="N25" s="412"/>
      <c r="O25" s="412"/>
      <c r="P25" s="412"/>
      <c r="Q25" s="412"/>
      <c r="R25" s="413"/>
      <c r="S25" s="365" t="str">
        <f>IF(Summary!$P$78="E","E","")</f>
        <v/>
      </c>
      <c r="T25" s="365" t="str">
        <f>IF(Summary!$Q$78="Y","R","")</f>
        <v/>
      </c>
      <c r="U25" s="716" t="s">
        <v>1197</v>
      </c>
      <c r="W25" s="573" t="str">
        <f>'Fun Patches'!C26</f>
        <v>&lt;LIST PATCH HERE&gt;</v>
      </c>
      <c r="X25" s="365" t="str">
        <f>IF(Summary!$P$153="E","E","")</f>
        <v/>
      </c>
      <c r="Y25" s="365" t="str">
        <f>IF(Summary!$Q$153="Y","R","")</f>
        <v/>
      </c>
      <c r="AA25" s="336"/>
      <c r="AB25" s="337"/>
      <c r="AC25" s="338"/>
    </row>
    <row r="26" spans="2:29" ht="12.95" customHeight="1" thickBot="1">
      <c r="B26" s="404"/>
      <c r="C26" s="410" t="s">
        <v>1193</v>
      </c>
      <c r="D26" s="366" t="str">
        <f>IF(Badges!$K$161="A","/","")</f>
        <v/>
      </c>
      <c r="E26" s="366" t="str">
        <f>IF(Badges!$K$165="A","/","")</f>
        <v/>
      </c>
      <c r="F26" s="366" t="str">
        <f>IF(Badges!$K$169="A","/","")</f>
        <v/>
      </c>
      <c r="G26" s="366" t="str">
        <f>IF(Badges!$K$173="A","/","")</f>
        <v/>
      </c>
      <c r="H26" s="366" t="str">
        <f>IF(Badges!$K$177="A","/","")</f>
        <v/>
      </c>
      <c r="I26" s="372" t="str">
        <f>IF(Summary!$P$10="E","E","")</f>
        <v/>
      </c>
      <c r="J26" s="372" t="str">
        <f>IF(Summary!$Q$10="Y","R","")</f>
        <v/>
      </c>
      <c r="L26" s="404"/>
      <c r="M26" s="416" t="s">
        <v>1159</v>
      </c>
      <c r="N26" s="417"/>
      <c r="O26" s="417"/>
      <c r="P26" s="417"/>
      <c r="Q26" s="417"/>
      <c r="R26" s="418"/>
      <c r="S26" s="367" t="str">
        <f>IF(Summary!$P$79="E","E","")</f>
        <v/>
      </c>
      <c r="T26" s="367" t="str">
        <f>IF(Summary!$Q$79="Y","R","")</f>
        <v/>
      </c>
      <c r="U26" s="716"/>
      <c r="W26" s="573" t="str">
        <f>'Fun Patches'!C27</f>
        <v>&lt;LIST PATCH HERE&gt;</v>
      </c>
      <c r="X26" s="365" t="str">
        <f>IF(Summary!$P$154="E","E","")</f>
        <v/>
      </c>
      <c r="Y26" s="365" t="str">
        <f>IF(Summary!$Q$154="Y","R","")</f>
        <v/>
      </c>
      <c r="AA26" s="336"/>
      <c r="AB26" s="337"/>
      <c r="AC26" s="338"/>
    </row>
    <row r="27" spans="2:29" ht="12.95" customHeight="1">
      <c r="B27" s="404"/>
      <c r="C27" s="415" t="s">
        <v>1194</v>
      </c>
      <c r="D27" s="368" t="str">
        <f>IF(Badges!$K$680="A","/","")</f>
        <v/>
      </c>
      <c r="E27" s="368" t="str">
        <f>IF(Badges!$K$684="A","/","")</f>
        <v/>
      </c>
      <c r="F27" s="368" t="str">
        <f>IF(Badges!$K$688="A","/","")</f>
        <v/>
      </c>
      <c r="G27" s="368" t="str">
        <f>IF(Badges!$K$692="A","/","")</f>
        <v/>
      </c>
      <c r="H27" s="368" t="str">
        <f>IF(Badges!$K$696="A","/","")</f>
        <v/>
      </c>
      <c r="I27" s="362" t="str">
        <f>IF(Summary!$P$33="E","E","")</f>
        <v/>
      </c>
      <c r="J27" s="362" t="str">
        <f>IF(Summary!$Q$33="Y","R","")</f>
        <v/>
      </c>
      <c r="K27" s="392" t="str">
        <f>IF(COUNT(S28:S29)=2,MAX(S28:S29),"")</f>
        <v/>
      </c>
      <c r="L27" s="406"/>
      <c r="M27" s="407" t="s">
        <v>1009</v>
      </c>
      <c r="N27" s="408"/>
      <c r="O27" s="408"/>
      <c r="P27" s="408"/>
      <c r="Q27" s="408"/>
      <c r="R27" s="422" t="s">
        <v>1189</v>
      </c>
      <c r="S27" s="363" t="str">
        <f>IF(Summary!$P$83="E","E","")</f>
        <v/>
      </c>
      <c r="T27" s="363" t="str">
        <f>IF(Summary!$Q$83="Y","R","")</f>
        <v/>
      </c>
      <c r="U27" s="716"/>
      <c r="W27" s="573" t="str">
        <f>'Fun Patches'!C28</f>
        <v>&lt;LIST PATCH HERE&gt;</v>
      </c>
      <c r="X27" s="365" t="str">
        <f>IF(Summary!$P$155="E","E","")</f>
        <v/>
      </c>
      <c r="Y27" s="365" t="str">
        <f>IF(Summary!$Q$155="Y","R","")</f>
        <v/>
      </c>
      <c r="AA27" s="336"/>
      <c r="AB27" s="337"/>
      <c r="AC27" s="338"/>
    </row>
    <row r="28" spans="2:29" ht="12.95" customHeight="1" thickBot="1">
      <c r="B28" s="404"/>
      <c r="C28" s="419" t="s">
        <v>730</v>
      </c>
      <c r="D28" s="366" t="str">
        <f>IF(Badges!$K$703="A","/","")</f>
        <v/>
      </c>
      <c r="E28" s="366" t="str">
        <f>IF(Badges!$K$707="A","/","")</f>
        <v/>
      </c>
      <c r="F28" s="366" t="str">
        <f>IF(Badges!$K$711="A","/","")</f>
        <v/>
      </c>
      <c r="G28" s="366" t="str">
        <f>IF(Badges!$K$715="A","/","")</f>
        <v/>
      </c>
      <c r="H28" s="366" t="str">
        <f>IF(Badges!$K$719="A","/","")</f>
        <v/>
      </c>
      <c r="I28" s="372" t="str">
        <f>IF(Summary!$P$34="E","E","")</f>
        <v/>
      </c>
      <c r="J28" s="372" t="str">
        <f>IF(Summary!$Q$34="Y","R","")</f>
        <v/>
      </c>
      <c r="L28" s="404"/>
      <c r="M28" s="411" t="s">
        <v>1009</v>
      </c>
      <c r="N28" s="412"/>
      <c r="O28" s="412"/>
      <c r="P28" s="412"/>
      <c r="Q28" s="412"/>
      <c r="R28" s="413"/>
      <c r="S28" s="365" t="str">
        <f>IF(Summary!$P$81="E","E","")</f>
        <v/>
      </c>
      <c r="T28" s="365" t="str">
        <f>IF(Summary!$Q$81="Y","R","")</f>
        <v/>
      </c>
      <c r="U28" s="716"/>
      <c r="W28" s="573" t="str">
        <f>'Fun Patches'!C29</f>
        <v>&lt;LIST PATCH HERE&gt;</v>
      </c>
      <c r="X28" s="365" t="str">
        <f>IF(Summary!$P$156="E","E","")</f>
        <v/>
      </c>
      <c r="Y28" s="365" t="str">
        <f>IF(Summary!$Q$156="Y","R","")</f>
        <v/>
      </c>
      <c r="AA28" s="336"/>
      <c r="AB28" s="337"/>
      <c r="AC28" s="338"/>
    </row>
    <row r="29" spans="2:29" ht="12.95" customHeight="1" thickBot="1">
      <c r="B29" s="404"/>
      <c r="C29" s="410" t="s">
        <v>751</v>
      </c>
      <c r="D29" s="368" t="str">
        <f>IF(Badges!$K$726="A","/","")</f>
        <v/>
      </c>
      <c r="E29" s="368" t="str">
        <f>IF(Badges!$K$730="A","/","")</f>
        <v/>
      </c>
      <c r="F29" s="368" t="str">
        <f>IF(Badges!$K$734="A","/","")</f>
        <v/>
      </c>
      <c r="G29" s="368" t="str">
        <f>IF(Badges!$K$738="A","/","")</f>
        <v/>
      </c>
      <c r="H29" s="368" t="str">
        <f>IF(Badges!$K$742="A","/","")</f>
        <v/>
      </c>
      <c r="I29" s="363" t="str">
        <f>IF(Summary!$P$35="E","E","")</f>
        <v/>
      </c>
      <c r="J29" s="362" t="str">
        <f>IF(Summary!$Q$35="Y","R","")</f>
        <v/>
      </c>
      <c r="L29" s="404"/>
      <c r="M29" s="424" t="s">
        <v>1159</v>
      </c>
      <c r="N29" s="425"/>
      <c r="O29" s="425"/>
      <c r="P29" s="425"/>
      <c r="Q29" s="425"/>
      <c r="R29" s="426"/>
      <c r="S29" s="367" t="str">
        <f>IF(Summary!$P$82="E","E","")</f>
        <v/>
      </c>
      <c r="T29" s="367" t="str">
        <f>IF(Summary!$Q$82="Y","R","")</f>
        <v/>
      </c>
      <c r="U29" s="716"/>
      <c r="W29" s="573" t="str">
        <f>'Fun Patches'!C30</f>
        <v>&lt;LIST PATCH HERE&gt;</v>
      </c>
      <c r="X29" s="365" t="str">
        <f>IF(Summary!$P$157="E","E","")</f>
        <v/>
      </c>
      <c r="Y29" s="365" t="str">
        <f>IF(Summary!$Q$157="Y","R","")</f>
        <v/>
      </c>
      <c r="AA29" s="336"/>
      <c r="AB29" s="337"/>
      <c r="AC29" s="338"/>
    </row>
    <row r="30" spans="2:29" ht="12.95" customHeight="1">
      <c r="B30" s="404"/>
      <c r="C30" s="410" t="s">
        <v>772</v>
      </c>
      <c r="D30" s="369" t="str">
        <f>IF(Badges!$K$745="C","/","")</f>
        <v/>
      </c>
      <c r="E30" s="369" t="str">
        <f>IF(Badges!$K$746="C","/","")</f>
        <v/>
      </c>
      <c r="F30" s="369" t="str">
        <f>IF(Badges!$K$747="C","/","")</f>
        <v/>
      </c>
      <c r="G30" s="369" t="str">
        <f>IF(Badges!$K$748="C","/","")</f>
        <v/>
      </c>
      <c r="H30" s="369" t="str">
        <f>IF(Badges!$K$749="C","/","")</f>
        <v/>
      </c>
      <c r="I30" s="365" t="str">
        <f>IF(Summary!$P$36="E","E","")</f>
        <v/>
      </c>
      <c r="J30" s="365" t="str">
        <f>IF(Summary!$Q$36="Y","R","")</f>
        <v/>
      </c>
      <c r="L30" s="495"/>
      <c r="M30" s="495"/>
      <c r="N30" s="496"/>
      <c r="O30" s="496"/>
      <c r="P30" s="496"/>
      <c r="Q30" s="496"/>
      <c r="R30" s="496"/>
      <c r="S30" s="571"/>
      <c r="T30" s="571"/>
      <c r="U30" s="716"/>
      <c r="W30" s="573" t="str">
        <f>'Fun Patches'!C31</f>
        <v>&lt;LIST PATCH HERE&gt;</v>
      </c>
      <c r="X30" s="365" t="str">
        <f>IF(Summary!$P$158="E","E","")</f>
        <v/>
      </c>
      <c r="Y30" s="365" t="str">
        <f>IF(Summary!$Q$158="Y","R","")</f>
        <v/>
      </c>
      <c r="AA30" s="336"/>
      <c r="AB30" s="337"/>
      <c r="AC30" s="338"/>
    </row>
    <row r="31" spans="2:29" ht="12.95" customHeight="1" thickBot="1">
      <c r="B31" s="404"/>
      <c r="C31" s="414" t="s">
        <v>1195</v>
      </c>
      <c r="D31" s="366" t="str">
        <f>IF(Badges!$K$769="A","/","")</f>
        <v/>
      </c>
      <c r="E31" s="366" t="str">
        <f>IF(Badges!$K$773="A","/","")</f>
        <v/>
      </c>
      <c r="F31" s="366" t="str">
        <f>IF(Badges!$K$777="A","/","")</f>
        <v/>
      </c>
      <c r="G31" s="366" t="str">
        <f>IF(Badges!$K$781="A","/","")</f>
        <v/>
      </c>
      <c r="H31" s="366" t="str">
        <f>IF(Badges!$K$785="A","/","")</f>
        <v/>
      </c>
      <c r="I31" s="372" t="str">
        <f>IF(Summary!$P$38="E","E","")</f>
        <v/>
      </c>
      <c r="J31" s="372" t="str">
        <f>IF(Summary!$Q$38="Y","R","")</f>
        <v/>
      </c>
      <c r="N31" s="401"/>
      <c r="O31" s="401"/>
      <c r="P31" s="401"/>
      <c r="Q31" s="401"/>
      <c r="R31" s="401"/>
      <c r="U31" s="716"/>
      <c r="W31" s="573" t="str">
        <f>'Fun Patches'!C32</f>
        <v>&lt;LIST PATCH HERE&gt;</v>
      </c>
      <c r="X31" s="365" t="str">
        <f>IF(Summary!$P$159="E","E","")</f>
        <v/>
      </c>
      <c r="Y31" s="365" t="str">
        <f>IF(Summary!$Q$159="Y","R","")</f>
        <v/>
      </c>
      <c r="AA31" s="336"/>
      <c r="AB31" s="337"/>
      <c r="AC31" s="338"/>
    </row>
    <row r="32" spans="2:29" ht="12.95" customHeight="1">
      <c r="B32" s="404"/>
      <c r="C32" s="415" t="s">
        <v>1196</v>
      </c>
      <c r="D32" s="368" t="str">
        <f>IF(Badges!$K$792="A","/","")</f>
        <v/>
      </c>
      <c r="E32" s="368" t="str">
        <f>IF(Badges!$K$796="A","/","")</f>
        <v/>
      </c>
      <c r="F32" s="368" t="str">
        <f>IF(Badges!$K$800="A","/","")</f>
        <v/>
      </c>
      <c r="G32" s="368" t="str">
        <f>IF(Badges!$K$804="A","/","")</f>
        <v/>
      </c>
      <c r="H32" s="368" t="str">
        <f>IF(Badges!$K$808="A","/","")</f>
        <v/>
      </c>
      <c r="I32" s="362" t="str">
        <f>IF(Summary!$P$39="E","E","")</f>
        <v/>
      </c>
      <c r="J32" s="362" t="str">
        <f>IF(Summary!$Q$39="Y","R","")</f>
        <v/>
      </c>
      <c r="L32" s="404"/>
      <c r="M32" s="405" t="s">
        <v>216</v>
      </c>
      <c r="N32" s="361" t="str">
        <f>IF(Badges!$K$102="A","/","")</f>
        <v/>
      </c>
      <c r="O32" s="361" t="str">
        <f>IF(Badges!$K$106="A","/","")</f>
        <v/>
      </c>
      <c r="P32" s="361" t="str">
        <f>IF(Badges!$K$110="A","/","")</f>
        <v/>
      </c>
      <c r="Q32" s="361" t="str">
        <f>IF(Badges!$K$114="A","/","")</f>
        <v/>
      </c>
      <c r="R32" s="361" t="str">
        <f>IF(Badges!$K$118="A","/","")</f>
        <v/>
      </c>
      <c r="S32" s="370" t="str">
        <f>IF(Summary!$P$7="E","E","")</f>
        <v/>
      </c>
      <c r="T32" s="370" t="str">
        <f>IF(Summary!$Q$7="Y","R","")</f>
        <v/>
      </c>
      <c r="U32" s="716"/>
      <c r="W32" s="573" t="str">
        <f>'Fun Patches'!C33</f>
        <v>&lt;LIST PATCH HERE&gt;</v>
      </c>
      <c r="X32" s="365" t="str">
        <f>IF(Summary!$P$160="E","E","")</f>
        <v/>
      </c>
      <c r="Y32" s="365" t="str">
        <f>IF(Summary!$Q$160="Y","R","")</f>
        <v/>
      </c>
      <c r="AA32" s="336"/>
      <c r="AB32" s="337"/>
      <c r="AC32" s="338"/>
    </row>
    <row r="33" spans="2:29" ht="12.95" customHeight="1" thickBot="1">
      <c r="B33" s="404"/>
      <c r="C33" s="419" t="s">
        <v>818</v>
      </c>
      <c r="D33" s="366" t="str">
        <f>IF(Badges!$K$838="A","/","")</f>
        <v/>
      </c>
      <c r="E33" s="366" t="str">
        <f>IF(Badges!$K$842="A","/","")</f>
        <v/>
      </c>
      <c r="F33" s="366" t="str">
        <f>IF(Badges!$K$846="A","/","")</f>
        <v/>
      </c>
      <c r="G33" s="366" t="str">
        <f>IF(Badges!$K$850="A","/","")</f>
        <v/>
      </c>
      <c r="H33" s="366" t="str">
        <f>IF(Badges!$K$854="A","/","")</f>
        <v/>
      </c>
      <c r="I33" s="372" t="str">
        <f>IF(Summary!$P$41="E","E","")</f>
        <v/>
      </c>
      <c r="J33" s="372" t="str">
        <f>IF(Summary!$Q$41="Y","R","")</f>
        <v/>
      </c>
      <c r="L33" s="404"/>
      <c r="M33" s="410" t="s">
        <v>302</v>
      </c>
      <c r="N33" s="364" t="str">
        <f>IF(Badges!$K$207="A","/","")</f>
        <v/>
      </c>
      <c r="O33" s="364" t="str">
        <f>IF(Badges!$K$211="A","/","")</f>
        <v/>
      </c>
      <c r="P33" s="364" t="str">
        <f>IF(Badges!$K$215="A","/","")</f>
        <v/>
      </c>
      <c r="Q33" s="364" t="str">
        <f>IF(Badges!$K$219="A","/","")</f>
        <v/>
      </c>
      <c r="R33" s="364" t="str">
        <f>IF(Badges!$G$223="A","/","")</f>
        <v/>
      </c>
      <c r="S33" s="370" t="str">
        <f>IF(Summary!$P$12="E","E","")</f>
        <v/>
      </c>
      <c r="T33" s="370" t="str">
        <f>IF(Summary!$Q$12="Y","R","")</f>
        <v/>
      </c>
      <c r="U33" s="716"/>
      <c r="W33" s="573" t="str">
        <f>'Fun Patches'!C34</f>
        <v>&lt;LIST PATCH HERE&gt;</v>
      </c>
      <c r="X33" s="365" t="str">
        <f>IF(Summary!$P$161="E","E","")</f>
        <v/>
      </c>
      <c r="Y33" s="365" t="str">
        <f>IF(Summary!$Q$161="Y","R","")</f>
        <v/>
      </c>
      <c r="AA33" s="336"/>
      <c r="AB33" s="337"/>
      <c r="AC33" s="338"/>
    </row>
    <row r="34" spans="2:29" ht="12.95" customHeight="1" thickBot="1">
      <c r="B34" s="404"/>
      <c r="C34" s="414" t="s">
        <v>838</v>
      </c>
      <c r="D34" s="439" t="str">
        <f>IF(Badges!$K$861="A","/","")</f>
        <v/>
      </c>
      <c r="E34" s="439" t="str">
        <f>IF(Badges!$K$865="A","/","")</f>
        <v/>
      </c>
      <c r="F34" s="439" t="str">
        <f>IF(Badges!$K$869="A","/","")</f>
        <v/>
      </c>
      <c r="G34" s="439" t="str">
        <f>IF(Badges!$K$873="A","/","")</f>
        <v/>
      </c>
      <c r="H34" s="439" t="str">
        <f>IF(Badges!$K$877="A","/","")</f>
        <v/>
      </c>
      <c r="I34" s="362" t="str">
        <f>IF(Summary!$P$42="E","E","")</f>
        <v/>
      </c>
      <c r="J34" s="362" t="str">
        <f>IF(Summary!$Q$42="Y","R","")</f>
        <v/>
      </c>
      <c r="L34" s="404"/>
      <c r="M34" s="419" t="s">
        <v>448</v>
      </c>
      <c r="N34" s="359" t="str">
        <f>IF(Badges!$K$368="A","/","")</f>
        <v/>
      </c>
      <c r="O34" s="359" t="str">
        <f>IF(Badges!$K$372="A","/","")</f>
        <v/>
      </c>
      <c r="P34" s="359" t="str">
        <f>IF(Badges!$K$376="A","/","")</f>
        <v/>
      </c>
      <c r="Q34" s="359" t="str">
        <f>IF(Badges!$K$380="A","/","")</f>
        <v/>
      </c>
      <c r="R34" s="359" t="str">
        <f>IF(Badges!$K$384="A","/","")</f>
        <v/>
      </c>
      <c r="S34" s="367" t="str">
        <f>IF(Summary!$P$19="E","E","")</f>
        <v/>
      </c>
      <c r="T34" s="367" t="str">
        <f>IF(Summary!$Q$19="Y","R","")</f>
        <v/>
      </c>
      <c r="U34" s="716"/>
      <c r="W34" s="573" t="str">
        <f>'Fun Patches'!C35</f>
        <v>&lt;LIST PATCH HERE&gt;</v>
      </c>
      <c r="X34" s="365" t="str">
        <f>IF(Summary!$P$162="E","E","")</f>
        <v/>
      </c>
      <c r="Y34" s="365" t="str">
        <f>IF(Summary!$Q$162="Y","R","")</f>
        <v/>
      </c>
      <c r="AA34" s="336"/>
      <c r="AB34" s="337"/>
      <c r="AC34" s="338"/>
    </row>
    <row r="35" spans="2:29" ht="12.95" customHeight="1">
      <c r="L35" s="404"/>
      <c r="M35" s="430" t="s">
        <v>249</v>
      </c>
      <c r="N35" s="361" t="str">
        <f>IF(Badges!$K$146="A","/","")</f>
        <v/>
      </c>
      <c r="O35" s="361" t="str">
        <f>IF(Badges!$K$148="A","/","")</f>
        <v/>
      </c>
      <c r="P35" s="361" t="str">
        <f>IF(Badges!$K$150="A","/","")</f>
        <v/>
      </c>
      <c r="Q35" s="361" t="str">
        <f>IF(Badges!$K$152="A","/","")</f>
        <v/>
      </c>
      <c r="R35" s="361" t="str">
        <f>IF(Badges!$K$154="A","/","")</f>
        <v/>
      </c>
      <c r="S35" s="370" t="str">
        <f>IF(Summary!$P$9="E","E","")</f>
        <v/>
      </c>
      <c r="T35" s="370" t="str">
        <f>IF(Summary!$Q$9="Y","R","")</f>
        <v/>
      </c>
      <c r="U35" s="716"/>
      <c r="W35" s="573" t="str">
        <f>'Fun Patches'!C36</f>
        <v>&lt;LIST PATCH HERE&gt;</v>
      </c>
      <c r="X35" s="365" t="str">
        <f>IF(Summary!$P$163="E","E","")</f>
        <v/>
      </c>
      <c r="Y35" s="365" t="str">
        <f>IF(Summary!$Q$163="Y","R","")</f>
        <v/>
      </c>
      <c r="AA35" s="336"/>
      <c r="AB35" s="337"/>
      <c r="AC35" s="338"/>
    </row>
    <row r="36" spans="2:29" ht="12.95" customHeight="1">
      <c r="L36" s="404"/>
      <c r="M36" s="423" t="s">
        <v>552</v>
      </c>
      <c r="N36" s="364" t="str">
        <f>IF(Badges!$K$481="A","/","")</f>
        <v/>
      </c>
      <c r="O36" s="364" t="str">
        <f>IF(Badges!$K$483="A","/","")</f>
        <v/>
      </c>
      <c r="P36" s="364" t="str">
        <f>IF(Badges!$K$485="A","/","")</f>
        <v/>
      </c>
      <c r="Q36" s="364" t="str">
        <f>IF(Badges!$K$487="A","/","")</f>
        <v/>
      </c>
      <c r="R36" s="364" t="str">
        <f>IF(Badges!$K$489="A","/","")</f>
        <v/>
      </c>
      <c r="S36" s="370" t="str">
        <f>IF(Summary!$P$24="E","E","")</f>
        <v/>
      </c>
      <c r="T36" s="370" t="str">
        <f>IF(Summary!$Q$24="Y","R","")</f>
        <v/>
      </c>
      <c r="U36" s="716"/>
      <c r="W36" s="573" t="str">
        <f>'Fun Patches'!C37</f>
        <v>&lt;LIST PATCH HERE&gt;</v>
      </c>
      <c r="X36" s="365" t="str">
        <f>IF(Summary!$P$164="E","E","")</f>
        <v/>
      </c>
      <c r="Y36" s="365" t="str">
        <f>IF(Summary!$Q$164="Y","R","")</f>
        <v/>
      </c>
      <c r="AA36" s="336"/>
      <c r="AB36" s="337"/>
      <c r="AC36" s="338"/>
    </row>
    <row r="37" spans="2:29" ht="12.95" customHeight="1" thickBot="1">
      <c r="B37" s="404"/>
      <c r="C37" s="430" t="s">
        <v>1162</v>
      </c>
      <c r="D37" s="361" t="str">
        <f>IF(Badges!$K$883="C","/","")</f>
        <v/>
      </c>
      <c r="E37" s="361" t="str">
        <f>IF(Badges!$K$884="C","/","")</f>
        <v/>
      </c>
      <c r="F37" s="361" t="str">
        <f>IF(Badges!$K$885="C","/","")</f>
        <v/>
      </c>
      <c r="G37" s="361" t="str">
        <f>IF(Badges!$K$886="C","/","")</f>
        <v/>
      </c>
      <c r="H37" s="361" t="str">
        <f>IF(Badges!$K$887="C","/","")</f>
        <v/>
      </c>
      <c r="I37" s="370" t="str">
        <f>IF(Summary!$P$44="E","E","")</f>
        <v/>
      </c>
      <c r="J37" s="370" t="str">
        <f>IF(Summary!$Q$44="Y","R","")</f>
        <v/>
      </c>
      <c r="L37" s="404"/>
      <c r="M37" s="431" t="s">
        <v>775</v>
      </c>
      <c r="N37" s="359" t="str">
        <f>IF(Badges!$K$754="A","/","")</f>
        <v/>
      </c>
      <c r="O37" s="359" t="str">
        <f>IF(Badges!$K$756="A","/","")</f>
        <v/>
      </c>
      <c r="P37" s="359" t="str">
        <f>IF(Badges!$K$758="A","/","")</f>
        <v/>
      </c>
      <c r="Q37" s="359" t="str">
        <f>IF(Badges!$K$760="A","/","")</f>
        <v/>
      </c>
      <c r="R37" s="359" t="str">
        <f>IF(Badges!$K$762="A","/","")</f>
        <v/>
      </c>
      <c r="S37" s="371" t="str">
        <f>IF(Summary!$P$37="E","E","")</f>
        <v/>
      </c>
      <c r="T37" s="371" t="str">
        <f>IF(Summary!$Q$37="Y","R","")</f>
        <v/>
      </c>
      <c r="U37" s="716"/>
      <c r="W37" s="573" t="str">
        <f>'Fun Patches'!C38</f>
        <v>&lt;LIST PATCH HERE&gt;</v>
      </c>
      <c r="X37" s="365" t="str">
        <f>IF(Summary!$P$165="E","E","")</f>
        <v/>
      </c>
      <c r="Y37" s="365" t="str">
        <f>IF(Summary!$Q$165="Y","R","")</f>
        <v/>
      </c>
      <c r="AA37" s="336"/>
      <c r="AB37" s="337"/>
      <c r="AC37" s="338"/>
    </row>
    <row r="38" spans="2:29" ht="12.95" customHeight="1">
      <c r="B38" s="404"/>
      <c r="C38" s="423" t="s">
        <v>1163</v>
      </c>
      <c r="D38" s="361" t="str">
        <f>IF(Badges!$K$890="C","/","")</f>
        <v/>
      </c>
      <c r="E38" s="361" t="str">
        <f>IF(Badges!$K$891="C","/","")</f>
        <v/>
      </c>
      <c r="F38" s="361" t="str">
        <f>IF(Badges!$K$892="C","/","")</f>
        <v/>
      </c>
      <c r="G38" s="361" t="str">
        <f>IF(Badges!$K$893="C","/","")</f>
        <v/>
      </c>
      <c r="H38" s="361" t="str">
        <f>IF(Badges!$K$894="C","/","")</f>
        <v/>
      </c>
      <c r="I38" s="370" t="str">
        <f>IF(Summary!$P$45="E","E","")</f>
        <v/>
      </c>
      <c r="J38" s="370" t="str">
        <f>IF(Summary!$Q$45="Y","R","")</f>
        <v/>
      </c>
      <c r="S38" s="427"/>
      <c r="T38" s="427"/>
      <c r="U38" s="716"/>
      <c r="W38" s="573" t="str">
        <f>'Fun Patches'!C39</f>
        <v>&lt;LIST PATCH HERE&gt;</v>
      </c>
      <c r="X38" s="365" t="str">
        <f>IF(Summary!$P$166="E","E","")</f>
        <v/>
      </c>
      <c r="Y38" s="365" t="str">
        <f>IF(Summary!$Q$166="Y","R","")</f>
        <v/>
      </c>
      <c r="AA38" s="336"/>
      <c r="AB38" s="337"/>
      <c r="AC38" s="338"/>
    </row>
    <row r="39" spans="2:29" ht="12.95" customHeight="1" thickBot="1">
      <c r="B39" s="404"/>
      <c r="C39" s="432" t="s">
        <v>1164</v>
      </c>
      <c r="D39" s="359" t="str">
        <f>IF(Badges!$K$897="C","/","")</f>
        <v/>
      </c>
      <c r="E39" s="359" t="str">
        <f>IF(Badges!$K$898="C","/","")</f>
        <v/>
      </c>
      <c r="F39" s="359" t="str">
        <f>IF(Badges!$K$899="C","/","")</f>
        <v/>
      </c>
      <c r="G39" s="359" t="str">
        <f>IF(Badges!$K$900="C","/","")</f>
        <v/>
      </c>
      <c r="H39" s="359" t="str">
        <f>IF(Badges!$K$901="C","/","")</f>
        <v/>
      </c>
      <c r="I39" s="367" t="str">
        <f>IF(Summary!$P$46="E","E","")</f>
        <v/>
      </c>
      <c r="J39" s="367" t="str">
        <f>IF(Summary!$Q$46="Y","R","")</f>
        <v/>
      </c>
      <c r="S39" s="427"/>
      <c r="T39" s="427"/>
      <c r="U39" s="716"/>
      <c r="W39" s="573" t="str">
        <f>'Fun Patches'!C40</f>
        <v>&lt;LIST PATCH HERE&gt;</v>
      </c>
      <c r="X39" s="365" t="str">
        <f>IF(Summary!$P$167="E","E","")</f>
        <v/>
      </c>
      <c r="Y39" s="365" t="str">
        <f>IF(Summary!$Q$167="Y","R","")</f>
        <v/>
      </c>
      <c r="AA39" s="336"/>
      <c r="AB39" s="337"/>
      <c r="AC39" s="338"/>
    </row>
    <row r="40" spans="2:29" ht="12.95" customHeight="1">
      <c r="B40" s="404"/>
      <c r="C40" s="430" t="s">
        <v>1165</v>
      </c>
      <c r="D40" s="361" t="str">
        <f>IF(Badges!$K$905="C","/","")</f>
        <v/>
      </c>
      <c r="E40" s="361" t="str">
        <f>IF(Badges!$K$906="C","/","")</f>
        <v/>
      </c>
      <c r="F40" s="361" t="str">
        <f>IF(Badges!$K$907="C","/","")</f>
        <v/>
      </c>
      <c r="G40" s="361" t="str">
        <f>IF(Badges!$K$908="C","/","")</f>
        <v/>
      </c>
      <c r="H40" s="361" t="str">
        <f>IF(Badges!$K$909="C","/","")</f>
        <v/>
      </c>
      <c r="I40" s="370" t="str">
        <f>IF(Summary!$P$48="E","E","")</f>
        <v/>
      </c>
      <c r="J40" s="370" t="str">
        <f>IF(Summary!$Q$48="Y","R","")</f>
        <v/>
      </c>
      <c r="L40" s="404"/>
      <c r="M40" s="428" t="s">
        <v>1182</v>
      </c>
      <c r="N40" s="361" t="str">
        <f>IF('Age-Level'!$K$75="A","/","")</f>
        <v/>
      </c>
      <c r="O40" s="361" t="str">
        <f>IF('Age-Level'!$K$79="A","/","")</f>
        <v/>
      </c>
      <c r="P40" s="361" t="str">
        <f>IF('Age-Level'!$K$83="A","/","")</f>
        <v/>
      </c>
      <c r="Q40" s="361" t="str">
        <f>IF('Age-Level'!$K$88="A","/","")</f>
        <v/>
      </c>
      <c r="R40" s="361" t="str">
        <f>IF('Age-Level'!$K$90="A","/","")</f>
        <v/>
      </c>
      <c r="S40" s="370" t="str">
        <f>IF(Summary!$P$113="E","E","")</f>
        <v/>
      </c>
      <c r="T40" s="370" t="str">
        <f>IF(Summary!$Q$113="Y","R","")</f>
        <v/>
      </c>
      <c r="U40" s="716"/>
      <c r="W40" s="573" t="str">
        <f>'Fun Patches'!C41</f>
        <v>&lt;LIST PATCH HERE&gt;</v>
      </c>
      <c r="X40" s="365" t="str">
        <f>IF(Summary!$P$168="E","E","")</f>
        <v/>
      </c>
      <c r="Y40" s="365" t="str">
        <f>IF(Summary!$Q$168="Y","R","")</f>
        <v/>
      </c>
      <c r="AA40" s="336"/>
      <c r="AB40" s="337"/>
      <c r="AC40" s="338"/>
    </row>
    <row r="41" spans="2:29" ht="12.95" customHeight="1">
      <c r="B41" s="404"/>
      <c r="C41" s="423" t="s">
        <v>1166</v>
      </c>
      <c r="D41" s="361" t="str">
        <f>IF(Badges!$K$912="C","/","")</f>
        <v/>
      </c>
      <c r="E41" s="361" t="str">
        <f>IF(Badges!$K$913="C","/","")</f>
        <v/>
      </c>
      <c r="F41" s="361" t="str">
        <f>IF(Badges!$K$914="C","/","")</f>
        <v/>
      </c>
      <c r="G41" s="361" t="str">
        <f>IF(Badges!$K$915="C","/","")</f>
        <v/>
      </c>
      <c r="H41" s="361" t="str">
        <f>IF(Badges!$K$916="C","/","")</f>
        <v/>
      </c>
      <c r="I41" s="370" t="str">
        <f>IF(Summary!$P$49="E","E","")</f>
        <v/>
      </c>
      <c r="J41" s="370" t="str">
        <f>IF(Summary!$Q$49="Y","R","")</f>
        <v/>
      </c>
      <c r="L41" s="404"/>
      <c r="M41" s="411" t="s">
        <v>1183</v>
      </c>
      <c r="N41" s="361" t="str">
        <f>IF('Age-Level'!$K$93="A","/","")</f>
        <v/>
      </c>
      <c r="O41" s="361" t="str">
        <f>IF('Age-Level'!$K$97="A","/","")</f>
        <v/>
      </c>
      <c r="P41" s="361" t="str">
        <f>IF('Age-Level'!$K$101="A","/","")</f>
        <v/>
      </c>
      <c r="Q41" s="361" t="str">
        <f>IF('Age-Level'!$K$106="A","/","")</f>
        <v/>
      </c>
      <c r="R41" s="361" t="str">
        <f>IF('Age-Level'!$K$108="A","/","")</f>
        <v/>
      </c>
      <c r="S41" s="370" t="str">
        <f>IF(Summary!$P$114="E","E","")</f>
        <v/>
      </c>
      <c r="T41" s="370" t="str">
        <f>IF(Summary!$Q$114="Y","R","")</f>
        <v/>
      </c>
      <c r="U41" s="716"/>
      <c r="W41" s="573" t="str">
        <f>'Fun Patches'!C42</f>
        <v>&lt;LIST PATCH HERE&gt;</v>
      </c>
      <c r="X41" s="365" t="str">
        <f>IF(Summary!$P$169="E","E","")</f>
        <v/>
      </c>
      <c r="Y41" s="365" t="str">
        <f>IF(Summary!$Q$169="Y","R","")</f>
        <v/>
      </c>
      <c r="AA41" s="336"/>
      <c r="AB41" s="337"/>
      <c r="AC41" s="338"/>
    </row>
    <row r="42" spans="2:29" ht="12.95" customHeight="1" thickBot="1">
      <c r="B42" s="404"/>
      <c r="C42" s="432" t="s">
        <v>1167</v>
      </c>
      <c r="D42" s="359" t="str">
        <f>IF(Badges!$K$919="C","/","")</f>
        <v/>
      </c>
      <c r="E42" s="359" t="str">
        <f>IF(Badges!$K$920="C","/","")</f>
        <v/>
      </c>
      <c r="F42" s="359" t="str">
        <f>IF(Badges!$K$921="C","/","")</f>
        <v/>
      </c>
      <c r="G42" s="359" t="str">
        <f>IF(Badges!$K$922="C","/","")</f>
        <v/>
      </c>
      <c r="H42" s="359" t="str">
        <f>IF(Badges!$K$923="C","/","")</f>
        <v/>
      </c>
      <c r="I42" s="367" t="str">
        <f>IF(Summary!$P$50="E","E","")</f>
        <v/>
      </c>
      <c r="J42" s="367" t="str">
        <f>IF(Summary!$Q$50="Y","R","")</f>
        <v/>
      </c>
      <c r="L42" s="404"/>
      <c r="M42" s="416" t="s">
        <v>1184</v>
      </c>
      <c r="N42" s="359" t="str">
        <f>IF('Age-Level'!$K$111="A","/","")</f>
        <v/>
      </c>
      <c r="O42" s="359" t="str">
        <f>IF('Age-Level'!$K$115="A","/","")</f>
        <v/>
      </c>
      <c r="P42" s="359" t="str">
        <f>IF('Age-Level'!$K$119="A","/","")</f>
        <v/>
      </c>
      <c r="Q42" s="359" t="str">
        <f>IF('Age-Level'!$K$124="A","/","")</f>
        <v/>
      </c>
      <c r="R42" s="359" t="str">
        <f>IF('Age-Level'!$K$126="A","/","")</f>
        <v/>
      </c>
      <c r="S42" s="367" t="str">
        <f>IF(Summary!$P$115="E","E","")</f>
        <v/>
      </c>
      <c r="T42" s="367" t="str">
        <f>IF(Summary!$Q$115="Y","R","")</f>
        <v/>
      </c>
      <c r="U42" s="716"/>
      <c r="W42" s="573" t="str">
        <f>'Fun Patches'!C43</f>
        <v>&lt;LIST PATCH HERE&gt;</v>
      </c>
      <c r="X42" s="365" t="str">
        <f>IF(Summary!$P$170="E","E","")</f>
        <v/>
      </c>
      <c r="Y42" s="365" t="str">
        <f>IF(Summary!$Q$170="Y","R","")</f>
        <v/>
      </c>
      <c r="AA42" s="336"/>
      <c r="AB42" s="337"/>
      <c r="AC42" s="338"/>
    </row>
    <row r="43" spans="2:29" ht="12.95" customHeight="1">
      <c r="B43" s="404"/>
      <c r="C43" s="430" t="s">
        <v>1169</v>
      </c>
      <c r="D43" s="361" t="str">
        <f>IF(Badges!$K$927="C","/","")</f>
        <v/>
      </c>
      <c r="E43" s="361" t="str">
        <f>IF(Badges!$K$928="C","/","")</f>
        <v/>
      </c>
      <c r="F43" s="361" t="str">
        <f>IF(Badges!$K$929="C","/","")</f>
        <v/>
      </c>
      <c r="G43" s="361" t="str">
        <f>IF(Badges!$K$930="C","/","")</f>
        <v/>
      </c>
      <c r="H43" s="361" t="str">
        <f>IF(Badges!$K$931="C","/","")</f>
        <v/>
      </c>
      <c r="I43" s="370" t="str">
        <f>IF(Summary!$P$52="E","E","")</f>
        <v/>
      </c>
      <c r="J43" s="370" t="str">
        <f>IF(Summary!$Q$52="Y","R","")</f>
        <v/>
      </c>
      <c r="L43" s="404"/>
      <c r="M43" s="429" t="s">
        <v>1185</v>
      </c>
      <c r="N43" s="361" t="str">
        <f>IF('Age-Level'!$K$129="A","/","")</f>
        <v/>
      </c>
      <c r="O43" s="361" t="str">
        <f>IF('Age-Level'!$K$133="A","/","")</f>
        <v/>
      </c>
      <c r="P43" s="361" t="str">
        <f>IF('Age-Level'!$K$137="A","/","")</f>
        <v/>
      </c>
      <c r="Q43" s="361" t="str">
        <f>IF('Age-Level'!$K$142="A","/","")</f>
        <v/>
      </c>
      <c r="R43" s="361" t="str">
        <f>IF('Age-Level'!$K$144="A","/","")</f>
        <v/>
      </c>
      <c r="S43" s="370" t="str">
        <f>IF(Summary!$P$116="E","E","")</f>
        <v/>
      </c>
      <c r="T43" s="370" t="str">
        <f>IF(Summary!$Q$116="Y","R","")</f>
        <v/>
      </c>
      <c r="U43" s="716"/>
      <c r="W43" s="573" t="str">
        <f>'Fun Patches'!C44</f>
        <v>&lt;LIST PATCH HERE&gt;</v>
      </c>
      <c r="X43" s="365" t="str">
        <f>IF(Summary!$P$171="E","E","")</f>
        <v/>
      </c>
      <c r="Y43" s="365" t="str">
        <f>IF(Summary!$Q$171="Y","R","")</f>
        <v/>
      </c>
      <c r="AA43" s="336"/>
      <c r="AB43" s="337"/>
      <c r="AC43" s="338"/>
    </row>
    <row r="44" spans="2:29" ht="12.95" customHeight="1">
      <c r="B44" s="404"/>
      <c r="C44" s="423" t="s">
        <v>1170</v>
      </c>
      <c r="D44" s="361" t="str">
        <f>IF(Badges!$K$934="C","/","")</f>
        <v/>
      </c>
      <c r="E44" s="361" t="str">
        <f>IF(Badges!$K$935="C","/","")</f>
        <v/>
      </c>
      <c r="F44" s="361" t="str">
        <f>IF(Badges!$K$936="C","/","")</f>
        <v/>
      </c>
      <c r="G44" s="361" t="str">
        <f>IF(Badges!$K$937="C","/","")</f>
        <v/>
      </c>
      <c r="H44" s="361" t="str">
        <f>IF(Badges!$K$938="C","/","")</f>
        <v/>
      </c>
      <c r="I44" s="370" t="str">
        <f>IF(Summary!$P$53="E","E","")</f>
        <v/>
      </c>
      <c r="J44" s="370" t="str">
        <f>IF(Summary!$Q$53="Y","R","")</f>
        <v/>
      </c>
      <c r="L44" s="404"/>
      <c r="M44" s="411" t="s">
        <v>1186</v>
      </c>
      <c r="N44" s="361" t="str">
        <f>IF('Age-Level'!$K$147="A","/","")</f>
        <v/>
      </c>
      <c r="O44" s="361" t="str">
        <f>IF('Age-Level'!$K$151="A","/","")</f>
        <v/>
      </c>
      <c r="P44" s="361" t="str">
        <f>IF('Age-Level'!$K$155="A","/","")</f>
        <v/>
      </c>
      <c r="Q44" s="361" t="str">
        <f>IF('Age-Level'!$K$160="A","/","")</f>
        <v/>
      </c>
      <c r="R44" s="361" t="str">
        <f>IF('Age-Level'!$K$162="A","/","")</f>
        <v/>
      </c>
      <c r="S44" s="370" t="str">
        <f>IF(Summary!$P$117="E","E","")</f>
        <v/>
      </c>
      <c r="T44" s="370" t="str">
        <f>IF(Summary!$Q$117="Y","R","")</f>
        <v/>
      </c>
      <c r="U44" s="716"/>
      <c r="W44" s="573" t="str">
        <f>'Fun Patches'!C45</f>
        <v>&lt;LIST PATCH HERE&gt;</v>
      </c>
      <c r="X44" s="365" t="str">
        <f>IF(Summary!$P$172="E","E","")</f>
        <v/>
      </c>
      <c r="Y44" s="365" t="str">
        <f>IF(Summary!$Q$172="Y","R","")</f>
        <v/>
      </c>
      <c r="AA44" s="336"/>
      <c r="AB44" s="337"/>
      <c r="AC44" s="338"/>
    </row>
    <row r="45" spans="2:29" ht="12.95" customHeight="1" thickBot="1">
      <c r="B45" s="404"/>
      <c r="C45" s="431" t="s">
        <v>1171</v>
      </c>
      <c r="D45" s="361" t="str">
        <f>IF(Badges!$K$941="C","/","")</f>
        <v/>
      </c>
      <c r="E45" s="361" t="str">
        <f>IF(Badges!$K$942="C","/","")</f>
        <v/>
      </c>
      <c r="F45" s="361" t="str">
        <f>IF(Badges!$K$943="C","/","")</f>
        <v/>
      </c>
      <c r="G45" s="361" t="str">
        <f>IF(Badges!$K$944="C","/","")</f>
        <v/>
      </c>
      <c r="H45" s="361" t="str">
        <f>IF(Badges!$K$945="C","/","")</f>
        <v/>
      </c>
      <c r="I45" s="370" t="str">
        <f>IF(Summary!$P$54="E","E","")</f>
        <v/>
      </c>
      <c r="J45" s="370" t="str">
        <f>IF(Summary!$Q$54="Y","R","")</f>
        <v/>
      </c>
      <c r="L45" s="404"/>
      <c r="M45" s="416" t="s">
        <v>1187</v>
      </c>
      <c r="N45" s="359" t="str">
        <f>IF('Age-Level'!$K$165="A","/","")</f>
        <v/>
      </c>
      <c r="O45" s="359" t="str">
        <f>IF('Age-Level'!$K$169="A","/","")</f>
        <v/>
      </c>
      <c r="P45" s="359" t="str">
        <f>IF('Age-Level'!$K$173="A","/","")</f>
        <v/>
      </c>
      <c r="Q45" s="359" t="str">
        <f>IF('Age-Level'!$K$178="A","/","")</f>
        <v/>
      </c>
      <c r="R45" s="359" t="str">
        <f>IF('Age-Level'!$K$180="A","/","")</f>
        <v/>
      </c>
      <c r="S45" s="367" t="str">
        <f>IF(Summary!$P$118="E","E","")</f>
        <v/>
      </c>
      <c r="T45" s="367" t="str">
        <f>IF(Summary!$Q$118="Y","R","")</f>
        <v/>
      </c>
      <c r="U45" s="716"/>
      <c r="W45" s="573" t="str">
        <f>'Fun Patches'!C46</f>
        <v>&lt;LIST PATCH HERE&gt;</v>
      </c>
      <c r="X45" s="365" t="str">
        <f>IF(Summary!$P$173="E","E","")</f>
        <v/>
      </c>
      <c r="Y45" s="365" t="str">
        <f>IF(Summary!$Q$173="Y","R","")</f>
        <v/>
      </c>
      <c r="AA45" s="336"/>
      <c r="AB45" s="337"/>
      <c r="AC45" s="338"/>
    </row>
    <row r="46" spans="2:29" ht="12.95" customHeight="1">
      <c r="L46" s="404"/>
      <c r="M46" s="392" t="s">
        <v>1188</v>
      </c>
      <c r="N46" s="401"/>
      <c r="O46" s="401"/>
      <c r="P46" s="361" t="str">
        <f>IF(Bridging!$K$10="A","/","")</f>
        <v/>
      </c>
      <c r="Q46" s="361" t="str">
        <f>IF(Bridging!$K$14="A","/","")</f>
        <v/>
      </c>
      <c r="R46" s="361" t="str">
        <f>IF(Bridging!$K$16="A","/","")</f>
        <v/>
      </c>
      <c r="S46" s="370" t="str">
        <f>IF(Summary!$P$130="E","E","")</f>
        <v/>
      </c>
      <c r="T46" s="370" t="str">
        <f>IF(Summary!$Q$130="Y","R","")</f>
        <v/>
      </c>
      <c r="U46" s="716"/>
      <c r="W46" s="573" t="str">
        <f>'Fun Patches'!C47</f>
        <v>&lt;LIST PATCH HERE&gt;</v>
      </c>
      <c r="X46" s="365" t="str">
        <f>IF(Summary!$P$174="E","E","")</f>
        <v/>
      </c>
      <c r="Y46" s="365" t="str">
        <f>IF(Summary!$Q$174="Y","R","")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IF(Summary!$P$175="E","E","")</f>
        <v/>
      </c>
      <c r="Y47" s="365" t="str">
        <f>IF(Summary!$Q$175="Y","R","")</f>
        <v/>
      </c>
      <c r="AA47" s="336"/>
      <c r="AB47" s="337"/>
      <c r="AC47" s="338"/>
    </row>
    <row r="48" spans="2:29" ht="12.95" customHeight="1" thickBot="1">
      <c r="B48" s="404"/>
      <c r="C48" s="428" t="s">
        <v>1172</v>
      </c>
      <c r="D48" s="361" t="str">
        <f>IF('Age-Level'!$K6="C","/","")</f>
        <v/>
      </c>
      <c r="E48" s="361" t="str">
        <f>IF('Age-Level'!$K6="C","/","")</f>
        <v/>
      </c>
      <c r="F48" s="361" t="str">
        <f>IF('Age-Level'!$K6="C","/","")</f>
        <v/>
      </c>
      <c r="G48" s="361" t="str">
        <f>IF('Age-Level'!$K6="C","/","")</f>
        <v/>
      </c>
      <c r="H48" s="361" t="str">
        <f>IF('Age-Level'!$K6="C","/","")</f>
        <v/>
      </c>
      <c r="I48" s="370" t="str">
        <f>IF(Summary!$P$101="E","E","")</f>
        <v/>
      </c>
      <c r="J48" s="370" t="str">
        <f>IF(Summary!$Q$101="Y","R","")</f>
        <v/>
      </c>
      <c r="L48" s="712"/>
      <c r="M48" s="712"/>
      <c r="N48" s="712"/>
      <c r="O48" s="712"/>
      <c r="P48" s="712"/>
      <c r="Q48" s="712"/>
      <c r="R48" s="712"/>
      <c r="S48" s="437"/>
      <c r="T48" s="437"/>
      <c r="U48" s="716"/>
      <c r="W48" s="573" t="str">
        <f>'Fun Patches'!C49</f>
        <v>&lt;LIST PATCH HERE&gt;</v>
      </c>
      <c r="X48" s="365" t="str">
        <f>IF(Summary!$P$176="E","E","")</f>
        <v/>
      </c>
      <c r="Y48" s="365" t="str">
        <f>IF(Summary!$Q$176="Y","R","")</f>
        <v/>
      </c>
      <c r="AA48" s="336"/>
      <c r="AB48" s="337"/>
      <c r="AC48" s="338"/>
    </row>
    <row r="49" spans="2:29" ht="12.95" customHeight="1">
      <c r="B49" s="404"/>
      <c r="C49" s="411" t="s">
        <v>1173</v>
      </c>
      <c r="D49" s="361" t="str">
        <f>IF('Age-Level'!$K13="C","/","")</f>
        <v/>
      </c>
      <c r="E49" s="361" t="str">
        <f>IF('Age-Level'!$K13="C","/","")</f>
        <v/>
      </c>
      <c r="F49" s="361" t="str">
        <f>IF('Age-Level'!$K13="C","/","")</f>
        <v/>
      </c>
      <c r="G49" s="361" t="str">
        <f>IF('Age-Level'!$K13="C","/","")</f>
        <v/>
      </c>
      <c r="H49" s="361" t="str">
        <f>IF('Age-Level'!$K13="C","/","")</f>
        <v/>
      </c>
      <c r="I49" s="370" t="str">
        <f>IF(Summary!$P$102="E","E","")</f>
        <v/>
      </c>
      <c r="J49" s="370" t="str">
        <f>IF(Summary!$Q$102="Y","R","")</f>
        <v/>
      </c>
      <c r="L49" s="705" t="str">
        <f>'Council Own'!B6</f>
        <v>&lt;&lt;List Badge 1 Here&gt;&gt;</v>
      </c>
      <c r="M49" s="705"/>
      <c r="N49" s="705"/>
      <c r="O49" s="705"/>
      <c r="P49" s="705"/>
      <c r="Q49" s="705"/>
      <c r="R49" s="710"/>
      <c r="S49" s="363" t="str">
        <f>IF(Summary!$P$85="E","E","")</f>
        <v/>
      </c>
      <c r="T49" s="363" t="str">
        <f>IF(Summary!$Q$85="Y","R","")</f>
        <v/>
      </c>
      <c r="U49" s="716"/>
      <c r="W49" s="573" t="str">
        <f>'Fun Patches'!C50</f>
        <v>&lt;LIST PATCH HERE&gt;</v>
      </c>
      <c r="X49" s="365" t="str">
        <f>IF(Summary!$P$177="E","E","")</f>
        <v/>
      </c>
      <c r="Y49" s="365" t="str">
        <f>IF(Summary!$Q$177="Y","R","")</f>
        <v/>
      </c>
      <c r="AA49" s="336"/>
      <c r="AB49" s="337"/>
      <c r="AC49" s="338"/>
    </row>
    <row r="50" spans="2:29" ht="12.95" customHeight="1" thickBot="1">
      <c r="B50" s="404"/>
      <c r="C50" s="424" t="s">
        <v>1174</v>
      </c>
      <c r="D50" s="359" t="str">
        <f>IF('Age-Level'!$K20="C","/","")</f>
        <v/>
      </c>
      <c r="E50" s="359" t="str">
        <f>IF('Age-Level'!$K20="C","/","")</f>
        <v/>
      </c>
      <c r="F50" s="359" t="str">
        <f>IF('Age-Level'!$K20="C","/","")</f>
        <v/>
      </c>
      <c r="G50" s="359" t="str">
        <f>IF('Age-Level'!$K20="C","/","")</f>
        <v/>
      </c>
      <c r="H50" s="359" t="str">
        <f>IF('Age-Level'!$K20="C","/","")</f>
        <v/>
      </c>
      <c r="I50" s="367" t="str">
        <f>IF(Summary!$P$103="E","E","")</f>
        <v/>
      </c>
      <c r="J50" s="367" t="str">
        <f>IF(Summary!$Q$103="Y","R","")</f>
        <v/>
      </c>
      <c r="L50" s="705" t="str">
        <f>'Council Own'!B30</f>
        <v>&lt;&lt;List Badge 2 Here&gt;&gt;</v>
      </c>
      <c r="M50" s="705"/>
      <c r="N50" s="705"/>
      <c r="O50" s="705"/>
      <c r="P50" s="705"/>
      <c r="Q50" s="705"/>
      <c r="R50" s="710"/>
      <c r="S50" s="365" t="str">
        <f>IF(Summary!$P$86="E","E","")</f>
        <v/>
      </c>
      <c r="T50" s="365" t="str">
        <f>IF(Summary!$Q$86="Y","R","")</f>
        <v/>
      </c>
      <c r="U50" s="716"/>
      <c r="W50" s="573" t="str">
        <f>'Fun Patches'!C51</f>
        <v>&lt;LIST PATCH HERE&gt;</v>
      </c>
      <c r="X50" s="365" t="str">
        <f>IF(Summary!$P$178="E","E","")</f>
        <v/>
      </c>
      <c r="Y50" s="365" t="str">
        <f>IF(Summary!$Q$178="Y","R","")</f>
        <v/>
      </c>
      <c r="AA50" s="336"/>
      <c r="AB50" s="337"/>
      <c r="AC50" s="338"/>
    </row>
    <row r="51" spans="2:29" ht="12.95" customHeight="1">
      <c r="B51" s="404"/>
      <c r="C51" s="429" t="s">
        <v>1175</v>
      </c>
      <c r="D51" s="361" t="str">
        <f>IF('Age-Level'!$K27="C","/","")</f>
        <v/>
      </c>
      <c r="E51" s="361" t="str">
        <f>IF('Age-Level'!$K27="C","/","")</f>
        <v/>
      </c>
      <c r="F51" s="361" t="str">
        <f>IF('Age-Level'!$K27="C","/","")</f>
        <v/>
      </c>
      <c r="G51" s="361" t="str">
        <f>IF('Age-Level'!$K27="C","/","")</f>
        <v/>
      </c>
      <c r="H51" s="361" t="str">
        <f>IF('Age-Level'!$K27="C","/","")</f>
        <v/>
      </c>
      <c r="I51" s="370" t="str">
        <f>IF(Summary!$P$104="E","E","")</f>
        <v/>
      </c>
      <c r="J51" s="370" t="str">
        <f>IF(Summary!$Q$104="Y","R","")</f>
        <v/>
      </c>
      <c r="L51" s="705" t="str">
        <f>'Council Own'!B54</f>
        <v>&lt;&lt;List Badge 3 Here&gt;&gt;</v>
      </c>
      <c r="M51" s="705"/>
      <c r="N51" s="705"/>
      <c r="O51" s="705"/>
      <c r="P51" s="705"/>
      <c r="Q51" s="705"/>
      <c r="R51" s="710"/>
      <c r="S51" s="365" t="str">
        <f>IF(Summary!$P$87="E","E","")</f>
        <v/>
      </c>
      <c r="T51" s="365" t="str">
        <f>IF(Summary!$Q$87="Y","R","")</f>
        <v/>
      </c>
      <c r="U51" s="716"/>
      <c r="W51" s="573" t="str">
        <f>'Fun Patches'!C52</f>
        <v>&lt;LIST PATCH HERE&gt;</v>
      </c>
      <c r="X51" s="365" t="str">
        <f>IF(Summary!$P$179="E","E","")</f>
        <v/>
      </c>
      <c r="Y51" s="365" t="str">
        <f>IF(Summary!$Q$179="Y","R","")</f>
        <v/>
      </c>
      <c r="AA51" s="336"/>
      <c r="AB51" s="337"/>
      <c r="AC51" s="338"/>
    </row>
    <row r="52" spans="2:29" ht="12.95" customHeight="1">
      <c r="B52" s="404"/>
      <c r="C52" s="411" t="s">
        <v>1176</v>
      </c>
      <c r="D52" s="361" t="str">
        <f>IF('Age-Level'!$K34="C","/","")</f>
        <v/>
      </c>
      <c r="E52" s="361" t="str">
        <f>IF('Age-Level'!$K34="C","/","")</f>
        <v/>
      </c>
      <c r="F52" s="361" t="str">
        <f>IF('Age-Level'!$K34="C","/","")</f>
        <v/>
      </c>
      <c r="G52" s="361" t="str">
        <f>IF('Age-Level'!$K34="C","/","")</f>
        <v/>
      </c>
      <c r="H52" s="361" t="str">
        <f>IF('Age-Level'!$K34="C","/","")</f>
        <v/>
      </c>
      <c r="I52" s="370" t="str">
        <f>IF(Summary!$P$105="E","E","")</f>
        <v/>
      </c>
      <c r="J52" s="370" t="str">
        <f>IF(Summary!$Q$105="Y","R","")</f>
        <v/>
      </c>
      <c r="L52" s="705" t="str">
        <f>'Council Own'!B78</f>
        <v>&lt;&lt;List Badge 4 Here&gt;&gt;</v>
      </c>
      <c r="M52" s="705"/>
      <c r="N52" s="705"/>
      <c r="O52" s="705"/>
      <c r="P52" s="705"/>
      <c r="Q52" s="705"/>
      <c r="R52" s="710"/>
      <c r="S52" s="365" t="str">
        <f>IF(Summary!$P$88="E","E","")</f>
        <v/>
      </c>
      <c r="T52" s="365" t="str">
        <f>IF(Summary!$Q$88="Y","R","")</f>
        <v/>
      </c>
      <c r="U52" s="716"/>
      <c r="W52" s="573" t="str">
        <f>'Fun Patches'!C53</f>
        <v>&lt;LIST PATCH HERE&gt;</v>
      </c>
      <c r="X52" s="365" t="str">
        <f>IF(Summary!$P$180="E","E","")</f>
        <v/>
      </c>
      <c r="Y52" s="365" t="str">
        <f>IF(Summary!$Q$180="Y","R","")</f>
        <v/>
      </c>
      <c r="AA52" s="336"/>
      <c r="AB52" s="337"/>
      <c r="AC52" s="338"/>
    </row>
    <row r="53" spans="2:29" ht="12.95" customHeight="1" thickBot="1">
      <c r="B53" s="404"/>
      <c r="C53" s="416" t="s">
        <v>1177</v>
      </c>
      <c r="D53" s="359" t="str">
        <f>IF('Age-Level'!$K41="C","/","")</f>
        <v/>
      </c>
      <c r="E53" s="359" t="str">
        <f>IF('Age-Level'!$K41="C","/","")</f>
        <v/>
      </c>
      <c r="F53" s="359" t="str">
        <f>IF('Age-Level'!$K41="C","/","")</f>
        <v/>
      </c>
      <c r="G53" s="359" t="str">
        <f>IF('Age-Level'!$K41="C","/","")</f>
        <v/>
      </c>
      <c r="H53" s="359" t="str">
        <f>IF('Age-Level'!$K41="C","/","")</f>
        <v/>
      </c>
      <c r="I53" s="367" t="str">
        <f>IF(Summary!$P$106="E","E","")</f>
        <v/>
      </c>
      <c r="J53" s="367" t="str">
        <f>IF(Summary!$Q$106="Y","R","")</f>
        <v/>
      </c>
      <c r="L53" s="707" t="str">
        <f>'Council Own'!B102</f>
        <v>&lt;&lt;List Badge 5 Here&gt;&gt;</v>
      </c>
      <c r="M53" s="707"/>
      <c r="N53" s="707"/>
      <c r="O53" s="707"/>
      <c r="P53" s="707"/>
      <c r="Q53" s="707"/>
      <c r="R53" s="713"/>
      <c r="S53" s="372" t="str">
        <f>IF(Summary!$P$89="E","E","")</f>
        <v/>
      </c>
      <c r="T53" s="372" t="str">
        <f>IF(Summary!$Q$89="Y","R","")</f>
        <v/>
      </c>
      <c r="U53" s="716"/>
      <c r="W53" s="573" t="str">
        <f>'Fun Patches'!C54</f>
        <v>&lt;LIST PATCH HERE&gt;</v>
      </c>
      <c r="X53" s="372" t="str">
        <f>IF(Summary!$P$181="E","E","")</f>
        <v/>
      </c>
      <c r="Y53" s="372" t="str">
        <f>IF(Summary!$Q$181="Y","R","")</f>
        <v/>
      </c>
      <c r="AA53" s="336"/>
      <c r="AB53" s="337"/>
      <c r="AC53" s="338"/>
    </row>
    <row r="54" spans="2:29" ht="12.95" customHeight="1">
      <c r="B54" s="404"/>
      <c r="C54" s="429" t="s">
        <v>1050</v>
      </c>
      <c r="D54" s="368" t="str">
        <f>IF('Age-Level'!$K48="C","/","")</f>
        <v/>
      </c>
      <c r="E54" s="368" t="str">
        <f>IF('Age-Level'!$K48="C","/","")</f>
        <v/>
      </c>
      <c r="F54" s="368" t="str">
        <f>IF('Age-Level'!$K48="C","/","")</f>
        <v/>
      </c>
      <c r="G54" s="368" t="str">
        <f>IF('Age-Level'!$K48="C","/","")</f>
        <v/>
      </c>
      <c r="H54" s="368" t="str">
        <f>IF('Age-Level'!$K48="C","/","")</f>
        <v/>
      </c>
      <c r="I54" s="370" t="str">
        <f>IF(Summary!$P$107="E","E","")</f>
        <v/>
      </c>
      <c r="J54" s="370" t="str">
        <f>IF(Summary!$Q$107="Y","R","")</f>
        <v/>
      </c>
      <c r="L54" s="707" t="str">
        <f>'Council Own'!B126</f>
        <v>&lt;&lt;List Badge 6 Here&gt;&gt;</v>
      </c>
      <c r="M54" s="707"/>
      <c r="N54" s="707"/>
      <c r="O54" s="707"/>
      <c r="P54" s="707"/>
      <c r="Q54" s="707"/>
      <c r="R54" s="713"/>
      <c r="S54" s="372" t="str">
        <f>IF(Summary!$P$90="E","E","")</f>
        <v/>
      </c>
      <c r="T54" s="372" t="str">
        <f>IF(Summary!$Q$90="Y","R","")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IF(Summary!$P$108="E","E","")</f>
        <v/>
      </c>
      <c r="J55" s="367" t="str">
        <f>IF(Summary!$Q$108="Y","R","")</f>
        <v/>
      </c>
      <c r="L55" s="707" t="str">
        <f>'Council Own'!B150</f>
        <v>&lt;&lt;List Badge 7 Here&gt;&gt;</v>
      </c>
      <c r="M55" s="707"/>
      <c r="N55" s="707"/>
      <c r="O55" s="707"/>
      <c r="P55" s="707"/>
      <c r="Q55" s="707"/>
      <c r="R55" s="713"/>
      <c r="S55" s="372" t="str">
        <f>IF(Summary!$P$91="E","E","")</f>
        <v/>
      </c>
      <c r="T55" s="372" t="str">
        <f>IF(Summary!$Q$91="Y","R","")</f>
        <v/>
      </c>
      <c r="U55" s="716"/>
      <c r="W55" s="572"/>
      <c r="X55" s="437"/>
      <c r="Y55" s="437"/>
      <c r="AA55" s="336"/>
      <c r="AB55" s="337"/>
      <c r="AC55" s="338"/>
    </row>
    <row r="56" spans="2:29" ht="12.95" customHeight="1">
      <c r="B56" s="404"/>
      <c r="C56" s="428" t="s">
        <v>1179</v>
      </c>
      <c r="D56" s="408"/>
      <c r="E56" s="408"/>
      <c r="F56" s="408"/>
      <c r="G56" s="408"/>
      <c r="H56" s="433"/>
      <c r="I56" s="370" t="str">
        <f>IF(Summary!$P$109="E","E","")</f>
        <v/>
      </c>
      <c r="J56" s="370" t="str">
        <f>IF(Summary!$Q$109="Y","R","")</f>
        <v/>
      </c>
      <c r="L56" s="707" t="str">
        <f>'Council Own'!B174</f>
        <v>&lt;&lt;List Badge 8 Here&gt;&gt;</v>
      </c>
      <c r="M56" s="707"/>
      <c r="N56" s="707"/>
      <c r="O56" s="707"/>
      <c r="P56" s="707"/>
      <c r="Q56" s="707"/>
      <c r="R56" s="713"/>
      <c r="S56" s="372" t="str">
        <f>IF(Summary!$P$92="E","E","")</f>
        <v/>
      </c>
      <c r="T56" s="372" t="str">
        <f>IF(Summary!$Q$92="Y","R","")</f>
        <v/>
      </c>
      <c r="U56" s="716"/>
      <c r="W56" s="336"/>
      <c r="X56" s="337"/>
      <c r="Y56" s="338"/>
      <c r="AA56" s="336"/>
      <c r="AB56" s="337"/>
      <c r="AC56" s="338"/>
    </row>
    <row r="57" spans="2:29" ht="12.95" customHeight="1">
      <c r="B57" s="404"/>
      <c r="C57" s="411" t="s">
        <v>1180</v>
      </c>
      <c r="D57" s="412"/>
      <c r="E57" s="412"/>
      <c r="F57" s="412"/>
      <c r="G57" s="412"/>
      <c r="H57" s="413"/>
      <c r="I57" s="370" t="str">
        <f>IF(Summary!$P$110="E","E","")</f>
        <v/>
      </c>
      <c r="J57" s="370" t="str">
        <f>IF(Summary!$Q$110="Y","R","")</f>
        <v/>
      </c>
      <c r="L57" s="707" t="str">
        <f>'Council Own'!B198</f>
        <v>&lt;&lt;List Badge 9 Here&gt;&gt;</v>
      </c>
      <c r="M57" s="707"/>
      <c r="N57" s="707"/>
      <c r="O57" s="707"/>
      <c r="P57" s="707"/>
      <c r="Q57" s="707"/>
      <c r="R57" s="713"/>
      <c r="S57" s="372" t="str">
        <f>IF(Summary!$P$93="E","E","")</f>
        <v/>
      </c>
      <c r="T57" s="372" t="str">
        <f>IF(Summary!$Q$93="Y","R","")</f>
        <v/>
      </c>
      <c r="U57" s="716"/>
      <c r="W57" s="336"/>
      <c r="X57" s="337"/>
      <c r="Y57" s="338"/>
      <c r="AA57" s="336"/>
      <c r="AB57" s="337"/>
      <c r="AC57" s="338"/>
    </row>
    <row r="58" spans="2:29" ht="12.95" customHeight="1" thickBot="1">
      <c r="B58" s="404"/>
      <c r="C58" s="434" t="s">
        <v>1062</v>
      </c>
      <c r="D58" s="417"/>
      <c r="E58" s="417"/>
      <c r="F58" s="417"/>
      <c r="G58" s="417"/>
      <c r="H58" s="418"/>
      <c r="I58" s="367" t="str">
        <f>IF(Summary!$P$111="E","E","")</f>
        <v/>
      </c>
      <c r="J58" s="367" t="str">
        <f>IF(Summary!$Q$111="Y","R","")</f>
        <v/>
      </c>
      <c r="L58" s="707" t="str">
        <f>'Council Own'!B222</f>
        <v>&lt;&lt;List Badge 10 Here&gt;&gt;</v>
      </c>
      <c r="M58" s="707"/>
      <c r="N58" s="707"/>
      <c r="O58" s="707"/>
      <c r="P58" s="707"/>
      <c r="Q58" s="707"/>
      <c r="R58" s="713"/>
      <c r="S58" s="372" t="str">
        <f>IF(Summary!$P$94="E","E","")</f>
        <v/>
      </c>
      <c r="T58" s="372" t="str">
        <f>IF(Summary!$Q$94="Y","R","")</f>
        <v/>
      </c>
      <c r="U58" s="716"/>
      <c r="W58" s="336"/>
      <c r="X58" s="337"/>
      <c r="Y58" s="338"/>
      <c r="AA58" s="336"/>
      <c r="AB58" s="337"/>
      <c r="AC58" s="338"/>
    </row>
    <row r="59" spans="2:29" ht="12.95" customHeight="1">
      <c r="B59" s="404"/>
      <c r="C59" s="428" t="s">
        <v>1181</v>
      </c>
      <c r="D59" s="408"/>
      <c r="E59" s="408"/>
      <c r="F59" s="408"/>
      <c r="G59" s="408"/>
      <c r="H59" s="433"/>
      <c r="I59" s="370" t="str">
        <f>IF(Summary!$P$112="E","E","")</f>
        <v/>
      </c>
      <c r="J59" s="370" t="str">
        <f>IF(Summary!$Q$112="Y","R","")</f>
        <v/>
      </c>
      <c r="L59" s="709" t="str">
        <f>'Council Own'!B246</f>
        <v>&lt;&lt;List Badge 11 Here&gt;&gt;</v>
      </c>
      <c r="M59" s="709"/>
      <c r="N59" s="709"/>
      <c r="O59" s="709"/>
      <c r="P59" s="709"/>
      <c r="Q59" s="709"/>
      <c r="R59" s="714"/>
      <c r="S59" s="372" t="str">
        <f>IF(Summary!$P$95="E","E","")</f>
        <v/>
      </c>
      <c r="T59" s="372" t="str">
        <f>IF(Summary!$Q$95="Y","R","")</f>
        <v/>
      </c>
      <c r="U59" s="716"/>
      <c r="W59" s="336"/>
      <c r="X59" s="337"/>
      <c r="Y59" s="338"/>
      <c r="AA59" s="336"/>
      <c r="AB59" s="337"/>
      <c r="AC59" s="338"/>
    </row>
    <row r="60" spans="2:29" ht="12.95" customHeight="1">
      <c r="B60" s="404"/>
      <c r="C60" s="424" t="s">
        <v>1147</v>
      </c>
      <c r="D60" s="425"/>
      <c r="E60" s="425"/>
      <c r="F60" s="425"/>
      <c r="G60" s="425"/>
      <c r="H60" s="426"/>
      <c r="I60" s="370" t="str">
        <f>IF(Summary!$P$129="E","E","")</f>
        <v/>
      </c>
      <c r="J60" s="370" t="str">
        <f>IF(Summary!$Q$129="Y","R","")</f>
        <v/>
      </c>
      <c r="L60" s="707" t="str">
        <f>'Council Own'!B270</f>
        <v>&lt;&lt;List Badge 12 Here&gt;&gt;</v>
      </c>
      <c r="M60" s="707"/>
      <c r="N60" s="707"/>
      <c r="O60" s="707"/>
      <c r="P60" s="707"/>
      <c r="Q60" s="707"/>
      <c r="R60" s="713"/>
      <c r="S60" s="372" t="str">
        <f>IF(Summary!$P$96="E","E","")</f>
        <v/>
      </c>
      <c r="T60" s="372" t="str">
        <f>IF(Summary!$Q$96="Y","R","")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IF(Summary!$P$97="E","E","")</f>
        <v/>
      </c>
      <c r="T61" s="372" t="str">
        <f>IF(Summary!$Q$97="Y","R","")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IF(Summary!$P$98="E","E","")</f>
        <v/>
      </c>
      <c r="T62" s="372" t="str">
        <f>IF(Summary!$Q$98="Y","R","")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IF(Summary!$P$119="E","E","")</f>
        <v/>
      </c>
      <c r="J63" s="363" t="str">
        <f>IF(Summary!$Q$119="Y","R","")</f>
        <v/>
      </c>
      <c r="L63" s="707" t="str">
        <f>'Council Own'!B342</f>
        <v>&lt;&lt;List Badge 15 Here&gt;&gt;</v>
      </c>
      <c r="M63" s="707"/>
      <c r="N63" s="707"/>
      <c r="O63" s="707"/>
      <c r="P63" s="707"/>
      <c r="Q63" s="707"/>
      <c r="R63" s="713"/>
      <c r="S63" s="372" t="str">
        <f>IF(Summary!$P$99="E","E","")</f>
        <v/>
      </c>
      <c r="T63" s="372" t="str">
        <f>IF(Summary!$Q$99="Y","R","")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IF(Summary!$P$122="E","E","")</f>
        <v/>
      </c>
      <c r="J64" s="365" t="str">
        <f>IF(Summary!$Q$122="Y","R","")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IF(Summary!$P$123="E","E","")</f>
        <v/>
      </c>
      <c r="J65" s="365" t="str">
        <f>IF(Summary!$Q$123="Y","R","")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IF(Summary!$P$124="E","E","")</f>
        <v/>
      </c>
      <c r="J66" s="365" t="str">
        <f>IF(Summary!$Q$124="Y","R","")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IF(Summary!$P$125="E","E","")</f>
        <v/>
      </c>
      <c r="J67" s="365" t="str">
        <f>IF(Summary!$Q$125="Y","R","")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IF(Summary!$P$126="E","E","")</f>
        <v/>
      </c>
      <c r="J68" s="365" t="str">
        <f>IF(Summary!$Q$126="Y","R","")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IF(Summary!$P$127="E","E","")</f>
        <v/>
      </c>
      <c r="J69" s="365" t="str">
        <f>IF(Summary!$Q$127="Y","R","")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IF(Summary!$P$128="E","E","")</f>
        <v/>
      </c>
      <c r="J70" s="365" t="str">
        <f>IF(Summary!$Q$128="Y","R","")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IF(Summary!$P$104="E","E","")</f>
        <v/>
      </c>
      <c r="J71" s="365" t="str">
        <f>IF(Summary!$Q$104="Y","R","")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IF(Summary!$P$105="E","E","")</f>
        <v/>
      </c>
      <c r="J72" s="365" t="str">
        <f>IF(Summary!$Q$105="Y","R","")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kFTBwDmdq9BWzDlntLcLbg/Mh/DPtPITJ+rRZRDlIJcr/197K+D29jvJFsdAlIowefO4JBMEvpxLosicETUUEg==" saltValue="338/5aaSEoFvL4M9IyQFNA=="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75" priority="13">
      <formula>LEFT($U$1,8)&lt;&gt;"Cadette_"</formula>
    </cfRule>
  </conditionalFormatting>
  <conditionalFormatting sqref="C1">
    <cfRule type="expression" dxfId="274" priority="11">
      <formula>LEFT($U$1,8)&lt;&gt;"Cadette_"</formula>
    </cfRule>
  </conditionalFormatting>
  <conditionalFormatting sqref="L47:L48 W54:W75 AA4:AA75">
    <cfRule type="duplicateValues" dxfId="273" priority="14"/>
  </conditionalFormatting>
  <conditionalFormatting sqref="B64:B72">
    <cfRule type="duplicateValues" dxfId="272" priority="10"/>
  </conditionalFormatting>
  <conditionalFormatting sqref="L49">
    <cfRule type="duplicateValues" dxfId="271" priority="9"/>
  </conditionalFormatting>
  <conditionalFormatting sqref="L50">
    <cfRule type="duplicateValues" dxfId="270" priority="8"/>
  </conditionalFormatting>
  <conditionalFormatting sqref="L51">
    <cfRule type="duplicateValues" dxfId="269" priority="7"/>
  </conditionalFormatting>
  <conditionalFormatting sqref="L52">
    <cfRule type="duplicateValues" dxfId="268" priority="6"/>
  </conditionalFormatting>
  <conditionalFormatting sqref="L65">
    <cfRule type="duplicateValues" dxfId="267" priority="5"/>
  </conditionalFormatting>
  <conditionalFormatting sqref="L66:L75">
    <cfRule type="duplicateValues" dxfId="266" priority="4"/>
  </conditionalFormatting>
  <conditionalFormatting sqref="M1:T1">
    <cfRule type="expression" dxfId="265" priority="2">
      <formula>LEFT($U$1,8)&lt;&gt;"Cadette_"</formula>
    </cfRule>
  </conditionalFormatting>
  <conditionalFormatting sqref="T1:W1">
    <cfRule type="expression" dxfId="264"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BF84B-42F3-4294-9623-B3DD713EBE53}">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Cadette_9</v>
      </c>
      <c r="U1" s="579" t="str">
        <f ca="1">MID(CELL("filename",A1),FIND(IF(ISERROR(FIND("]",CELL("filename",A1))),"$","]"),CELL("filename",A1))+1,256)</f>
        <v>Cadette_9</v>
      </c>
      <c r="V1" s="580"/>
      <c r="W1" s="581" t="str">
        <f ca="1">IF(T1&lt;&gt;"",T1,"")</f>
        <v>Cadette_9</v>
      </c>
    </row>
    <row r="2" spans="2:29" ht="12.95" customHeight="1">
      <c r="T2" s="403"/>
    </row>
    <row r="3" spans="2:29" ht="12.95" customHeight="1" thickBot="1"/>
    <row r="4" spans="2:29" ht="12.95" customHeight="1">
      <c r="B4" s="404"/>
      <c r="C4" s="405" t="s">
        <v>132</v>
      </c>
      <c r="D4" s="361" t="str">
        <f>IF(Badges!$L$10="A","/","")</f>
        <v/>
      </c>
      <c r="E4" s="361" t="str">
        <f>IF(Badges!$L$14="A","/","")</f>
        <v/>
      </c>
      <c r="F4" s="361" t="str">
        <f>IF(Badges!$L$18="A","/","")</f>
        <v/>
      </c>
      <c r="G4" s="361" t="str">
        <f>IF(Badges!$L$22="A","/","")</f>
        <v/>
      </c>
      <c r="H4" s="361" t="str">
        <f>IF(Badges!$L$26="A","/","")</f>
        <v/>
      </c>
      <c r="I4" s="362" t="str">
        <f>IF(Summary!$R$3="E","E","")</f>
        <v/>
      </c>
      <c r="J4" s="362" t="str">
        <f>IF(Summary!$S$3="Y","R","")</f>
        <v/>
      </c>
      <c r="K4" s="392" t="str">
        <f>IF(COUNT(S5:S7)=3,MAX(S5:S7),"")</f>
        <v/>
      </c>
      <c r="L4" s="406"/>
      <c r="M4" s="407" t="s">
        <v>1151</v>
      </c>
      <c r="N4" s="408"/>
      <c r="O4" s="408"/>
      <c r="P4" s="408"/>
      <c r="Q4" s="408"/>
      <c r="R4" s="409" t="s">
        <v>1189</v>
      </c>
      <c r="S4" s="363" t="str">
        <f>IF(Summary!$R$60="E","E","")</f>
        <v/>
      </c>
      <c r="T4" s="363" t="str">
        <f>IF(Summary!$S$60="Y","R","")</f>
        <v/>
      </c>
      <c r="U4" s="360"/>
      <c r="W4" s="573" t="str">
        <f>'Fun Patches'!C5</f>
        <v>&lt;LIST PATCH HERE&gt;</v>
      </c>
      <c r="X4" s="362" t="str">
        <f>IF(Summary!$R$132="E","E","")</f>
        <v/>
      </c>
      <c r="Y4" s="362" t="str">
        <f>IF(Summary!$S$132="Y","R","")</f>
        <v/>
      </c>
      <c r="AA4" s="336"/>
      <c r="AB4" s="337"/>
      <c r="AC4" s="338"/>
    </row>
    <row r="5" spans="2:29" ht="12.95" customHeight="1">
      <c r="B5" s="404"/>
      <c r="C5" s="410" t="s">
        <v>154</v>
      </c>
      <c r="D5" s="364" t="str">
        <f>IF(Badges!$L$33="A","/","")</f>
        <v/>
      </c>
      <c r="E5" s="364" t="str">
        <f>IF(Badges!$L$37="A","/","")</f>
        <v/>
      </c>
      <c r="F5" s="364" t="str">
        <f>IF(Badges!$L$41="A","/","")</f>
        <v/>
      </c>
      <c r="G5" s="364" t="str">
        <f>IF(Badges!$L$45="A","/","")</f>
        <v/>
      </c>
      <c r="H5" s="364" t="str">
        <f>IF(Badges!$L$49="A","/","")</f>
        <v/>
      </c>
      <c r="I5" s="365" t="str">
        <f>IF(Summary!$R$4="E","E","")</f>
        <v/>
      </c>
      <c r="J5" s="365" t="str">
        <f>IF(Summary!$S$4="Y","R","")</f>
        <v/>
      </c>
      <c r="L5" s="404"/>
      <c r="M5" s="411" t="s">
        <v>1190</v>
      </c>
      <c r="N5" s="412"/>
      <c r="O5" s="412"/>
      <c r="P5" s="412"/>
      <c r="Q5" s="412"/>
      <c r="R5" s="413"/>
      <c r="S5" s="365" t="str">
        <f>IF(Summary!$R$57="E","E","")</f>
        <v/>
      </c>
      <c r="T5" s="365" t="str">
        <f>IF(Summary!$S$57="Y","R","")</f>
        <v/>
      </c>
      <c r="U5" s="360"/>
      <c r="W5" s="573" t="str">
        <f>'Fun Patches'!C6</f>
        <v>&lt;LIST PATCH HERE&gt;</v>
      </c>
      <c r="X5" s="365" t="str">
        <f>IF(Summary!$R$133="E","E","")</f>
        <v/>
      </c>
      <c r="Y5" s="365" t="str">
        <f>IF(Summary!$S$133="Y","R","")</f>
        <v/>
      </c>
      <c r="AA5" s="336"/>
      <c r="AB5" s="337"/>
      <c r="AC5" s="338"/>
    </row>
    <row r="6" spans="2:29" ht="12.95" customHeight="1" thickBot="1">
      <c r="B6" s="404"/>
      <c r="C6" s="414" t="s">
        <v>174</v>
      </c>
      <c r="D6" s="366" t="str">
        <f>IF(Badges!$L$56="A","/","")</f>
        <v/>
      </c>
      <c r="E6" s="366" t="str">
        <f>IF(Badges!$L$60="A","/","")</f>
        <v/>
      </c>
      <c r="F6" s="366" t="str">
        <f>IF(Badges!$L$64="A","/","")</f>
        <v/>
      </c>
      <c r="G6" s="366" t="str">
        <f>IF(Badges!$L$68="A","/","")</f>
        <v/>
      </c>
      <c r="H6" s="366" t="str">
        <f>IF(Badges!$L$72="A","/","")</f>
        <v/>
      </c>
      <c r="I6" s="372" t="str">
        <f>IF(Summary!$R$5="E","E","")</f>
        <v/>
      </c>
      <c r="J6" s="372" t="str">
        <f>IF(Summary!$S$5="Y","R","")</f>
        <v/>
      </c>
      <c r="L6" s="404"/>
      <c r="M6" s="411" t="s">
        <v>1191</v>
      </c>
      <c r="N6" s="412"/>
      <c r="O6" s="412"/>
      <c r="P6" s="412"/>
      <c r="Q6" s="412"/>
      <c r="R6" s="413"/>
      <c r="S6" s="365" t="str">
        <f>IF(Summary!$R$58="E","E","")</f>
        <v/>
      </c>
      <c r="T6" s="365" t="str">
        <f>IF(Summary!$S$58="Y","R","")</f>
        <v/>
      </c>
      <c r="U6" s="360"/>
      <c r="W6" s="573" t="str">
        <f>'Fun Patches'!C7</f>
        <v>&lt;LIST PATCH HERE&gt;</v>
      </c>
      <c r="X6" s="365" t="str">
        <f>IF(Summary!$R$134="E","E","")</f>
        <v/>
      </c>
      <c r="Y6" s="365" t="str">
        <f>IF(Summary!$S$134="Y","R","")</f>
        <v/>
      </c>
      <c r="AA6" s="336"/>
      <c r="AB6" s="337"/>
      <c r="AC6" s="338"/>
    </row>
    <row r="7" spans="2:29" ht="12.95" customHeight="1" thickBot="1">
      <c r="B7" s="404"/>
      <c r="C7" s="415" t="s">
        <v>195</v>
      </c>
      <c r="D7" s="368" t="str">
        <f>IF(Badges!$L$79="A","/","")</f>
        <v/>
      </c>
      <c r="E7" s="368" t="str">
        <f>IF(Badges!$L$83="A","/","")</f>
        <v/>
      </c>
      <c r="F7" s="368" t="str">
        <f>IF(Badges!$L$87="A","/","")</f>
        <v/>
      </c>
      <c r="G7" s="368" t="str">
        <f>IF(Badges!$L$91="A","/","")</f>
        <v/>
      </c>
      <c r="H7" s="368" t="str">
        <f>IF(Badges!$L$95="A","/","")</f>
        <v/>
      </c>
      <c r="I7" s="362" t="str">
        <f>IF(Summary!$R$6="E","E","")</f>
        <v/>
      </c>
      <c r="J7" s="362" t="str">
        <f>IF(Summary!$S$6="Y","R","")</f>
        <v/>
      </c>
      <c r="L7" s="404"/>
      <c r="M7" s="416" t="s">
        <v>1192</v>
      </c>
      <c r="N7" s="417"/>
      <c r="O7" s="417"/>
      <c r="P7" s="417"/>
      <c r="Q7" s="417"/>
      <c r="R7" s="418"/>
      <c r="S7" s="367" t="str">
        <f>IF(Summary!$R$59="E","E","")</f>
        <v/>
      </c>
      <c r="T7" s="367" t="str">
        <f>IF(Summary!$S$59="Y","R","")</f>
        <v/>
      </c>
      <c r="U7" s="360" t="str">
        <f>IF(COUNTIF(S5:S7,"E")=3,"C"," ")</f>
        <v xml:space="preserve"> </v>
      </c>
      <c r="W7" s="573" t="str">
        <f>'Fun Patches'!C8</f>
        <v>&lt;LIST PATCH HERE&gt;</v>
      </c>
      <c r="X7" s="365" t="str">
        <f>IF(Summary!$R$135="E","E","")</f>
        <v/>
      </c>
      <c r="Y7" s="365" t="str">
        <f>IF(Summary!$S$135="Y","R","")</f>
        <v/>
      </c>
      <c r="AA7" s="336"/>
      <c r="AB7" s="337"/>
      <c r="AC7" s="338"/>
    </row>
    <row r="8" spans="2:29" ht="12.95" customHeight="1" thickBot="1">
      <c r="B8" s="404"/>
      <c r="C8" s="419" t="s">
        <v>237</v>
      </c>
      <c r="D8" s="366" t="str">
        <f>IF(Badges!$L$125="A","/","")</f>
        <v/>
      </c>
      <c r="E8" s="366" t="str">
        <f>IF(Badges!$L$129="A","/","")</f>
        <v/>
      </c>
      <c r="F8" s="366" t="str">
        <f>IF(Badges!$L$133="A","/","")</f>
        <v/>
      </c>
      <c r="G8" s="366" t="str">
        <f>IF(Badges!$L$137="A","/","")</f>
        <v/>
      </c>
      <c r="H8" s="366" t="str">
        <f>IF(Badges!$L$141="A","/","")</f>
        <v/>
      </c>
      <c r="I8" s="507" t="str">
        <f>IF(Summary!$R$8="E","E","")</f>
        <v/>
      </c>
      <c r="J8" s="508" t="str">
        <f>IF(Summary!$S$8="Y","R","")</f>
        <v/>
      </c>
      <c r="K8" s="392" t="str">
        <f>IF(COUNT(S9:S11)=3,MAX(S9:S11),"")</f>
        <v/>
      </c>
      <c r="L8" s="406"/>
      <c r="M8" s="420" t="s">
        <v>1153</v>
      </c>
      <c r="N8" s="421"/>
      <c r="O8" s="421"/>
      <c r="P8" s="421"/>
      <c r="Q8" s="421"/>
      <c r="R8" s="422" t="s">
        <v>1189</v>
      </c>
      <c r="S8" s="363" t="str">
        <f>IF(Summary!$R$65="E","E","")</f>
        <v/>
      </c>
      <c r="T8" s="363" t="str">
        <f>IF(Summary!$S$65="Y","R","")</f>
        <v/>
      </c>
      <c r="U8" s="360"/>
      <c r="W8" s="573" t="str">
        <f>'Fun Patches'!C9</f>
        <v>&lt;LIST PATCH HERE&gt;</v>
      </c>
      <c r="X8" s="365" t="str">
        <f>IF(Summary!$R$136="E","E","")</f>
        <v/>
      </c>
      <c r="Y8" s="365" t="str">
        <f>IF(Summary!$S$136="Y","R","")</f>
        <v/>
      </c>
      <c r="AA8" s="336"/>
      <c r="AB8" s="337"/>
      <c r="AC8" s="338"/>
    </row>
    <row r="9" spans="2:29" ht="12.95" customHeight="1">
      <c r="B9" s="404"/>
      <c r="C9" s="405" t="s">
        <v>281</v>
      </c>
      <c r="D9" s="368" t="str">
        <f>IF(Badges!$L$184="A","/","")</f>
        <v/>
      </c>
      <c r="E9" s="368" t="str">
        <f>IF(Badges!$L$188="A","/","")</f>
        <v/>
      </c>
      <c r="F9" s="368" t="str">
        <f>IF(Badges!$L$192="A","/","")</f>
        <v/>
      </c>
      <c r="G9" s="368" t="str">
        <f>IF(Badges!$L$196="A","/","")</f>
        <v/>
      </c>
      <c r="H9" s="368" t="str">
        <f>IF(Badges!$G$200="A","/","")</f>
        <v/>
      </c>
      <c r="I9" s="362" t="str">
        <f>IF(Summary!$R$11="E","E","")</f>
        <v/>
      </c>
      <c r="J9" s="362" t="str">
        <f>IF(Summary!$S$11="Y","R","")</f>
        <v/>
      </c>
      <c r="L9" s="404"/>
      <c r="M9" s="411" t="s">
        <v>959</v>
      </c>
      <c r="N9" s="412"/>
      <c r="O9" s="412"/>
      <c r="P9" s="412"/>
      <c r="Q9" s="412"/>
      <c r="R9" s="413"/>
      <c r="S9" s="365" t="str">
        <f>IF(Summary!$R$62="E","E","")</f>
        <v/>
      </c>
      <c r="T9" s="365" t="str">
        <f>IF(Summary!$S$62="Y","R","")</f>
        <v/>
      </c>
      <c r="U9" s="360"/>
      <c r="W9" s="573" t="str">
        <f>'Fun Patches'!C10</f>
        <v>&lt;LIST PATCH HERE&gt;</v>
      </c>
      <c r="X9" s="365" t="str">
        <f>IF(Summary!$R$137="E","E","")</f>
        <v/>
      </c>
      <c r="Y9" s="365" t="str">
        <f>IF(Summary!$S$137="Y","R","")</f>
        <v/>
      </c>
      <c r="AA9" s="336"/>
      <c r="AB9" s="337"/>
      <c r="AC9" s="338"/>
    </row>
    <row r="10" spans="2:29" ht="12.95" customHeight="1">
      <c r="B10" s="404"/>
      <c r="C10" s="410" t="s">
        <v>323</v>
      </c>
      <c r="D10" s="369" t="str">
        <f>IF(Badges!$L$230="A","/","")</f>
        <v/>
      </c>
      <c r="E10" s="369" t="str">
        <f>IF(Badges!$L$234="A","/","")</f>
        <v/>
      </c>
      <c r="F10" s="369" t="str">
        <f>IF(Badges!$L$238="A","/","")</f>
        <v/>
      </c>
      <c r="G10" s="369" t="str">
        <f>IF(Badges!$L$242="A","/","")</f>
        <v/>
      </c>
      <c r="H10" s="369" t="str">
        <f>IF(Badges!$G$246="A","/","")</f>
        <v/>
      </c>
      <c r="I10" s="365" t="str">
        <f>IF(Summary!$R$13="E","E","")</f>
        <v/>
      </c>
      <c r="J10" s="365" t="str">
        <f>IF(Summary!$S$13="Y","R","")</f>
        <v/>
      </c>
      <c r="L10" s="404"/>
      <c r="M10" s="411" t="s">
        <v>964</v>
      </c>
      <c r="N10" s="412"/>
      <c r="O10" s="412"/>
      <c r="P10" s="412"/>
      <c r="Q10" s="412"/>
      <c r="R10" s="413"/>
      <c r="S10" s="365" t="str">
        <f>IF(Summary!$R$63="E","E","")</f>
        <v/>
      </c>
      <c r="T10" s="365" t="str">
        <f>IF(Summary!$S$63="Y","R","")</f>
        <v/>
      </c>
      <c r="U10" s="360"/>
      <c r="W10" s="573" t="str">
        <f>'Fun Patches'!C11</f>
        <v>&lt;LIST PATCH HERE&gt;</v>
      </c>
      <c r="X10" s="365" t="str">
        <f>IF(Summary!$R$138="E","E","")</f>
        <v/>
      </c>
      <c r="Y10" s="365" t="str">
        <f>IF(Summary!$S$138="Y","R","")</f>
        <v/>
      </c>
      <c r="AA10" s="336"/>
      <c r="AB10" s="337"/>
      <c r="AC10" s="338"/>
    </row>
    <row r="11" spans="2:29" ht="12.95" customHeight="1" thickBot="1">
      <c r="B11" s="404"/>
      <c r="C11" s="410" t="s">
        <v>343</v>
      </c>
      <c r="D11" s="366" t="str">
        <f>IF(Badges!$L$253="A","/","")</f>
        <v/>
      </c>
      <c r="E11" s="366" t="str">
        <f>IF(Badges!$L$257="A","/","")</f>
        <v/>
      </c>
      <c r="F11" s="366" t="str">
        <f>IF(Badges!$L$261="A","/","")</f>
        <v/>
      </c>
      <c r="G11" s="366" t="str">
        <f>IF(Badges!$L$265="A","/","")</f>
        <v/>
      </c>
      <c r="H11" s="366" t="str">
        <f>IF(Badges!$L$269="A","/","")</f>
        <v/>
      </c>
      <c r="I11" s="372" t="str">
        <f>IF(Summary!$R$14="E","E","")</f>
        <v/>
      </c>
      <c r="J11" s="372" t="str">
        <f>IF(Summary!$S$14="Y","R","")</f>
        <v/>
      </c>
      <c r="L11" s="404"/>
      <c r="M11" s="416" t="s">
        <v>970</v>
      </c>
      <c r="N11" s="417"/>
      <c r="O11" s="417"/>
      <c r="P11" s="417"/>
      <c r="Q11" s="417"/>
      <c r="R11" s="418"/>
      <c r="S11" s="367" t="str">
        <f>IF(Summary!$R$64="E","E","")</f>
        <v/>
      </c>
      <c r="T11" s="367" t="str">
        <f>IF(Summary!$S$64="Y","R","")</f>
        <v/>
      </c>
      <c r="U11" s="360" t="str">
        <f>IF(COUNTIF(S9:S11,"E")=3,"C"," ")</f>
        <v xml:space="preserve"> </v>
      </c>
      <c r="W11" s="573" t="str">
        <f>'Fun Patches'!C12</f>
        <v>&lt;LIST PATCH HERE&gt;</v>
      </c>
      <c r="X11" s="365" t="str">
        <f>IF(Summary!$R$139="E","E","")</f>
        <v/>
      </c>
      <c r="Y11" s="365" t="str">
        <f>IF(Summary!$S$139="Y","R","")</f>
        <v/>
      </c>
      <c r="AA11" s="336"/>
      <c r="AB11" s="337"/>
      <c r="AC11" s="338"/>
    </row>
    <row r="12" spans="2:29" ht="12.95" customHeight="1">
      <c r="B12" s="404"/>
      <c r="C12" s="415" t="s">
        <v>364</v>
      </c>
      <c r="D12" s="368" t="str">
        <f>IF(Badges!$L$276="A","/","")</f>
        <v/>
      </c>
      <c r="E12" s="368" t="str">
        <f>IF(Badges!$L$280="A","/","")</f>
        <v/>
      </c>
      <c r="F12" s="368" t="str">
        <f>IF(Badges!$L$284="A","/","")</f>
        <v/>
      </c>
      <c r="G12" s="368" t="str">
        <f>IF(Badges!$L$288="A","/","")</f>
        <v/>
      </c>
      <c r="H12" s="368" t="str">
        <f>IF(Badges!$L$292="A","/","")</f>
        <v/>
      </c>
      <c r="I12" s="362" t="str">
        <f>IF(Summary!$R$15="E","E","")</f>
        <v/>
      </c>
      <c r="J12" s="362" t="str">
        <f>IF(Summary!$S$15="Y","R","")</f>
        <v/>
      </c>
      <c r="K12" s="392" t="str">
        <f>IF(COUNT(S13:S15)=3,MAX(S13:S15),"")</f>
        <v/>
      </c>
      <c r="L12" s="406"/>
      <c r="M12" s="420" t="s">
        <v>1154</v>
      </c>
      <c r="N12" s="421"/>
      <c r="O12" s="421"/>
      <c r="P12" s="421"/>
      <c r="Q12" s="421"/>
      <c r="R12" s="422" t="s">
        <v>1189</v>
      </c>
      <c r="S12" s="363" t="str">
        <f>IF(Summary!$R$70="E","E","")</f>
        <v/>
      </c>
      <c r="T12" s="363" t="str">
        <f>IF(Summary!$S$70="Y","R","")</f>
        <v/>
      </c>
      <c r="U12" s="360"/>
      <c r="W12" s="573" t="str">
        <f>'Fun Patches'!C13</f>
        <v>&lt;LIST PATCH HERE&gt;</v>
      </c>
      <c r="X12" s="365" t="str">
        <f>IF(Summary!$R$140="E","E","")</f>
        <v/>
      </c>
      <c r="Y12" s="365" t="str">
        <f>IF(Summary!$S$140="Y","R","")</f>
        <v/>
      </c>
      <c r="AA12" s="336"/>
      <c r="AB12" s="337"/>
      <c r="AC12" s="338"/>
    </row>
    <row r="13" spans="2:29" ht="12.95" customHeight="1" thickBot="1">
      <c r="B13" s="404"/>
      <c r="C13" s="419" t="s">
        <v>385</v>
      </c>
      <c r="D13" s="366" t="str">
        <f>IF(Badges!$L$299="A","/","")</f>
        <v/>
      </c>
      <c r="E13" s="366" t="str">
        <f>IF(Badges!$L$303="A","/","")</f>
        <v/>
      </c>
      <c r="F13" s="366" t="str">
        <f>IF(Badges!$L$307="A","/","")</f>
        <v/>
      </c>
      <c r="G13" s="366" t="str">
        <f>IF(Badges!$L$311="A","/","")</f>
        <v/>
      </c>
      <c r="H13" s="366" t="str">
        <f>IF(Badges!$L$315="A","/","")</f>
        <v/>
      </c>
      <c r="I13" s="372" t="str">
        <f>IF(Summary!$R$16="E","E","")</f>
        <v/>
      </c>
      <c r="J13" s="372" t="str">
        <f>IF(Summary!$S$16="Y","R","")</f>
        <v/>
      </c>
      <c r="L13" s="404"/>
      <c r="M13" s="411" t="s">
        <v>986</v>
      </c>
      <c r="N13" s="412"/>
      <c r="O13" s="412"/>
      <c r="P13" s="412"/>
      <c r="Q13" s="412"/>
      <c r="R13" s="413"/>
      <c r="S13" s="365" t="str">
        <f>IF(Summary!$R$67="E","E","")</f>
        <v/>
      </c>
      <c r="T13" s="365" t="str">
        <f>IF(Summary!$S$67="Y","R","")</f>
        <v/>
      </c>
      <c r="U13" s="360"/>
      <c r="W13" s="573" t="str">
        <f>'Fun Patches'!C14</f>
        <v>&lt;LIST PATCH HERE&gt;</v>
      </c>
      <c r="X13" s="365" t="str">
        <f>IF(Summary!$R$141="E","E","")</f>
        <v/>
      </c>
      <c r="Y13" s="365" t="str">
        <f>IF(Summary!$S$141="Y","R","")</f>
        <v/>
      </c>
      <c r="AA13" s="336"/>
      <c r="AB13" s="337"/>
      <c r="AC13" s="338"/>
    </row>
    <row r="14" spans="2:29" ht="12.95" customHeight="1">
      <c r="B14" s="404"/>
      <c r="C14" s="410" t="s">
        <v>406</v>
      </c>
      <c r="D14" s="368" t="str">
        <f>IF(Badges!$L$322="A","/","")</f>
        <v/>
      </c>
      <c r="E14" s="368" t="str">
        <f>IF(Badges!$L$326="A","/","")</f>
        <v/>
      </c>
      <c r="F14" s="368" t="str">
        <f>IF(Badges!$L$330="A","/","")</f>
        <v/>
      </c>
      <c r="G14" s="368" t="str">
        <f>IF(Badges!$L$334="A","/","")</f>
        <v/>
      </c>
      <c r="H14" s="368" t="str">
        <f>IF(Badges!$L$338="A","/","")</f>
        <v/>
      </c>
      <c r="I14" s="362" t="str">
        <f>IF(Summary!$R$17="E","E","")</f>
        <v/>
      </c>
      <c r="J14" s="362" t="str">
        <f>IF(Summary!$S$17="Y","R","")</f>
        <v/>
      </c>
      <c r="L14" s="404"/>
      <c r="M14" s="411" t="s">
        <v>987</v>
      </c>
      <c r="N14" s="412"/>
      <c r="O14" s="412"/>
      <c r="P14" s="412"/>
      <c r="Q14" s="412"/>
      <c r="R14" s="413"/>
      <c r="S14" s="365" t="str">
        <f>IF(Summary!$R$68="E","E","")</f>
        <v/>
      </c>
      <c r="T14" s="365" t="str">
        <f>IF(Summary!$S$68="Y","R","")</f>
        <v/>
      </c>
      <c r="U14" s="360"/>
      <c r="W14" s="573" t="str">
        <f>'Fun Patches'!C15</f>
        <v>&lt;LIST PATCH HERE&gt;</v>
      </c>
      <c r="X14" s="365" t="str">
        <f>IF(Summary!$R$142="E","E","")</f>
        <v/>
      </c>
      <c r="Y14" s="365" t="str">
        <f>IF(Summary!$S$142="Y","R","")</f>
        <v/>
      </c>
      <c r="AA14" s="336"/>
      <c r="AB14" s="337"/>
      <c r="AC14" s="338"/>
    </row>
    <row r="15" spans="2:29" ht="12.95" customHeight="1" thickBot="1">
      <c r="B15" s="404"/>
      <c r="C15" s="410" t="s">
        <v>427</v>
      </c>
      <c r="D15" s="369" t="str">
        <f>IF(Badges!$L$345="A","/","")</f>
        <v/>
      </c>
      <c r="E15" s="369" t="str">
        <f>IF(Badges!$L$349="A","/","")</f>
        <v/>
      </c>
      <c r="F15" s="369" t="str">
        <f>IF(Badges!$L$353="A","/","")</f>
        <v/>
      </c>
      <c r="G15" s="369" t="str">
        <f>IF(Badges!$L$357="A","/","")</f>
        <v/>
      </c>
      <c r="H15" s="369" t="str">
        <f>IF(Badges!$L$361="A","/","")</f>
        <v/>
      </c>
      <c r="I15" s="365" t="str">
        <f>IF(Summary!$R$18="E","E","")</f>
        <v/>
      </c>
      <c r="J15" s="365" t="str">
        <f>IF(Summary!$S$18="Y","R","")</f>
        <v/>
      </c>
      <c r="L15" s="404"/>
      <c r="M15" s="416" t="s">
        <v>988</v>
      </c>
      <c r="N15" s="417"/>
      <c r="O15" s="417"/>
      <c r="P15" s="417"/>
      <c r="Q15" s="417"/>
      <c r="R15" s="418"/>
      <c r="S15" s="367" t="str">
        <f>IF(Summary!$R$69="E","E","")</f>
        <v/>
      </c>
      <c r="T15" s="367" t="str">
        <f>IF(Summary!$S$69="Y","R","")</f>
        <v/>
      </c>
      <c r="U15" s="360" t="str">
        <f>IF(COUNTIF(S13:S15,"E")=3,"C"," ")</f>
        <v xml:space="preserve"> </v>
      </c>
      <c r="W15" s="573" t="str">
        <f>'Fun Patches'!C16</f>
        <v>&lt;LIST PATCH HERE&gt;</v>
      </c>
      <c r="X15" s="365" t="str">
        <f>IF(Summary!$R$143="E","E","")</f>
        <v/>
      </c>
      <c r="Y15" s="365" t="str">
        <f>IF(Summary!$S$143="Y","R","")</f>
        <v/>
      </c>
      <c r="AA15" s="336"/>
      <c r="AB15" s="337"/>
      <c r="AC15" s="338"/>
    </row>
    <row r="16" spans="2:29" ht="12.95" customHeight="1" thickBot="1">
      <c r="B16" s="404"/>
      <c r="C16" s="410" t="s">
        <v>469</v>
      </c>
      <c r="D16" s="366" t="str">
        <f>IF(Badges!$L$391="A","/","")</f>
        <v/>
      </c>
      <c r="E16" s="366" t="str">
        <f>IF(Badges!$L$395="A","/","")</f>
        <v/>
      </c>
      <c r="F16" s="366" t="str">
        <f>IF(Badges!$L$399="A","/","")</f>
        <v/>
      </c>
      <c r="G16" s="366" t="str">
        <f>IF(Badges!$L$403="A","/","")</f>
        <v/>
      </c>
      <c r="H16" s="366" t="str">
        <f>IF(Badges!$L$407="A","/","")</f>
        <v/>
      </c>
      <c r="I16" s="372" t="str">
        <f>IF(Summary!$R$20="E","E","")</f>
        <v/>
      </c>
      <c r="J16" s="372" t="str">
        <f>IF(Summary!$S$20="Y","R","")</f>
        <v/>
      </c>
      <c r="K16" s="392" t="str">
        <f>IF(COUNT(S17:S20)=4,MAX(S17:S20),"")</f>
        <v/>
      </c>
      <c r="L16" s="406"/>
      <c r="M16" s="420" t="s">
        <v>1155</v>
      </c>
      <c r="N16" s="421"/>
      <c r="O16" s="421"/>
      <c r="P16" s="421"/>
      <c r="Q16" s="421"/>
      <c r="R16" s="422" t="s">
        <v>1189</v>
      </c>
      <c r="S16" s="363" t="str">
        <f>IF(Summary!$R$73="E","E","")</f>
        <v/>
      </c>
      <c r="T16" s="363" t="str">
        <f>IF(Summary!$S$73="Y","R","")</f>
        <v/>
      </c>
      <c r="U16" s="360"/>
      <c r="W16" s="573" t="str">
        <f>'Fun Patches'!C17</f>
        <v>&lt;LIST PATCH HERE&gt;</v>
      </c>
      <c r="X16" s="365" t="str">
        <f>IF(Summary!$R$144="E","E","")</f>
        <v/>
      </c>
      <c r="Y16" s="365" t="str">
        <f>IF(Summary!$S$144="Y","R","")</f>
        <v/>
      </c>
      <c r="AA16" s="336"/>
      <c r="AB16" s="337"/>
      <c r="AC16" s="338"/>
    </row>
    <row r="17" spans="2:29" ht="12.95" customHeight="1">
      <c r="B17" s="404"/>
      <c r="C17" s="415" t="s">
        <v>490</v>
      </c>
      <c r="D17" s="368" t="str">
        <f>IF(Badges!$L$414="A","/","")</f>
        <v/>
      </c>
      <c r="E17" s="368" t="str">
        <f>IF(Badges!$L$418="A","/","")</f>
        <v/>
      </c>
      <c r="F17" s="368" t="str">
        <f>IF(Badges!$L$422="A","/","")</f>
        <v/>
      </c>
      <c r="G17" s="368" t="str">
        <f>IF(Badges!$L$426="A","/","")</f>
        <v/>
      </c>
      <c r="H17" s="368" t="str">
        <f>IF(Badges!$L$430="A","/","")</f>
        <v/>
      </c>
      <c r="I17" s="362" t="str">
        <f>IF(Summary!$R$21="E","E","")</f>
        <v/>
      </c>
      <c r="J17" s="362" t="str">
        <f>IF(Summary!$S$21="Y","R","")</f>
        <v/>
      </c>
      <c r="L17" s="404"/>
      <c r="M17" s="423" t="s">
        <v>1156</v>
      </c>
      <c r="N17" s="369" t="str">
        <f>IF(Badges!$L$542="A","/","")</f>
        <v/>
      </c>
      <c r="O17" s="369" t="str">
        <f>IF(Badges!$L$546="A","/","")</f>
        <v/>
      </c>
      <c r="P17" s="369" t="str">
        <f>IF(Badges!$L$550="A","/","")</f>
        <v/>
      </c>
      <c r="Q17" s="369" t="str">
        <f>IF(Badges!$L$554="A","/","")</f>
        <v/>
      </c>
      <c r="R17" s="369" t="str">
        <f>IF(Badges!$L$558="A","/","")</f>
        <v/>
      </c>
      <c r="S17" s="365" t="str">
        <f>IF(Summary!$R$27="E","E","")</f>
        <v/>
      </c>
      <c r="T17" s="365" t="str">
        <f>IF(Summary!$S$27="Y","R","")</f>
        <v/>
      </c>
      <c r="U17" s="360"/>
      <c r="W17" s="573" t="str">
        <f>'Fun Patches'!C18</f>
        <v>&lt;LIST PATCH HERE&gt;</v>
      </c>
      <c r="X17" s="365" t="str">
        <f>IF(Summary!$R$145="E","E","")</f>
        <v/>
      </c>
      <c r="Y17" s="365" t="str">
        <f>IF(Summary!$S$145="Y","R","")</f>
        <v/>
      </c>
      <c r="AA17" s="336"/>
      <c r="AB17" s="337"/>
      <c r="AC17" s="338"/>
    </row>
    <row r="18" spans="2:29" ht="12.95" customHeight="1" thickBot="1">
      <c r="B18" s="404"/>
      <c r="C18" s="419" t="s">
        <v>510</v>
      </c>
      <c r="D18" s="366" t="str">
        <f>IF(Badges!$L$437="A","/","")</f>
        <v/>
      </c>
      <c r="E18" s="366" t="str">
        <f>IF(Badges!$L$441="A","/","")</f>
        <v/>
      </c>
      <c r="F18" s="366" t="str">
        <f>IF(Badges!$L$445="A","/","")</f>
        <v/>
      </c>
      <c r="G18" s="366" t="str">
        <f>IF(Badges!$L$449="A","/","")</f>
        <v/>
      </c>
      <c r="H18" s="366" t="str">
        <f>IF(Badges!$L$453="A","/","")</f>
        <v/>
      </c>
      <c r="I18" s="372" t="str">
        <f>IF(Summary!$R$22="E","E","")</f>
        <v/>
      </c>
      <c r="J18" s="372" t="str">
        <f>IF(Summary!$S$22="Y","R","")</f>
        <v/>
      </c>
      <c r="L18" s="404"/>
      <c r="M18" s="423" t="s">
        <v>1157</v>
      </c>
      <c r="N18" s="369" t="str">
        <f>IF(Badges!$L$815="A","/","")</f>
        <v/>
      </c>
      <c r="O18" s="369" t="str">
        <f>IF(Badges!$L$819="A","/","")</f>
        <v/>
      </c>
      <c r="P18" s="369" t="str">
        <f>IF(Badges!$L$823="A","/","")</f>
        <v/>
      </c>
      <c r="Q18" s="369" t="str">
        <f>IF(Badges!$L$827="A","/","")</f>
        <v/>
      </c>
      <c r="R18" s="369" t="str">
        <f>IF(Badges!$L$831="A","/","")</f>
        <v/>
      </c>
      <c r="S18" s="365" t="str">
        <f>IF(Summary!$R$40="E","E","")</f>
        <v/>
      </c>
      <c r="T18" s="365" t="str">
        <f>IF(Summary!$S$40="Y","R","")</f>
        <v/>
      </c>
      <c r="U18" s="360"/>
      <c r="W18" s="573" t="str">
        <f>'Fun Patches'!C19</f>
        <v>&lt;LIST PATCH HERE&gt;</v>
      </c>
      <c r="X18" s="365" t="str">
        <f>IF(Summary!$R$146="E","E","")</f>
        <v/>
      </c>
      <c r="Y18" s="365" t="str">
        <f>IF(Summary!$S$146="Y","R","")</f>
        <v/>
      </c>
      <c r="AA18" s="336"/>
      <c r="AB18" s="337"/>
      <c r="AC18" s="338"/>
    </row>
    <row r="19" spans="2:29" ht="12.95" customHeight="1">
      <c r="B19" s="404"/>
      <c r="C19" s="410" t="s">
        <v>531</v>
      </c>
      <c r="D19" s="368" t="str">
        <f>IF(Badges!$L$460="A","/","")</f>
        <v/>
      </c>
      <c r="E19" s="368" t="str">
        <f>IF(Badges!$L$464="A","/","")</f>
        <v/>
      </c>
      <c r="F19" s="368" t="str">
        <f>IF(Badges!$L$468="A","/","")</f>
        <v/>
      </c>
      <c r="G19" s="368" t="str">
        <f>IF(Badges!$L$472="A","/","")</f>
        <v/>
      </c>
      <c r="H19" s="368" t="str">
        <f>IF(Badges!$L$476="A","/","")</f>
        <v/>
      </c>
      <c r="I19" s="362" t="str">
        <f>IF(Summary!$R$23="E","E","")</f>
        <v/>
      </c>
      <c r="J19" s="362" t="str">
        <f>IF(Summary!$S$23="Y","R","")</f>
        <v/>
      </c>
      <c r="L19" s="404"/>
      <c r="M19" s="411" t="s">
        <v>1158</v>
      </c>
      <c r="N19" s="369" t="str">
        <f>IF(Badges!$L$588="A","/","")</f>
        <v/>
      </c>
      <c r="O19" s="369" t="str">
        <f>IF(Badges!$L$592="A","/","")</f>
        <v/>
      </c>
      <c r="P19" s="369" t="str">
        <f>IF(Badges!$L$596="A","/","")</f>
        <v/>
      </c>
      <c r="Q19" s="369" t="str">
        <f>IF(Badges!$L$600="A","/","")</f>
        <v/>
      </c>
      <c r="R19" s="369" t="str">
        <f>IF(Badges!$L$604="A","/","")</f>
        <v/>
      </c>
      <c r="S19" s="365" t="str">
        <f>IF(Summary!$R$29="E","E","")</f>
        <v/>
      </c>
      <c r="T19" s="365" t="str">
        <f>IF(Summary!$S$29="Y","R","")</f>
        <v/>
      </c>
      <c r="U19" s="360"/>
      <c r="W19" s="573" t="str">
        <f>'Fun Patches'!C20</f>
        <v>&lt;LIST PATCH HERE&gt;</v>
      </c>
      <c r="X19" s="365" t="str">
        <f>IF(Summary!$R$147="E","E","")</f>
        <v/>
      </c>
      <c r="Y19" s="365" t="str">
        <f>IF(Summary!$S$147="Y","R","")</f>
        <v/>
      </c>
      <c r="AA19" s="336"/>
      <c r="AB19" s="337"/>
      <c r="AC19" s="338"/>
    </row>
    <row r="20" spans="2:29" ht="12.95" customHeight="1" thickBot="1">
      <c r="B20" s="404"/>
      <c r="C20" s="410" t="s">
        <v>563</v>
      </c>
      <c r="D20" s="369" t="str">
        <f>IF(Badges!$L$496="A","/","")</f>
        <v/>
      </c>
      <c r="E20" s="369" t="str">
        <f>IF(Badges!$L$500="A","/","")</f>
        <v/>
      </c>
      <c r="F20" s="369" t="str">
        <f>IF(Badges!$L$504="A","/","")</f>
        <v/>
      </c>
      <c r="G20" s="369" t="str">
        <f>IF(Badges!$L$508="A","/","")</f>
        <v/>
      </c>
      <c r="H20" s="369" t="str">
        <f>IF(Badges!$L$512="A","/","")</f>
        <v/>
      </c>
      <c r="I20" s="365" t="str">
        <f>IF(Summary!$R$25="E","E","")</f>
        <v/>
      </c>
      <c r="J20" s="365" t="str">
        <f>IF(Summary!$S$25="Y","R","")</f>
        <v/>
      </c>
      <c r="L20" s="404"/>
      <c r="M20" s="416" t="s">
        <v>1159</v>
      </c>
      <c r="N20" s="417"/>
      <c r="O20" s="417"/>
      <c r="P20" s="417"/>
      <c r="Q20" s="417"/>
      <c r="R20" s="418"/>
      <c r="S20" s="367" t="str">
        <f>IF(Summary!$R$72="E","E","")</f>
        <v/>
      </c>
      <c r="T20" s="367" t="str">
        <f>IF(Summary!$S$72="Y","R","")</f>
        <v/>
      </c>
      <c r="U20" s="360" t="str">
        <f>IF(COUNTIF(S17:S20,"E")=4,"C"," ")</f>
        <v xml:space="preserve"> </v>
      </c>
      <c r="W20" s="573" t="str">
        <f>'Fun Patches'!C21</f>
        <v>&lt;LIST PATCH HERE&gt;</v>
      </c>
      <c r="X20" s="365" t="str">
        <f>IF(Summary!$R$148="E","E","")</f>
        <v/>
      </c>
      <c r="Y20" s="365" t="str">
        <f>IF(Summary!$S$148="Y","R","")</f>
        <v/>
      </c>
      <c r="AA20" s="336"/>
      <c r="AB20" s="337"/>
      <c r="AC20" s="338"/>
    </row>
    <row r="21" spans="2:29" ht="12.95" customHeight="1" thickBot="1">
      <c r="B21" s="404"/>
      <c r="C21" s="410" t="s">
        <v>584</v>
      </c>
      <c r="D21" s="366" t="str">
        <f>IF(Badges!$L$519="A","/","")</f>
        <v/>
      </c>
      <c r="E21" s="366" t="str">
        <f>IF(Badges!$L$523="A","/","")</f>
        <v/>
      </c>
      <c r="F21" s="366" t="str">
        <f>IF(Badges!$L$527="A","/","")</f>
        <v/>
      </c>
      <c r="G21" s="366" t="str">
        <f>IF(Badges!$L$531="A","/","")</f>
        <v/>
      </c>
      <c r="H21" s="366" t="str">
        <f>IF(Badges!$L$535="A","/","")</f>
        <v/>
      </c>
      <c r="I21" s="372" t="str">
        <f>IF(Summary!$R$26="E","E","")</f>
        <v/>
      </c>
      <c r="J21" s="372" t="str">
        <f>IF(Summary!$S$26="Y","R","")</f>
        <v/>
      </c>
      <c r="K21" s="392" t="str">
        <f>IF(COUNT(S22:S23)=2,MAX(S22:S23),"")</f>
        <v/>
      </c>
      <c r="L21" s="406"/>
      <c r="M21" s="420" t="s">
        <v>995</v>
      </c>
      <c r="N21" s="421"/>
      <c r="O21" s="421"/>
      <c r="P21" s="421"/>
      <c r="Q21" s="421"/>
      <c r="R21" s="422" t="s">
        <v>1189</v>
      </c>
      <c r="S21" s="363" t="str">
        <f>IF(Summary!$R$77="E","E","")</f>
        <v/>
      </c>
      <c r="T21" s="363" t="str">
        <f>IF(Summary!$S$77="Y","R","")</f>
        <v/>
      </c>
      <c r="U21" s="360"/>
      <c r="W21" s="573" t="str">
        <f>'Fun Patches'!C22</f>
        <v>&lt;LIST PATCH HERE&gt;</v>
      </c>
      <c r="X21" s="365" t="str">
        <f>IF(Summary!$R$149="E","E","")</f>
        <v/>
      </c>
      <c r="Y21" s="365" t="str">
        <f>IF(Summary!$S$149="Y","R","")</f>
        <v/>
      </c>
      <c r="AA21" s="336"/>
      <c r="AB21" s="337"/>
      <c r="AC21" s="338"/>
    </row>
    <row r="22" spans="2:29" ht="12.95" customHeight="1">
      <c r="B22" s="404"/>
      <c r="C22" s="415" t="s">
        <v>626</v>
      </c>
      <c r="D22" s="368" t="str">
        <f>IF(Badges!$L$565="A","/","")</f>
        <v/>
      </c>
      <c r="E22" s="368" t="str">
        <f>IF(Badges!$L$569="A","/","")</f>
        <v/>
      </c>
      <c r="F22" s="368" t="str">
        <f>IF(Badges!$L$573="A","/","")</f>
        <v/>
      </c>
      <c r="G22" s="368" t="str">
        <f>IF(Badges!$L$577="A","/","")</f>
        <v/>
      </c>
      <c r="H22" s="368" t="str">
        <f>IF(Badges!$L$581="A","/","")</f>
        <v/>
      </c>
      <c r="I22" s="362" t="str">
        <f>IF(Summary!$R$28="E","E","")</f>
        <v/>
      </c>
      <c r="J22" s="362" t="str">
        <f>IF(Summary!$S$28="Y","R","")</f>
        <v/>
      </c>
      <c r="L22" s="404"/>
      <c r="M22" s="411" t="s">
        <v>995</v>
      </c>
      <c r="N22" s="412"/>
      <c r="O22" s="412"/>
      <c r="P22" s="412"/>
      <c r="Q22" s="412"/>
      <c r="R22" s="413"/>
      <c r="S22" s="365" t="str">
        <f>IF(Summary!$R$75="E","E","")</f>
        <v/>
      </c>
      <c r="T22" s="365" t="str">
        <f>IF(Summary!$S$75="Y","R","")</f>
        <v/>
      </c>
      <c r="U22" s="360" t="str">
        <f>IF(COUNTIF(S22:S23,"E")=2,"C"," ")</f>
        <v xml:space="preserve"> </v>
      </c>
      <c r="W22" s="573" t="str">
        <f>'Fun Patches'!C23</f>
        <v>&lt;LIST PATCH HERE&gt;</v>
      </c>
      <c r="X22" s="365" t="str">
        <f>IF(Summary!$R$150="E","E","")</f>
        <v/>
      </c>
      <c r="Y22" s="365" t="str">
        <f>IF(Summary!$S$150="Y","R","")</f>
        <v/>
      </c>
      <c r="AA22" s="336"/>
      <c r="AB22" s="337"/>
      <c r="AC22" s="338"/>
    </row>
    <row r="23" spans="2:29" ht="12.95" customHeight="1" thickBot="1">
      <c r="B23" s="404"/>
      <c r="C23" s="419" t="s">
        <v>668</v>
      </c>
      <c r="D23" s="366" t="str">
        <f>IF(Badges!$L$611="A","/","")</f>
        <v/>
      </c>
      <c r="E23" s="366" t="str">
        <f>IF(Badges!$L$615="A","/","")</f>
        <v/>
      </c>
      <c r="F23" s="366" t="str">
        <f>IF(Badges!$L$619="A","/","")</f>
        <v/>
      </c>
      <c r="G23" s="366" t="str">
        <f>IF(Badges!$L$623="A","/","")</f>
        <v/>
      </c>
      <c r="H23" s="366" t="str">
        <f>IF(Badges!$L$627="A","/","")</f>
        <v/>
      </c>
      <c r="I23" s="372" t="str">
        <f>IF(Summary!$R$30="E","E","")</f>
        <v/>
      </c>
      <c r="J23" s="372" t="str">
        <f>IF(Summary!$S$30="Y","R","")</f>
        <v/>
      </c>
      <c r="L23" s="404"/>
      <c r="M23" s="416" t="s">
        <v>1159</v>
      </c>
      <c r="N23" s="417"/>
      <c r="O23" s="417"/>
      <c r="P23" s="417"/>
      <c r="Q23" s="417"/>
      <c r="R23" s="418"/>
      <c r="S23" s="367" t="str">
        <f>IF(Summary!$R$76="E","E","")</f>
        <v/>
      </c>
      <c r="T23" s="367" t="str">
        <f>IF(Summary!$S$76="Y","R","")</f>
        <v/>
      </c>
      <c r="U23" s="360" t="str">
        <f>IF(COUNTIF(S25:S26,"E")=2,"C"," ")</f>
        <v xml:space="preserve"> </v>
      </c>
      <c r="W23" s="573" t="str">
        <f>'Fun Patches'!C24</f>
        <v>&lt;LIST PATCH HERE&gt;</v>
      </c>
      <c r="X23" s="365" t="str">
        <f>IF(Summary!$R$151="E","E","")</f>
        <v/>
      </c>
      <c r="Y23" s="365" t="str">
        <f>IF(Summary!$S$151="Y","R","")</f>
        <v/>
      </c>
      <c r="AA23" s="336"/>
      <c r="AB23" s="337"/>
      <c r="AC23" s="338"/>
    </row>
    <row r="24" spans="2:29" ht="12.95" customHeight="1">
      <c r="B24" s="404"/>
      <c r="C24" s="410" t="s">
        <v>689</v>
      </c>
      <c r="D24" s="368" t="str">
        <f>IF(Badges!$L$634="A","/","")</f>
        <v/>
      </c>
      <c r="E24" s="368" t="str">
        <f>IF(Badges!$L$638="A","/","")</f>
        <v/>
      </c>
      <c r="F24" s="368" t="str">
        <f>IF(Badges!$L$642="A","/","")</f>
        <v/>
      </c>
      <c r="G24" s="368" t="str">
        <f>IF(Badges!$L$646="A","/","")</f>
        <v/>
      </c>
      <c r="H24" s="368" t="str">
        <f>IF(Badges!$L$650="A","/","")</f>
        <v/>
      </c>
      <c r="I24" s="362" t="str">
        <f>IF(Summary!$R$31="E","E","")</f>
        <v/>
      </c>
      <c r="J24" s="362" t="str">
        <f>IF(Summary!$S$31="Y","R","")</f>
        <v/>
      </c>
      <c r="K24" s="392" t="str">
        <f>IF(COUNT(S25:S26)=2,MAX(S25:S26),"")</f>
        <v/>
      </c>
      <c r="L24" s="406"/>
      <c r="M24" s="407" t="s">
        <v>1003</v>
      </c>
      <c r="N24" s="408"/>
      <c r="O24" s="408"/>
      <c r="P24" s="408"/>
      <c r="Q24" s="408"/>
      <c r="R24" s="422" t="s">
        <v>1189</v>
      </c>
      <c r="S24" s="363" t="str">
        <f>IF(Summary!$R$80="E","E","")</f>
        <v/>
      </c>
      <c r="T24" s="363" t="str">
        <f>IF(Summary!$S$80="Y","R","")</f>
        <v/>
      </c>
      <c r="U24" s="360" t="str">
        <f>IF(COUNTIF(S28:S29,"E")=2,"C"," ")</f>
        <v xml:space="preserve"> </v>
      </c>
      <c r="W24" s="573" t="str">
        <f>'Fun Patches'!C25</f>
        <v>&lt;LIST PATCH HERE&gt;</v>
      </c>
      <c r="X24" s="365" t="str">
        <f>IF(Summary!$R$152="E","E","")</f>
        <v/>
      </c>
      <c r="Y24" s="365" t="str">
        <f>IF(Summary!$S$152="Y","R","")</f>
        <v/>
      </c>
      <c r="AA24" s="336"/>
      <c r="AB24" s="337"/>
      <c r="AC24" s="338"/>
    </row>
    <row r="25" spans="2:29" ht="12.95" customHeight="1">
      <c r="B25" s="404"/>
      <c r="C25" s="410" t="s">
        <v>710</v>
      </c>
      <c r="D25" s="369" t="str">
        <f>IF(Badges!$L$657="A","/","")</f>
        <v/>
      </c>
      <c r="E25" s="369" t="str">
        <f>IF(Badges!$L$661="A","/","")</f>
        <v/>
      </c>
      <c r="F25" s="369" t="str">
        <f>IF(Badges!$L$665="A","/","")</f>
        <v/>
      </c>
      <c r="G25" s="369" t="str">
        <f>IF(Badges!$L$669="A","/","")</f>
        <v/>
      </c>
      <c r="H25" s="369" t="str">
        <f>IF(Badges!$L$673="A","/","")</f>
        <v/>
      </c>
      <c r="I25" s="365" t="str">
        <f>IF(Summary!$R$32="E","E","")</f>
        <v/>
      </c>
      <c r="J25" s="365" t="str">
        <f>IF(Summary!$S$32="Y","R","")</f>
        <v/>
      </c>
      <c r="L25" s="404"/>
      <c r="M25" s="411" t="s">
        <v>1003</v>
      </c>
      <c r="N25" s="412"/>
      <c r="O25" s="412"/>
      <c r="P25" s="412"/>
      <c r="Q25" s="412"/>
      <c r="R25" s="413"/>
      <c r="S25" s="365" t="str">
        <f>IF(Summary!$R$78="E","E","")</f>
        <v/>
      </c>
      <c r="T25" s="365" t="str">
        <f>IF(Summary!$S$78="Y","R","")</f>
        <v/>
      </c>
      <c r="U25" s="716" t="s">
        <v>1197</v>
      </c>
      <c r="W25" s="573" t="str">
        <f>'Fun Patches'!C26</f>
        <v>&lt;LIST PATCH HERE&gt;</v>
      </c>
      <c r="X25" s="365" t="str">
        <f>IF(Summary!$R$153="E","E","")</f>
        <v/>
      </c>
      <c r="Y25" s="365" t="str">
        <f>IF(Summary!$S$153="Y","R","")</f>
        <v/>
      </c>
      <c r="AA25" s="336"/>
      <c r="AB25" s="337"/>
      <c r="AC25" s="338"/>
    </row>
    <row r="26" spans="2:29" ht="12.95" customHeight="1" thickBot="1">
      <c r="B26" s="404"/>
      <c r="C26" s="410" t="s">
        <v>1193</v>
      </c>
      <c r="D26" s="366" t="str">
        <f>IF(Badges!$L$161="A","/","")</f>
        <v/>
      </c>
      <c r="E26" s="366" t="str">
        <f>IF(Badges!$L$165="A","/","")</f>
        <v/>
      </c>
      <c r="F26" s="366" t="str">
        <f>IF(Badges!$L$169="A","/","")</f>
        <v/>
      </c>
      <c r="G26" s="366" t="str">
        <f>IF(Badges!$L$173="A","/","")</f>
        <v/>
      </c>
      <c r="H26" s="366" t="str">
        <f>IF(Badges!$L$177="A","/","")</f>
        <v/>
      </c>
      <c r="I26" s="372" t="str">
        <f>IF(Summary!$R$10="E","E","")</f>
        <v/>
      </c>
      <c r="J26" s="372" t="str">
        <f>IF(Summary!$S$10="Y","R","")</f>
        <v/>
      </c>
      <c r="L26" s="404"/>
      <c r="M26" s="416" t="s">
        <v>1159</v>
      </c>
      <c r="N26" s="417"/>
      <c r="O26" s="417"/>
      <c r="P26" s="417"/>
      <c r="Q26" s="417"/>
      <c r="R26" s="418"/>
      <c r="S26" s="367" t="str">
        <f>IF(Summary!$R$79="E","E","")</f>
        <v/>
      </c>
      <c r="T26" s="367" t="str">
        <f>IF(Summary!$S$79="Y","R","")</f>
        <v/>
      </c>
      <c r="U26" s="716"/>
      <c r="W26" s="573" t="str">
        <f>'Fun Patches'!C27</f>
        <v>&lt;LIST PATCH HERE&gt;</v>
      </c>
      <c r="X26" s="365" t="str">
        <f>IF(Summary!$R$154="E","E","")</f>
        <v/>
      </c>
      <c r="Y26" s="365" t="str">
        <f>IF(Summary!$S$154="Y","R","")</f>
        <v/>
      </c>
      <c r="AA26" s="336"/>
      <c r="AB26" s="337"/>
      <c r="AC26" s="338"/>
    </row>
    <row r="27" spans="2:29" ht="12.95" customHeight="1">
      <c r="B27" s="404"/>
      <c r="C27" s="415" t="s">
        <v>1194</v>
      </c>
      <c r="D27" s="368" t="str">
        <f>IF(Badges!$L$680="A","/","")</f>
        <v/>
      </c>
      <c r="E27" s="368" t="str">
        <f>IF(Badges!$L$684="A","/","")</f>
        <v/>
      </c>
      <c r="F27" s="368" t="str">
        <f>IF(Badges!$L$688="A","/","")</f>
        <v/>
      </c>
      <c r="G27" s="368" t="str">
        <f>IF(Badges!$L$692="A","/","")</f>
        <v/>
      </c>
      <c r="H27" s="368" t="str">
        <f>IF(Badges!$L$696="A","/","")</f>
        <v/>
      </c>
      <c r="I27" s="362" t="str">
        <f>IF(Summary!$R$33="E","E","")</f>
        <v/>
      </c>
      <c r="J27" s="362" t="str">
        <f>IF(Summary!$S$33="Y","R","")</f>
        <v/>
      </c>
      <c r="K27" s="392" t="str">
        <f>IF(COUNT(S28:S29)=2,MAX(S28:S29),"")</f>
        <v/>
      </c>
      <c r="L27" s="406"/>
      <c r="M27" s="407" t="s">
        <v>1009</v>
      </c>
      <c r="N27" s="408"/>
      <c r="O27" s="408"/>
      <c r="P27" s="408"/>
      <c r="Q27" s="408"/>
      <c r="R27" s="422" t="s">
        <v>1189</v>
      </c>
      <c r="S27" s="363" t="str">
        <f>IF(Summary!$R$83="E","E","")</f>
        <v/>
      </c>
      <c r="T27" s="363" t="str">
        <f>IF(Summary!$S$83="Y","R","")</f>
        <v/>
      </c>
      <c r="U27" s="716"/>
      <c r="W27" s="573" t="str">
        <f>'Fun Patches'!C28</f>
        <v>&lt;LIST PATCH HERE&gt;</v>
      </c>
      <c r="X27" s="365" t="str">
        <f>IF(Summary!$R$155="E","E","")</f>
        <v/>
      </c>
      <c r="Y27" s="365" t="str">
        <f>IF(Summary!$S$155="Y","R","")</f>
        <v/>
      </c>
      <c r="AA27" s="336"/>
      <c r="AB27" s="337"/>
      <c r="AC27" s="338"/>
    </row>
    <row r="28" spans="2:29" ht="12.95" customHeight="1" thickBot="1">
      <c r="B28" s="404"/>
      <c r="C28" s="419" t="s">
        <v>730</v>
      </c>
      <c r="D28" s="366" t="str">
        <f>IF(Badges!$L$703="A","/","")</f>
        <v/>
      </c>
      <c r="E28" s="366" t="str">
        <f>IF(Badges!$L$707="A","/","")</f>
        <v/>
      </c>
      <c r="F28" s="366" t="str">
        <f>IF(Badges!$L$711="A","/","")</f>
        <v/>
      </c>
      <c r="G28" s="366" t="str">
        <f>IF(Badges!$L$715="A","/","")</f>
        <v/>
      </c>
      <c r="H28" s="366" t="str">
        <f>IF(Badges!$L$719="A","/","")</f>
        <v/>
      </c>
      <c r="I28" s="372" t="str">
        <f>IF(Summary!$R$34="E","E","")</f>
        <v/>
      </c>
      <c r="J28" s="372" t="str">
        <f>IF(Summary!$S$34="Y","R","")</f>
        <v/>
      </c>
      <c r="L28" s="404"/>
      <c r="M28" s="411" t="s">
        <v>1009</v>
      </c>
      <c r="N28" s="412"/>
      <c r="O28" s="412"/>
      <c r="P28" s="412"/>
      <c r="Q28" s="412"/>
      <c r="R28" s="413"/>
      <c r="S28" s="365" t="str">
        <f>IF(Summary!$R$81="E","E","")</f>
        <v/>
      </c>
      <c r="T28" s="365" t="str">
        <f>IF(Summary!$S$81="Y","R","")</f>
        <v/>
      </c>
      <c r="U28" s="716"/>
      <c r="W28" s="573" t="str">
        <f>'Fun Patches'!C29</f>
        <v>&lt;LIST PATCH HERE&gt;</v>
      </c>
      <c r="X28" s="365" t="str">
        <f>IF(Summary!$R$156="E","E","")</f>
        <v/>
      </c>
      <c r="Y28" s="365" t="str">
        <f>IF(Summary!$S$156="Y","R","")</f>
        <v/>
      </c>
      <c r="AA28" s="336"/>
      <c r="AB28" s="337"/>
      <c r="AC28" s="338"/>
    </row>
    <row r="29" spans="2:29" ht="12.95" customHeight="1" thickBot="1">
      <c r="B29" s="404"/>
      <c r="C29" s="410" t="s">
        <v>751</v>
      </c>
      <c r="D29" s="368" t="str">
        <f>IF(Badges!$L$726="A","/","")</f>
        <v/>
      </c>
      <c r="E29" s="368" t="str">
        <f>IF(Badges!$L$730="A","/","")</f>
        <v/>
      </c>
      <c r="F29" s="368" t="str">
        <f>IF(Badges!$L$734="A","/","")</f>
        <v/>
      </c>
      <c r="G29" s="368" t="str">
        <f>IF(Badges!$L$738="A","/","")</f>
        <v/>
      </c>
      <c r="H29" s="368" t="str">
        <f>IF(Badges!$L$742="A","/","")</f>
        <v/>
      </c>
      <c r="I29" s="363" t="str">
        <f>IF(Summary!$R$35="E","E","")</f>
        <v/>
      </c>
      <c r="J29" s="362" t="str">
        <f>IF(Summary!$S$35="Y","R","")</f>
        <v/>
      </c>
      <c r="L29" s="404"/>
      <c r="M29" s="424" t="s">
        <v>1159</v>
      </c>
      <c r="N29" s="425"/>
      <c r="O29" s="425"/>
      <c r="P29" s="425"/>
      <c r="Q29" s="425"/>
      <c r="R29" s="426"/>
      <c r="S29" s="367" t="str">
        <f>IF(Summary!$R$82="E","E","")</f>
        <v/>
      </c>
      <c r="T29" s="367" t="str">
        <f>IF(Summary!$S$82="Y","R","")</f>
        <v/>
      </c>
      <c r="U29" s="716"/>
      <c r="W29" s="573" t="str">
        <f>'Fun Patches'!C30</f>
        <v>&lt;LIST PATCH HERE&gt;</v>
      </c>
      <c r="X29" s="365" t="str">
        <f>IF(Summary!$R$157="E","E","")</f>
        <v/>
      </c>
      <c r="Y29" s="365" t="str">
        <f>IF(Summary!$S$157="Y","R","")</f>
        <v/>
      </c>
      <c r="AA29" s="336"/>
      <c r="AB29" s="337"/>
      <c r="AC29" s="338"/>
    </row>
    <row r="30" spans="2:29" ht="12.95" customHeight="1">
      <c r="B30" s="404"/>
      <c r="C30" s="410" t="s">
        <v>772</v>
      </c>
      <c r="D30" s="369" t="str">
        <f>IF(Badges!$L$745="C","/","")</f>
        <v/>
      </c>
      <c r="E30" s="369" t="str">
        <f>IF(Badges!$L$746="C","/","")</f>
        <v/>
      </c>
      <c r="F30" s="369" t="str">
        <f>IF(Badges!$L$747="C","/","")</f>
        <v/>
      </c>
      <c r="G30" s="369" t="str">
        <f>IF(Badges!$L$748="C","/","")</f>
        <v/>
      </c>
      <c r="H30" s="369" t="str">
        <f>IF(Badges!$L$749="C","/","")</f>
        <v/>
      </c>
      <c r="I30" s="365" t="str">
        <f>IF(Summary!$R$36="E","E","")</f>
        <v/>
      </c>
      <c r="J30" s="365" t="str">
        <f>IF(Summary!$S$36="Y","R","")</f>
        <v/>
      </c>
      <c r="L30" s="495"/>
      <c r="M30" s="495"/>
      <c r="N30" s="496"/>
      <c r="O30" s="496"/>
      <c r="P30" s="496"/>
      <c r="Q30" s="496"/>
      <c r="R30" s="496"/>
      <c r="S30" s="571"/>
      <c r="T30" s="571"/>
      <c r="U30" s="716"/>
      <c r="W30" s="573" t="str">
        <f>'Fun Patches'!C31</f>
        <v>&lt;LIST PATCH HERE&gt;</v>
      </c>
      <c r="X30" s="365" t="str">
        <f>IF(Summary!$R$158="E","E","")</f>
        <v/>
      </c>
      <c r="Y30" s="365" t="str">
        <f>IF(Summary!$S$158="Y","R","")</f>
        <v/>
      </c>
      <c r="AA30" s="336"/>
      <c r="AB30" s="337"/>
      <c r="AC30" s="338"/>
    </row>
    <row r="31" spans="2:29" ht="12.95" customHeight="1" thickBot="1">
      <c r="B31" s="404"/>
      <c r="C31" s="414" t="s">
        <v>1195</v>
      </c>
      <c r="D31" s="366" t="str">
        <f>IF(Badges!$L$769="A","/","")</f>
        <v/>
      </c>
      <c r="E31" s="366" t="str">
        <f>IF(Badges!$L$773="A","/","")</f>
        <v/>
      </c>
      <c r="F31" s="366" t="str">
        <f>IF(Badges!$L$777="A","/","")</f>
        <v/>
      </c>
      <c r="G31" s="366" t="str">
        <f>IF(Badges!$L$781="A","/","")</f>
        <v/>
      </c>
      <c r="H31" s="366" t="str">
        <f>IF(Badges!$L$785="A","/","")</f>
        <v/>
      </c>
      <c r="I31" s="372" t="str">
        <f>IF(Summary!$R$38="E","E","")</f>
        <v/>
      </c>
      <c r="J31" s="372" t="str">
        <f>IF(Summary!$S$38="Y","R","")</f>
        <v/>
      </c>
      <c r="N31" s="401"/>
      <c r="O31" s="401"/>
      <c r="P31" s="401"/>
      <c r="Q31" s="401"/>
      <c r="R31" s="401"/>
      <c r="U31" s="716"/>
      <c r="W31" s="573" t="str">
        <f>'Fun Patches'!C32</f>
        <v>&lt;LIST PATCH HERE&gt;</v>
      </c>
      <c r="X31" s="365" t="str">
        <f>IF(Summary!$R$159="E","E","")</f>
        <v/>
      </c>
      <c r="Y31" s="365" t="str">
        <f>IF(Summary!$S$159="Y","R","")</f>
        <v/>
      </c>
      <c r="AA31" s="336"/>
      <c r="AB31" s="337"/>
      <c r="AC31" s="338"/>
    </row>
    <row r="32" spans="2:29" ht="12.95" customHeight="1">
      <c r="B32" s="404"/>
      <c r="C32" s="415" t="s">
        <v>1196</v>
      </c>
      <c r="D32" s="368" t="str">
        <f>IF(Badges!$L$792="A","/","")</f>
        <v/>
      </c>
      <c r="E32" s="368" t="str">
        <f>IF(Badges!$L$796="A","/","")</f>
        <v/>
      </c>
      <c r="F32" s="368" t="str">
        <f>IF(Badges!$L$800="A","/","")</f>
        <v/>
      </c>
      <c r="G32" s="368" t="str">
        <f>IF(Badges!$L$804="A","/","")</f>
        <v/>
      </c>
      <c r="H32" s="368" t="str">
        <f>IF(Badges!$L$808="A","/","")</f>
        <v/>
      </c>
      <c r="I32" s="362" t="str">
        <f>IF(Summary!$R$39="E","E","")</f>
        <v/>
      </c>
      <c r="J32" s="362" t="str">
        <f>IF(Summary!$S$39="Y","R","")</f>
        <v/>
      </c>
      <c r="L32" s="404"/>
      <c r="M32" s="405" t="s">
        <v>216</v>
      </c>
      <c r="N32" s="361" t="str">
        <f>IF(Badges!$L$102="A","/","")</f>
        <v/>
      </c>
      <c r="O32" s="361" t="str">
        <f>IF(Badges!$L$106="A","/","")</f>
        <v/>
      </c>
      <c r="P32" s="361" t="str">
        <f>IF(Badges!$L$110="A","/","")</f>
        <v/>
      </c>
      <c r="Q32" s="361" t="str">
        <f>IF(Badges!$L$114="A","/","")</f>
        <v/>
      </c>
      <c r="R32" s="361" t="str">
        <f>IF(Badges!$L$118="A","/","")</f>
        <v/>
      </c>
      <c r="S32" s="370" t="str">
        <f>IF(Summary!$R$7="E","E","")</f>
        <v/>
      </c>
      <c r="T32" s="370" t="str">
        <f>IF(Summary!$S$7="Y","R","")</f>
        <v/>
      </c>
      <c r="U32" s="716"/>
      <c r="W32" s="573" t="str">
        <f>'Fun Patches'!C33</f>
        <v>&lt;LIST PATCH HERE&gt;</v>
      </c>
      <c r="X32" s="365" t="str">
        <f>IF(Summary!$R$160="E","E","")</f>
        <v/>
      </c>
      <c r="Y32" s="365" t="str">
        <f>IF(Summary!$S$160="Y","R","")</f>
        <v/>
      </c>
      <c r="AA32" s="336"/>
      <c r="AB32" s="337"/>
      <c r="AC32" s="338"/>
    </row>
    <row r="33" spans="2:29" ht="12.95" customHeight="1" thickBot="1">
      <c r="B33" s="404"/>
      <c r="C33" s="419" t="s">
        <v>818</v>
      </c>
      <c r="D33" s="366" t="str">
        <f>IF(Badges!$L$838="A","/","")</f>
        <v/>
      </c>
      <c r="E33" s="366" t="str">
        <f>IF(Badges!$L$842="A","/","")</f>
        <v/>
      </c>
      <c r="F33" s="366" t="str">
        <f>IF(Badges!$L$846="A","/","")</f>
        <v/>
      </c>
      <c r="G33" s="366" t="str">
        <f>IF(Badges!$L$850="A","/","")</f>
        <v/>
      </c>
      <c r="H33" s="366" t="str">
        <f>IF(Badges!$L$854="A","/","")</f>
        <v/>
      </c>
      <c r="I33" s="372" t="str">
        <f>IF(Summary!$R$41="E","E","")</f>
        <v/>
      </c>
      <c r="J33" s="372" t="str">
        <f>IF(Summary!$S$41="Y","R","")</f>
        <v/>
      </c>
      <c r="L33" s="404"/>
      <c r="M33" s="410" t="s">
        <v>302</v>
      </c>
      <c r="N33" s="364" t="str">
        <f>IF(Badges!$L$207="A","/","")</f>
        <v/>
      </c>
      <c r="O33" s="364" t="str">
        <f>IF(Badges!$L$211="A","/","")</f>
        <v/>
      </c>
      <c r="P33" s="364" t="str">
        <f>IF(Badges!$L$215="A","/","")</f>
        <v/>
      </c>
      <c r="Q33" s="364" t="str">
        <f>IF(Badges!$L$219="A","/","")</f>
        <v/>
      </c>
      <c r="R33" s="364" t="str">
        <f>IF(Badges!$G$223="A","/","")</f>
        <v/>
      </c>
      <c r="S33" s="370" t="str">
        <f>IF(Summary!$R$12="E","E","")</f>
        <v/>
      </c>
      <c r="T33" s="370" t="str">
        <f>IF(Summary!$S$12="Y","R","")</f>
        <v/>
      </c>
      <c r="U33" s="716"/>
      <c r="W33" s="573" t="str">
        <f>'Fun Patches'!C34</f>
        <v>&lt;LIST PATCH HERE&gt;</v>
      </c>
      <c r="X33" s="365" t="str">
        <f>IF(Summary!$R$161="E","E","")</f>
        <v/>
      </c>
      <c r="Y33" s="365" t="str">
        <f>IF(Summary!$S$161="Y","R","")</f>
        <v/>
      </c>
      <c r="AA33" s="336"/>
      <c r="AB33" s="337"/>
      <c r="AC33" s="338"/>
    </row>
    <row r="34" spans="2:29" ht="12.95" customHeight="1" thickBot="1">
      <c r="B34" s="404"/>
      <c r="C34" s="414" t="s">
        <v>838</v>
      </c>
      <c r="D34" s="439" t="str">
        <f>IF(Badges!$L$861="A","/","")</f>
        <v/>
      </c>
      <c r="E34" s="439" t="str">
        <f>IF(Badges!$L$865="A","/","")</f>
        <v/>
      </c>
      <c r="F34" s="439" t="str">
        <f>IF(Badges!$L$869="A","/","")</f>
        <v/>
      </c>
      <c r="G34" s="439" t="str">
        <f>IF(Badges!$L$873="A","/","")</f>
        <v/>
      </c>
      <c r="H34" s="439" t="str">
        <f>IF(Badges!$L$877="A","/","")</f>
        <v/>
      </c>
      <c r="I34" s="362" t="str">
        <f>IF(Summary!$R$42="E","E","")</f>
        <v/>
      </c>
      <c r="J34" s="362" t="str">
        <f>IF(Summary!$S$42="Y","R","")</f>
        <v/>
      </c>
      <c r="L34" s="404"/>
      <c r="M34" s="419" t="s">
        <v>448</v>
      </c>
      <c r="N34" s="359" t="str">
        <f>IF(Badges!$L$368="A","/","")</f>
        <v/>
      </c>
      <c r="O34" s="359" t="str">
        <f>IF(Badges!$L$372="A","/","")</f>
        <v/>
      </c>
      <c r="P34" s="359" t="str">
        <f>IF(Badges!$L$376="A","/","")</f>
        <v/>
      </c>
      <c r="Q34" s="359" t="str">
        <f>IF(Badges!$L$380="A","/","")</f>
        <v/>
      </c>
      <c r="R34" s="359" t="str">
        <f>IF(Badges!$L$384="A","/","")</f>
        <v/>
      </c>
      <c r="S34" s="367" t="str">
        <f>IF(Summary!$R$19="E","E","")</f>
        <v/>
      </c>
      <c r="T34" s="367" t="str">
        <f>IF(Summary!$S$19="Y","R","")</f>
        <v/>
      </c>
      <c r="U34" s="716"/>
      <c r="W34" s="573" t="str">
        <f>'Fun Patches'!C35</f>
        <v>&lt;LIST PATCH HERE&gt;</v>
      </c>
      <c r="X34" s="365" t="str">
        <f>IF(Summary!$R$162="E","E","")</f>
        <v/>
      </c>
      <c r="Y34" s="365" t="str">
        <f>IF(Summary!$S$162="Y","R","")</f>
        <v/>
      </c>
      <c r="AA34" s="336"/>
      <c r="AB34" s="337"/>
      <c r="AC34" s="338"/>
    </row>
    <row r="35" spans="2:29" ht="12.95" customHeight="1">
      <c r="L35" s="404"/>
      <c r="M35" s="430" t="s">
        <v>249</v>
      </c>
      <c r="N35" s="361" t="str">
        <f>IF(Badges!$L$146="A","/","")</f>
        <v/>
      </c>
      <c r="O35" s="361" t="str">
        <f>IF(Badges!$L$148="A","/","")</f>
        <v/>
      </c>
      <c r="P35" s="361" t="str">
        <f>IF(Badges!$L$150="A","/","")</f>
        <v/>
      </c>
      <c r="Q35" s="361" t="str">
        <f>IF(Badges!$L$152="A","/","")</f>
        <v/>
      </c>
      <c r="R35" s="361" t="str">
        <f>IF(Badges!$L$154="A","/","")</f>
        <v/>
      </c>
      <c r="S35" s="370" t="str">
        <f>IF(Summary!$R$9="E","E","")</f>
        <v/>
      </c>
      <c r="T35" s="370" t="str">
        <f>IF(Summary!$S$9="Y","R","")</f>
        <v/>
      </c>
      <c r="U35" s="716"/>
      <c r="W35" s="573" t="str">
        <f>'Fun Patches'!C36</f>
        <v>&lt;LIST PATCH HERE&gt;</v>
      </c>
      <c r="X35" s="365" t="str">
        <f>IF(Summary!$R$163="E","E","")</f>
        <v/>
      </c>
      <c r="Y35" s="365" t="str">
        <f>IF(Summary!$S$163="Y","R","")</f>
        <v/>
      </c>
      <c r="AA35" s="336"/>
      <c r="AB35" s="337"/>
      <c r="AC35" s="338"/>
    </row>
    <row r="36" spans="2:29" ht="12.95" customHeight="1">
      <c r="L36" s="404"/>
      <c r="M36" s="423" t="s">
        <v>552</v>
      </c>
      <c r="N36" s="364" t="str">
        <f>IF(Badges!$L$481="A","/","")</f>
        <v/>
      </c>
      <c r="O36" s="364" t="str">
        <f>IF(Badges!$L$483="A","/","")</f>
        <v/>
      </c>
      <c r="P36" s="364" t="str">
        <f>IF(Badges!$L$485="A","/","")</f>
        <v/>
      </c>
      <c r="Q36" s="364" t="str">
        <f>IF(Badges!$L$487="A","/","")</f>
        <v/>
      </c>
      <c r="R36" s="364" t="str">
        <f>IF(Badges!$L$489="A","/","")</f>
        <v/>
      </c>
      <c r="S36" s="370" t="str">
        <f>IF(Summary!$R$24="E","E","")</f>
        <v/>
      </c>
      <c r="T36" s="370" t="str">
        <f>IF(Summary!$S$24="Y","R","")</f>
        <v/>
      </c>
      <c r="U36" s="716"/>
      <c r="W36" s="573" t="str">
        <f>'Fun Patches'!C37</f>
        <v>&lt;LIST PATCH HERE&gt;</v>
      </c>
      <c r="X36" s="365" t="str">
        <f>IF(Summary!$R$164="E","E","")</f>
        <v/>
      </c>
      <c r="Y36" s="365" t="str">
        <f>IF(Summary!$S$164="Y","R","")</f>
        <v/>
      </c>
      <c r="AA36" s="336"/>
      <c r="AB36" s="337"/>
      <c r="AC36" s="338"/>
    </row>
    <row r="37" spans="2:29" ht="12.95" customHeight="1" thickBot="1">
      <c r="B37" s="404"/>
      <c r="C37" s="430" t="s">
        <v>1162</v>
      </c>
      <c r="D37" s="361" t="str">
        <f>IF(Badges!$L$883="C","/","")</f>
        <v/>
      </c>
      <c r="E37" s="361" t="str">
        <f>IF(Badges!$L$884="C","/","")</f>
        <v/>
      </c>
      <c r="F37" s="361" t="str">
        <f>IF(Badges!$L$885="C","/","")</f>
        <v/>
      </c>
      <c r="G37" s="361" t="str">
        <f>IF(Badges!$L$886="C","/","")</f>
        <v/>
      </c>
      <c r="H37" s="361" t="str">
        <f>IF(Badges!$L$887="C","/","")</f>
        <v/>
      </c>
      <c r="I37" s="370" t="str">
        <f>IF(Summary!$R$44="E","E","")</f>
        <v/>
      </c>
      <c r="J37" s="370" t="str">
        <f>IF(Summary!$S$44="Y","R","")</f>
        <v/>
      </c>
      <c r="L37" s="404"/>
      <c r="M37" s="431" t="s">
        <v>775</v>
      </c>
      <c r="N37" s="359" t="str">
        <f>IF(Badges!$L$754="A","/","")</f>
        <v/>
      </c>
      <c r="O37" s="359" t="str">
        <f>IF(Badges!$L$756="A","/","")</f>
        <v/>
      </c>
      <c r="P37" s="359" t="str">
        <f>IF(Badges!$L$758="A","/","")</f>
        <v/>
      </c>
      <c r="Q37" s="359" t="str">
        <f>IF(Badges!$L$760="A","/","")</f>
        <v/>
      </c>
      <c r="R37" s="359" t="str">
        <f>IF(Badges!$L$762="A","/","")</f>
        <v/>
      </c>
      <c r="S37" s="371" t="str">
        <f>IF(Summary!$R$37="E","E","")</f>
        <v/>
      </c>
      <c r="T37" s="371" t="str">
        <f>IF(Summary!$S$37="Y","R","")</f>
        <v/>
      </c>
      <c r="U37" s="716"/>
      <c r="W37" s="573" t="str">
        <f>'Fun Patches'!C38</f>
        <v>&lt;LIST PATCH HERE&gt;</v>
      </c>
      <c r="X37" s="365" t="str">
        <f>IF(Summary!$R$165="E","E","")</f>
        <v/>
      </c>
      <c r="Y37" s="365" t="str">
        <f>IF(Summary!$S$165="Y","R","")</f>
        <v/>
      </c>
      <c r="AA37" s="336"/>
      <c r="AB37" s="337"/>
      <c r="AC37" s="338"/>
    </row>
    <row r="38" spans="2:29" ht="12.95" customHeight="1">
      <c r="B38" s="404"/>
      <c r="C38" s="423" t="s">
        <v>1163</v>
      </c>
      <c r="D38" s="361" t="str">
        <f>IF(Badges!$L$890="C","/","")</f>
        <v/>
      </c>
      <c r="E38" s="361" t="str">
        <f>IF(Badges!$L$891="C","/","")</f>
        <v/>
      </c>
      <c r="F38" s="361" t="str">
        <f>IF(Badges!$L$892="C","/","")</f>
        <v/>
      </c>
      <c r="G38" s="361" t="str">
        <f>IF(Badges!$L$893="C","/","")</f>
        <v/>
      </c>
      <c r="H38" s="361" t="str">
        <f>IF(Badges!$L$894="C","/","")</f>
        <v/>
      </c>
      <c r="I38" s="370" t="str">
        <f>IF(Summary!$R$45="E","E","")</f>
        <v/>
      </c>
      <c r="J38" s="370" t="str">
        <f>IF(Summary!$S$45="Y","R","")</f>
        <v/>
      </c>
      <c r="S38" s="427"/>
      <c r="T38" s="427"/>
      <c r="U38" s="716"/>
      <c r="W38" s="573" t="str">
        <f>'Fun Patches'!C39</f>
        <v>&lt;LIST PATCH HERE&gt;</v>
      </c>
      <c r="X38" s="365" t="str">
        <f>IF(Summary!$R$166="E","E","")</f>
        <v/>
      </c>
      <c r="Y38" s="365" t="str">
        <f>IF(Summary!$S$166="Y","R","")</f>
        <v/>
      </c>
      <c r="AA38" s="336"/>
      <c r="AB38" s="337"/>
      <c r="AC38" s="338"/>
    </row>
    <row r="39" spans="2:29" ht="12.95" customHeight="1" thickBot="1">
      <c r="B39" s="404"/>
      <c r="C39" s="432" t="s">
        <v>1164</v>
      </c>
      <c r="D39" s="359" t="str">
        <f>IF(Badges!$L$897="C","/","")</f>
        <v/>
      </c>
      <c r="E39" s="359" t="str">
        <f>IF(Badges!$L$898="C","/","")</f>
        <v/>
      </c>
      <c r="F39" s="359" t="str">
        <f>IF(Badges!$L$899="C","/","")</f>
        <v/>
      </c>
      <c r="G39" s="359" t="str">
        <f>IF(Badges!$L$900="C","/","")</f>
        <v/>
      </c>
      <c r="H39" s="359" t="str">
        <f>IF(Badges!$L$901="C","/","")</f>
        <v/>
      </c>
      <c r="I39" s="367" t="str">
        <f>IF(Summary!$R$46="E","E","")</f>
        <v/>
      </c>
      <c r="J39" s="367" t="str">
        <f>IF(Summary!$S$46="Y","R","")</f>
        <v/>
      </c>
      <c r="S39" s="427"/>
      <c r="T39" s="427"/>
      <c r="U39" s="716"/>
      <c r="W39" s="573" t="str">
        <f>'Fun Patches'!C40</f>
        <v>&lt;LIST PATCH HERE&gt;</v>
      </c>
      <c r="X39" s="365" t="str">
        <f>IF(Summary!$R$167="E","E","")</f>
        <v/>
      </c>
      <c r="Y39" s="365" t="str">
        <f>IF(Summary!$S$167="Y","R","")</f>
        <v/>
      </c>
      <c r="AA39" s="336"/>
      <c r="AB39" s="337"/>
      <c r="AC39" s="338"/>
    </row>
    <row r="40" spans="2:29" ht="12.95" customHeight="1">
      <c r="B40" s="404"/>
      <c r="C40" s="430" t="s">
        <v>1165</v>
      </c>
      <c r="D40" s="361" t="str">
        <f>IF(Badges!$L$905="C","/","")</f>
        <v/>
      </c>
      <c r="E40" s="361" t="str">
        <f>IF(Badges!$L$906="C","/","")</f>
        <v/>
      </c>
      <c r="F40" s="361" t="str">
        <f>IF(Badges!$L$907="C","/","")</f>
        <v/>
      </c>
      <c r="G40" s="361" t="str">
        <f>IF(Badges!$L$908="C","/","")</f>
        <v/>
      </c>
      <c r="H40" s="361" t="str">
        <f>IF(Badges!$L$909="C","/","")</f>
        <v/>
      </c>
      <c r="I40" s="370" t="str">
        <f>IF(Summary!$R$48="E","E","")</f>
        <v/>
      </c>
      <c r="J40" s="370" t="str">
        <f>IF(Summary!$S$48="Y","R","")</f>
        <v/>
      </c>
      <c r="L40" s="404"/>
      <c r="M40" s="428" t="s">
        <v>1182</v>
      </c>
      <c r="N40" s="361" t="str">
        <f>IF('Age-Level'!$L$75="A","/","")</f>
        <v/>
      </c>
      <c r="O40" s="361" t="str">
        <f>IF('Age-Level'!$L$79="A","/","")</f>
        <v/>
      </c>
      <c r="P40" s="361" t="str">
        <f>IF('Age-Level'!$L$83="A","/","")</f>
        <v/>
      </c>
      <c r="Q40" s="361" t="str">
        <f>IF('Age-Level'!$L$88="A","/","")</f>
        <v/>
      </c>
      <c r="R40" s="361" t="str">
        <f>IF('Age-Level'!$L$90="A","/","")</f>
        <v/>
      </c>
      <c r="S40" s="370" t="str">
        <f>IF(Summary!$R$113="E","E","")</f>
        <v/>
      </c>
      <c r="T40" s="370" t="str">
        <f>IF(Summary!$S$113="Y","R","")</f>
        <v/>
      </c>
      <c r="U40" s="716"/>
      <c r="W40" s="573" t="str">
        <f>'Fun Patches'!C41</f>
        <v>&lt;LIST PATCH HERE&gt;</v>
      </c>
      <c r="X40" s="365" t="str">
        <f>IF(Summary!$R$168="E","E","")</f>
        <v/>
      </c>
      <c r="Y40" s="365" t="str">
        <f>IF(Summary!$S$168="Y","R","")</f>
        <v/>
      </c>
      <c r="AA40" s="336"/>
      <c r="AB40" s="337"/>
      <c r="AC40" s="338"/>
    </row>
    <row r="41" spans="2:29" ht="12.95" customHeight="1">
      <c r="B41" s="404"/>
      <c r="C41" s="423" t="s">
        <v>1166</v>
      </c>
      <c r="D41" s="361" t="str">
        <f>IF(Badges!$L$912="C","/","")</f>
        <v/>
      </c>
      <c r="E41" s="361" t="str">
        <f>IF(Badges!$L$913="C","/","")</f>
        <v/>
      </c>
      <c r="F41" s="361" t="str">
        <f>IF(Badges!$L$914="C","/","")</f>
        <v/>
      </c>
      <c r="G41" s="361" t="str">
        <f>IF(Badges!$L$915="C","/","")</f>
        <v/>
      </c>
      <c r="H41" s="361" t="str">
        <f>IF(Badges!$L$916="C","/","")</f>
        <v/>
      </c>
      <c r="I41" s="370" t="str">
        <f>IF(Summary!$R$49="E","E","")</f>
        <v/>
      </c>
      <c r="J41" s="370" t="str">
        <f>IF(Summary!$S$49="Y","R","")</f>
        <v/>
      </c>
      <c r="L41" s="404"/>
      <c r="M41" s="411" t="s">
        <v>1183</v>
      </c>
      <c r="N41" s="361" t="str">
        <f>IF('Age-Level'!$L$93="A","/","")</f>
        <v/>
      </c>
      <c r="O41" s="361" t="str">
        <f>IF('Age-Level'!$L$97="A","/","")</f>
        <v/>
      </c>
      <c r="P41" s="361" t="str">
        <f>IF('Age-Level'!$L$101="A","/","")</f>
        <v/>
      </c>
      <c r="Q41" s="361" t="str">
        <f>IF('Age-Level'!$L$106="A","/","")</f>
        <v/>
      </c>
      <c r="R41" s="361" t="str">
        <f>IF('Age-Level'!$L$108="A","/","")</f>
        <v/>
      </c>
      <c r="S41" s="370" t="str">
        <f>IF(Summary!$R$114="E","E","")</f>
        <v/>
      </c>
      <c r="T41" s="370" t="str">
        <f>IF(Summary!$S$114="Y","R","")</f>
        <v/>
      </c>
      <c r="U41" s="716"/>
      <c r="W41" s="573" t="str">
        <f>'Fun Patches'!C42</f>
        <v>&lt;LIST PATCH HERE&gt;</v>
      </c>
      <c r="X41" s="365" t="str">
        <f>IF(Summary!$R$169="E","E","")</f>
        <v/>
      </c>
      <c r="Y41" s="365" t="str">
        <f>IF(Summary!$S$169="Y","R","")</f>
        <v/>
      </c>
      <c r="AA41" s="336"/>
      <c r="AB41" s="337"/>
      <c r="AC41" s="338"/>
    </row>
    <row r="42" spans="2:29" ht="12.95" customHeight="1" thickBot="1">
      <c r="B42" s="404"/>
      <c r="C42" s="432" t="s">
        <v>1167</v>
      </c>
      <c r="D42" s="359" t="str">
        <f>IF(Badges!$L$919="C","/","")</f>
        <v/>
      </c>
      <c r="E42" s="359" t="str">
        <f>IF(Badges!$L$920="C","/","")</f>
        <v/>
      </c>
      <c r="F42" s="359" t="str">
        <f>IF(Badges!$L$921="C","/","")</f>
        <v/>
      </c>
      <c r="G42" s="359" t="str">
        <f>IF(Badges!$L$922="C","/","")</f>
        <v/>
      </c>
      <c r="H42" s="359" t="str">
        <f>IF(Badges!$L$923="C","/","")</f>
        <v/>
      </c>
      <c r="I42" s="367" t="str">
        <f>IF(Summary!$R$50="E","E","")</f>
        <v/>
      </c>
      <c r="J42" s="367" t="str">
        <f>IF(Summary!$S$50="Y","R","")</f>
        <v/>
      </c>
      <c r="L42" s="404"/>
      <c r="M42" s="416" t="s">
        <v>1184</v>
      </c>
      <c r="N42" s="359" t="str">
        <f>IF('Age-Level'!$L$111="A","/","")</f>
        <v/>
      </c>
      <c r="O42" s="359" t="str">
        <f>IF('Age-Level'!$L$115="A","/","")</f>
        <v/>
      </c>
      <c r="P42" s="359" t="str">
        <f>IF('Age-Level'!$L$119="A","/","")</f>
        <v/>
      </c>
      <c r="Q42" s="359" t="str">
        <f>IF('Age-Level'!$L$124="A","/","")</f>
        <v/>
      </c>
      <c r="R42" s="359" t="str">
        <f>IF('Age-Level'!$L$126="A","/","")</f>
        <v/>
      </c>
      <c r="S42" s="367" t="str">
        <f>IF(Summary!$R$115="E","E","")</f>
        <v/>
      </c>
      <c r="T42" s="367" t="str">
        <f>IF(Summary!$S$115="Y","R","")</f>
        <v/>
      </c>
      <c r="U42" s="716"/>
      <c r="W42" s="573" t="str">
        <f>'Fun Patches'!C43</f>
        <v>&lt;LIST PATCH HERE&gt;</v>
      </c>
      <c r="X42" s="365" t="str">
        <f>IF(Summary!$R$170="E","E","")</f>
        <v/>
      </c>
      <c r="Y42" s="365" t="str">
        <f>IF(Summary!$S$170="Y","R","")</f>
        <v/>
      </c>
      <c r="AA42" s="336"/>
      <c r="AB42" s="337"/>
      <c r="AC42" s="338"/>
    </row>
    <row r="43" spans="2:29" ht="12.95" customHeight="1">
      <c r="B43" s="404"/>
      <c r="C43" s="430" t="s">
        <v>1169</v>
      </c>
      <c r="D43" s="361" t="str">
        <f>IF(Badges!$L$927="C","/","")</f>
        <v/>
      </c>
      <c r="E43" s="361" t="str">
        <f>IF(Badges!$L$928="C","/","")</f>
        <v/>
      </c>
      <c r="F43" s="361" t="str">
        <f>IF(Badges!$L$929="C","/","")</f>
        <v/>
      </c>
      <c r="G43" s="361" t="str">
        <f>IF(Badges!$L$930="C","/","")</f>
        <v/>
      </c>
      <c r="H43" s="361" t="str">
        <f>IF(Badges!$L$931="C","/","")</f>
        <v/>
      </c>
      <c r="I43" s="370" t="str">
        <f>IF(Summary!$R$52="E","E","")</f>
        <v/>
      </c>
      <c r="J43" s="370" t="str">
        <f>IF(Summary!$S$52="Y","R","")</f>
        <v/>
      </c>
      <c r="L43" s="404"/>
      <c r="M43" s="429" t="s">
        <v>1185</v>
      </c>
      <c r="N43" s="361" t="str">
        <f>IF('Age-Level'!$L$129="A","/","")</f>
        <v/>
      </c>
      <c r="O43" s="361" t="str">
        <f>IF('Age-Level'!$L$133="A","/","")</f>
        <v/>
      </c>
      <c r="P43" s="361" t="str">
        <f>IF('Age-Level'!$L$137="A","/","")</f>
        <v/>
      </c>
      <c r="Q43" s="361" t="str">
        <f>IF('Age-Level'!$L$142="A","/","")</f>
        <v/>
      </c>
      <c r="R43" s="361" t="str">
        <f>IF('Age-Level'!$L$144="A","/","")</f>
        <v/>
      </c>
      <c r="S43" s="370" t="str">
        <f>IF(Summary!$R$116="E","E","")</f>
        <v/>
      </c>
      <c r="T43" s="370" t="str">
        <f>IF(Summary!$S$116="Y","R","")</f>
        <v/>
      </c>
      <c r="U43" s="716"/>
      <c r="W43" s="573" t="str">
        <f>'Fun Patches'!C44</f>
        <v>&lt;LIST PATCH HERE&gt;</v>
      </c>
      <c r="X43" s="365" t="str">
        <f>IF(Summary!$R$171="E","E","")</f>
        <v/>
      </c>
      <c r="Y43" s="365" t="str">
        <f>IF(Summary!$S$171="Y","R","")</f>
        <v/>
      </c>
      <c r="AA43" s="336"/>
      <c r="AB43" s="337"/>
      <c r="AC43" s="338"/>
    </row>
    <row r="44" spans="2:29" ht="12.95" customHeight="1">
      <c r="B44" s="404"/>
      <c r="C44" s="423" t="s">
        <v>1170</v>
      </c>
      <c r="D44" s="361" t="str">
        <f>IF(Badges!$L$934="C","/","")</f>
        <v/>
      </c>
      <c r="E44" s="361" t="str">
        <f>IF(Badges!$L$935="C","/","")</f>
        <v/>
      </c>
      <c r="F44" s="361" t="str">
        <f>IF(Badges!$L$936="C","/","")</f>
        <v/>
      </c>
      <c r="G44" s="361" t="str">
        <f>IF(Badges!$L$937="C","/","")</f>
        <v/>
      </c>
      <c r="H44" s="361" t="str">
        <f>IF(Badges!$L$938="C","/","")</f>
        <v/>
      </c>
      <c r="I44" s="370" t="str">
        <f>IF(Summary!$R$53="E","E","")</f>
        <v/>
      </c>
      <c r="J44" s="370" t="str">
        <f>IF(Summary!$S$53="Y","R","")</f>
        <v/>
      </c>
      <c r="L44" s="404"/>
      <c r="M44" s="411" t="s">
        <v>1186</v>
      </c>
      <c r="N44" s="361" t="str">
        <f>IF('Age-Level'!$L$147="A","/","")</f>
        <v/>
      </c>
      <c r="O44" s="361" t="str">
        <f>IF('Age-Level'!$L$151="A","/","")</f>
        <v/>
      </c>
      <c r="P44" s="361" t="str">
        <f>IF('Age-Level'!$L$155="A","/","")</f>
        <v/>
      </c>
      <c r="Q44" s="361" t="str">
        <f>IF('Age-Level'!$L$160="A","/","")</f>
        <v/>
      </c>
      <c r="R44" s="361" t="str">
        <f>IF('Age-Level'!$L$162="A","/","")</f>
        <v/>
      </c>
      <c r="S44" s="370" t="str">
        <f>IF(Summary!$R$117="E","E","")</f>
        <v/>
      </c>
      <c r="T44" s="370" t="str">
        <f>IF(Summary!$S$117="Y","R","")</f>
        <v/>
      </c>
      <c r="U44" s="716"/>
      <c r="W44" s="573" t="str">
        <f>'Fun Patches'!C45</f>
        <v>&lt;LIST PATCH HERE&gt;</v>
      </c>
      <c r="X44" s="365" t="str">
        <f>IF(Summary!$R$172="E","E","")</f>
        <v/>
      </c>
      <c r="Y44" s="365" t="str">
        <f>IF(Summary!$S$172="Y","R","")</f>
        <v/>
      </c>
      <c r="AA44" s="336"/>
      <c r="AB44" s="337"/>
      <c r="AC44" s="338"/>
    </row>
    <row r="45" spans="2:29" ht="12.95" customHeight="1" thickBot="1">
      <c r="B45" s="404"/>
      <c r="C45" s="431" t="s">
        <v>1171</v>
      </c>
      <c r="D45" s="361" t="str">
        <f>IF(Badges!$L$941="C","/","")</f>
        <v/>
      </c>
      <c r="E45" s="361" t="str">
        <f>IF(Badges!$L$942="C","/","")</f>
        <v/>
      </c>
      <c r="F45" s="361" t="str">
        <f>IF(Badges!$L$943="C","/","")</f>
        <v/>
      </c>
      <c r="G45" s="361" t="str">
        <f>IF(Badges!$L$944="C","/","")</f>
        <v/>
      </c>
      <c r="H45" s="361" t="str">
        <f>IF(Badges!$L$945="C","/","")</f>
        <v/>
      </c>
      <c r="I45" s="370" t="str">
        <f>IF(Summary!$R$54="E","E","")</f>
        <v/>
      </c>
      <c r="J45" s="370" t="str">
        <f>IF(Summary!$S$54="Y","R","")</f>
        <v/>
      </c>
      <c r="L45" s="404"/>
      <c r="M45" s="416" t="s">
        <v>1187</v>
      </c>
      <c r="N45" s="359" t="str">
        <f>IF('Age-Level'!$L$165="A","/","")</f>
        <v/>
      </c>
      <c r="O45" s="359" t="str">
        <f>IF('Age-Level'!$L$169="A","/","")</f>
        <v/>
      </c>
      <c r="P45" s="359" t="str">
        <f>IF('Age-Level'!$L$173="A","/","")</f>
        <v/>
      </c>
      <c r="Q45" s="359" t="str">
        <f>IF('Age-Level'!$L$178="A","/","")</f>
        <v/>
      </c>
      <c r="R45" s="359" t="str">
        <f>IF('Age-Level'!$L$180="A","/","")</f>
        <v/>
      </c>
      <c r="S45" s="367" t="str">
        <f>IF(Summary!$R$118="E","E","")</f>
        <v/>
      </c>
      <c r="T45" s="367" t="str">
        <f>IF(Summary!$S$118="Y","R","")</f>
        <v/>
      </c>
      <c r="U45" s="716"/>
      <c r="W45" s="573" t="str">
        <f>'Fun Patches'!C46</f>
        <v>&lt;LIST PATCH HERE&gt;</v>
      </c>
      <c r="X45" s="365" t="str">
        <f>IF(Summary!$R$173="E","E","")</f>
        <v/>
      </c>
      <c r="Y45" s="365" t="str">
        <f>IF(Summary!$S$173="Y","R","")</f>
        <v/>
      </c>
      <c r="AA45" s="336"/>
      <c r="AB45" s="337"/>
      <c r="AC45" s="338"/>
    </row>
    <row r="46" spans="2:29" ht="12.95" customHeight="1">
      <c r="L46" s="404"/>
      <c r="M46" s="392" t="s">
        <v>1188</v>
      </c>
      <c r="N46" s="401"/>
      <c r="O46" s="401"/>
      <c r="P46" s="361" t="str">
        <f>IF(Bridging!$L$10="A","/","")</f>
        <v/>
      </c>
      <c r="Q46" s="361" t="str">
        <f>IF(Bridging!$L$14="A","/","")</f>
        <v/>
      </c>
      <c r="R46" s="361" t="str">
        <f>IF(Bridging!$L$16="A","/","")</f>
        <v/>
      </c>
      <c r="S46" s="370" t="str">
        <f>IF(Summary!$R$130="E","E","")</f>
        <v/>
      </c>
      <c r="T46" s="370" t="str">
        <f>IF(Summary!$S$130="Y","R","")</f>
        <v/>
      </c>
      <c r="U46" s="716"/>
      <c r="W46" s="573" t="str">
        <f>'Fun Patches'!C47</f>
        <v>&lt;LIST PATCH HERE&gt;</v>
      </c>
      <c r="X46" s="365" t="str">
        <f>IF(Summary!$R$174="E","E","")</f>
        <v/>
      </c>
      <c r="Y46" s="365" t="str">
        <f>IF(Summary!$S$174="Y","R","")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IF(Summary!$R$175="E","E","")</f>
        <v/>
      </c>
      <c r="Y47" s="365" t="str">
        <f>IF(Summary!$S$175="Y","R","")</f>
        <v/>
      </c>
      <c r="AA47" s="336"/>
      <c r="AB47" s="337"/>
      <c r="AC47" s="338"/>
    </row>
    <row r="48" spans="2:29" ht="12.95" customHeight="1" thickBot="1">
      <c r="B48" s="404"/>
      <c r="C48" s="428" t="s">
        <v>1172</v>
      </c>
      <c r="D48" s="361" t="str">
        <f>IF('Age-Level'!$L6="C","/","")</f>
        <v/>
      </c>
      <c r="E48" s="361" t="str">
        <f>IF('Age-Level'!$L6="C","/","")</f>
        <v/>
      </c>
      <c r="F48" s="361" t="str">
        <f>IF('Age-Level'!$L6="C","/","")</f>
        <v/>
      </c>
      <c r="G48" s="361" t="str">
        <f>IF('Age-Level'!$L6="C","/","")</f>
        <v/>
      </c>
      <c r="H48" s="361" t="str">
        <f>IF('Age-Level'!$L6="C","/","")</f>
        <v/>
      </c>
      <c r="I48" s="370" t="str">
        <f>IF(Summary!$R$101="E","E","")</f>
        <v/>
      </c>
      <c r="J48" s="370" t="str">
        <f>IF(Summary!$S$101="Y","R","")</f>
        <v/>
      </c>
      <c r="L48" s="712"/>
      <c r="M48" s="712"/>
      <c r="N48" s="712"/>
      <c r="O48" s="712"/>
      <c r="P48" s="712"/>
      <c r="Q48" s="712"/>
      <c r="R48" s="712"/>
      <c r="S48" s="437"/>
      <c r="T48" s="437"/>
      <c r="U48" s="716"/>
      <c r="W48" s="573" t="str">
        <f>'Fun Patches'!C49</f>
        <v>&lt;LIST PATCH HERE&gt;</v>
      </c>
      <c r="X48" s="365" t="str">
        <f>IF(Summary!$R$176="E","E","")</f>
        <v/>
      </c>
      <c r="Y48" s="365" t="str">
        <f>IF(Summary!$S$176="Y","R","")</f>
        <v/>
      </c>
      <c r="AA48" s="336"/>
      <c r="AB48" s="337"/>
      <c r="AC48" s="338"/>
    </row>
    <row r="49" spans="2:29" ht="12.95" customHeight="1">
      <c r="B49" s="404"/>
      <c r="C49" s="411" t="s">
        <v>1173</v>
      </c>
      <c r="D49" s="361" t="str">
        <f>IF('Age-Level'!$L13="C","/","")</f>
        <v/>
      </c>
      <c r="E49" s="361" t="str">
        <f>IF('Age-Level'!$L13="C","/","")</f>
        <v/>
      </c>
      <c r="F49" s="361" t="str">
        <f>IF('Age-Level'!$L13="C","/","")</f>
        <v/>
      </c>
      <c r="G49" s="361" t="str">
        <f>IF('Age-Level'!$L13="C","/","")</f>
        <v/>
      </c>
      <c r="H49" s="361" t="str">
        <f>IF('Age-Level'!$L13="C","/","")</f>
        <v/>
      </c>
      <c r="I49" s="370" t="str">
        <f>IF(Summary!$R$102="E","E","")</f>
        <v/>
      </c>
      <c r="J49" s="370" t="str">
        <f>IF(Summary!$S$102="Y","R","")</f>
        <v/>
      </c>
      <c r="L49" s="705" t="str">
        <f>'Council Own'!B6</f>
        <v>&lt;&lt;List Badge 1 Here&gt;&gt;</v>
      </c>
      <c r="M49" s="705"/>
      <c r="N49" s="705"/>
      <c r="O49" s="705"/>
      <c r="P49" s="705"/>
      <c r="Q49" s="705"/>
      <c r="R49" s="710"/>
      <c r="S49" s="363" t="str">
        <f>IF(Summary!$R$85="E","E","")</f>
        <v/>
      </c>
      <c r="T49" s="363" t="str">
        <f>IF(Summary!$S$85="Y","R","")</f>
        <v/>
      </c>
      <c r="U49" s="716"/>
      <c r="W49" s="573" t="str">
        <f>'Fun Patches'!C50</f>
        <v>&lt;LIST PATCH HERE&gt;</v>
      </c>
      <c r="X49" s="365" t="str">
        <f>IF(Summary!$R$177="E","E","")</f>
        <v/>
      </c>
      <c r="Y49" s="365" t="str">
        <f>IF(Summary!$S$177="Y","R","")</f>
        <v/>
      </c>
      <c r="AA49" s="336"/>
      <c r="AB49" s="337"/>
      <c r="AC49" s="338"/>
    </row>
    <row r="50" spans="2:29" ht="12.95" customHeight="1" thickBot="1">
      <c r="B50" s="404"/>
      <c r="C50" s="424" t="s">
        <v>1174</v>
      </c>
      <c r="D50" s="359" t="str">
        <f>IF('Age-Level'!$L20="C","/","")</f>
        <v/>
      </c>
      <c r="E50" s="359" t="str">
        <f>IF('Age-Level'!$L20="C","/","")</f>
        <v/>
      </c>
      <c r="F50" s="359" t="str">
        <f>IF('Age-Level'!$L20="C","/","")</f>
        <v/>
      </c>
      <c r="G50" s="359" t="str">
        <f>IF('Age-Level'!$L20="C","/","")</f>
        <v/>
      </c>
      <c r="H50" s="359" t="str">
        <f>IF('Age-Level'!$L20="C","/","")</f>
        <v/>
      </c>
      <c r="I50" s="367" t="str">
        <f>IF(Summary!$R$103="E","E","")</f>
        <v/>
      </c>
      <c r="J50" s="367" t="str">
        <f>IF(Summary!$S$103="Y","R","")</f>
        <v/>
      </c>
      <c r="L50" s="705" t="str">
        <f>'Council Own'!B30</f>
        <v>&lt;&lt;List Badge 2 Here&gt;&gt;</v>
      </c>
      <c r="M50" s="705"/>
      <c r="N50" s="705"/>
      <c r="O50" s="705"/>
      <c r="P50" s="705"/>
      <c r="Q50" s="705"/>
      <c r="R50" s="710"/>
      <c r="S50" s="365" t="str">
        <f>IF(Summary!$R$86="E","E","")</f>
        <v/>
      </c>
      <c r="T50" s="365" t="str">
        <f>IF(Summary!$S$86="Y","R","")</f>
        <v/>
      </c>
      <c r="U50" s="716"/>
      <c r="W50" s="573" t="str">
        <f>'Fun Patches'!C51</f>
        <v>&lt;LIST PATCH HERE&gt;</v>
      </c>
      <c r="X50" s="365" t="str">
        <f>IF(Summary!$R$178="E","E","")</f>
        <v/>
      </c>
      <c r="Y50" s="365" t="str">
        <f>IF(Summary!$S$178="Y","R","")</f>
        <v/>
      </c>
      <c r="AA50" s="336"/>
      <c r="AB50" s="337"/>
      <c r="AC50" s="338"/>
    </row>
    <row r="51" spans="2:29" ht="12.95" customHeight="1">
      <c r="B51" s="404"/>
      <c r="C51" s="429" t="s">
        <v>1175</v>
      </c>
      <c r="D51" s="361" t="str">
        <f>IF('Age-Level'!$L27="C","/","")</f>
        <v/>
      </c>
      <c r="E51" s="361" t="str">
        <f>IF('Age-Level'!$L27="C","/","")</f>
        <v/>
      </c>
      <c r="F51" s="361" t="str">
        <f>IF('Age-Level'!$L27="C","/","")</f>
        <v/>
      </c>
      <c r="G51" s="361" t="str">
        <f>IF('Age-Level'!$L27="C","/","")</f>
        <v/>
      </c>
      <c r="H51" s="361" t="str">
        <f>IF('Age-Level'!$L27="C","/","")</f>
        <v/>
      </c>
      <c r="I51" s="370" t="str">
        <f>IF(Summary!$R$104="E","E","")</f>
        <v/>
      </c>
      <c r="J51" s="370" t="str">
        <f>IF(Summary!$S$104="Y","R","")</f>
        <v/>
      </c>
      <c r="L51" s="705" t="str">
        <f>'Council Own'!B54</f>
        <v>&lt;&lt;List Badge 3 Here&gt;&gt;</v>
      </c>
      <c r="M51" s="705"/>
      <c r="N51" s="705"/>
      <c r="O51" s="705"/>
      <c r="P51" s="705"/>
      <c r="Q51" s="705"/>
      <c r="R51" s="710"/>
      <c r="S51" s="365" t="str">
        <f>IF(Summary!$R$87="E","E","")</f>
        <v/>
      </c>
      <c r="T51" s="365" t="str">
        <f>IF(Summary!$S$87="Y","R","")</f>
        <v/>
      </c>
      <c r="U51" s="716"/>
      <c r="W51" s="573" t="str">
        <f>'Fun Patches'!C52</f>
        <v>&lt;LIST PATCH HERE&gt;</v>
      </c>
      <c r="X51" s="365" t="str">
        <f>IF(Summary!$R$179="E","E","")</f>
        <v/>
      </c>
      <c r="Y51" s="365" t="str">
        <f>IF(Summary!$S$179="Y","R","")</f>
        <v/>
      </c>
      <c r="AA51" s="336"/>
      <c r="AB51" s="337"/>
      <c r="AC51" s="338"/>
    </row>
    <row r="52" spans="2:29" ht="12.95" customHeight="1">
      <c r="B52" s="404"/>
      <c r="C52" s="411" t="s">
        <v>1176</v>
      </c>
      <c r="D52" s="361" t="str">
        <f>IF('Age-Level'!$L34="C","/","")</f>
        <v/>
      </c>
      <c r="E52" s="361" t="str">
        <f>IF('Age-Level'!$L34="C","/","")</f>
        <v/>
      </c>
      <c r="F52" s="361" t="str">
        <f>IF('Age-Level'!$L34="C","/","")</f>
        <v/>
      </c>
      <c r="G52" s="361" t="str">
        <f>IF('Age-Level'!$L34="C","/","")</f>
        <v/>
      </c>
      <c r="H52" s="361" t="str">
        <f>IF('Age-Level'!$L34="C","/","")</f>
        <v/>
      </c>
      <c r="I52" s="370" t="str">
        <f>IF(Summary!$R$105="E","E","")</f>
        <v/>
      </c>
      <c r="J52" s="370" t="str">
        <f>IF(Summary!$S$105="Y","R","")</f>
        <v/>
      </c>
      <c r="L52" s="705" t="str">
        <f>'Council Own'!B78</f>
        <v>&lt;&lt;List Badge 4 Here&gt;&gt;</v>
      </c>
      <c r="M52" s="705"/>
      <c r="N52" s="705"/>
      <c r="O52" s="705"/>
      <c r="P52" s="705"/>
      <c r="Q52" s="705"/>
      <c r="R52" s="710"/>
      <c r="S52" s="365" t="str">
        <f>IF(Summary!$R$88="E","E","")</f>
        <v/>
      </c>
      <c r="T52" s="365" t="str">
        <f>IF(Summary!$S$88="Y","R","")</f>
        <v/>
      </c>
      <c r="U52" s="716"/>
      <c r="W52" s="573" t="str">
        <f>'Fun Patches'!C53</f>
        <v>&lt;LIST PATCH HERE&gt;</v>
      </c>
      <c r="X52" s="365" t="str">
        <f>IF(Summary!$R$180="E","E","")</f>
        <v/>
      </c>
      <c r="Y52" s="365" t="str">
        <f>IF(Summary!$S$180="Y","R","")</f>
        <v/>
      </c>
      <c r="AA52" s="336"/>
      <c r="AB52" s="337"/>
      <c r="AC52" s="338"/>
    </row>
    <row r="53" spans="2:29" ht="12.95" customHeight="1" thickBot="1">
      <c r="B53" s="404"/>
      <c r="C53" s="416" t="s">
        <v>1177</v>
      </c>
      <c r="D53" s="359" t="str">
        <f>IF('Age-Level'!$L41="C","/","")</f>
        <v/>
      </c>
      <c r="E53" s="359" t="str">
        <f>IF('Age-Level'!$L41="C","/","")</f>
        <v/>
      </c>
      <c r="F53" s="359" t="str">
        <f>IF('Age-Level'!$L41="C","/","")</f>
        <v/>
      </c>
      <c r="G53" s="359" t="str">
        <f>IF('Age-Level'!$L41="C","/","")</f>
        <v/>
      </c>
      <c r="H53" s="359" t="str">
        <f>IF('Age-Level'!$L41="C","/","")</f>
        <v/>
      </c>
      <c r="I53" s="367" t="str">
        <f>IF(Summary!$R$106="E","E","")</f>
        <v/>
      </c>
      <c r="J53" s="367" t="str">
        <f>IF(Summary!$S$106="Y","R","")</f>
        <v/>
      </c>
      <c r="L53" s="707" t="str">
        <f>'Council Own'!B102</f>
        <v>&lt;&lt;List Badge 5 Here&gt;&gt;</v>
      </c>
      <c r="M53" s="707"/>
      <c r="N53" s="707"/>
      <c r="O53" s="707"/>
      <c r="P53" s="707"/>
      <c r="Q53" s="707"/>
      <c r="R53" s="713"/>
      <c r="S53" s="372" t="str">
        <f>IF(Summary!$R$89="E","E","")</f>
        <v/>
      </c>
      <c r="T53" s="372" t="str">
        <f>IF(Summary!$S$89="Y","R","")</f>
        <v/>
      </c>
      <c r="U53" s="716"/>
      <c r="W53" s="573" t="str">
        <f>'Fun Patches'!C54</f>
        <v>&lt;LIST PATCH HERE&gt;</v>
      </c>
      <c r="X53" s="372" t="str">
        <f>IF(Summary!$R$181="E","E","")</f>
        <v/>
      </c>
      <c r="Y53" s="372" t="str">
        <f>IF(Summary!$S$181="Y","R","")</f>
        <v/>
      </c>
      <c r="AA53" s="336"/>
      <c r="AB53" s="337"/>
      <c r="AC53" s="338"/>
    </row>
    <row r="54" spans="2:29" ht="12.95" customHeight="1">
      <c r="B54" s="404"/>
      <c r="C54" s="429" t="s">
        <v>1050</v>
      </c>
      <c r="D54" s="368" t="str">
        <f>IF('Age-Level'!$L48="C","/","")</f>
        <v/>
      </c>
      <c r="E54" s="368" t="str">
        <f>IF('Age-Level'!$L48="C","/","")</f>
        <v/>
      </c>
      <c r="F54" s="368" t="str">
        <f>IF('Age-Level'!$L48="C","/","")</f>
        <v/>
      </c>
      <c r="G54" s="368" t="str">
        <f>IF('Age-Level'!$L48="C","/","")</f>
        <v/>
      </c>
      <c r="H54" s="368" t="str">
        <f>IF('Age-Level'!$L48="C","/","")</f>
        <v/>
      </c>
      <c r="I54" s="370" t="str">
        <f>IF(Summary!$R$107="E","E","")</f>
        <v/>
      </c>
      <c r="J54" s="370" t="str">
        <f>IF(Summary!$S$107="Y","R","")</f>
        <v/>
      </c>
      <c r="L54" s="707" t="str">
        <f>'Council Own'!B126</f>
        <v>&lt;&lt;List Badge 6 Here&gt;&gt;</v>
      </c>
      <c r="M54" s="707"/>
      <c r="N54" s="707"/>
      <c r="O54" s="707"/>
      <c r="P54" s="707"/>
      <c r="Q54" s="707"/>
      <c r="R54" s="713"/>
      <c r="S54" s="372" t="str">
        <f>IF(Summary!$R$90="E","E","")</f>
        <v/>
      </c>
      <c r="T54" s="372" t="str">
        <f>IF(Summary!$S$90="Y","R","")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IF(Summary!$R$108="E","E","")</f>
        <v/>
      </c>
      <c r="J55" s="367" t="str">
        <f>IF(Summary!$S$108="Y","R","")</f>
        <v/>
      </c>
      <c r="L55" s="707" t="str">
        <f>'Council Own'!B150</f>
        <v>&lt;&lt;List Badge 7 Here&gt;&gt;</v>
      </c>
      <c r="M55" s="707"/>
      <c r="N55" s="707"/>
      <c r="O55" s="707"/>
      <c r="P55" s="707"/>
      <c r="Q55" s="707"/>
      <c r="R55" s="713"/>
      <c r="S55" s="372" t="str">
        <f>IF(Summary!$R$91="E","E","")</f>
        <v/>
      </c>
      <c r="T55" s="372" t="str">
        <f>IF(Summary!$S$91="Y","R","")</f>
        <v/>
      </c>
      <c r="U55" s="716"/>
      <c r="W55" s="572"/>
      <c r="X55" s="437"/>
      <c r="Y55" s="437"/>
      <c r="AA55" s="336"/>
      <c r="AB55" s="337"/>
      <c r="AC55" s="338"/>
    </row>
    <row r="56" spans="2:29" ht="12.95" customHeight="1">
      <c r="B56" s="404"/>
      <c r="C56" s="428" t="s">
        <v>1179</v>
      </c>
      <c r="D56" s="408"/>
      <c r="E56" s="408"/>
      <c r="F56" s="408"/>
      <c r="G56" s="408"/>
      <c r="H56" s="433"/>
      <c r="I56" s="370" t="str">
        <f>IF(Summary!$R$109="E","E","")</f>
        <v/>
      </c>
      <c r="J56" s="370" t="str">
        <f>IF(Summary!$S$109="Y","R","")</f>
        <v/>
      </c>
      <c r="L56" s="707" t="str">
        <f>'Council Own'!B174</f>
        <v>&lt;&lt;List Badge 8 Here&gt;&gt;</v>
      </c>
      <c r="M56" s="707"/>
      <c r="N56" s="707"/>
      <c r="O56" s="707"/>
      <c r="P56" s="707"/>
      <c r="Q56" s="707"/>
      <c r="R56" s="713"/>
      <c r="S56" s="372" t="str">
        <f>IF(Summary!$R$92="E","E","")</f>
        <v/>
      </c>
      <c r="T56" s="372" t="str">
        <f>IF(Summary!$S$92="Y","R","")</f>
        <v/>
      </c>
      <c r="U56" s="716"/>
      <c r="W56" s="336"/>
      <c r="X56" s="337"/>
      <c r="Y56" s="338"/>
      <c r="AA56" s="336"/>
      <c r="AB56" s="337"/>
      <c r="AC56" s="338"/>
    </row>
    <row r="57" spans="2:29" ht="12.95" customHeight="1">
      <c r="B57" s="404"/>
      <c r="C57" s="411" t="s">
        <v>1180</v>
      </c>
      <c r="D57" s="412"/>
      <c r="E57" s="412"/>
      <c r="F57" s="412"/>
      <c r="G57" s="412"/>
      <c r="H57" s="413"/>
      <c r="I57" s="370" t="str">
        <f>IF(Summary!$R$110="E","E","")</f>
        <v/>
      </c>
      <c r="J57" s="370" t="str">
        <f>IF(Summary!$S$110="Y","R","")</f>
        <v/>
      </c>
      <c r="L57" s="707" t="str">
        <f>'Council Own'!B198</f>
        <v>&lt;&lt;List Badge 9 Here&gt;&gt;</v>
      </c>
      <c r="M57" s="707"/>
      <c r="N57" s="707"/>
      <c r="O57" s="707"/>
      <c r="P57" s="707"/>
      <c r="Q57" s="707"/>
      <c r="R57" s="713"/>
      <c r="S57" s="372" t="str">
        <f>IF(Summary!$R$93="E","E","")</f>
        <v/>
      </c>
      <c r="T57" s="372" t="str">
        <f>IF(Summary!$S$93="Y","R","")</f>
        <v/>
      </c>
      <c r="U57" s="716"/>
      <c r="W57" s="336"/>
      <c r="X57" s="337"/>
      <c r="Y57" s="338"/>
      <c r="AA57" s="336"/>
      <c r="AB57" s="337"/>
      <c r="AC57" s="338"/>
    </row>
    <row r="58" spans="2:29" ht="12.95" customHeight="1" thickBot="1">
      <c r="B58" s="404"/>
      <c r="C58" s="434" t="s">
        <v>1062</v>
      </c>
      <c r="D58" s="417"/>
      <c r="E58" s="417"/>
      <c r="F58" s="417"/>
      <c r="G58" s="417"/>
      <c r="H58" s="418"/>
      <c r="I58" s="367" t="str">
        <f>IF(Summary!$R$111="E","E","")</f>
        <v/>
      </c>
      <c r="J58" s="367" t="str">
        <f>IF(Summary!$S$111="Y","R","")</f>
        <v/>
      </c>
      <c r="L58" s="707" t="str">
        <f>'Council Own'!B222</f>
        <v>&lt;&lt;List Badge 10 Here&gt;&gt;</v>
      </c>
      <c r="M58" s="707"/>
      <c r="N58" s="707"/>
      <c r="O58" s="707"/>
      <c r="P58" s="707"/>
      <c r="Q58" s="707"/>
      <c r="R58" s="713"/>
      <c r="S58" s="372" t="str">
        <f>IF(Summary!$R$94="E","E","")</f>
        <v/>
      </c>
      <c r="T58" s="372" t="str">
        <f>IF(Summary!$S$94="Y","R","")</f>
        <v/>
      </c>
      <c r="U58" s="716"/>
      <c r="W58" s="336"/>
      <c r="X58" s="337"/>
      <c r="Y58" s="338"/>
      <c r="AA58" s="336"/>
      <c r="AB58" s="337"/>
      <c r="AC58" s="338"/>
    </row>
    <row r="59" spans="2:29" ht="12.95" customHeight="1">
      <c r="B59" s="404"/>
      <c r="C59" s="428" t="s">
        <v>1181</v>
      </c>
      <c r="D59" s="408"/>
      <c r="E59" s="408"/>
      <c r="F59" s="408"/>
      <c r="G59" s="408"/>
      <c r="H59" s="433"/>
      <c r="I59" s="370" t="str">
        <f>IF(Summary!$R$112="E","E","")</f>
        <v/>
      </c>
      <c r="J59" s="370" t="str">
        <f>IF(Summary!$S$112="Y","R","")</f>
        <v/>
      </c>
      <c r="L59" s="709" t="str">
        <f>'Council Own'!B246</f>
        <v>&lt;&lt;List Badge 11 Here&gt;&gt;</v>
      </c>
      <c r="M59" s="709"/>
      <c r="N59" s="709"/>
      <c r="O59" s="709"/>
      <c r="P59" s="709"/>
      <c r="Q59" s="709"/>
      <c r="R59" s="714"/>
      <c r="S59" s="372" t="str">
        <f>IF(Summary!$R$95="E","E","")</f>
        <v/>
      </c>
      <c r="T59" s="372" t="str">
        <f>IF(Summary!$S$95="Y","R","")</f>
        <v/>
      </c>
      <c r="U59" s="716"/>
      <c r="W59" s="336"/>
      <c r="X59" s="337"/>
      <c r="Y59" s="338"/>
      <c r="AA59" s="336"/>
      <c r="AB59" s="337"/>
      <c r="AC59" s="338"/>
    </row>
    <row r="60" spans="2:29" ht="12.95" customHeight="1">
      <c r="B60" s="404"/>
      <c r="C60" s="424" t="s">
        <v>1147</v>
      </c>
      <c r="D60" s="425"/>
      <c r="E60" s="425"/>
      <c r="F60" s="425"/>
      <c r="G60" s="425"/>
      <c r="H60" s="426"/>
      <c r="I60" s="370" t="str">
        <f>IF(Summary!$R$129="E","E","")</f>
        <v/>
      </c>
      <c r="J60" s="370" t="str">
        <f>IF(Summary!$S$129="Y","R","")</f>
        <v/>
      </c>
      <c r="L60" s="707" t="str">
        <f>'Council Own'!B270</f>
        <v>&lt;&lt;List Badge 12 Here&gt;&gt;</v>
      </c>
      <c r="M60" s="707"/>
      <c r="N60" s="707"/>
      <c r="O60" s="707"/>
      <c r="P60" s="707"/>
      <c r="Q60" s="707"/>
      <c r="R60" s="713"/>
      <c r="S60" s="372" t="str">
        <f>IF(Summary!$R$96="E","E","")</f>
        <v/>
      </c>
      <c r="T60" s="372" t="str">
        <f>IF(Summary!$S$96="Y","R","")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IF(Summary!$R$97="E","E","")</f>
        <v/>
      </c>
      <c r="T61" s="372" t="str">
        <f>IF(Summary!$S$97="Y","R","")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IF(Summary!$R$98="E","E","")</f>
        <v/>
      </c>
      <c r="T62" s="372" t="str">
        <f>IF(Summary!$S$98="Y","R","")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IF(Summary!$R$119="E","E","")</f>
        <v/>
      </c>
      <c r="J63" s="363" t="str">
        <f>IF(Summary!$S$119="Y","R","")</f>
        <v/>
      </c>
      <c r="L63" s="707" t="str">
        <f>'Council Own'!B342</f>
        <v>&lt;&lt;List Badge 15 Here&gt;&gt;</v>
      </c>
      <c r="M63" s="707"/>
      <c r="N63" s="707"/>
      <c r="O63" s="707"/>
      <c r="P63" s="707"/>
      <c r="Q63" s="707"/>
      <c r="R63" s="713"/>
      <c r="S63" s="372" t="str">
        <f>IF(Summary!$R$99="E","E","")</f>
        <v/>
      </c>
      <c r="T63" s="372" t="str">
        <f>IF(Summary!$S$99="Y","R","")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IF(Summary!$R$122="E","E","")</f>
        <v/>
      </c>
      <c r="J64" s="365" t="str">
        <f>IF(Summary!$S$122="Y","R","")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IF(Summary!$R$123="E","E","")</f>
        <v/>
      </c>
      <c r="J65" s="365" t="str">
        <f>IF(Summary!$S$123="Y","R","")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IF(Summary!$R$124="E","E","")</f>
        <v/>
      </c>
      <c r="J66" s="365" t="str">
        <f>IF(Summary!$S$124="Y","R","")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IF(Summary!$R$125="E","E","")</f>
        <v/>
      </c>
      <c r="J67" s="365" t="str">
        <f>IF(Summary!$S$125="Y","R","")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IF(Summary!$R$126="E","E","")</f>
        <v/>
      </c>
      <c r="J68" s="365" t="str">
        <f>IF(Summary!$S$126="Y","R","")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IF(Summary!$R$127="E","E","")</f>
        <v/>
      </c>
      <c r="J69" s="365" t="str">
        <f>IF(Summary!$S$127="Y","R","")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IF(Summary!$R$128="E","E","")</f>
        <v/>
      </c>
      <c r="J70" s="365" t="str">
        <f>IF(Summary!$S$128="Y","R","")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IF(Summary!$R$104="E","E","")</f>
        <v/>
      </c>
      <c r="J71" s="365" t="str">
        <f>IF(Summary!$S$104="Y","R","")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IF(Summary!$R$105="E","E","")</f>
        <v/>
      </c>
      <c r="J72" s="365" t="str">
        <f>IF(Summary!$S$105="Y","R","")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xrnuGvCJch2MqHuWgEhPBCyzDFKnjSAqNynWaplXT7hUM8Nczsv58L+Ep+wQ9L/AFTUyY4Dq4rH5oSVuH8Jxcg==" saltValue="C9Ns+m29vwuoLWWVxhQ0E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63" priority="13">
      <formula>LEFT($U$1,8)&lt;&gt;"Cadette_"</formula>
    </cfRule>
  </conditionalFormatting>
  <conditionalFormatting sqref="C1">
    <cfRule type="expression" dxfId="262" priority="11">
      <formula>LEFT($U$1,8)&lt;&gt;"Cadette_"</formula>
    </cfRule>
  </conditionalFormatting>
  <conditionalFormatting sqref="L47:L48 W54:W75 AA4:AA75">
    <cfRule type="duplicateValues" dxfId="261" priority="14"/>
  </conditionalFormatting>
  <conditionalFormatting sqref="B64:B72">
    <cfRule type="duplicateValues" dxfId="260" priority="10"/>
  </conditionalFormatting>
  <conditionalFormatting sqref="L49">
    <cfRule type="duplicateValues" dxfId="259" priority="9"/>
  </conditionalFormatting>
  <conditionalFormatting sqref="L50">
    <cfRule type="duplicateValues" dxfId="258" priority="8"/>
  </conditionalFormatting>
  <conditionalFormatting sqref="L51">
    <cfRule type="duplicateValues" dxfId="257" priority="7"/>
  </conditionalFormatting>
  <conditionalFormatting sqref="L52">
    <cfRule type="duplicateValues" dxfId="256" priority="6"/>
  </conditionalFormatting>
  <conditionalFormatting sqref="L65">
    <cfRule type="duplicateValues" dxfId="255" priority="5"/>
  </conditionalFormatting>
  <conditionalFormatting sqref="L66:L75">
    <cfRule type="duplicateValues" dxfId="254" priority="4"/>
  </conditionalFormatting>
  <conditionalFormatting sqref="M1:T1">
    <cfRule type="expression" dxfId="253" priority="2">
      <formula>LEFT($U$1,8)&lt;&gt;"Cadette_"</formula>
    </cfRule>
  </conditionalFormatting>
  <conditionalFormatting sqref="T1:W1">
    <cfRule type="expression" dxfId="252"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E534A-A651-482E-A8D4-447D35840464}">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Cadette_10</v>
      </c>
      <c r="U1" s="579" t="str">
        <f ca="1">MID(CELL("filename",A1),FIND(IF(ISERROR(FIND("]",CELL("filename",A1))),"$","]"),CELL("filename",A1))+1,256)</f>
        <v>Cadette_10</v>
      </c>
      <c r="V1" s="580"/>
      <c r="W1" s="581" t="str">
        <f ca="1">IF(T1&lt;&gt;"",T1,"")</f>
        <v>Cadette_10</v>
      </c>
    </row>
    <row r="2" spans="2:29" ht="12.95" customHeight="1">
      <c r="T2" s="403"/>
    </row>
    <row r="3" spans="2:29" ht="12.95" customHeight="1" thickBot="1"/>
    <row r="4" spans="2:29" ht="12.95" customHeight="1">
      <c r="B4" s="404"/>
      <c r="C4" s="405" t="s">
        <v>132</v>
      </c>
      <c r="D4" s="361" t="str">
        <f>IF(Badges!$M$10="A","/","")</f>
        <v/>
      </c>
      <c r="E4" s="361" t="str">
        <f>IF(Badges!$M$14="A","/","")</f>
        <v/>
      </c>
      <c r="F4" s="361" t="str">
        <f>IF(Badges!$M$18="A","/","")</f>
        <v/>
      </c>
      <c r="G4" s="361" t="str">
        <f>IF(Badges!$M$22="A","/","")</f>
        <v/>
      </c>
      <c r="H4" s="361" t="str">
        <f>IF(Badges!$M$26="A","/","")</f>
        <v/>
      </c>
      <c r="I4" s="362" t="str">
        <f>IF(Summary!$T$3="E","E","")</f>
        <v/>
      </c>
      <c r="J4" s="362" t="str">
        <f>IF(Summary!$U$3="Y","R","")</f>
        <v/>
      </c>
      <c r="K4" s="392" t="str">
        <f>IF(COUNT(S5:S7)=3,MAX(S5:S7),"")</f>
        <v/>
      </c>
      <c r="L4" s="406"/>
      <c r="M4" s="407" t="s">
        <v>1151</v>
      </c>
      <c r="N4" s="408"/>
      <c r="O4" s="408"/>
      <c r="P4" s="408"/>
      <c r="Q4" s="408"/>
      <c r="R4" s="409" t="s">
        <v>1189</v>
      </c>
      <c r="S4" s="363" t="str">
        <f>IF(Summary!$T$60="E","E","")</f>
        <v/>
      </c>
      <c r="T4" s="363" t="str">
        <f>IF(Summary!$U$60="Y","R","")</f>
        <v/>
      </c>
      <c r="U4" s="360"/>
      <c r="W4" s="573" t="str">
        <f>'Fun Patches'!C5</f>
        <v>&lt;LIST PATCH HERE&gt;</v>
      </c>
      <c r="X4" s="362" t="str">
        <f>IF(Summary!$T$132="E","E","")</f>
        <v/>
      </c>
      <c r="Y4" s="362" t="str">
        <f>IF(Summary!$U$132="Y","R","")</f>
        <v/>
      </c>
      <c r="AA4" s="336"/>
      <c r="AB4" s="337"/>
      <c r="AC4" s="338"/>
    </row>
    <row r="5" spans="2:29" ht="12.95" customHeight="1">
      <c r="B5" s="404"/>
      <c r="C5" s="410" t="s">
        <v>154</v>
      </c>
      <c r="D5" s="364" t="str">
        <f>IF(Badges!$M$33="A","/","")</f>
        <v/>
      </c>
      <c r="E5" s="364" t="str">
        <f>IF(Badges!$M$37="A","/","")</f>
        <v/>
      </c>
      <c r="F5" s="364" t="str">
        <f>IF(Badges!$M$41="A","/","")</f>
        <v/>
      </c>
      <c r="G5" s="364" t="str">
        <f>IF(Badges!$M$45="A","/","")</f>
        <v/>
      </c>
      <c r="H5" s="364" t="str">
        <f>IF(Badges!$M$49="A","/","")</f>
        <v/>
      </c>
      <c r="I5" s="365" t="str">
        <f>IF(Summary!$T$4="E","E","")</f>
        <v/>
      </c>
      <c r="J5" s="365" t="str">
        <f>IF(Summary!$U$4="Y","R","")</f>
        <v/>
      </c>
      <c r="L5" s="404"/>
      <c r="M5" s="411" t="s">
        <v>1190</v>
      </c>
      <c r="N5" s="412"/>
      <c r="O5" s="412"/>
      <c r="P5" s="412"/>
      <c r="Q5" s="412"/>
      <c r="R5" s="413"/>
      <c r="S5" s="365" t="str">
        <f>IF(Summary!$T$57="E","E","")</f>
        <v/>
      </c>
      <c r="T5" s="365" t="str">
        <f>IF(Summary!$U$57="Y","R","")</f>
        <v/>
      </c>
      <c r="U5" s="360"/>
      <c r="W5" s="573" t="str">
        <f>'Fun Patches'!C6</f>
        <v>&lt;LIST PATCH HERE&gt;</v>
      </c>
      <c r="X5" s="365" t="str">
        <f>IF(Summary!$T$133="E","E","")</f>
        <v/>
      </c>
      <c r="Y5" s="365" t="str">
        <f>IF(Summary!$U$133="Y","R","")</f>
        <v/>
      </c>
      <c r="AA5" s="336"/>
      <c r="AB5" s="337"/>
      <c r="AC5" s="338"/>
    </row>
    <row r="6" spans="2:29" ht="12.95" customHeight="1" thickBot="1">
      <c r="B6" s="404"/>
      <c r="C6" s="414" t="s">
        <v>174</v>
      </c>
      <c r="D6" s="366" t="str">
        <f>IF(Badges!$M$56="A","/","")</f>
        <v/>
      </c>
      <c r="E6" s="366" t="str">
        <f>IF(Badges!$M$60="A","/","")</f>
        <v/>
      </c>
      <c r="F6" s="366" t="str">
        <f>IF(Badges!$M$64="A","/","")</f>
        <v/>
      </c>
      <c r="G6" s="366" t="str">
        <f>IF(Badges!$M$68="A","/","")</f>
        <v/>
      </c>
      <c r="H6" s="366" t="str">
        <f>IF(Badges!$M$72="A","/","")</f>
        <v/>
      </c>
      <c r="I6" s="372" t="str">
        <f>IF(Summary!$T$5="E","E","")</f>
        <v/>
      </c>
      <c r="J6" s="372" t="str">
        <f>IF(Summary!$U$5="Y","R","")</f>
        <v/>
      </c>
      <c r="L6" s="404"/>
      <c r="M6" s="411" t="s">
        <v>1191</v>
      </c>
      <c r="N6" s="412"/>
      <c r="O6" s="412"/>
      <c r="P6" s="412"/>
      <c r="Q6" s="412"/>
      <c r="R6" s="413"/>
      <c r="S6" s="365" t="str">
        <f>IF(Summary!$T$58="E","E","")</f>
        <v/>
      </c>
      <c r="T6" s="365" t="str">
        <f>IF(Summary!$U$58="Y","R","")</f>
        <v/>
      </c>
      <c r="U6" s="360"/>
      <c r="W6" s="573" t="str">
        <f>'Fun Patches'!C7</f>
        <v>&lt;LIST PATCH HERE&gt;</v>
      </c>
      <c r="X6" s="365" t="str">
        <f>IF(Summary!$T$134="E","E","")</f>
        <v/>
      </c>
      <c r="Y6" s="365" t="str">
        <f>IF(Summary!$U$134="Y","R","")</f>
        <v/>
      </c>
      <c r="AA6" s="336"/>
      <c r="AB6" s="337"/>
      <c r="AC6" s="338"/>
    </row>
    <row r="7" spans="2:29" ht="12.95" customHeight="1" thickBot="1">
      <c r="B7" s="404"/>
      <c r="C7" s="415" t="s">
        <v>195</v>
      </c>
      <c r="D7" s="368" t="str">
        <f>IF(Badges!$M$79="A","/","")</f>
        <v/>
      </c>
      <c r="E7" s="368" t="str">
        <f>IF(Badges!$M$83="A","/","")</f>
        <v/>
      </c>
      <c r="F7" s="368" t="str">
        <f>IF(Badges!$M$87="A","/","")</f>
        <v/>
      </c>
      <c r="G7" s="368" t="str">
        <f>IF(Badges!$M$91="A","/","")</f>
        <v/>
      </c>
      <c r="H7" s="368" t="str">
        <f>IF(Badges!$M$95="A","/","")</f>
        <v/>
      </c>
      <c r="I7" s="362" t="str">
        <f>IF(Summary!$T$6="E","E","")</f>
        <v/>
      </c>
      <c r="J7" s="362" t="str">
        <f>IF(Summary!$U$6="Y","R","")</f>
        <v/>
      </c>
      <c r="L7" s="404"/>
      <c r="M7" s="416" t="s">
        <v>1192</v>
      </c>
      <c r="N7" s="417"/>
      <c r="O7" s="417"/>
      <c r="P7" s="417"/>
      <c r="Q7" s="417"/>
      <c r="R7" s="418"/>
      <c r="S7" s="367" t="str">
        <f>IF(Summary!$T$59="E","E","")</f>
        <v/>
      </c>
      <c r="T7" s="367" t="str">
        <f>IF(Summary!$U$59="Y","R","")</f>
        <v/>
      </c>
      <c r="U7" s="360" t="str">
        <f>IF(COUNTIF(S5:S7,"E")=3,"C"," ")</f>
        <v xml:space="preserve"> </v>
      </c>
      <c r="W7" s="573" t="str">
        <f>'Fun Patches'!C8</f>
        <v>&lt;LIST PATCH HERE&gt;</v>
      </c>
      <c r="X7" s="365" t="str">
        <f>IF(Summary!$T$135="E","E","")</f>
        <v/>
      </c>
      <c r="Y7" s="365" t="str">
        <f>IF(Summary!$U$135="Y","R","")</f>
        <v/>
      </c>
      <c r="AA7" s="336"/>
      <c r="AB7" s="337"/>
      <c r="AC7" s="338"/>
    </row>
    <row r="8" spans="2:29" ht="12.95" customHeight="1" thickBot="1">
      <c r="B8" s="404"/>
      <c r="C8" s="419" t="s">
        <v>237</v>
      </c>
      <c r="D8" s="366" t="str">
        <f>IF(Badges!$M$125="A","/","")</f>
        <v/>
      </c>
      <c r="E8" s="366" t="str">
        <f>IF(Badges!$M$129="A","/","")</f>
        <v/>
      </c>
      <c r="F8" s="366" t="str">
        <f>IF(Badges!$M$133="A","/","")</f>
        <v/>
      </c>
      <c r="G8" s="366" t="str">
        <f>IF(Badges!$M$137="A","/","")</f>
        <v/>
      </c>
      <c r="H8" s="366" t="str">
        <f>IF(Badges!$M$141="A","/","")</f>
        <v/>
      </c>
      <c r="I8" s="507" t="str">
        <f>IF(Summary!$T$8="E","E","")</f>
        <v/>
      </c>
      <c r="J8" s="508" t="str">
        <f>IF(Summary!$U$8="Y","R","")</f>
        <v/>
      </c>
      <c r="K8" s="392" t="str">
        <f>IF(COUNT(S9:S11)=3,MAX(S9:S11),"")</f>
        <v/>
      </c>
      <c r="L8" s="406"/>
      <c r="M8" s="420" t="s">
        <v>1153</v>
      </c>
      <c r="N8" s="421"/>
      <c r="O8" s="421"/>
      <c r="P8" s="421"/>
      <c r="Q8" s="421"/>
      <c r="R8" s="422" t="s">
        <v>1189</v>
      </c>
      <c r="S8" s="363" t="str">
        <f>IF(Summary!$T$65="E","E","")</f>
        <v/>
      </c>
      <c r="T8" s="363" t="str">
        <f>IF(Summary!$U$65="Y","R","")</f>
        <v/>
      </c>
      <c r="U8" s="360"/>
      <c r="W8" s="573" t="str">
        <f>'Fun Patches'!C9</f>
        <v>&lt;LIST PATCH HERE&gt;</v>
      </c>
      <c r="X8" s="365" t="str">
        <f>IF(Summary!$T$136="E","E","")</f>
        <v/>
      </c>
      <c r="Y8" s="365" t="str">
        <f>IF(Summary!$U$136="Y","R","")</f>
        <v/>
      </c>
      <c r="AA8" s="336"/>
      <c r="AB8" s="337"/>
      <c r="AC8" s="338"/>
    </row>
    <row r="9" spans="2:29" ht="12.95" customHeight="1">
      <c r="B9" s="404"/>
      <c r="C9" s="405" t="s">
        <v>281</v>
      </c>
      <c r="D9" s="368" t="str">
        <f>IF(Badges!$M$184="A","/","")</f>
        <v/>
      </c>
      <c r="E9" s="368" t="str">
        <f>IF(Badges!$M$188="A","/","")</f>
        <v/>
      </c>
      <c r="F9" s="368" t="str">
        <f>IF(Badges!$M$192="A","/","")</f>
        <v/>
      </c>
      <c r="G9" s="368" t="str">
        <f>IF(Badges!$M$196="A","/","")</f>
        <v/>
      </c>
      <c r="H9" s="368" t="str">
        <f>IF(Badges!$G$200="A","/","")</f>
        <v/>
      </c>
      <c r="I9" s="362" t="str">
        <f>IF(Summary!$T$11="E","E","")</f>
        <v/>
      </c>
      <c r="J9" s="362" t="str">
        <f>IF(Summary!$U$11="Y","R","")</f>
        <v/>
      </c>
      <c r="L9" s="404"/>
      <c r="M9" s="411" t="s">
        <v>959</v>
      </c>
      <c r="N9" s="412"/>
      <c r="O9" s="412"/>
      <c r="P9" s="412"/>
      <c r="Q9" s="412"/>
      <c r="R9" s="413"/>
      <c r="S9" s="365" t="str">
        <f>IF(Summary!$T$62="E","E","")</f>
        <v/>
      </c>
      <c r="T9" s="365" t="str">
        <f>IF(Summary!$U$62="Y","R","")</f>
        <v/>
      </c>
      <c r="U9" s="360"/>
      <c r="W9" s="573" t="str">
        <f>'Fun Patches'!C10</f>
        <v>&lt;LIST PATCH HERE&gt;</v>
      </c>
      <c r="X9" s="365" t="str">
        <f>IF(Summary!$T$137="E","E","")</f>
        <v/>
      </c>
      <c r="Y9" s="365" t="str">
        <f>IF(Summary!$U$137="Y","R","")</f>
        <v/>
      </c>
      <c r="AA9" s="336"/>
      <c r="AB9" s="337"/>
      <c r="AC9" s="338"/>
    </row>
    <row r="10" spans="2:29" ht="12.95" customHeight="1">
      <c r="B10" s="404"/>
      <c r="C10" s="410" t="s">
        <v>323</v>
      </c>
      <c r="D10" s="369" t="str">
        <f>IF(Badges!$M$230="A","/","")</f>
        <v/>
      </c>
      <c r="E10" s="369" t="str">
        <f>IF(Badges!$M$234="A","/","")</f>
        <v/>
      </c>
      <c r="F10" s="369" t="str">
        <f>IF(Badges!$M$238="A","/","")</f>
        <v/>
      </c>
      <c r="G10" s="369" t="str">
        <f>IF(Badges!$M$242="A","/","")</f>
        <v/>
      </c>
      <c r="H10" s="369" t="str">
        <f>IF(Badges!$G$246="A","/","")</f>
        <v/>
      </c>
      <c r="I10" s="365" t="str">
        <f>IF(Summary!$T$13="E","E","")</f>
        <v/>
      </c>
      <c r="J10" s="365" t="str">
        <f>IF(Summary!$U$13="Y","R","")</f>
        <v/>
      </c>
      <c r="L10" s="404"/>
      <c r="M10" s="411" t="s">
        <v>964</v>
      </c>
      <c r="N10" s="412"/>
      <c r="O10" s="412"/>
      <c r="P10" s="412"/>
      <c r="Q10" s="412"/>
      <c r="R10" s="413"/>
      <c r="S10" s="365" t="str">
        <f>IF(Summary!$T$63="E","E","")</f>
        <v/>
      </c>
      <c r="T10" s="365" t="str">
        <f>IF(Summary!$U$63="Y","R","")</f>
        <v/>
      </c>
      <c r="U10" s="360"/>
      <c r="W10" s="573" t="str">
        <f>'Fun Patches'!C11</f>
        <v>&lt;LIST PATCH HERE&gt;</v>
      </c>
      <c r="X10" s="365" t="str">
        <f>IF(Summary!$T$138="E","E","")</f>
        <v/>
      </c>
      <c r="Y10" s="365" t="str">
        <f>IF(Summary!$U$138="Y","R","")</f>
        <v/>
      </c>
      <c r="AA10" s="336"/>
      <c r="AB10" s="337"/>
      <c r="AC10" s="338"/>
    </row>
    <row r="11" spans="2:29" ht="12.95" customHeight="1" thickBot="1">
      <c r="B11" s="404"/>
      <c r="C11" s="410" t="s">
        <v>343</v>
      </c>
      <c r="D11" s="366" t="str">
        <f>IF(Badges!$M$253="A","/","")</f>
        <v/>
      </c>
      <c r="E11" s="366" t="str">
        <f>IF(Badges!$M$257="A","/","")</f>
        <v/>
      </c>
      <c r="F11" s="366" t="str">
        <f>IF(Badges!$M$261="A","/","")</f>
        <v/>
      </c>
      <c r="G11" s="366" t="str">
        <f>IF(Badges!$M$265="A","/","")</f>
        <v/>
      </c>
      <c r="H11" s="366" t="str">
        <f>IF(Badges!$M$269="A","/","")</f>
        <v/>
      </c>
      <c r="I11" s="372" t="str">
        <f>IF(Summary!$T$14="E","E","")</f>
        <v/>
      </c>
      <c r="J11" s="372" t="str">
        <f>IF(Summary!$U$14="Y","R","")</f>
        <v/>
      </c>
      <c r="L11" s="404"/>
      <c r="M11" s="416" t="s">
        <v>970</v>
      </c>
      <c r="N11" s="417"/>
      <c r="O11" s="417"/>
      <c r="P11" s="417"/>
      <c r="Q11" s="417"/>
      <c r="R11" s="418"/>
      <c r="S11" s="367" t="str">
        <f>IF(Summary!$T$64="E","E","")</f>
        <v/>
      </c>
      <c r="T11" s="367" t="str">
        <f>IF(Summary!$U$64="Y","R","")</f>
        <v/>
      </c>
      <c r="U11" s="360" t="str">
        <f>IF(COUNTIF(S9:S11,"E")=3,"C"," ")</f>
        <v xml:space="preserve"> </v>
      </c>
      <c r="W11" s="573" t="str">
        <f>'Fun Patches'!C12</f>
        <v>&lt;LIST PATCH HERE&gt;</v>
      </c>
      <c r="X11" s="365" t="str">
        <f>IF(Summary!$T$139="E","E","")</f>
        <v/>
      </c>
      <c r="Y11" s="365" t="str">
        <f>IF(Summary!$U$139="Y","R","")</f>
        <v/>
      </c>
      <c r="AA11" s="336"/>
      <c r="AB11" s="337"/>
      <c r="AC11" s="338"/>
    </row>
    <row r="12" spans="2:29" ht="12.95" customHeight="1">
      <c r="B12" s="404"/>
      <c r="C12" s="415" t="s">
        <v>364</v>
      </c>
      <c r="D12" s="368" t="str">
        <f>IF(Badges!$M$276="A","/","")</f>
        <v/>
      </c>
      <c r="E12" s="368" t="str">
        <f>IF(Badges!$M$280="A","/","")</f>
        <v/>
      </c>
      <c r="F12" s="368" t="str">
        <f>IF(Badges!$M$284="A","/","")</f>
        <v/>
      </c>
      <c r="G12" s="368" t="str">
        <f>IF(Badges!$M$288="A","/","")</f>
        <v/>
      </c>
      <c r="H12" s="368" t="str">
        <f>IF(Badges!$M$292="A","/","")</f>
        <v/>
      </c>
      <c r="I12" s="362" t="str">
        <f>IF(Summary!$T$15="E","E","")</f>
        <v/>
      </c>
      <c r="J12" s="362" t="str">
        <f>IF(Summary!$U$15="Y","R","")</f>
        <v/>
      </c>
      <c r="K12" s="392" t="str">
        <f>IF(COUNT(S13:S15)=3,MAX(S13:S15),"")</f>
        <v/>
      </c>
      <c r="L12" s="406"/>
      <c r="M12" s="420" t="s">
        <v>1154</v>
      </c>
      <c r="N12" s="421"/>
      <c r="O12" s="421"/>
      <c r="P12" s="421"/>
      <c r="Q12" s="421"/>
      <c r="R12" s="422" t="s">
        <v>1189</v>
      </c>
      <c r="S12" s="363" t="str">
        <f>IF(Summary!$T$70="E","E","")</f>
        <v/>
      </c>
      <c r="T12" s="363" t="str">
        <f>IF(Summary!$U$70="Y","R","")</f>
        <v/>
      </c>
      <c r="U12" s="360"/>
      <c r="W12" s="573" t="str">
        <f>'Fun Patches'!C13</f>
        <v>&lt;LIST PATCH HERE&gt;</v>
      </c>
      <c r="X12" s="365" t="str">
        <f>IF(Summary!$T$140="E","E","")</f>
        <v/>
      </c>
      <c r="Y12" s="365" t="str">
        <f>IF(Summary!$U$140="Y","R","")</f>
        <v/>
      </c>
      <c r="AA12" s="336"/>
      <c r="AB12" s="337"/>
      <c r="AC12" s="338"/>
    </row>
    <row r="13" spans="2:29" ht="12.95" customHeight="1" thickBot="1">
      <c r="B13" s="404"/>
      <c r="C13" s="419" t="s">
        <v>385</v>
      </c>
      <c r="D13" s="366" t="str">
        <f>IF(Badges!$M$299="A","/","")</f>
        <v/>
      </c>
      <c r="E13" s="366" t="str">
        <f>IF(Badges!$M$303="A","/","")</f>
        <v/>
      </c>
      <c r="F13" s="366" t="str">
        <f>IF(Badges!$M$307="A","/","")</f>
        <v/>
      </c>
      <c r="G13" s="366" t="str">
        <f>IF(Badges!$M$311="A","/","")</f>
        <v/>
      </c>
      <c r="H13" s="366" t="str">
        <f>IF(Badges!$M$315="A","/","")</f>
        <v/>
      </c>
      <c r="I13" s="372" t="str">
        <f>IF(Summary!$T$16="E","E","")</f>
        <v/>
      </c>
      <c r="J13" s="372" t="str">
        <f>IF(Summary!$U$16="Y","R","")</f>
        <v/>
      </c>
      <c r="L13" s="404"/>
      <c r="M13" s="411" t="s">
        <v>986</v>
      </c>
      <c r="N13" s="412"/>
      <c r="O13" s="412"/>
      <c r="P13" s="412"/>
      <c r="Q13" s="412"/>
      <c r="R13" s="413"/>
      <c r="S13" s="365" t="str">
        <f>IF(Summary!$T$67="E","E","")</f>
        <v/>
      </c>
      <c r="T13" s="365" t="str">
        <f>IF(Summary!$U$67="Y","R","")</f>
        <v/>
      </c>
      <c r="U13" s="360"/>
      <c r="W13" s="573" t="str">
        <f>'Fun Patches'!C14</f>
        <v>&lt;LIST PATCH HERE&gt;</v>
      </c>
      <c r="X13" s="365" t="str">
        <f>IF(Summary!$T$141="E","E","")</f>
        <v/>
      </c>
      <c r="Y13" s="365" t="str">
        <f>IF(Summary!$U$141="Y","R","")</f>
        <v/>
      </c>
      <c r="AA13" s="336"/>
      <c r="AB13" s="337"/>
      <c r="AC13" s="338"/>
    </row>
    <row r="14" spans="2:29" ht="12.95" customHeight="1">
      <c r="B14" s="404"/>
      <c r="C14" s="410" t="s">
        <v>406</v>
      </c>
      <c r="D14" s="368" t="str">
        <f>IF(Badges!$M$322="A","/","")</f>
        <v/>
      </c>
      <c r="E14" s="368" t="str">
        <f>IF(Badges!$M$326="A","/","")</f>
        <v/>
      </c>
      <c r="F14" s="368" t="str">
        <f>IF(Badges!$M$330="A","/","")</f>
        <v/>
      </c>
      <c r="G14" s="368" t="str">
        <f>IF(Badges!$M$334="A","/","")</f>
        <v/>
      </c>
      <c r="H14" s="368" t="str">
        <f>IF(Badges!$M$338="A","/","")</f>
        <v/>
      </c>
      <c r="I14" s="362" t="str">
        <f>IF(Summary!$T$17="E","E","")</f>
        <v/>
      </c>
      <c r="J14" s="362" t="str">
        <f>IF(Summary!$U$17="Y","R","")</f>
        <v/>
      </c>
      <c r="L14" s="404"/>
      <c r="M14" s="411" t="s">
        <v>987</v>
      </c>
      <c r="N14" s="412"/>
      <c r="O14" s="412"/>
      <c r="P14" s="412"/>
      <c r="Q14" s="412"/>
      <c r="R14" s="413"/>
      <c r="S14" s="365" t="str">
        <f>IF(Summary!$T$68="E","E","")</f>
        <v/>
      </c>
      <c r="T14" s="365" t="str">
        <f>IF(Summary!$U$68="Y","R","")</f>
        <v/>
      </c>
      <c r="U14" s="360"/>
      <c r="W14" s="573" t="str">
        <f>'Fun Patches'!C15</f>
        <v>&lt;LIST PATCH HERE&gt;</v>
      </c>
      <c r="X14" s="365" t="str">
        <f>IF(Summary!$T$142="E","E","")</f>
        <v/>
      </c>
      <c r="Y14" s="365" t="str">
        <f>IF(Summary!$U$142="Y","R","")</f>
        <v/>
      </c>
      <c r="AA14" s="336"/>
      <c r="AB14" s="337"/>
      <c r="AC14" s="338"/>
    </row>
    <row r="15" spans="2:29" ht="12.95" customHeight="1" thickBot="1">
      <c r="B15" s="404"/>
      <c r="C15" s="410" t="s">
        <v>427</v>
      </c>
      <c r="D15" s="369" t="str">
        <f>IF(Badges!$M$345="A","/","")</f>
        <v/>
      </c>
      <c r="E15" s="369" t="str">
        <f>IF(Badges!$M$349="A","/","")</f>
        <v/>
      </c>
      <c r="F15" s="369" t="str">
        <f>IF(Badges!$M$353="A","/","")</f>
        <v/>
      </c>
      <c r="G15" s="369" t="str">
        <f>IF(Badges!$M$357="A","/","")</f>
        <v/>
      </c>
      <c r="H15" s="369" t="str">
        <f>IF(Badges!$M$361="A","/","")</f>
        <v/>
      </c>
      <c r="I15" s="365" t="str">
        <f>IF(Summary!$T$18="E","E","")</f>
        <v/>
      </c>
      <c r="J15" s="365" t="str">
        <f>IF(Summary!$U$18="Y","R","")</f>
        <v/>
      </c>
      <c r="L15" s="404"/>
      <c r="M15" s="416" t="s">
        <v>988</v>
      </c>
      <c r="N15" s="417"/>
      <c r="O15" s="417"/>
      <c r="P15" s="417"/>
      <c r="Q15" s="417"/>
      <c r="R15" s="418"/>
      <c r="S15" s="367" t="str">
        <f>IF(Summary!$T$69="E","E","")</f>
        <v/>
      </c>
      <c r="T15" s="367" t="str">
        <f>IF(Summary!$U$69="Y","R","")</f>
        <v/>
      </c>
      <c r="U15" s="360" t="str">
        <f>IF(COUNTIF(S13:S15,"E")=3,"C"," ")</f>
        <v xml:space="preserve"> </v>
      </c>
      <c r="W15" s="573" t="str">
        <f>'Fun Patches'!C16</f>
        <v>&lt;LIST PATCH HERE&gt;</v>
      </c>
      <c r="X15" s="365" t="str">
        <f>IF(Summary!$T$143="E","E","")</f>
        <v/>
      </c>
      <c r="Y15" s="365" t="str">
        <f>IF(Summary!$U$143="Y","R","")</f>
        <v/>
      </c>
      <c r="AA15" s="336"/>
      <c r="AB15" s="337"/>
      <c r="AC15" s="338"/>
    </row>
    <row r="16" spans="2:29" ht="12.95" customHeight="1" thickBot="1">
      <c r="B16" s="404"/>
      <c r="C16" s="410" t="s">
        <v>469</v>
      </c>
      <c r="D16" s="366" t="str">
        <f>IF(Badges!$M$391="A","/","")</f>
        <v/>
      </c>
      <c r="E16" s="366" t="str">
        <f>IF(Badges!$M$395="A","/","")</f>
        <v/>
      </c>
      <c r="F16" s="366" t="str">
        <f>IF(Badges!$M$399="A","/","")</f>
        <v/>
      </c>
      <c r="G16" s="366" t="str">
        <f>IF(Badges!$M$403="A","/","")</f>
        <v/>
      </c>
      <c r="H16" s="366" t="str">
        <f>IF(Badges!$M$407="A","/","")</f>
        <v/>
      </c>
      <c r="I16" s="372" t="str">
        <f>IF(Summary!$T$20="E","E","")</f>
        <v/>
      </c>
      <c r="J16" s="372" t="str">
        <f>IF(Summary!$U$20="Y","R","")</f>
        <v/>
      </c>
      <c r="K16" s="392" t="str">
        <f>IF(COUNT(S17:S20)=4,MAX(S17:S20),"")</f>
        <v/>
      </c>
      <c r="L16" s="406"/>
      <c r="M16" s="420" t="s">
        <v>1155</v>
      </c>
      <c r="N16" s="421"/>
      <c r="O16" s="421"/>
      <c r="P16" s="421"/>
      <c r="Q16" s="421"/>
      <c r="R16" s="422" t="s">
        <v>1189</v>
      </c>
      <c r="S16" s="363" t="str">
        <f>IF(Summary!$T$73="E","E","")</f>
        <v/>
      </c>
      <c r="T16" s="363" t="str">
        <f>IF(Summary!$U$73="Y","R","")</f>
        <v/>
      </c>
      <c r="U16" s="360"/>
      <c r="W16" s="573" t="str">
        <f>'Fun Patches'!C17</f>
        <v>&lt;LIST PATCH HERE&gt;</v>
      </c>
      <c r="X16" s="365" t="str">
        <f>IF(Summary!$T$144="E","E","")</f>
        <v/>
      </c>
      <c r="Y16" s="365" t="str">
        <f>IF(Summary!$U$144="Y","R","")</f>
        <v/>
      </c>
      <c r="AA16" s="336"/>
      <c r="AB16" s="337"/>
      <c r="AC16" s="338"/>
    </row>
    <row r="17" spans="2:29" ht="12.95" customHeight="1">
      <c r="B17" s="404"/>
      <c r="C17" s="415" t="s">
        <v>490</v>
      </c>
      <c r="D17" s="368" t="str">
        <f>IF(Badges!$M$414="A","/","")</f>
        <v/>
      </c>
      <c r="E17" s="368" t="str">
        <f>IF(Badges!$M$418="A","/","")</f>
        <v/>
      </c>
      <c r="F17" s="368" t="str">
        <f>IF(Badges!$M$422="A","/","")</f>
        <v/>
      </c>
      <c r="G17" s="368" t="str">
        <f>IF(Badges!$M$426="A","/","")</f>
        <v/>
      </c>
      <c r="H17" s="368" t="str">
        <f>IF(Badges!$M$430="A","/","")</f>
        <v/>
      </c>
      <c r="I17" s="362" t="str">
        <f>IF(Summary!$T$21="E","E","")</f>
        <v/>
      </c>
      <c r="J17" s="362" t="str">
        <f>IF(Summary!$U$21="Y","R","")</f>
        <v/>
      </c>
      <c r="L17" s="404"/>
      <c r="M17" s="423" t="s">
        <v>1156</v>
      </c>
      <c r="N17" s="369" t="str">
        <f>IF(Badges!$M$542="A","/","")</f>
        <v/>
      </c>
      <c r="O17" s="369" t="str">
        <f>IF(Badges!$M$546="A","/","")</f>
        <v/>
      </c>
      <c r="P17" s="369" t="str">
        <f>IF(Badges!$M$550="A","/","")</f>
        <v/>
      </c>
      <c r="Q17" s="369" t="str">
        <f>IF(Badges!$M$554="A","/","")</f>
        <v/>
      </c>
      <c r="R17" s="369" t="str">
        <f>IF(Badges!$M$558="A","/","")</f>
        <v/>
      </c>
      <c r="S17" s="365" t="str">
        <f>IF(Summary!$T$27="E","E","")</f>
        <v/>
      </c>
      <c r="T17" s="365" t="str">
        <f>IF(Summary!$U$27="Y","R","")</f>
        <v/>
      </c>
      <c r="U17" s="360"/>
      <c r="W17" s="573" t="str">
        <f>'Fun Patches'!C18</f>
        <v>&lt;LIST PATCH HERE&gt;</v>
      </c>
      <c r="X17" s="365" t="str">
        <f>IF(Summary!$T$145="E","E","")</f>
        <v/>
      </c>
      <c r="Y17" s="365" t="str">
        <f>IF(Summary!$U$145="Y","R","")</f>
        <v/>
      </c>
      <c r="AA17" s="336"/>
      <c r="AB17" s="337"/>
      <c r="AC17" s="338"/>
    </row>
    <row r="18" spans="2:29" ht="12.95" customHeight="1" thickBot="1">
      <c r="B18" s="404"/>
      <c r="C18" s="419" t="s">
        <v>510</v>
      </c>
      <c r="D18" s="366" t="str">
        <f>IF(Badges!$M$437="A","/","")</f>
        <v/>
      </c>
      <c r="E18" s="366" t="str">
        <f>IF(Badges!$M$441="A","/","")</f>
        <v/>
      </c>
      <c r="F18" s="366" t="str">
        <f>IF(Badges!$M$445="A","/","")</f>
        <v/>
      </c>
      <c r="G18" s="366" t="str">
        <f>IF(Badges!$M$449="A","/","")</f>
        <v/>
      </c>
      <c r="H18" s="366" t="str">
        <f>IF(Badges!$M$453="A","/","")</f>
        <v/>
      </c>
      <c r="I18" s="372" t="str">
        <f>IF(Summary!$T$22="E","E","")</f>
        <v/>
      </c>
      <c r="J18" s="372" t="str">
        <f>IF(Summary!$U$22="Y","R","")</f>
        <v/>
      </c>
      <c r="L18" s="404"/>
      <c r="M18" s="423" t="s">
        <v>1157</v>
      </c>
      <c r="N18" s="369" t="str">
        <f>IF(Badges!$M$815="A","/","")</f>
        <v/>
      </c>
      <c r="O18" s="369" t="str">
        <f>IF(Badges!$M$819="A","/","")</f>
        <v/>
      </c>
      <c r="P18" s="369" t="str">
        <f>IF(Badges!$M$823="A","/","")</f>
        <v/>
      </c>
      <c r="Q18" s="369" t="str">
        <f>IF(Badges!$M$827="A","/","")</f>
        <v/>
      </c>
      <c r="R18" s="369" t="str">
        <f>IF(Badges!$M$831="A","/","")</f>
        <v/>
      </c>
      <c r="S18" s="365" t="str">
        <f>IF(Summary!$T$40="E","E","")</f>
        <v/>
      </c>
      <c r="T18" s="365" t="str">
        <f>IF(Summary!$U$40="Y","R","")</f>
        <v/>
      </c>
      <c r="U18" s="360"/>
      <c r="W18" s="573" t="str">
        <f>'Fun Patches'!C19</f>
        <v>&lt;LIST PATCH HERE&gt;</v>
      </c>
      <c r="X18" s="365" t="str">
        <f>IF(Summary!$T$146="E","E","")</f>
        <v/>
      </c>
      <c r="Y18" s="365" t="str">
        <f>IF(Summary!$U$146="Y","R","")</f>
        <v/>
      </c>
      <c r="AA18" s="336"/>
      <c r="AB18" s="337"/>
      <c r="AC18" s="338"/>
    </row>
    <row r="19" spans="2:29" ht="12.95" customHeight="1">
      <c r="B19" s="404"/>
      <c r="C19" s="410" t="s">
        <v>531</v>
      </c>
      <c r="D19" s="368" t="str">
        <f>IF(Badges!$M$460="A","/","")</f>
        <v/>
      </c>
      <c r="E19" s="368" t="str">
        <f>IF(Badges!$M$464="A","/","")</f>
        <v/>
      </c>
      <c r="F19" s="368" t="str">
        <f>IF(Badges!$M$468="A","/","")</f>
        <v/>
      </c>
      <c r="G19" s="368" t="str">
        <f>IF(Badges!$M$472="A","/","")</f>
        <v/>
      </c>
      <c r="H19" s="368" t="str">
        <f>IF(Badges!$M$476="A","/","")</f>
        <v/>
      </c>
      <c r="I19" s="362" t="str">
        <f>IF(Summary!$T$23="E","E","")</f>
        <v/>
      </c>
      <c r="J19" s="362" t="str">
        <f>IF(Summary!$U$23="Y","R","")</f>
        <v/>
      </c>
      <c r="L19" s="404"/>
      <c r="M19" s="411" t="s">
        <v>1158</v>
      </c>
      <c r="N19" s="369" t="str">
        <f>IF(Badges!$M$588="A","/","")</f>
        <v/>
      </c>
      <c r="O19" s="369" t="str">
        <f>IF(Badges!$M$592="A","/","")</f>
        <v/>
      </c>
      <c r="P19" s="369" t="str">
        <f>IF(Badges!$M$596="A","/","")</f>
        <v/>
      </c>
      <c r="Q19" s="369" t="str">
        <f>IF(Badges!$M$600="A","/","")</f>
        <v/>
      </c>
      <c r="R19" s="369" t="str">
        <f>IF(Badges!$M$604="A","/","")</f>
        <v/>
      </c>
      <c r="S19" s="365" t="str">
        <f>IF(Summary!$T$29="E","E","")</f>
        <v/>
      </c>
      <c r="T19" s="365" t="str">
        <f>IF(Summary!$U$29="Y","R","")</f>
        <v/>
      </c>
      <c r="U19" s="360"/>
      <c r="W19" s="573" t="str">
        <f>'Fun Patches'!C20</f>
        <v>&lt;LIST PATCH HERE&gt;</v>
      </c>
      <c r="X19" s="365" t="str">
        <f>IF(Summary!$T$147="E","E","")</f>
        <v/>
      </c>
      <c r="Y19" s="365" t="str">
        <f>IF(Summary!$U$147="Y","R","")</f>
        <v/>
      </c>
      <c r="AA19" s="336"/>
      <c r="AB19" s="337"/>
      <c r="AC19" s="338"/>
    </row>
    <row r="20" spans="2:29" ht="12.95" customHeight="1" thickBot="1">
      <c r="B20" s="404"/>
      <c r="C20" s="410" t="s">
        <v>563</v>
      </c>
      <c r="D20" s="369" t="str">
        <f>IF(Badges!$M$496="A","/","")</f>
        <v/>
      </c>
      <c r="E20" s="369" t="str">
        <f>IF(Badges!$M$500="A","/","")</f>
        <v/>
      </c>
      <c r="F20" s="369" t="str">
        <f>IF(Badges!$M$504="A","/","")</f>
        <v/>
      </c>
      <c r="G20" s="369" t="str">
        <f>IF(Badges!$M$508="A","/","")</f>
        <v/>
      </c>
      <c r="H20" s="369" t="str">
        <f>IF(Badges!$M$512="A","/","")</f>
        <v/>
      </c>
      <c r="I20" s="365" t="str">
        <f>IF(Summary!$T$25="E","E","")</f>
        <v/>
      </c>
      <c r="J20" s="365" t="str">
        <f>IF(Summary!$U$25="Y","R","")</f>
        <v/>
      </c>
      <c r="L20" s="404"/>
      <c r="M20" s="416" t="s">
        <v>1159</v>
      </c>
      <c r="N20" s="417"/>
      <c r="O20" s="417"/>
      <c r="P20" s="417"/>
      <c r="Q20" s="417"/>
      <c r="R20" s="418"/>
      <c r="S20" s="367" t="str">
        <f>IF(Summary!$T$72="E","E","")</f>
        <v/>
      </c>
      <c r="T20" s="367" t="str">
        <f>IF(Summary!$U$72="Y","R","")</f>
        <v/>
      </c>
      <c r="U20" s="360" t="str">
        <f>IF(COUNTIF(S17:S20,"E")=4,"C"," ")</f>
        <v xml:space="preserve"> </v>
      </c>
      <c r="W20" s="573" t="str">
        <f>'Fun Patches'!C21</f>
        <v>&lt;LIST PATCH HERE&gt;</v>
      </c>
      <c r="X20" s="365" t="str">
        <f>IF(Summary!$T$148="E","E","")</f>
        <v/>
      </c>
      <c r="Y20" s="365" t="str">
        <f>IF(Summary!$U$148="Y","R","")</f>
        <v/>
      </c>
      <c r="AA20" s="336"/>
      <c r="AB20" s="337"/>
      <c r="AC20" s="338"/>
    </row>
    <row r="21" spans="2:29" ht="12.95" customHeight="1" thickBot="1">
      <c r="B21" s="404"/>
      <c r="C21" s="410" t="s">
        <v>584</v>
      </c>
      <c r="D21" s="366" t="str">
        <f>IF(Badges!$M$519="A","/","")</f>
        <v/>
      </c>
      <c r="E21" s="366" t="str">
        <f>IF(Badges!$M$523="A","/","")</f>
        <v/>
      </c>
      <c r="F21" s="366" t="str">
        <f>IF(Badges!$M$527="A","/","")</f>
        <v/>
      </c>
      <c r="G21" s="366" t="str">
        <f>IF(Badges!$M$531="A","/","")</f>
        <v/>
      </c>
      <c r="H21" s="366" t="str">
        <f>IF(Badges!$M$535="A","/","")</f>
        <v/>
      </c>
      <c r="I21" s="372" t="str">
        <f>IF(Summary!$T$26="E","E","")</f>
        <v/>
      </c>
      <c r="J21" s="372" t="str">
        <f>IF(Summary!$U$26="Y","R","")</f>
        <v/>
      </c>
      <c r="K21" s="392" t="str">
        <f>IF(COUNT(S22:S23)=2,MAX(S22:S23),"")</f>
        <v/>
      </c>
      <c r="L21" s="406"/>
      <c r="M21" s="420" t="s">
        <v>995</v>
      </c>
      <c r="N21" s="421"/>
      <c r="O21" s="421"/>
      <c r="P21" s="421"/>
      <c r="Q21" s="421"/>
      <c r="R21" s="422" t="s">
        <v>1189</v>
      </c>
      <c r="S21" s="363" t="str">
        <f>IF(Summary!$T$77="E","E","")</f>
        <v/>
      </c>
      <c r="T21" s="363" t="str">
        <f>IF(Summary!$U$77="Y","R","")</f>
        <v/>
      </c>
      <c r="U21" s="360"/>
      <c r="W21" s="573" t="str">
        <f>'Fun Patches'!C22</f>
        <v>&lt;LIST PATCH HERE&gt;</v>
      </c>
      <c r="X21" s="365" t="str">
        <f>IF(Summary!$T$149="E","E","")</f>
        <v/>
      </c>
      <c r="Y21" s="365" t="str">
        <f>IF(Summary!$U$149="Y","R","")</f>
        <v/>
      </c>
      <c r="AA21" s="336"/>
      <c r="AB21" s="337"/>
      <c r="AC21" s="338"/>
    </row>
    <row r="22" spans="2:29" ht="12.95" customHeight="1">
      <c r="B22" s="404"/>
      <c r="C22" s="415" t="s">
        <v>626</v>
      </c>
      <c r="D22" s="368" t="str">
        <f>IF(Badges!$M$565="A","/","")</f>
        <v/>
      </c>
      <c r="E22" s="368" t="str">
        <f>IF(Badges!$M$569="A","/","")</f>
        <v/>
      </c>
      <c r="F22" s="368" t="str">
        <f>IF(Badges!$M$573="A","/","")</f>
        <v/>
      </c>
      <c r="G22" s="368" t="str">
        <f>IF(Badges!$M$577="A","/","")</f>
        <v/>
      </c>
      <c r="H22" s="368" t="str">
        <f>IF(Badges!$M$581="A","/","")</f>
        <v/>
      </c>
      <c r="I22" s="362" t="str">
        <f>IF(Summary!$T$28="E","E","")</f>
        <v/>
      </c>
      <c r="J22" s="362" t="str">
        <f>IF(Summary!$U$28="Y","R","")</f>
        <v/>
      </c>
      <c r="L22" s="404"/>
      <c r="M22" s="411" t="s">
        <v>995</v>
      </c>
      <c r="N22" s="412"/>
      <c r="O22" s="412"/>
      <c r="P22" s="412"/>
      <c r="Q22" s="412"/>
      <c r="R22" s="413"/>
      <c r="S22" s="365" t="str">
        <f>IF(Summary!$T$75="E","E","")</f>
        <v/>
      </c>
      <c r="T22" s="365" t="str">
        <f>IF(Summary!$U$75="Y","R","")</f>
        <v/>
      </c>
      <c r="U22" s="360" t="str">
        <f>IF(COUNTIF(S22:S23,"E")=2,"C"," ")</f>
        <v xml:space="preserve"> </v>
      </c>
      <c r="W22" s="573" t="str">
        <f>'Fun Patches'!C23</f>
        <v>&lt;LIST PATCH HERE&gt;</v>
      </c>
      <c r="X22" s="365" t="str">
        <f>IF(Summary!$T$150="E","E","")</f>
        <v/>
      </c>
      <c r="Y22" s="365" t="str">
        <f>IF(Summary!$U$150="Y","R","")</f>
        <v/>
      </c>
      <c r="AA22" s="336"/>
      <c r="AB22" s="337"/>
      <c r="AC22" s="338"/>
    </row>
    <row r="23" spans="2:29" ht="12.95" customHeight="1" thickBot="1">
      <c r="B23" s="404"/>
      <c r="C23" s="419" t="s">
        <v>668</v>
      </c>
      <c r="D23" s="366" t="str">
        <f>IF(Badges!$M$611="A","/","")</f>
        <v/>
      </c>
      <c r="E23" s="366" t="str">
        <f>IF(Badges!$M$615="A","/","")</f>
        <v/>
      </c>
      <c r="F23" s="366" t="str">
        <f>IF(Badges!$M$619="A","/","")</f>
        <v/>
      </c>
      <c r="G23" s="366" t="str">
        <f>IF(Badges!$M$623="A","/","")</f>
        <v/>
      </c>
      <c r="H23" s="366" t="str">
        <f>IF(Badges!$M$627="A","/","")</f>
        <v/>
      </c>
      <c r="I23" s="372" t="str">
        <f>IF(Summary!$T$30="E","E","")</f>
        <v/>
      </c>
      <c r="J23" s="372" t="str">
        <f>IF(Summary!$U$30="Y","R","")</f>
        <v/>
      </c>
      <c r="L23" s="404"/>
      <c r="M23" s="416" t="s">
        <v>1159</v>
      </c>
      <c r="N23" s="417"/>
      <c r="O23" s="417"/>
      <c r="P23" s="417"/>
      <c r="Q23" s="417"/>
      <c r="R23" s="418"/>
      <c r="S23" s="367" t="str">
        <f>IF(Summary!$T$76="E","E","")</f>
        <v/>
      </c>
      <c r="T23" s="367" t="str">
        <f>IF(Summary!$U$76="Y","R","")</f>
        <v/>
      </c>
      <c r="U23" s="360" t="str">
        <f>IF(COUNTIF(S25:S26,"E")=2,"C"," ")</f>
        <v xml:space="preserve"> </v>
      </c>
      <c r="W23" s="573" t="str">
        <f>'Fun Patches'!C24</f>
        <v>&lt;LIST PATCH HERE&gt;</v>
      </c>
      <c r="X23" s="365" t="str">
        <f>IF(Summary!$T$151="E","E","")</f>
        <v/>
      </c>
      <c r="Y23" s="365" t="str">
        <f>IF(Summary!$U$151="Y","R","")</f>
        <v/>
      </c>
      <c r="AA23" s="336"/>
      <c r="AB23" s="337"/>
      <c r="AC23" s="338"/>
    </row>
    <row r="24" spans="2:29" ht="12.95" customHeight="1">
      <c r="B24" s="404"/>
      <c r="C24" s="410" t="s">
        <v>689</v>
      </c>
      <c r="D24" s="368" t="str">
        <f>IF(Badges!$M$634="A","/","")</f>
        <v/>
      </c>
      <c r="E24" s="368" t="str">
        <f>IF(Badges!$M$638="A","/","")</f>
        <v/>
      </c>
      <c r="F24" s="368" t="str">
        <f>IF(Badges!$M$642="A","/","")</f>
        <v/>
      </c>
      <c r="G24" s="368" t="str">
        <f>IF(Badges!$M$646="A","/","")</f>
        <v/>
      </c>
      <c r="H24" s="368" t="str">
        <f>IF(Badges!$M$650="A","/","")</f>
        <v/>
      </c>
      <c r="I24" s="362" t="str">
        <f>IF(Summary!$T$31="E","E","")</f>
        <v/>
      </c>
      <c r="J24" s="362" t="str">
        <f>IF(Summary!$U$31="Y","R","")</f>
        <v/>
      </c>
      <c r="K24" s="392" t="str">
        <f>IF(COUNT(S25:S26)=2,MAX(S25:S26),"")</f>
        <v/>
      </c>
      <c r="L24" s="406"/>
      <c r="M24" s="407" t="s">
        <v>1003</v>
      </c>
      <c r="N24" s="408"/>
      <c r="O24" s="408"/>
      <c r="P24" s="408"/>
      <c r="Q24" s="408"/>
      <c r="R24" s="422" t="s">
        <v>1189</v>
      </c>
      <c r="S24" s="363" t="str">
        <f>IF(Summary!$T$80="E","E","")</f>
        <v/>
      </c>
      <c r="T24" s="363" t="str">
        <f>IF(Summary!$U$80="Y","R","")</f>
        <v/>
      </c>
      <c r="U24" s="360" t="str">
        <f>IF(COUNTIF(S28:S29,"E")=2,"C"," ")</f>
        <v xml:space="preserve"> </v>
      </c>
      <c r="W24" s="573" t="str">
        <f>'Fun Patches'!C25</f>
        <v>&lt;LIST PATCH HERE&gt;</v>
      </c>
      <c r="X24" s="365" t="str">
        <f>IF(Summary!$T$152="E","E","")</f>
        <v/>
      </c>
      <c r="Y24" s="365" t="str">
        <f>IF(Summary!$U$152="Y","R","")</f>
        <v/>
      </c>
      <c r="AA24" s="336"/>
      <c r="AB24" s="337"/>
      <c r="AC24" s="338"/>
    </row>
    <row r="25" spans="2:29" ht="12.95" customHeight="1">
      <c r="B25" s="404"/>
      <c r="C25" s="410" t="s">
        <v>710</v>
      </c>
      <c r="D25" s="369" t="str">
        <f>IF(Badges!$M$657="A","/","")</f>
        <v/>
      </c>
      <c r="E25" s="369" t="str">
        <f>IF(Badges!$M$661="A","/","")</f>
        <v/>
      </c>
      <c r="F25" s="369" t="str">
        <f>IF(Badges!$M$665="A","/","")</f>
        <v/>
      </c>
      <c r="G25" s="369" t="str">
        <f>IF(Badges!$M$669="A","/","")</f>
        <v/>
      </c>
      <c r="H25" s="369" t="str">
        <f>IF(Badges!$M$673="A","/","")</f>
        <v/>
      </c>
      <c r="I25" s="365" t="str">
        <f>IF(Summary!$T$32="E","E","")</f>
        <v/>
      </c>
      <c r="J25" s="365" t="str">
        <f>IF(Summary!$U$32="Y","R","")</f>
        <v/>
      </c>
      <c r="L25" s="404"/>
      <c r="M25" s="411" t="s">
        <v>1003</v>
      </c>
      <c r="N25" s="412"/>
      <c r="O25" s="412"/>
      <c r="P25" s="412"/>
      <c r="Q25" s="412"/>
      <c r="R25" s="413"/>
      <c r="S25" s="365" t="str">
        <f>IF(Summary!$T$78="E","E","")</f>
        <v/>
      </c>
      <c r="T25" s="365" t="str">
        <f>IF(Summary!$U$78="Y","R","")</f>
        <v/>
      </c>
      <c r="U25" s="716" t="s">
        <v>1197</v>
      </c>
      <c r="W25" s="573" t="str">
        <f>'Fun Patches'!C26</f>
        <v>&lt;LIST PATCH HERE&gt;</v>
      </c>
      <c r="X25" s="365" t="str">
        <f>IF(Summary!$T$153="E","E","")</f>
        <v/>
      </c>
      <c r="Y25" s="365" t="str">
        <f>IF(Summary!$U$153="Y","R","")</f>
        <v/>
      </c>
      <c r="AA25" s="336"/>
      <c r="AB25" s="337"/>
      <c r="AC25" s="338"/>
    </row>
    <row r="26" spans="2:29" ht="12.95" customHeight="1" thickBot="1">
      <c r="B26" s="404"/>
      <c r="C26" s="410" t="s">
        <v>1193</v>
      </c>
      <c r="D26" s="366" t="str">
        <f>IF(Badges!$M$161="A","/","")</f>
        <v/>
      </c>
      <c r="E26" s="366" t="str">
        <f>IF(Badges!$M$165="A","/","")</f>
        <v/>
      </c>
      <c r="F26" s="366" t="str">
        <f>IF(Badges!$M$169="A","/","")</f>
        <v/>
      </c>
      <c r="G26" s="366" t="str">
        <f>IF(Badges!$M$173="A","/","")</f>
        <v/>
      </c>
      <c r="H26" s="366" t="str">
        <f>IF(Badges!$M$177="A","/","")</f>
        <v/>
      </c>
      <c r="I26" s="372" t="str">
        <f>IF(Summary!$T$10="E","E","")</f>
        <v/>
      </c>
      <c r="J26" s="372" t="str">
        <f>IF(Summary!$U$10="Y","R","")</f>
        <v/>
      </c>
      <c r="L26" s="404"/>
      <c r="M26" s="416" t="s">
        <v>1159</v>
      </c>
      <c r="N26" s="417"/>
      <c r="O26" s="417"/>
      <c r="P26" s="417"/>
      <c r="Q26" s="417"/>
      <c r="R26" s="418"/>
      <c r="S26" s="367" t="str">
        <f>IF(Summary!$T$79="E","E","")</f>
        <v/>
      </c>
      <c r="T26" s="367" t="str">
        <f>IF(Summary!$U$79="Y","R","")</f>
        <v/>
      </c>
      <c r="U26" s="716"/>
      <c r="W26" s="573" t="str">
        <f>'Fun Patches'!C27</f>
        <v>&lt;LIST PATCH HERE&gt;</v>
      </c>
      <c r="X26" s="365" t="str">
        <f>IF(Summary!$T$154="E","E","")</f>
        <v/>
      </c>
      <c r="Y26" s="365" t="str">
        <f>IF(Summary!$U$154="Y","R","")</f>
        <v/>
      </c>
      <c r="AA26" s="336"/>
      <c r="AB26" s="337"/>
      <c r="AC26" s="338"/>
    </row>
    <row r="27" spans="2:29" ht="12.95" customHeight="1">
      <c r="B27" s="404"/>
      <c r="C27" s="415" t="s">
        <v>1194</v>
      </c>
      <c r="D27" s="368" t="str">
        <f>IF(Badges!$M$680="A","/","")</f>
        <v/>
      </c>
      <c r="E27" s="368" t="str">
        <f>IF(Badges!$M$684="A","/","")</f>
        <v/>
      </c>
      <c r="F27" s="368" t="str">
        <f>IF(Badges!$M$688="A","/","")</f>
        <v/>
      </c>
      <c r="G27" s="368" t="str">
        <f>IF(Badges!$M$692="A","/","")</f>
        <v/>
      </c>
      <c r="H27" s="368" t="str">
        <f>IF(Badges!$M$696="A","/","")</f>
        <v/>
      </c>
      <c r="I27" s="362" t="str">
        <f>IF(Summary!$T$33="E","E","")</f>
        <v/>
      </c>
      <c r="J27" s="362" t="str">
        <f>IF(Summary!$U$33="Y","R","")</f>
        <v/>
      </c>
      <c r="K27" s="392" t="str">
        <f>IF(COUNT(S28:S29)=2,MAX(S28:S29),"")</f>
        <v/>
      </c>
      <c r="L27" s="406"/>
      <c r="M27" s="407" t="s">
        <v>1009</v>
      </c>
      <c r="N27" s="408"/>
      <c r="O27" s="408"/>
      <c r="P27" s="408"/>
      <c r="Q27" s="408"/>
      <c r="R27" s="422" t="s">
        <v>1189</v>
      </c>
      <c r="S27" s="363" t="str">
        <f>IF(Summary!$T$83="E","E","")</f>
        <v/>
      </c>
      <c r="T27" s="363" t="str">
        <f>IF(Summary!$U$83="Y","R","")</f>
        <v/>
      </c>
      <c r="U27" s="716"/>
      <c r="W27" s="573" t="str">
        <f>'Fun Patches'!C28</f>
        <v>&lt;LIST PATCH HERE&gt;</v>
      </c>
      <c r="X27" s="365" t="str">
        <f>IF(Summary!$T$155="E","E","")</f>
        <v/>
      </c>
      <c r="Y27" s="365" t="str">
        <f>IF(Summary!$U$155="Y","R","")</f>
        <v/>
      </c>
      <c r="AA27" s="336"/>
      <c r="AB27" s="337"/>
      <c r="AC27" s="338"/>
    </row>
    <row r="28" spans="2:29" ht="12.95" customHeight="1" thickBot="1">
      <c r="B28" s="404"/>
      <c r="C28" s="419" t="s">
        <v>730</v>
      </c>
      <c r="D28" s="366" t="str">
        <f>IF(Badges!$M$703="A","/","")</f>
        <v/>
      </c>
      <c r="E28" s="366" t="str">
        <f>IF(Badges!$M$707="A","/","")</f>
        <v/>
      </c>
      <c r="F28" s="366" t="str">
        <f>IF(Badges!$M$711="A","/","")</f>
        <v/>
      </c>
      <c r="G28" s="366" t="str">
        <f>IF(Badges!$M$715="A","/","")</f>
        <v/>
      </c>
      <c r="H28" s="366" t="str">
        <f>IF(Badges!$M$719="A","/","")</f>
        <v/>
      </c>
      <c r="I28" s="372" t="str">
        <f>IF(Summary!$T$34="E","E","")</f>
        <v/>
      </c>
      <c r="J28" s="372" t="str">
        <f>IF(Summary!$U$34="Y","R","")</f>
        <v/>
      </c>
      <c r="L28" s="404"/>
      <c r="M28" s="411" t="s">
        <v>1009</v>
      </c>
      <c r="N28" s="412"/>
      <c r="O28" s="412"/>
      <c r="P28" s="412"/>
      <c r="Q28" s="412"/>
      <c r="R28" s="413"/>
      <c r="S28" s="365" t="str">
        <f>IF(Summary!$T$81="E","E","")</f>
        <v/>
      </c>
      <c r="T28" s="365" t="str">
        <f>IF(Summary!$U$81="Y","R","")</f>
        <v/>
      </c>
      <c r="U28" s="716"/>
      <c r="W28" s="573" t="str">
        <f>'Fun Patches'!C29</f>
        <v>&lt;LIST PATCH HERE&gt;</v>
      </c>
      <c r="X28" s="365" t="str">
        <f>IF(Summary!$T$156="E","E","")</f>
        <v/>
      </c>
      <c r="Y28" s="365" t="str">
        <f>IF(Summary!$U$156="Y","R","")</f>
        <v/>
      </c>
      <c r="AA28" s="336"/>
      <c r="AB28" s="337"/>
      <c r="AC28" s="338"/>
    </row>
    <row r="29" spans="2:29" ht="12.95" customHeight="1" thickBot="1">
      <c r="B29" s="404"/>
      <c r="C29" s="410" t="s">
        <v>751</v>
      </c>
      <c r="D29" s="368" t="str">
        <f>IF(Badges!$M$726="A","/","")</f>
        <v/>
      </c>
      <c r="E29" s="368" t="str">
        <f>IF(Badges!$M$730="A","/","")</f>
        <v/>
      </c>
      <c r="F29" s="368" t="str">
        <f>IF(Badges!$M$734="A","/","")</f>
        <v/>
      </c>
      <c r="G29" s="368" t="str">
        <f>IF(Badges!$M$738="A","/","")</f>
        <v/>
      </c>
      <c r="H29" s="368" t="str">
        <f>IF(Badges!$M$742="A","/","")</f>
        <v/>
      </c>
      <c r="I29" s="363" t="str">
        <f>IF(Summary!$T$35="E","E","")</f>
        <v/>
      </c>
      <c r="J29" s="362" t="str">
        <f>IF(Summary!$U$35="Y","R","")</f>
        <v/>
      </c>
      <c r="L29" s="404"/>
      <c r="M29" s="424" t="s">
        <v>1159</v>
      </c>
      <c r="N29" s="425"/>
      <c r="O29" s="425"/>
      <c r="P29" s="425"/>
      <c r="Q29" s="425"/>
      <c r="R29" s="426"/>
      <c r="S29" s="367" t="str">
        <f>IF(Summary!$T$82="E","E","")</f>
        <v/>
      </c>
      <c r="T29" s="367" t="str">
        <f>IF(Summary!$U$82="Y","R","")</f>
        <v/>
      </c>
      <c r="U29" s="716"/>
      <c r="W29" s="573" t="str">
        <f>'Fun Patches'!C30</f>
        <v>&lt;LIST PATCH HERE&gt;</v>
      </c>
      <c r="X29" s="365" t="str">
        <f>IF(Summary!$T$157="E","E","")</f>
        <v/>
      </c>
      <c r="Y29" s="365" t="str">
        <f>IF(Summary!$U$157="Y","R","")</f>
        <v/>
      </c>
      <c r="AA29" s="336"/>
      <c r="AB29" s="337"/>
      <c r="AC29" s="338"/>
    </row>
    <row r="30" spans="2:29" ht="12.95" customHeight="1">
      <c r="B30" s="404"/>
      <c r="C30" s="410" t="s">
        <v>772</v>
      </c>
      <c r="D30" s="369" t="str">
        <f>IF(Badges!$M$745="C","/","")</f>
        <v/>
      </c>
      <c r="E30" s="369" t="str">
        <f>IF(Badges!$M$746="C","/","")</f>
        <v/>
      </c>
      <c r="F30" s="369" t="str">
        <f>IF(Badges!$M$747="C","/","")</f>
        <v/>
      </c>
      <c r="G30" s="369" t="str">
        <f>IF(Badges!$M$748="C","/","")</f>
        <v/>
      </c>
      <c r="H30" s="369" t="str">
        <f>IF(Badges!$M$749="C","/","")</f>
        <v/>
      </c>
      <c r="I30" s="365" t="str">
        <f>IF(Summary!$T$36="E","E","")</f>
        <v/>
      </c>
      <c r="J30" s="365" t="str">
        <f>IF(Summary!$U$36="Y","R","")</f>
        <v/>
      </c>
      <c r="L30" s="495"/>
      <c r="M30" s="495"/>
      <c r="N30" s="496"/>
      <c r="O30" s="496"/>
      <c r="P30" s="496"/>
      <c r="Q30" s="496"/>
      <c r="R30" s="496"/>
      <c r="S30" s="571"/>
      <c r="T30" s="571"/>
      <c r="U30" s="716"/>
      <c r="W30" s="573" t="str">
        <f>'Fun Patches'!C31</f>
        <v>&lt;LIST PATCH HERE&gt;</v>
      </c>
      <c r="X30" s="365" t="str">
        <f>IF(Summary!$T$158="E","E","")</f>
        <v/>
      </c>
      <c r="Y30" s="365" t="str">
        <f>IF(Summary!$U$158="Y","R","")</f>
        <v/>
      </c>
      <c r="AA30" s="336"/>
      <c r="AB30" s="337"/>
      <c r="AC30" s="338"/>
    </row>
    <row r="31" spans="2:29" ht="12.95" customHeight="1" thickBot="1">
      <c r="B31" s="404"/>
      <c r="C31" s="414" t="s">
        <v>1195</v>
      </c>
      <c r="D31" s="366" t="str">
        <f>IF(Badges!$M$769="A","/","")</f>
        <v/>
      </c>
      <c r="E31" s="366" t="str">
        <f>IF(Badges!$M$773="A","/","")</f>
        <v/>
      </c>
      <c r="F31" s="366" t="str">
        <f>IF(Badges!$M$777="A","/","")</f>
        <v/>
      </c>
      <c r="G31" s="366" t="str">
        <f>IF(Badges!$M$781="A","/","")</f>
        <v/>
      </c>
      <c r="H31" s="366" t="str">
        <f>IF(Badges!$M$785="A","/","")</f>
        <v/>
      </c>
      <c r="I31" s="372" t="str">
        <f>IF(Summary!$T$38="E","E","")</f>
        <v/>
      </c>
      <c r="J31" s="372" t="str">
        <f>IF(Summary!$U$38="Y","R","")</f>
        <v/>
      </c>
      <c r="N31" s="401"/>
      <c r="O31" s="401"/>
      <c r="P31" s="401"/>
      <c r="Q31" s="401"/>
      <c r="R31" s="401"/>
      <c r="U31" s="716"/>
      <c r="W31" s="573" t="str">
        <f>'Fun Patches'!C32</f>
        <v>&lt;LIST PATCH HERE&gt;</v>
      </c>
      <c r="X31" s="365" t="str">
        <f>IF(Summary!$T$159="E","E","")</f>
        <v/>
      </c>
      <c r="Y31" s="365" t="str">
        <f>IF(Summary!$U$159="Y","R","")</f>
        <v/>
      </c>
      <c r="AA31" s="336"/>
      <c r="AB31" s="337"/>
      <c r="AC31" s="338"/>
    </row>
    <row r="32" spans="2:29" ht="12.95" customHeight="1">
      <c r="B32" s="404"/>
      <c r="C32" s="415" t="s">
        <v>1196</v>
      </c>
      <c r="D32" s="368" t="str">
        <f>IF(Badges!$M$792="A","/","")</f>
        <v/>
      </c>
      <c r="E32" s="368" t="str">
        <f>IF(Badges!$M$796="A","/","")</f>
        <v/>
      </c>
      <c r="F32" s="368" t="str">
        <f>IF(Badges!$M$800="A","/","")</f>
        <v/>
      </c>
      <c r="G32" s="368" t="str">
        <f>IF(Badges!$M$804="A","/","")</f>
        <v/>
      </c>
      <c r="H32" s="368" t="str">
        <f>IF(Badges!$M$808="A","/","")</f>
        <v/>
      </c>
      <c r="I32" s="362" t="str">
        <f>IF(Summary!$T$39="E","E","")</f>
        <v/>
      </c>
      <c r="J32" s="362" t="str">
        <f>IF(Summary!$U$39="Y","R","")</f>
        <v/>
      </c>
      <c r="L32" s="404"/>
      <c r="M32" s="405" t="s">
        <v>216</v>
      </c>
      <c r="N32" s="361" t="str">
        <f>IF(Badges!$M$102="A","/","")</f>
        <v/>
      </c>
      <c r="O32" s="361" t="str">
        <f>IF(Badges!$M$106="A","/","")</f>
        <v/>
      </c>
      <c r="P32" s="361" t="str">
        <f>IF(Badges!$M$110="A","/","")</f>
        <v/>
      </c>
      <c r="Q32" s="361" t="str">
        <f>IF(Badges!$M$114="A","/","")</f>
        <v/>
      </c>
      <c r="R32" s="361" t="str">
        <f>IF(Badges!$M$118="A","/","")</f>
        <v/>
      </c>
      <c r="S32" s="370" t="str">
        <f>IF(Summary!$T$7="E","E","")</f>
        <v/>
      </c>
      <c r="T32" s="370" t="str">
        <f>IF(Summary!$U$7="Y","R","")</f>
        <v/>
      </c>
      <c r="U32" s="716"/>
      <c r="W32" s="573" t="str">
        <f>'Fun Patches'!C33</f>
        <v>&lt;LIST PATCH HERE&gt;</v>
      </c>
      <c r="X32" s="365" t="str">
        <f>IF(Summary!$T$160="E","E","")</f>
        <v/>
      </c>
      <c r="Y32" s="365" t="str">
        <f>IF(Summary!$U$160="Y","R","")</f>
        <v/>
      </c>
      <c r="AA32" s="336"/>
      <c r="AB32" s="337"/>
      <c r="AC32" s="338"/>
    </row>
    <row r="33" spans="2:29" ht="12.95" customHeight="1" thickBot="1">
      <c r="B33" s="404"/>
      <c r="C33" s="419" t="s">
        <v>818</v>
      </c>
      <c r="D33" s="366" t="str">
        <f>IF(Badges!$M$838="A","/","")</f>
        <v/>
      </c>
      <c r="E33" s="366" t="str">
        <f>IF(Badges!$M$842="A","/","")</f>
        <v/>
      </c>
      <c r="F33" s="366" t="str">
        <f>IF(Badges!$M$846="A","/","")</f>
        <v/>
      </c>
      <c r="G33" s="366" t="str">
        <f>IF(Badges!$M$850="A","/","")</f>
        <v/>
      </c>
      <c r="H33" s="366" t="str">
        <f>IF(Badges!$M$854="A","/","")</f>
        <v/>
      </c>
      <c r="I33" s="372" t="str">
        <f>IF(Summary!$T$41="E","E","")</f>
        <v/>
      </c>
      <c r="J33" s="372" t="str">
        <f>IF(Summary!$U$41="Y","R","")</f>
        <v/>
      </c>
      <c r="L33" s="404"/>
      <c r="M33" s="410" t="s">
        <v>302</v>
      </c>
      <c r="N33" s="364" t="str">
        <f>IF(Badges!$M$207="A","/","")</f>
        <v/>
      </c>
      <c r="O33" s="364" t="str">
        <f>IF(Badges!$M$211="A","/","")</f>
        <v/>
      </c>
      <c r="P33" s="364" t="str">
        <f>IF(Badges!$M$215="A","/","")</f>
        <v/>
      </c>
      <c r="Q33" s="364" t="str">
        <f>IF(Badges!$M$219="A","/","")</f>
        <v/>
      </c>
      <c r="R33" s="364" t="str">
        <f>IF(Badges!$G$223="A","/","")</f>
        <v/>
      </c>
      <c r="S33" s="370" t="str">
        <f>IF(Summary!$T$12="E","E","")</f>
        <v/>
      </c>
      <c r="T33" s="370" t="str">
        <f>IF(Summary!$U$12="Y","R","")</f>
        <v/>
      </c>
      <c r="U33" s="716"/>
      <c r="W33" s="573" t="str">
        <f>'Fun Patches'!C34</f>
        <v>&lt;LIST PATCH HERE&gt;</v>
      </c>
      <c r="X33" s="365" t="str">
        <f>IF(Summary!$T$161="E","E","")</f>
        <v/>
      </c>
      <c r="Y33" s="365" t="str">
        <f>IF(Summary!$U$161="Y","R","")</f>
        <v/>
      </c>
      <c r="AA33" s="336"/>
      <c r="AB33" s="337"/>
      <c r="AC33" s="338"/>
    </row>
    <row r="34" spans="2:29" ht="12.95" customHeight="1" thickBot="1">
      <c r="B34" s="404"/>
      <c r="C34" s="414" t="s">
        <v>838</v>
      </c>
      <c r="D34" s="439" t="str">
        <f>IF(Badges!$M$861="A","/","")</f>
        <v/>
      </c>
      <c r="E34" s="439" t="str">
        <f>IF(Badges!$M$865="A","/","")</f>
        <v/>
      </c>
      <c r="F34" s="439" t="str">
        <f>IF(Badges!$M$869="A","/","")</f>
        <v/>
      </c>
      <c r="G34" s="439" t="str">
        <f>IF(Badges!$M$873="A","/","")</f>
        <v/>
      </c>
      <c r="H34" s="439" t="str">
        <f>IF(Badges!$M$877="A","/","")</f>
        <v/>
      </c>
      <c r="I34" s="362" t="str">
        <f>IF(Summary!$T$42="E","E","")</f>
        <v/>
      </c>
      <c r="J34" s="362" t="str">
        <f>IF(Summary!$U$42="Y","R","")</f>
        <v/>
      </c>
      <c r="L34" s="404"/>
      <c r="M34" s="419" t="s">
        <v>448</v>
      </c>
      <c r="N34" s="359" t="str">
        <f>IF(Badges!$M$368="A","/","")</f>
        <v/>
      </c>
      <c r="O34" s="359" t="str">
        <f>IF(Badges!$M$372="A","/","")</f>
        <v/>
      </c>
      <c r="P34" s="359" t="str">
        <f>IF(Badges!$M$376="A","/","")</f>
        <v/>
      </c>
      <c r="Q34" s="359" t="str">
        <f>IF(Badges!$M$380="A","/","")</f>
        <v/>
      </c>
      <c r="R34" s="359" t="str">
        <f>IF(Badges!$M$384="A","/","")</f>
        <v/>
      </c>
      <c r="S34" s="367" t="str">
        <f>IF(Summary!$T$19="E","E","")</f>
        <v/>
      </c>
      <c r="T34" s="367" t="str">
        <f>IF(Summary!$U$19="Y","R","")</f>
        <v/>
      </c>
      <c r="U34" s="716"/>
      <c r="W34" s="573" t="str">
        <f>'Fun Patches'!C35</f>
        <v>&lt;LIST PATCH HERE&gt;</v>
      </c>
      <c r="X34" s="365" t="str">
        <f>IF(Summary!$T$162="E","E","")</f>
        <v/>
      </c>
      <c r="Y34" s="365" t="str">
        <f>IF(Summary!$U$162="Y","R","")</f>
        <v/>
      </c>
      <c r="AA34" s="336"/>
      <c r="AB34" s="337"/>
      <c r="AC34" s="338"/>
    </row>
    <row r="35" spans="2:29" ht="12.95" customHeight="1">
      <c r="L35" s="404"/>
      <c r="M35" s="430" t="s">
        <v>249</v>
      </c>
      <c r="N35" s="361" t="str">
        <f>IF(Badges!$M$146="A","/","")</f>
        <v/>
      </c>
      <c r="O35" s="361" t="str">
        <f>IF(Badges!$M$148="A","/","")</f>
        <v/>
      </c>
      <c r="P35" s="361" t="str">
        <f>IF(Badges!$M$150="A","/","")</f>
        <v/>
      </c>
      <c r="Q35" s="361" t="str">
        <f>IF(Badges!$M$152="A","/","")</f>
        <v/>
      </c>
      <c r="R35" s="361" t="str">
        <f>IF(Badges!$M$154="A","/","")</f>
        <v/>
      </c>
      <c r="S35" s="370" t="str">
        <f>IF(Summary!$T$9="E","E","")</f>
        <v/>
      </c>
      <c r="T35" s="370" t="str">
        <f>IF(Summary!$U$9="Y","R","")</f>
        <v/>
      </c>
      <c r="U35" s="716"/>
      <c r="W35" s="573" t="str">
        <f>'Fun Patches'!C36</f>
        <v>&lt;LIST PATCH HERE&gt;</v>
      </c>
      <c r="X35" s="365" t="str">
        <f>IF(Summary!$T$163="E","E","")</f>
        <v/>
      </c>
      <c r="Y35" s="365" t="str">
        <f>IF(Summary!$U$163="Y","R","")</f>
        <v/>
      </c>
      <c r="AA35" s="336"/>
      <c r="AB35" s="337"/>
      <c r="AC35" s="338"/>
    </row>
    <row r="36" spans="2:29" ht="12.95" customHeight="1">
      <c r="L36" s="404"/>
      <c r="M36" s="423" t="s">
        <v>552</v>
      </c>
      <c r="N36" s="364" t="str">
        <f>IF(Badges!$M$481="A","/","")</f>
        <v/>
      </c>
      <c r="O36" s="364" t="str">
        <f>IF(Badges!$M$483="A","/","")</f>
        <v/>
      </c>
      <c r="P36" s="364" t="str">
        <f>IF(Badges!$M$485="A","/","")</f>
        <v/>
      </c>
      <c r="Q36" s="364" t="str">
        <f>IF(Badges!$M$487="A","/","")</f>
        <v/>
      </c>
      <c r="R36" s="364" t="str">
        <f>IF(Badges!$M$489="A","/","")</f>
        <v/>
      </c>
      <c r="S36" s="370" t="str">
        <f>IF(Summary!$T$24="E","E","")</f>
        <v/>
      </c>
      <c r="T36" s="370" t="str">
        <f>IF(Summary!$U$24="Y","R","")</f>
        <v/>
      </c>
      <c r="U36" s="716"/>
      <c r="W36" s="573" t="str">
        <f>'Fun Patches'!C37</f>
        <v>&lt;LIST PATCH HERE&gt;</v>
      </c>
      <c r="X36" s="365" t="str">
        <f>IF(Summary!$T$164="E","E","")</f>
        <v/>
      </c>
      <c r="Y36" s="365" t="str">
        <f>IF(Summary!$U$164="Y","R","")</f>
        <v/>
      </c>
      <c r="AA36" s="336"/>
      <c r="AB36" s="337"/>
      <c r="AC36" s="338"/>
    </row>
    <row r="37" spans="2:29" ht="12.95" customHeight="1" thickBot="1">
      <c r="B37" s="404"/>
      <c r="C37" s="430" t="s">
        <v>1162</v>
      </c>
      <c r="D37" s="361" t="str">
        <f>IF(Badges!$M$883="C","/","")</f>
        <v/>
      </c>
      <c r="E37" s="361" t="str">
        <f>IF(Badges!$M$884="C","/","")</f>
        <v/>
      </c>
      <c r="F37" s="361" t="str">
        <f>IF(Badges!$M$885="C","/","")</f>
        <v/>
      </c>
      <c r="G37" s="361" t="str">
        <f>IF(Badges!$M$886="C","/","")</f>
        <v/>
      </c>
      <c r="H37" s="361" t="str">
        <f>IF(Badges!$M$887="C","/","")</f>
        <v/>
      </c>
      <c r="I37" s="370" t="str">
        <f>IF(Summary!$T$44="E","E","")</f>
        <v/>
      </c>
      <c r="J37" s="370" t="str">
        <f>IF(Summary!$U$44="Y","R","")</f>
        <v/>
      </c>
      <c r="L37" s="404"/>
      <c r="M37" s="431" t="s">
        <v>775</v>
      </c>
      <c r="N37" s="359" t="str">
        <f>IF(Badges!$M$754="A","/","")</f>
        <v/>
      </c>
      <c r="O37" s="359" t="str">
        <f>IF(Badges!$M$756="A","/","")</f>
        <v/>
      </c>
      <c r="P37" s="359" t="str">
        <f>IF(Badges!$M$758="A","/","")</f>
        <v/>
      </c>
      <c r="Q37" s="359" t="str">
        <f>IF(Badges!$M$760="A","/","")</f>
        <v/>
      </c>
      <c r="R37" s="359" t="str">
        <f>IF(Badges!$M$762="A","/","")</f>
        <v/>
      </c>
      <c r="S37" s="371" t="str">
        <f>IF(Summary!$T$37="E","E","")</f>
        <v/>
      </c>
      <c r="T37" s="371" t="str">
        <f>IF(Summary!$U$37="Y","R","")</f>
        <v/>
      </c>
      <c r="U37" s="716"/>
      <c r="W37" s="573" t="str">
        <f>'Fun Patches'!C38</f>
        <v>&lt;LIST PATCH HERE&gt;</v>
      </c>
      <c r="X37" s="365" t="str">
        <f>IF(Summary!$T$165="E","E","")</f>
        <v/>
      </c>
      <c r="Y37" s="365" t="str">
        <f>IF(Summary!$U$165="Y","R","")</f>
        <v/>
      </c>
      <c r="AA37" s="336"/>
      <c r="AB37" s="337"/>
      <c r="AC37" s="338"/>
    </row>
    <row r="38" spans="2:29" ht="12.95" customHeight="1">
      <c r="B38" s="404"/>
      <c r="C38" s="423" t="s">
        <v>1163</v>
      </c>
      <c r="D38" s="361" t="str">
        <f>IF(Badges!$M$890="C","/","")</f>
        <v/>
      </c>
      <c r="E38" s="361" t="str">
        <f>IF(Badges!$M$891="C","/","")</f>
        <v/>
      </c>
      <c r="F38" s="361" t="str">
        <f>IF(Badges!$M$892="C","/","")</f>
        <v/>
      </c>
      <c r="G38" s="361" t="str">
        <f>IF(Badges!$M$893="C","/","")</f>
        <v/>
      </c>
      <c r="H38" s="361" t="str">
        <f>IF(Badges!$M$894="C","/","")</f>
        <v/>
      </c>
      <c r="I38" s="370" t="str">
        <f>IF(Summary!$T$45="E","E","")</f>
        <v/>
      </c>
      <c r="J38" s="370" t="str">
        <f>IF(Summary!$U$45="Y","R","")</f>
        <v/>
      </c>
      <c r="S38" s="427"/>
      <c r="T38" s="427"/>
      <c r="U38" s="716"/>
      <c r="W38" s="573" t="str">
        <f>'Fun Patches'!C39</f>
        <v>&lt;LIST PATCH HERE&gt;</v>
      </c>
      <c r="X38" s="365" t="str">
        <f>IF(Summary!$T$166="E","E","")</f>
        <v/>
      </c>
      <c r="Y38" s="365" t="str">
        <f>IF(Summary!$U$166="Y","R","")</f>
        <v/>
      </c>
      <c r="AA38" s="336"/>
      <c r="AB38" s="337"/>
      <c r="AC38" s="338"/>
    </row>
    <row r="39" spans="2:29" ht="12.95" customHeight="1" thickBot="1">
      <c r="B39" s="404"/>
      <c r="C39" s="432" t="s">
        <v>1164</v>
      </c>
      <c r="D39" s="359" t="str">
        <f>IF(Badges!$M$897="C","/","")</f>
        <v/>
      </c>
      <c r="E39" s="359" t="str">
        <f>IF(Badges!$M$898="C","/","")</f>
        <v/>
      </c>
      <c r="F39" s="359" t="str">
        <f>IF(Badges!$M$899="C","/","")</f>
        <v/>
      </c>
      <c r="G39" s="359" t="str">
        <f>IF(Badges!$M$900="C","/","")</f>
        <v/>
      </c>
      <c r="H39" s="359" t="str">
        <f>IF(Badges!$M$901="C","/","")</f>
        <v/>
      </c>
      <c r="I39" s="367" t="str">
        <f>IF(Summary!$T$46="E","E","")</f>
        <v/>
      </c>
      <c r="J39" s="367" t="str">
        <f>IF(Summary!$U$46="Y","R","")</f>
        <v/>
      </c>
      <c r="S39" s="427"/>
      <c r="T39" s="427"/>
      <c r="U39" s="716"/>
      <c r="W39" s="573" t="str">
        <f>'Fun Patches'!C40</f>
        <v>&lt;LIST PATCH HERE&gt;</v>
      </c>
      <c r="X39" s="365" t="str">
        <f>IF(Summary!$T$167="E","E","")</f>
        <v/>
      </c>
      <c r="Y39" s="365" t="str">
        <f>IF(Summary!$U$167="Y","R","")</f>
        <v/>
      </c>
      <c r="AA39" s="336"/>
      <c r="AB39" s="337"/>
      <c r="AC39" s="338"/>
    </row>
    <row r="40" spans="2:29" ht="12.95" customHeight="1">
      <c r="B40" s="404"/>
      <c r="C40" s="430" t="s">
        <v>1165</v>
      </c>
      <c r="D40" s="361" t="str">
        <f>IF(Badges!$M$905="C","/","")</f>
        <v/>
      </c>
      <c r="E40" s="361" t="str">
        <f>IF(Badges!$M$906="C","/","")</f>
        <v/>
      </c>
      <c r="F40" s="361" t="str">
        <f>IF(Badges!$M$907="C","/","")</f>
        <v/>
      </c>
      <c r="G40" s="361" t="str">
        <f>IF(Badges!$M$908="C","/","")</f>
        <v/>
      </c>
      <c r="H40" s="361" t="str">
        <f>IF(Badges!$M$909="C","/","")</f>
        <v/>
      </c>
      <c r="I40" s="370" t="str">
        <f>IF(Summary!$T$48="E","E","")</f>
        <v/>
      </c>
      <c r="J40" s="370" t="str">
        <f>IF(Summary!$U$48="Y","R","")</f>
        <v/>
      </c>
      <c r="L40" s="404"/>
      <c r="M40" s="428" t="s">
        <v>1182</v>
      </c>
      <c r="N40" s="361" t="str">
        <f>IF('Age-Level'!$M$75="A","/","")</f>
        <v/>
      </c>
      <c r="O40" s="361" t="str">
        <f>IF('Age-Level'!$M$79="A","/","")</f>
        <v/>
      </c>
      <c r="P40" s="361" t="str">
        <f>IF('Age-Level'!$M$83="A","/","")</f>
        <v/>
      </c>
      <c r="Q40" s="361" t="str">
        <f>IF('Age-Level'!$M$88="A","/","")</f>
        <v/>
      </c>
      <c r="R40" s="361" t="str">
        <f>IF('Age-Level'!$M$90="A","/","")</f>
        <v/>
      </c>
      <c r="S40" s="370" t="str">
        <f>IF(Summary!$T$113="E","E","")</f>
        <v/>
      </c>
      <c r="T40" s="370" t="str">
        <f>IF(Summary!$U$113="Y","R","")</f>
        <v/>
      </c>
      <c r="U40" s="716"/>
      <c r="W40" s="573" t="str">
        <f>'Fun Patches'!C41</f>
        <v>&lt;LIST PATCH HERE&gt;</v>
      </c>
      <c r="X40" s="365" t="str">
        <f>IF(Summary!$T$168="E","E","")</f>
        <v/>
      </c>
      <c r="Y40" s="365" t="str">
        <f>IF(Summary!$U$168="Y","R","")</f>
        <v/>
      </c>
      <c r="AA40" s="336"/>
      <c r="AB40" s="337"/>
      <c r="AC40" s="338"/>
    </row>
    <row r="41" spans="2:29" ht="12.95" customHeight="1">
      <c r="B41" s="404"/>
      <c r="C41" s="423" t="s">
        <v>1166</v>
      </c>
      <c r="D41" s="361" t="str">
        <f>IF(Badges!$M$912="C","/","")</f>
        <v/>
      </c>
      <c r="E41" s="361" t="str">
        <f>IF(Badges!$M$913="C","/","")</f>
        <v/>
      </c>
      <c r="F41" s="361" t="str">
        <f>IF(Badges!$M$914="C","/","")</f>
        <v/>
      </c>
      <c r="G41" s="361" t="str">
        <f>IF(Badges!$M$915="C","/","")</f>
        <v/>
      </c>
      <c r="H41" s="361" t="str">
        <f>IF(Badges!$M$916="C","/","")</f>
        <v/>
      </c>
      <c r="I41" s="370" t="str">
        <f>IF(Summary!$T$49="E","E","")</f>
        <v/>
      </c>
      <c r="J41" s="370" t="str">
        <f>IF(Summary!$U$49="Y","R","")</f>
        <v/>
      </c>
      <c r="L41" s="404"/>
      <c r="M41" s="411" t="s">
        <v>1183</v>
      </c>
      <c r="N41" s="361" t="str">
        <f>IF('Age-Level'!$M$93="A","/","")</f>
        <v/>
      </c>
      <c r="O41" s="361" t="str">
        <f>IF('Age-Level'!$M$97="A","/","")</f>
        <v/>
      </c>
      <c r="P41" s="361" t="str">
        <f>IF('Age-Level'!$M$101="A","/","")</f>
        <v/>
      </c>
      <c r="Q41" s="361" t="str">
        <f>IF('Age-Level'!$M$106="A","/","")</f>
        <v/>
      </c>
      <c r="R41" s="361" t="str">
        <f>IF('Age-Level'!$M$108="A","/","")</f>
        <v/>
      </c>
      <c r="S41" s="370" t="str">
        <f>IF(Summary!$T$114="E","E","")</f>
        <v/>
      </c>
      <c r="T41" s="370" t="str">
        <f>IF(Summary!$U$114="Y","R","")</f>
        <v/>
      </c>
      <c r="U41" s="716"/>
      <c r="W41" s="573" t="str">
        <f>'Fun Patches'!C42</f>
        <v>&lt;LIST PATCH HERE&gt;</v>
      </c>
      <c r="X41" s="365" t="str">
        <f>IF(Summary!$T$169="E","E","")</f>
        <v/>
      </c>
      <c r="Y41" s="365" t="str">
        <f>IF(Summary!$U$169="Y","R","")</f>
        <v/>
      </c>
      <c r="AA41" s="336"/>
      <c r="AB41" s="337"/>
      <c r="AC41" s="338"/>
    </row>
    <row r="42" spans="2:29" ht="12.95" customHeight="1" thickBot="1">
      <c r="B42" s="404"/>
      <c r="C42" s="432" t="s">
        <v>1167</v>
      </c>
      <c r="D42" s="359" t="str">
        <f>IF(Badges!$M$919="C","/","")</f>
        <v/>
      </c>
      <c r="E42" s="359" t="str">
        <f>IF(Badges!$M$920="C","/","")</f>
        <v/>
      </c>
      <c r="F42" s="359" t="str">
        <f>IF(Badges!$M$921="C","/","")</f>
        <v/>
      </c>
      <c r="G42" s="359" t="str">
        <f>IF(Badges!$M$922="C","/","")</f>
        <v/>
      </c>
      <c r="H42" s="359" t="str">
        <f>IF(Badges!$M$923="C","/","")</f>
        <v/>
      </c>
      <c r="I42" s="367" t="str">
        <f>IF(Summary!$T$50="E","E","")</f>
        <v/>
      </c>
      <c r="J42" s="367" t="str">
        <f>IF(Summary!$U$50="Y","R","")</f>
        <v/>
      </c>
      <c r="L42" s="404"/>
      <c r="M42" s="416" t="s">
        <v>1184</v>
      </c>
      <c r="N42" s="359" t="str">
        <f>IF('Age-Level'!$M$111="A","/","")</f>
        <v/>
      </c>
      <c r="O42" s="359" t="str">
        <f>IF('Age-Level'!$M$115="A","/","")</f>
        <v/>
      </c>
      <c r="P42" s="359" t="str">
        <f>IF('Age-Level'!$M$119="A","/","")</f>
        <v/>
      </c>
      <c r="Q42" s="359" t="str">
        <f>IF('Age-Level'!$M$124="A","/","")</f>
        <v/>
      </c>
      <c r="R42" s="359" t="str">
        <f>IF('Age-Level'!$M$126="A","/","")</f>
        <v/>
      </c>
      <c r="S42" s="367" t="str">
        <f>IF(Summary!$T$115="E","E","")</f>
        <v/>
      </c>
      <c r="T42" s="367" t="str">
        <f>IF(Summary!$U$115="Y","R","")</f>
        <v/>
      </c>
      <c r="U42" s="716"/>
      <c r="W42" s="573" t="str">
        <f>'Fun Patches'!C43</f>
        <v>&lt;LIST PATCH HERE&gt;</v>
      </c>
      <c r="X42" s="365" t="str">
        <f>IF(Summary!$T$170="E","E","")</f>
        <v/>
      </c>
      <c r="Y42" s="365" t="str">
        <f>IF(Summary!$U$170="Y","R","")</f>
        <v/>
      </c>
      <c r="AA42" s="336"/>
      <c r="AB42" s="337"/>
      <c r="AC42" s="338"/>
    </row>
    <row r="43" spans="2:29" ht="12.95" customHeight="1">
      <c r="B43" s="404"/>
      <c r="C43" s="430" t="s">
        <v>1169</v>
      </c>
      <c r="D43" s="361" t="str">
        <f>IF(Badges!$M$927="C","/","")</f>
        <v/>
      </c>
      <c r="E43" s="361" t="str">
        <f>IF(Badges!$M$928="C","/","")</f>
        <v/>
      </c>
      <c r="F43" s="361" t="str">
        <f>IF(Badges!$M$929="C","/","")</f>
        <v/>
      </c>
      <c r="G43" s="361" t="str">
        <f>IF(Badges!$M$930="C","/","")</f>
        <v/>
      </c>
      <c r="H43" s="361" t="str">
        <f>IF(Badges!$M$931="C","/","")</f>
        <v/>
      </c>
      <c r="I43" s="370" t="str">
        <f>IF(Summary!$T$52="E","E","")</f>
        <v/>
      </c>
      <c r="J43" s="370" t="str">
        <f>IF(Summary!$U$52="Y","R","")</f>
        <v/>
      </c>
      <c r="L43" s="404"/>
      <c r="M43" s="429" t="s">
        <v>1185</v>
      </c>
      <c r="N43" s="361" t="str">
        <f>IF('Age-Level'!$M$129="A","/","")</f>
        <v/>
      </c>
      <c r="O43" s="361" t="str">
        <f>IF('Age-Level'!$M$133="A","/","")</f>
        <v/>
      </c>
      <c r="P43" s="361" t="str">
        <f>IF('Age-Level'!$M$137="A","/","")</f>
        <v/>
      </c>
      <c r="Q43" s="361" t="str">
        <f>IF('Age-Level'!$M$142="A","/","")</f>
        <v/>
      </c>
      <c r="R43" s="361" t="str">
        <f>IF('Age-Level'!$M$144="A","/","")</f>
        <v/>
      </c>
      <c r="S43" s="370" t="str">
        <f>IF(Summary!$T$116="E","E","")</f>
        <v/>
      </c>
      <c r="T43" s="370" t="str">
        <f>IF(Summary!$U$116="Y","R","")</f>
        <v/>
      </c>
      <c r="U43" s="716"/>
      <c r="W43" s="573" t="str">
        <f>'Fun Patches'!C44</f>
        <v>&lt;LIST PATCH HERE&gt;</v>
      </c>
      <c r="X43" s="365" t="str">
        <f>IF(Summary!$T$171="E","E","")</f>
        <v/>
      </c>
      <c r="Y43" s="365" t="str">
        <f>IF(Summary!$U$171="Y","R","")</f>
        <v/>
      </c>
      <c r="AA43" s="336"/>
      <c r="AB43" s="337"/>
      <c r="AC43" s="338"/>
    </row>
    <row r="44" spans="2:29" ht="12.95" customHeight="1">
      <c r="B44" s="404"/>
      <c r="C44" s="423" t="s">
        <v>1170</v>
      </c>
      <c r="D44" s="361" t="str">
        <f>IF(Badges!$M$934="C","/","")</f>
        <v/>
      </c>
      <c r="E44" s="361" t="str">
        <f>IF(Badges!$M$935="C","/","")</f>
        <v/>
      </c>
      <c r="F44" s="361" t="str">
        <f>IF(Badges!$M$936="C","/","")</f>
        <v/>
      </c>
      <c r="G44" s="361" t="str">
        <f>IF(Badges!$M$937="C","/","")</f>
        <v/>
      </c>
      <c r="H44" s="361" t="str">
        <f>IF(Badges!$M$938="C","/","")</f>
        <v/>
      </c>
      <c r="I44" s="370" t="str">
        <f>IF(Summary!$T$53="E","E","")</f>
        <v/>
      </c>
      <c r="J44" s="370" t="str">
        <f>IF(Summary!$U$53="Y","R","")</f>
        <v/>
      </c>
      <c r="L44" s="404"/>
      <c r="M44" s="411" t="s">
        <v>1186</v>
      </c>
      <c r="N44" s="361" t="str">
        <f>IF('Age-Level'!$M$147="A","/","")</f>
        <v/>
      </c>
      <c r="O44" s="361" t="str">
        <f>IF('Age-Level'!$M$151="A","/","")</f>
        <v/>
      </c>
      <c r="P44" s="361" t="str">
        <f>IF('Age-Level'!$M$155="A","/","")</f>
        <v/>
      </c>
      <c r="Q44" s="361" t="str">
        <f>IF('Age-Level'!$M$160="A","/","")</f>
        <v/>
      </c>
      <c r="R44" s="361" t="str">
        <f>IF('Age-Level'!$M$162="A","/","")</f>
        <v/>
      </c>
      <c r="S44" s="370" t="str">
        <f>IF(Summary!$T$117="E","E","")</f>
        <v/>
      </c>
      <c r="T44" s="370" t="str">
        <f>IF(Summary!$U$117="Y","R","")</f>
        <v/>
      </c>
      <c r="U44" s="716"/>
      <c r="W44" s="573" t="str">
        <f>'Fun Patches'!C45</f>
        <v>&lt;LIST PATCH HERE&gt;</v>
      </c>
      <c r="X44" s="365" t="str">
        <f>IF(Summary!$T$172="E","E","")</f>
        <v/>
      </c>
      <c r="Y44" s="365" t="str">
        <f>IF(Summary!$U$172="Y","R","")</f>
        <v/>
      </c>
      <c r="AA44" s="336"/>
      <c r="AB44" s="337"/>
      <c r="AC44" s="338"/>
    </row>
    <row r="45" spans="2:29" ht="12.95" customHeight="1" thickBot="1">
      <c r="B45" s="404"/>
      <c r="C45" s="431" t="s">
        <v>1171</v>
      </c>
      <c r="D45" s="361" t="str">
        <f>IF(Badges!$M$941="C","/","")</f>
        <v/>
      </c>
      <c r="E45" s="361" t="str">
        <f>IF(Badges!$M$942="C","/","")</f>
        <v/>
      </c>
      <c r="F45" s="361" t="str">
        <f>IF(Badges!$M$943="C","/","")</f>
        <v/>
      </c>
      <c r="G45" s="361" t="str">
        <f>IF(Badges!$M$944="C","/","")</f>
        <v/>
      </c>
      <c r="H45" s="361" t="str">
        <f>IF(Badges!$M$945="C","/","")</f>
        <v/>
      </c>
      <c r="I45" s="370" t="str">
        <f>IF(Summary!$T$54="E","E","")</f>
        <v/>
      </c>
      <c r="J45" s="370" t="str">
        <f>IF(Summary!$U$54="Y","R","")</f>
        <v/>
      </c>
      <c r="L45" s="404"/>
      <c r="M45" s="416" t="s">
        <v>1187</v>
      </c>
      <c r="N45" s="359" t="str">
        <f>IF('Age-Level'!$M$165="A","/","")</f>
        <v/>
      </c>
      <c r="O45" s="359" t="str">
        <f>IF('Age-Level'!$M$169="A","/","")</f>
        <v/>
      </c>
      <c r="P45" s="359" t="str">
        <f>IF('Age-Level'!$M$173="A","/","")</f>
        <v/>
      </c>
      <c r="Q45" s="359" t="str">
        <f>IF('Age-Level'!$M$178="A","/","")</f>
        <v/>
      </c>
      <c r="R45" s="359" t="str">
        <f>IF('Age-Level'!$M$180="A","/","")</f>
        <v/>
      </c>
      <c r="S45" s="367" t="str">
        <f>IF(Summary!$T$118="E","E","")</f>
        <v/>
      </c>
      <c r="T45" s="367" t="str">
        <f>IF(Summary!$U$118="Y","R","")</f>
        <v/>
      </c>
      <c r="U45" s="716"/>
      <c r="W45" s="573" t="str">
        <f>'Fun Patches'!C46</f>
        <v>&lt;LIST PATCH HERE&gt;</v>
      </c>
      <c r="X45" s="365" t="str">
        <f>IF(Summary!$T$173="E","E","")</f>
        <v/>
      </c>
      <c r="Y45" s="365" t="str">
        <f>IF(Summary!$U$173="Y","R","")</f>
        <v/>
      </c>
      <c r="AA45" s="336"/>
      <c r="AB45" s="337"/>
      <c r="AC45" s="338"/>
    </row>
    <row r="46" spans="2:29" ht="12.95" customHeight="1">
      <c r="L46" s="404"/>
      <c r="M46" s="392" t="s">
        <v>1188</v>
      </c>
      <c r="N46" s="401"/>
      <c r="O46" s="401"/>
      <c r="P46" s="361" t="str">
        <f>IF(Bridging!$M$10="A","/","")</f>
        <v/>
      </c>
      <c r="Q46" s="361" t="str">
        <f>IF(Bridging!$M$14="A","/","")</f>
        <v/>
      </c>
      <c r="R46" s="361" t="str">
        <f>IF(Bridging!$M$16="A","/","")</f>
        <v/>
      </c>
      <c r="S46" s="370" t="str">
        <f>IF(Summary!$T$130="E","E","")</f>
        <v/>
      </c>
      <c r="T46" s="370" t="str">
        <f>IF(Summary!$U$130="Y","R","")</f>
        <v/>
      </c>
      <c r="U46" s="716"/>
      <c r="W46" s="573" t="str">
        <f>'Fun Patches'!C47</f>
        <v>&lt;LIST PATCH HERE&gt;</v>
      </c>
      <c r="X46" s="365" t="str">
        <f>IF(Summary!$T$174="E","E","")</f>
        <v/>
      </c>
      <c r="Y46" s="365" t="str">
        <f>IF(Summary!$U$174="Y","R","")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IF(Summary!$T$175="E","E","")</f>
        <v/>
      </c>
      <c r="Y47" s="365" t="str">
        <f>IF(Summary!$U$175="Y","R","")</f>
        <v/>
      </c>
      <c r="AA47" s="336"/>
      <c r="AB47" s="337"/>
      <c r="AC47" s="338"/>
    </row>
    <row r="48" spans="2:29" ht="12.95" customHeight="1" thickBot="1">
      <c r="B48" s="404"/>
      <c r="C48" s="428" t="s">
        <v>1172</v>
      </c>
      <c r="D48" s="361" t="str">
        <f>IF('Age-Level'!$M6="C","/","")</f>
        <v/>
      </c>
      <c r="E48" s="361" t="str">
        <f>IF('Age-Level'!$M6="C","/","")</f>
        <v/>
      </c>
      <c r="F48" s="361" t="str">
        <f>IF('Age-Level'!$M6="C","/","")</f>
        <v/>
      </c>
      <c r="G48" s="361" t="str">
        <f>IF('Age-Level'!$M6="C","/","")</f>
        <v/>
      </c>
      <c r="H48" s="361" t="str">
        <f>IF('Age-Level'!$M6="C","/","")</f>
        <v/>
      </c>
      <c r="I48" s="370" t="str">
        <f>IF(Summary!$T$101="E","E","")</f>
        <v/>
      </c>
      <c r="J48" s="370" t="str">
        <f>IF(Summary!$U$101="Y","R","")</f>
        <v/>
      </c>
      <c r="L48" s="712"/>
      <c r="M48" s="712"/>
      <c r="N48" s="712"/>
      <c r="O48" s="712"/>
      <c r="P48" s="712"/>
      <c r="Q48" s="712"/>
      <c r="R48" s="712"/>
      <c r="S48" s="437"/>
      <c r="T48" s="437"/>
      <c r="U48" s="716"/>
      <c r="W48" s="573" t="str">
        <f>'Fun Patches'!C49</f>
        <v>&lt;LIST PATCH HERE&gt;</v>
      </c>
      <c r="X48" s="365" t="str">
        <f>IF(Summary!$T$176="E","E","")</f>
        <v/>
      </c>
      <c r="Y48" s="365" t="str">
        <f>IF(Summary!$U$176="Y","R","")</f>
        <v/>
      </c>
      <c r="AA48" s="336"/>
      <c r="AB48" s="337"/>
      <c r="AC48" s="338"/>
    </row>
    <row r="49" spans="2:29" ht="12.95" customHeight="1">
      <c r="B49" s="404"/>
      <c r="C49" s="411" t="s">
        <v>1173</v>
      </c>
      <c r="D49" s="361" t="str">
        <f>IF('Age-Level'!$M13="C","/","")</f>
        <v/>
      </c>
      <c r="E49" s="361" t="str">
        <f>IF('Age-Level'!$M13="C","/","")</f>
        <v/>
      </c>
      <c r="F49" s="361" t="str">
        <f>IF('Age-Level'!$M13="C","/","")</f>
        <v/>
      </c>
      <c r="G49" s="361" t="str">
        <f>IF('Age-Level'!$M13="C","/","")</f>
        <v/>
      </c>
      <c r="H49" s="361" t="str">
        <f>IF('Age-Level'!$M13="C","/","")</f>
        <v/>
      </c>
      <c r="I49" s="370" t="str">
        <f>IF(Summary!$T$102="E","E","")</f>
        <v/>
      </c>
      <c r="J49" s="370" t="str">
        <f>IF(Summary!$U$102="Y","R","")</f>
        <v/>
      </c>
      <c r="L49" s="705" t="str">
        <f>'Council Own'!B6</f>
        <v>&lt;&lt;List Badge 1 Here&gt;&gt;</v>
      </c>
      <c r="M49" s="705"/>
      <c r="N49" s="705"/>
      <c r="O49" s="705"/>
      <c r="P49" s="705"/>
      <c r="Q49" s="705"/>
      <c r="R49" s="710"/>
      <c r="S49" s="363" t="str">
        <f>IF(Summary!$T$85="E","E","")</f>
        <v/>
      </c>
      <c r="T49" s="363" t="str">
        <f>IF(Summary!$U$85="Y","R","")</f>
        <v/>
      </c>
      <c r="U49" s="716"/>
      <c r="W49" s="573" t="str">
        <f>'Fun Patches'!C50</f>
        <v>&lt;LIST PATCH HERE&gt;</v>
      </c>
      <c r="X49" s="365" t="str">
        <f>IF(Summary!$T$177="E","E","")</f>
        <v/>
      </c>
      <c r="Y49" s="365" t="str">
        <f>IF(Summary!$U$177="Y","R","")</f>
        <v/>
      </c>
      <c r="AA49" s="336"/>
      <c r="AB49" s="337"/>
      <c r="AC49" s="338"/>
    </row>
    <row r="50" spans="2:29" ht="12.95" customHeight="1" thickBot="1">
      <c r="B50" s="404"/>
      <c r="C50" s="424" t="s">
        <v>1174</v>
      </c>
      <c r="D50" s="359" t="str">
        <f>IF('Age-Level'!$M20="C","/","")</f>
        <v/>
      </c>
      <c r="E50" s="359" t="str">
        <f>IF('Age-Level'!$M20="C","/","")</f>
        <v/>
      </c>
      <c r="F50" s="359" t="str">
        <f>IF('Age-Level'!$M20="C","/","")</f>
        <v/>
      </c>
      <c r="G50" s="359" t="str">
        <f>IF('Age-Level'!$M20="C","/","")</f>
        <v/>
      </c>
      <c r="H50" s="359" t="str">
        <f>IF('Age-Level'!$M20="C","/","")</f>
        <v/>
      </c>
      <c r="I50" s="367" t="str">
        <f>IF(Summary!$T$103="E","E","")</f>
        <v/>
      </c>
      <c r="J50" s="367" t="str">
        <f>IF(Summary!$U$103="Y","R","")</f>
        <v/>
      </c>
      <c r="L50" s="705" t="str">
        <f>'Council Own'!B30</f>
        <v>&lt;&lt;List Badge 2 Here&gt;&gt;</v>
      </c>
      <c r="M50" s="705"/>
      <c r="N50" s="705"/>
      <c r="O50" s="705"/>
      <c r="P50" s="705"/>
      <c r="Q50" s="705"/>
      <c r="R50" s="710"/>
      <c r="S50" s="365" t="str">
        <f>IF(Summary!$T$86="E","E","")</f>
        <v/>
      </c>
      <c r="T50" s="365" t="str">
        <f>IF(Summary!$U$86="Y","R","")</f>
        <v/>
      </c>
      <c r="U50" s="716"/>
      <c r="W50" s="573" t="str">
        <f>'Fun Patches'!C51</f>
        <v>&lt;LIST PATCH HERE&gt;</v>
      </c>
      <c r="X50" s="365" t="str">
        <f>IF(Summary!$T$178="E","E","")</f>
        <v/>
      </c>
      <c r="Y50" s="365" t="str">
        <f>IF(Summary!$U$178="Y","R","")</f>
        <v/>
      </c>
      <c r="AA50" s="336"/>
      <c r="AB50" s="337"/>
      <c r="AC50" s="338"/>
    </row>
    <row r="51" spans="2:29" ht="12.95" customHeight="1">
      <c r="B51" s="404"/>
      <c r="C51" s="429" t="s">
        <v>1175</v>
      </c>
      <c r="D51" s="361" t="str">
        <f>IF('Age-Level'!$M27="C","/","")</f>
        <v/>
      </c>
      <c r="E51" s="361" t="str">
        <f>IF('Age-Level'!$M27="C","/","")</f>
        <v/>
      </c>
      <c r="F51" s="361" t="str">
        <f>IF('Age-Level'!$M27="C","/","")</f>
        <v/>
      </c>
      <c r="G51" s="361" t="str">
        <f>IF('Age-Level'!$M27="C","/","")</f>
        <v/>
      </c>
      <c r="H51" s="361" t="str">
        <f>IF('Age-Level'!$M27="C","/","")</f>
        <v/>
      </c>
      <c r="I51" s="370" t="str">
        <f>IF(Summary!$T$104="E","E","")</f>
        <v/>
      </c>
      <c r="J51" s="370" t="str">
        <f>IF(Summary!$U$104="Y","R","")</f>
        <v/>
      </c>
      <c r="L51" s="705" t="str">
        <f>'Council Own'!B54</f>
        <v>&lt;&lt;List Badge 3 Here&gt;&gt;</v>
      </c>
      <c r="M51" s="705"/>
      <c r="N51" s="705"/>
      <c r="O51" s="705"/>
      <c r="P51" s="705"/>
      <c r="Q51" s="705"/>
      <c r="R51" s="710"/>
      <c r="S51" s="365" t="str">
        <f>IF(Summary!$T$87="E","E","")</f>
        <v/>
      </c>
      <c r="T51" s="365" t="str">
        <f>IF(Summary!$U$87="Y","R","")</f>
        <v/>
      </c>
      <c r="U51" s="716"/>
      <c r="W51" s="573" t="str">
        <f>'Fun Patches'!C52</f>
        <v>&lt;LIST PATCH HERE&gt;</v>
      </c>
      <c r="X51" s="365" t="str">
        <f>IF(Summary!$T$179="E","E","")</f>
        <v/>
      </c>
      <c r="Y51" s="365" t="str">
        <f>IF(Summary!$U$179="Y","R","")</f>
        <v/>
      </c>
      <c r="AA51" s="336"/>
      <c r="AB51" s="337"/>
      <c r="AC51" s="338"/>
    </row>
    <row r="52" spans="2:29" ht="12.95" customHeight="1">
      <c r="B52" s="404"/>
      <c r="C52" s="411" t="s">
        <v>1176</v>
      </c>
      <c r="D52" s="361" t="str">
        <f>IF('Age-Level'!$M34="C","/","")</f>
        <v/>
      </c>
      <c r="E52" s="361" t="str">
        <f>IF('Age-Level'!$M34="C","/","")</f>
        <v/>
      </c>
      <c r="F52" s="361" t="str">
        <f>IF('Age-Level'!$M34="C","/","")</f>
        <v/>
      </c>
      <c r="G52" s="361" t="str">
        <f>IF('Age-Level'!$M34="C","/","")</f>
        <v/>
      </c>
      <c r="H52" s="361" t="str">
        <f>IF('Age-Level'!$M34="C","/","")</f>
        <v/>
      </c>
      <c r="I52" s="370" t="str">
        <f>IF(Summary!$T$105="E","E","")</f>
        <v/>
      </c>
      <c r="J52" s="370" t="str">
        <f>IF(Summary!$U$105="Y","R","")</f>
        <v/>
      </c>
      <c r="L52" s="705" t="str">
        <f>'Council Own'!B78</f>
        <v>&lt;&lt;List Badge 4 Here&gt;&gt;</v>
      </c>
      <c r="M52" s="705"/>
      <c r="N52" s="705"/>
      <c r="O52" s="705"/>
      <c r="P52" s="705"/>
      <c r="Q52" s="705"/>
      <c r="R52" s="710"/>
      <c r="S52" s="365" t="str">
        <f>IF(Summary!$T$88="E","E","")</f>
        <v/>
      </c>
      <c r="T52" s="365" t="str">
        <f>IF(Summary!$U$88="Y","R","")</f>
        <v/>
      </c>
      <c r="U52" s="716"/>
      <c r="W52" s="573" t="str">
        <f>'Fun Patches'!C53</f>
        <v>&lt;LIST PATCH HERE&gt;</v>
      </c>
      <c r="X52" s="365" t="str">
        <f>IF(Summary!$T$180="E","E","")</f>
        <v/>
      </c>
      <c r="Y52" s="365" t="str">
        <f>IF(Summary!$U$180="Y","R","")</f>
        <v/>
      </c>
      <c r="AA52" s="336"/>
      <c r="AB52" s="337"/>
      <c r="AC52" s="338"/>
    </row>
    <row r="53" spans="2:29" ht="12.95" customHeight="1" thickBot="1">
      <c r="B53" s="404"/>
      <c r="C53" s="416" t="s">
        <v>1177</v>
      </c>
      <c r="D53" s="359" t="str">
        <f>IF('Age-Level'!$M41="C","/","")</f>
        <v/>
      </c>
      <c r="E53" s="359" t="str">
        <f>IF('Age-Level'!$M41="C","/","")</f>
        <v/>
      </c>
      <c r="F53" s="359" t="str">
        <f>IF('Age-Level'!$M41="C","/","")</f>
        <v/>
      </c>
      <c r="G53" s="359" t="str">
        <f>IF('Age-Level'!$M41="C","/","")</f>
        <v/>
      </c>
      <c r="H53" s="359" t="str">
        <f>IF('Age-Level'!$M41="C","/","")</f>
        <v/>
      </c>
      <c r="I53" s="367" t="str">
        <f>IF(Summary!$T$106="E","E","")</f>
        <v/>
      </c>
      <c r="J53" s="367" t="str">
        <f>IF(Summary!$U$106="Y","R","")</f>
        <v/>
      </c>
      <c r="L53" s="707" t="str">
        <f>'Council Own'!B102</f>
        <v>&lt;&lt;List Badge 5 Here&gt;&gt;</v>
      </c>
      <c r="M53" s="707"/>
      <c r="N53" s="707"/>
      <c r="O53" s="707"/>
      <c r="P53" s="707"/>
      <c r="Q53" s="707"/>
      <c r="R53" s="713"/>
      <c r="S53" s="372" t="str">
        <f>IF(Summary!$T$89="E","E","")</f>
        <v/>
      </c>
      <c r="T53" s="372" t="str">
        <f>IF(Summary!$U$89="Y","R","")</f>
        <v/>
      </c>
      <c r="U53" s="716"/>
      <c r="W53" s="573" t="str">
        <f>'Fun Patches'!C54</f>
        <v>&lt;LIST PATCH HERE&gt;</v>
      </c>
      <c r="X53" s="372" t="str">
        <f>IF(Summary!$T$181="E","E","")</f>
        <v/>
      </c>
      <c r="Y53" s="372" t="str">
        <f>IF(Summary!$U$181="Y","R","")</f>
        <v/>
      </c>
      <c r="AA53" s="336"/>
      <c r="AB53" s="337"/>
      <c r="AC53" s="338"/>
    </row>
    <row r="54" spans="2:29" ht="12.95" customHeight="1">
      <c r="B54" s="404"/>
      <c r="C54" s="429" t="s">
        <v>1050</v>
      </c>
      <c r="D54" s="368" t="str">
        <f>IF('Age-Level'!$M48="C","/","")</f>
        <v/>
      </c>
      <c r="E54" s="368" t="str">
        <f>IF('Age-Level'!$M48="C","/","")</f>
        <v/>
      </c>
      <c r="F54" s="368" t="str">
        <f>IF('Age-Level'!$M48="C","/","")</f>
        <v/>
      </c>
      <c r="G54" s="368" t="str">
        <f>IF('Age-Level'!$M48="C","/","")</f>
        <v/>
      </c>
      <c r="H54" s="368" t="str">
        <f>IF('Age-Level'!$M48="C","/","")</f>
        <v/>
      </c>
      <c r="I54" s="370" t="str">
        <f>IF(Summary!$T$107="E","E","")</f>
        <v/>
      </c>
      <c r="J54" s="370" t="str">
        <f>IF(Summary!$U$107="Y","R","")</f>
        <v/>
      </c>
      <c r="L54" s="707" t="str">
        <f>'Council Own'!B126</f>
        <v>&lt;&lt;List Badge 6 Here&gt;&gt;</v>
      </c>
      <c r="M54" s="707"/>
      <c r="N54" s="707"/>
      <c r="O54" s="707"/>
      <c r="P54" s="707"/>
      <c r="Q54" s="707"/>
      <c r="R54" s="713"/>
      <c r="S54" s="372" t="str">
        <f>IF(Summary!$T$90="E","E","")</f>
        <v/>
      </c>
      <c r="T54" s="372" t="str">
        <f>IF(Summary!$U$90="Y","R","")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IF(Summary!$T$108="E","E","")</f>
        <v/>
      </c>
      <c r="J55" s="367" t="str">
        <f>IF(Summary!$U$108="Y","R","")</f>
        <v/>
      </c>
      <c r="L55" s="707" t="str">
        <f>'Council Own'!B150</f>
        <v>&lt;&lt;List Badge 7 Here&gt;&gt;</v>
      </c>
      <c r="M55" s="707"/>
      <c r="N55" s="707"/>
      <c r="O55" s="707"/>
      <c r="P55" s="707"/>
      <c r="Q55" s="707"/>
      <c r="R55" s="713"/>
      <c r="S55" s="372" t="str">
        <f>IF(Summary!$T$91="E","E","")</f>
        <v/>
      </c>
      <c r="T55" s="372" t="str">
        <f>IF(Summary!$U$91="Y","R","")</f>
        <v/>
      </c>
      <c r="U55" s="716"/>
      <c r="W55" s="572"/>
      <c r="X55" s="437"/>
      <c r="Y55" s="437"/>
      <c r="AA55" s="336"/>
      <c r="AB55" s="337"/>
      <c r="AC55" s="338"/>
    </row>
    <row r="56" spans="2:29" ht="12.95" customHeight="1">
      <c r="B56" s="404"/>
      <c r="C56" s="428" t="s">
        <v>1179</v>
      </c>
      <c r="D56" s="408"/>
      <c r="E56" s="408"/>
      <c r="F56" s="408"/>
      <c r="G56" s="408"/>
      <c r="H56" s="433"/>
      <c r="I56" s="370" t="str">
        <f>IF(Summary!$T$109="E","E","")</f>
        <v/>
      </c>
      <c r="J56" s="370" t="str">
        <f>IF(Summary!$U$109="Y","R","")</f>
        <v/>
      </c>
      <c r="L56" s="707" t="str">
        <f>'Council Own'!B174</f>
        <v>&lt;&lt;List Badge 8 Here&gt;&gt;</v>
      </c>
      <c r="M56" s="707"/>
      <c r="N56" s="707"/>
      <c r="O56" s="707"/>
      <c r="P56" s="707"/>
      <c r="Q56" s="707"/>
      <c r="R56" s="713"/>
      <c r="S56" s="372" t="str">
        <f>IF(Summary!$T$92="E","E","")</f>
        <v/>
      </c>
      <c r="T56" s="372" t="str">
        <f>IF(Summary!$U$92="Y","R","")</f>
        <v/>
      </c>
      <c r="U56" s="716"/>
      <c r="W56" s="336"/>
      <c r="X56" s="337"/>
      <c r="Y56" s="338"/>
      <c r="AA56" s="336"/>
      <c r="AB56" s="337"/>
      <c r="AC56" s="338"/>
    </row>
    <row r="57" spans="2:29" ht="12.95" customHeight="1">
      <c r="B57" s="404"/>
      <c r="C57" s="411" t="s">
        <v>1180</v>
      </c>
      <c r="D57" s="412"/>
      <c r="E57" s="412"/>
      <c r="F57" s="412"/>
      <c r="G57" s="412"/>
      <c r="H57" s="413"/>
      <c r="I57" s="370" t="str">
        <f>IF(Summary!$T$110="E","E","")</f>
        <v/>
      </c>
      <c r="J57" s="370" t="str">
        <f>IF(Summary!$U$110="Y","R","")</f>
        <v/>
      </c>
      <c r="L57" s="707" t="str">
        <f>'Council Own'!B198</f>
        <v>&lt;&lt;List Badge 9 Here&gt;&gt;</v>
      </c>
      <c r="M57" s="707"/>
      <c r="N57" s="707"/>
      <c r="O57" s="707"/>
      <c r="P57" s="707"/>
      <c r="Q57" s="707"/>
      <c r="R57" s="713"/>
      <c r="S57" s="372" t="str">
        <f>IF(Summary!$T$93="E","E","")</f>
        <v/>
      </c>
      <c r="T57" s="372" t="str">
        <f>IF(Summary!$U$93="Y","R","")</f>
        <v/>
      </c>
      <c r="U57" s="716"/>
      <c r="W57" s="336"/>
      <c r="X57" s="337"/>
      <c r="Y57" s="338"/>
      <c r="AA57" s="336"/>
      <c r="AB57" s="337"/>
      <c r="AC57" s="338"/>
    </row>
    <row r="58" spans="2:29" ht="12.95" customHeight="1" thickBot="1">
      <c r="B58" s="404"/>
      <c r="C58" s="434" t="s">
        <v>1062</v>
      </c>
      <c r="D58" s="417"/>
      <c r="E58" s="417"/>
      <c r="F58" s="417"/>
      <c r="G58" s="417"/>
      <c r="H58" s="418"/>
      <c r="I58" s="367" t="str">
        <f>IF(Summary!$T$111="E","E","")</f>
        <v/>
      </c>
      <c r="J58" s="367" t="str">
        <f>IF(Summary!$U$111="Y","R","")</f>
        <v/>
      </c>
      <c r="L58" s="707" t="str">
        <f>'Council Own'!B222</f>
        <v>&lt;&lt;List Badge 10 Here&gt;&gt;</v>
      </c>
      <c r="M58" s="707"/>
      <c r="N58" s="707"/>
      <c r="O58" s="707"/>
      <c r="P58" s="707"/>
      <c r="Q58" s="707"/>
      <c r="R58" s="713"/>
      <c r="S58" s="372" t="str">
        <f>IF(Summary!$T$94="E","E","")</f>
        <v/>
      </c>
      <c r="T58" s="372" t="str">
        <f>IF(Summary!$U$94="Y","R","")</f>
        <v/>
      </c>
      <c r="U58" s="716"/>
      <c r="W58" s="336"/>
      <c r="X58" s="337"/>
      <c r="Y58" s="338"/>
      <c r="AA58" s="336"/>
      <c r="AB58" s="337"/>
      <c r="AC58" s="338"/>
    </row>
    <row r="59" spans="2:29" ht="12.95" customHeight="1">
      <c r="B59" s="404"/>
      <c r="C59" s="428" t="s">
        <v>1181</v>
      </c>
      <c r="D59" s="408"/>
      <c r="E59" s="408"/>
      <c r="F59" s="408"/>
      <c r="G59" s="408"/>
      <c r="H59" s="433"/>
      <c r="I59" s="370" t="str">
        <f>IF(Summary!$T$112="E","E","")</f>
        <v/>
      </c>
      <c r="J59" s="370" t="str">
        <f>IF(Summary!$U$112="Y","R","")</f>
        <v/>
      </c>
      <c r="L59" s="709" t="str">
        <f>'Council Own'!B246</f>
        <v>&lt;&lt;List Badge 11 Here&gt;&gt;</v>
      </c>
      <c r="M59" s="709"/>
      <c r="N59" s="709"/>
      <c r="O59" s="709"/>
      <c r="P59" s="709"/>
      <c r="Q59" s="709"/>
      <c r="R59" s="714"/>
      <c r="S59" s="372" t="str">
        <f>IF(Summary!$T$95="E","E","")</f>
        <v/>
      </c>
      <c r="T59" s="372" t="str">
        <f>IF(Summary!$U$95="Y","R","")</f>
        <v/>
      </c>
      <c r="U59" s="716"/>
      <c r="W59" s="336"/>
      <c r="X59" s="337"/>
      <c r="Y59" s="338"/>
      <c r="AA59" s="336"/>
      <c r="AB59" s="337"/>
      <c r="AC59" s="338"/>
    </row>
    <row r="60" spans="2:29" ht="12.95" customHeight="1">
      <c r="B60" s="404"/>
      <c r="C60" s="424" t="s">
        <v>1147</v>
      </c>
      <c r="D60" s="425"/>
      <c r="E60" s="425"/>
      <c r="F60" s="425"/>
      <c r="G60" s="425"/>
      <c r="H60" s="426"/>
      <c r="I60" s="370" t="str">
        <f>IF(Summary!$T$129="E","E","")</f>
        <v/>
      </c>
      <c r="J60" s="370" t="str">
        <f>IF(Summary!$U$129="Y","R","")</f>
        <v/>
      </c>
      <c r="L60" s="707" t="str">
        <f>'Council Own'!B270</f>
        <v>&lt;&lt;List Badge 12 Here&gt;&gt;</v>
      </c>
      <c r="M60" s="707"/>
      <c r="N60" s="707"/>
      <c r="O60" s="707"/>
      <c r="P60" s="707"/>
      <c r="Q60" s="707"/>
      <c r="R60" s="713"/>
      <c r="S60" s="372" t="str">
        <f>IF(Summary!$T$96="E","E","")</f>
        <v/>
      </c>
      <c r="T60" s="372" t="str">
        <f>IF(Summary!$U$96="Y","R","")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IF(Summary!$T$97="E","E","")</f>
        <v/>
      </c>
      <c r="T61" s="372" t="str">
        <f>IF(Summary!$U$97="Y","R","")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IF(Summary!$T$98="E","E","")</f>
        <v/>
      </c>
      <c r="T62" s="372" t="str">
        <f>IF(Summary!$U$98="Y","R","")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IF(Summary!$T$119="E","E","")</f>
        <v/>
      </c>
      <c r="J63" s="363" t="str">
        <f>IF(Summary!$U$119="Y","R","")</f>
        <v/>
      </c>
      <c r="L63" s="707" t="str">
        <f>'Council Own'!B342</f>
        <v>&lt;&lt;List Badge 15 Here&gt;&gt;</v>
      </c>
      <c r="M63" s="707"/>
      <c r="N63" s="707"/>
      <c r="O63" s="707"/>
      <c r="P63" s="707"/>
      <c r="Q63" s="707"/>
      <c r="R63" s="713"/>
      <c r="S63" s="372" t="str">
        <f>IF(Summary!$T$99="E","E","")</f>
        <v/>
      </c>
      <c r="T63" s="372" t="str">
        <f>IF(Summary!$U$99="Y","R","")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IF(Summary!$T$122="E","E","")</f>
        <v/>
      </c>
      <c r="J64" s="365" t="str">
        <f>IF(Summary!$U$122="Y","R","")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IF(Summary!$T$123="E","E","")</f>
        <v/>
      </c>
      <c r="J65" s="365" t="str">
        <f>IF(Summary!$U$123="Y","R","")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IF(Summary!$T$124="E","E","")</f>
        <v/>
      </c>
      <c r="J66" s="365" t="str">
        <f>IF(Summary!$U$124="Y","R","")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IF(Summary!$T$125="E","E","")</f>
        <v/>
      </c>
      <c r="J67" s="365" t="str">
        <f>IF(Summary!$U$125="Y","R","")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IF(Summary!$T$126="E","E","")</f>
        <v/>
      </c>
      <c r="J68" s="365" t="str">
        <f>IF(Summary!$U$126="Y","R","")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IF(Summary!$T$127="E","E","")</f>
        <v/>
      </c>
      <c r="J69" s="365" t="str">
        <f>IF(Summary!$U$127="Y","R","")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IF(Summary!$T$128="E","E","")</f>
        <v/>
      </c>
      <c r="J70" s="365" t="str">
        <f>IF(Summary!$U$128="Y","R","")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IF(Summary!$T$104="E","E","")</f>
        <v/>
      </c>
      <c r="J71" s="365" t="str">
        <f>IF(Summary!$U$104="Y","R","")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IF(Summary!$T$105="E","E","")</f>
        <v/>
      </c>
      <c r="J72" s="365" t="str">
        <f>IF(Summary!$U$105="Y","R","")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kuOaJtF6GuTiHTqU57TkEXKRgZH8V6KSvUxb9SJrTeY0DfpxwR5jdwxmfvVyPmeFZ4iNlfg+j83aqDQNbpbcqw==" saltValue="EmnkP0mVAKSYKx3jHnchdA=="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51" priority="13">
      <formula>LEFT($U$1,8)&lt;&gt;"Cadette_"</formula>
    </cfRule>
  </conditionalFormatting>
  <conditionalFormatting sqref="C1">
    <cfRule type="expression" dxfId="250" priority="11">
      <formula>LEFT($U$1,8)&lt;&gt;"Cadette_"</formula>
    </cfRule>
  </conditionalFormatting>
  <conditionalFormatting sqref="L47:L48 W54:W75 AA4:AA75">
    <cfRule type="duplicateValues" dxfId="249" priority="14"/>
  </conditionalFormatting>
  <conditionalFormatting sqref="B64:B72">
    <cfRule type="duplicateValues" dxfId="248" priority="10"/>
  </conditionalFormatting>
  <conditionalFormatting sqref="L49">
    <cfRule type="duplicateValues" dxfId="247" priority="9"/>
  </conditionalFormatting>
  <conditionalFormatting sqref="L50">
    <cfRule type="duplicateValues" dxfId="246" priority="8"/>
  </conditionalFormatting>
  <conditionalFormatting sqref="L51">
    <cfRule type="duplicateValues" dxfId="245" priority="7"/>
  </conditionalFormatting>
  <conditionalFormatting sqref="L52">
    <cfRule type="duplicateValues" dxfId="244" priority="6"/>
  </conditionalFormatting>
  <conditionalFormatting sqref="L65">
    <cfRule type="duplicateValues" dxfId="243" priority="5"/>
  </conditionalFormatting>
  <conditionalFormatting sqref="L66:L75">
    <cfRule type="duplicateValues" dxfId="242" priority="4"/>
  </conditionalFormatting>
  <conditionalFormatting sqref="M1:T1">
    <cfRule type="expression" dxfId="241" priority="2">
      <formula>LEFT($U$1,8)&lt;&gt;"Cadette_"</formula>
    </cfRule>
  </conditionalFormatting>
  <conditionalFormatting sqref="T1:W1">
    <cfRule type="expression" dxfId="240"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E7C2B-251C-40C4-8150-798D841B1A64}">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Cadette_11</v>
      </c>
      <c r="U1" s="579" t="str">
        <f ca="1">MID(CELL("filename",A1),FIND(IF(ISERROR(FIND("]",CELL("filename",A1))),"$","]"),CELL("filename",A1))+1,256)</f>
        <v>Cadette_11</v>
      </c>
      <c r="V1" s="580"/>
      <c r="W1" s="581" t="str">
        <f ca="1">IF(T1&lt;&gt;"",T1,"")</f>
        <v>Cadette_11</v>
      </c>
    </row>
    <row r="2" spans="2:29" ht="12.95" customHeight="1">
      <c r="T2" s="403"/>
    </row>
    <row r="3" spans="2:29" ht="12.95" customHeight="1" thickBot="1"/>
    <row r="4" spans="2:29" ht="12.95" customHeight="1">
      <c r="B4" s="404"/>
      <c r="C4" s="405" t="s">
        <v>132</v>
      </c>
      <c r="D4" s="361" t="str">
        <f>IF(Badges!$N$10="A","/","")</f>
        <v/>
      </c>
      <c r="E4" s="361" t="str">
        <f>IF(Badges!$N$14="A","/","")</f>
        <v/>
      </c>
      <c r="F4" s="361" t="str">
        <f>IF(Badges!$N$18="A","/","")</f>
        <v/>
      </c>
      <c r="G4" s="361" t="str">
        <f>IF(Badges!$N$22="A","/","")</f>
        <v/>
      </c>
      <c r="H4" s="361" t="str">
        <f>IF(Badges!$N$26="A","/","")</f>
        <v/>
      </c>
      <c r="I4" s="362" t="str">
        <f>IF(Summary!$V$3="E","E","")</f>
        <v/>
      </c>
      <c r="J4" s="362" t="str">
        <f>IF(Summary!$W$3="Y","R","")</f>
        <v/>
      </c>
      <c r="K4" s="392" t="str">
        <f>IF(COUNT(S5:S7)=3,MAX(S5:S7),"")</f>
        <v/>
      </c>
      <c r="L4" s="406"/>
      <c r="M4" s="407" t="s">
        <v>1151</v>
      </c>
      <c r="N4" s="408"/>
      <c r="O4" s="408"/>
      <c r="P4" s="408"/>
      <c r="Q4" s="408"/>
      <c r="R4" s="409" t="s">
        <v>1189</v>
      </c>
      <c r="S4" s="363" t="str">
        <f>IF(Summary!$V$60="E","E","")</f>
        <v/>
      </c>
      <c r="T4" s="363" t="str">
        <f>IF(Summary!$W$60="Y","R","")</f>
        <v/>
      </c>
      <c r="U4" s="360"/>
      <c r="W4" s="573" t="str">
        <f>'Fun Patches'!C5</f>
        <v>&lt;LIST PATCH HERE&gt;</v>
      </c>
      <c r="X4" s="362" t="str">
        <f>IF(Summary!$V$132="E","E","")</f>
        <v/>
      </c>
      <c r="Y4" s="362" t="str">
        <f>IF(Summary!$W$132="Y","R","")</f>
        <v/>
      </c>
      <c r="AA4" s="336"/>
      <c r="AB4" s="337"/>
      <c r="AC4" s="338"/>
    </row>
    <row r="5" spans="2:29" ht="12.95" customHeight="1">
      <c r="B5" s="404"/>
      <c r="C5" s="410" t="s">
        <v>154</v>
      </c>
      <c r="D5" s="364" t="str">
        <f>IF(Badges!$N$33="A","/","")</f>
        <v/>
      </c>
      <c r="E5" s="364" t="str">
        <f>IF(Badges!$N$37="A","/","")</f>
        <v/>
      </c>
      <c r="F5" s="364" t="str">
        <f>IF(Badges!$N$41="A","/","")</f>
        <v/>
      </c>
      <c r="G5" s="364" t="str">
        <f>IF(Badges!$N$45="A","/","")</f>
        <v/>
      </c>
      <c r="H5" s="364" t="str">
        <f>IF(Badges!$N$49="A","/","")</f>
        <v/>
      </c>
      <c r="I5" s="365" t="str">
        <f>IF(Summary!$V$4="E","E","")</f>
        <v/>
      </c>
      <c r="J5" s="365" t="str">
        <f>IF(Summary!$W$4="Y","R","")</f>
        <v/>
      </c>
      <c r="L5" s="404"/>
      <c r="M5" s="411" t="s">
        <v>1190</v>
      </c>
      <c r="N5" s="412"/>
      <c r="O5" s="412"/>
      <c r="P5" s="412"/>
      <c r="Q5" s="412"/>
      <c r="R5" s="413"/>
      <c r="S5" s="365" t="str">
        <f>IF(Summary!$V$57="E","E","")</f>
        <v/>
      </c>
      <c r="T5" s="365" t="str">
        <f>IF(Summary!$W$57="Y","R","")</f>
        <v/>
      </c>
      <c r="U5" s="360"/>
      <c r="W5" s="573" t="str">
        <f>'Fun Patches'!C6</f>
        <v>&lt;LIST PATCH HERE&gt;</v>
      </c>
      <c r="X5" s="365" t="str">
        <f>IF(Summary!$V$133="E","E","")</f>
        <v/>
      </c>
      <c r="Y5" s="365" t="str">
        <f>IF(Summary!$W$133="Y","R","")</f>
        <v/>
      </c>
      <c r="AA5" s="336"/>
      <c r="AB5" s="337"/>
      <c r="AC5" s="338"/>
    </row>
    <row r="6" spans="2:29" ht="12.95" customHeight="1" thickBot="1">
      <c r="B6" s="404"/>
      <c r="C6" s="414" t="s">
        <v>174</v>
      </c>
      <c r="D6" s="366" t="str">
        <f>IF(Badges!$N$56="A","/","")</f>
        <v/>
      </c>
      <c r="E6" s="366" t="str">
        <f>IF(Badges!$N$60="A","/","")</f>
        <v/>
      </c>
      <c r="F6" s="366" t="str">
        <f>IF(Badges!$N$64="A","/","")</f>
        <v/>
      </c>
      <c r="G6" s="366" t="str">
        <f>IF(Badges!$N$68="A","/","")</f>
        <v/>
      </c>
      <c r="H6" s="366" t="str">
        <f>IF(Badges!$N$72="A","/","")</f>
        <v/>
      </c>
      <c r="I6" s="372" t="str">
        <f>IF(Summary!$V$5="E","E","")</f>
        <v/>
      </c>
      <c r="J6" s="372" t="str">
        <f>IF(Summary!$W$5="Y","R","")</f>
        <v/>
      </c>
      <c r="L6" s="404"/>
      <c r="M6" s="411" t="s">
        <v>1191</v>
      </c>
      <c r="N6" s="412"/>
      <c r="O6" s="412"/>
      <c r="P6" s="412"/>
      <c r="Q6" s="412"/>
      <c r="R6" s="413"/>
      <c r="S6" s="365" t="str">
        <f>IF(Summary!$V$58="E","E","")</f>
        <v/>
      </c>
      <c r="T6" s="365" t="str">
        <f>IF(Summary!$W$58="Y","R","")</f>
        <v/>
      </c>
      <c r="U6" s="360"/>
      <c r="W6" s="573" t="str">
        <f>'Fun Patches'!C7</f>
        <v>&lt;LIST PATCH HERE&gt;</v>
      </c>
      <c r="X6" s="365" t="str">
        <f>IF(Summary!$V$134="E","E","")</f>
        <v/>
      </c>
      <c r="Y6" s="365" t="str">
        <f>IF(Summary!$W$134="Y","R","")</f>
        <v/>
      </c>
      <c r="AA6" s="336"/>
      <c r="AB6" s="337"/>
      <c r="AC6" s="338"/>
    </row>
    <row r="7" spans="2:29" ht="12.95" customHeight="1" thickBot="1">
      <c r="B7" s="404"/>
      <c r="C7" s="415" t="s">
        <v>195</v>
      </c>
      <c r="D7" s="368" t="str">
        <f>IF(Badges!$N$79="A","/","")</f>
        <v/>
      </c>
      <c r="E7" s="368" t="str">
        <f>IF(Badges!$N$83="A","/","")</f>
        <v/>
      </c>
      <c r="F7" s="368" t="str">
        <f>IF(Badges!$N$87="A","/","")</f>
        <v/>
      </c>
      <c r="G7" s="368" t="str">
        <f>IF(Badges!$N$91="A","/","")</f>
        <v/>
      </c>
      <c r="H7" s="368" t="str">
        <f>IF(Badges!$N$95="A","/","")</f>
        <v/>
      </c>
      <c r="I7" s="362" t="str">
        <f>IF(Summary!$V$6="E","E","")</f>
        <v/>
      </c>
      <c r="J7" s="362" t="str">
        <f>IF(Summary!$W$6="Y","R","")</f>
        <v/>
      </c>
      <c r="L7" s="404"/>
      <c r="M7" s="416" t="s">
        <v>1192</v>
      </c>
      <c r="N7" s="417"/>
      <c r="O7" s="417"/>
      <c r="P7" s="417"/>
      <c r="Q7" s="417"/>
      <c r="R7" s="418"/>
      <c r="S7" s="367" t="str">
        <f>IF(Summary!$V$59="E","E","")</f>
        <v/>
      </c>
      <c r="T7" s="367" t="str">
        <f>IF(Summary!$W$59="Y","R","")</f>
        <v/>
      </c>
      <c r="U7" s="360" t="str">
        <f>IF(COUNTIF(S5:S7,"E")=3,"C"," ")</f>
        <v xml:space="preserve"> </v>
      </c>
      <c r="W7" s="573" t="str">
        <f>'Fun Patches'!C8</f>
        <v>&lt;LIST PATCH HERE&gt;</v>
      </c>
      <c r="X7" s="365" t="str">
        <f>IF(Summary!$V$135="E","E","")</f>
        <v/>
      </c>
      <c r="Y7" s="365" t="str">
        <f>IF(Summary!$W$135="Y","R","")</f>
        <v/>
      </c>
      <c r="AA7" s="336"/>
      <c r="AB7" s="337"/>
      <c r="AC7" s="338"/>
    </row>
    <row r="8" spans="2:29" ht="12.95" customHeight="1" thickBot="1">
      <c r="B8" s="404"/>
      <c r="C8" s="419" t="s">
        <v>237</v>
      </c>
      <c r="D8" s="366" t="str">
        <f>IF(Badges!$N$125="A","/","")</f>
        <v/>
      </c>
      <c r="E8" s="366" t="str">
        <f>IF(Badges!$N$129="A","/","")</f>
        <v/>
      </c>
      <c r="F8" s="366" t="str">
        <f>IF(Badges!$N$133="A","/","")</f>
        <v/>
      </c>
      <c r="G8" s="366" t="str">
        <f>IF(Badges!$N$137="A","/","")</f>
        <v/>
      </c>
      <c r="H8" s="366" t="str">
        <f>IF(Badges!$N$141="A","/","")</f>
        <v/>
      </c>
      <c r="I8" s="507" t="str">
        <f>IF(Summary!$V$8="E","E","")</f>
        <v/>
      </c>
      <c r="J8" s="508" t="str">
        <f>IF(Summary!$W$8="Y","R","")</f>
        <v/>
      </c>
      <c r="K8" s="392" t="str">
        <f>IF(COUNT(S9:S11)=3,MAX(S9:S11),"")</f>
        <v/>
      </c>
      <c r="L8" s="406"/>
      <c r="M8" s="420" t="s">
        <v>1153</v>
      </c>
      <c r="N8" s="421"/>
      <c r="O8" s="421"/>
      <c r="P8" s="421"/>
      <c r="Q8" s="421"/>
      <c r="R8" s="422" t="s">
        <v>1189</v>
      </c>
      <c r="S8" s="363" t="str">
        <f>IF(Summary!$V$65="E","E","")</f>
        <v/>
      </c>
      <c r="T8" s="363" t="str">
        <f>IF(Summary!$W$65="Y","R","")</f>
        <v/>
      </c>
      <c r="U8" s="360"/>
      <c r="W8" s="573" t="str">
        <f>'Fun Patches'!C9</f>
        <v>&lt;LIST PATCH HERE&gt;</v>
      </c>
      <c r="X8" s="365" t="str">
        <f>IF(Summary!$V$136="E","E","")</f>
        <v/>
      </c>
      <c r="Y8" s="365" t="str">
        <f>IF(Summary!$W$136="Y","R","")</f>
        <v/>
      </c>
      <c r="AA8" s="336"/>
      <c r="AB8" s="337"/>
      <c r="AC8" s="338"/>
    </row>
    <row r="9" spans="2:29" ht="12.95" customHeight="1">
      <c r="B9" s="404"/>
      <c r="C9" s="405" t="s">
        <v>281</v>
      </c>
      <c r="D9" s="368" t="str">
        <f>IF(Badges!$N$184="A","/","")</f>
        <v/>
      </c>
      <c r="E9" s="368" t="str">
        <f>IF(Badges!$N$188="A","/","")</f>
        <v/>
      </c>
      <c r="F9" s="368" t="str">
        <f>IF(Badges!$N$192="A","/","")</f>
        <v/>
      </c>
      <c r="G9" s="368" t="str">
        <f>IF(Badges!$N$196="A","/","")</f>
        <v/>
      </c>
      <c r="H9" s="368" t="str">
        <f>IF(Badges!$G$200="A","/","")</f>
        <v/>
      </c>
      <c r="I9" s="362" t="str">
        <f>IF(Summary!$V$11="E","E","")</f>
        <v/>
      </c>
      <c r="J9" s="362" t="str">
        <f>IF(Summary!$W$11="Y","R","")</f>
        <v/>
      </c>
      <c r="L9" s="404"/>
      <c r="M9" s="411" t="s">
        <v>959</v>
      </c>
      <c r="N9" s="412"/>
      <c r="O9" s="412"/>
      <c r="P9" s="412"/>
      <c r="Q9" s="412"/>
      <c r="R9" s="413"/>
      <c r="S9" s="365" t="str">
        <f>IF(Summary!$V$62="E","E","")</f>
        <v/>
      </c>
      <c r="T9" s="365" t="str">
        <f>IF(Summary!$W$62="Y","R","")</f>
        <v/>
      </c>
      <c r="U9" s="360"/>
      <c r="W9" s="573" t="str">
        <f>'Fun Patches'!C10</f>
        <v>&lt;LIST PATCH HERE&gt;</v>
      </c>
      <c r="X9" s="365" t="str">
        <f>IF(Summary!$V$137="E","E","")</f>
        <v/>
      </c>
      <c r="Y9" s="365" t="str">
        <f>IF(Summary!$W$137="Y","R","")</f>
        <v/>
      </c>
      <c r="AA9" s="336"/>
      <c r="AB9" s="337"/>
      <c r="AC9" s="338"/>
    </row>
    <row r="10" spans="2:29" ht="12.95" customHeight="1">
      <c r="B10" s="404"/>
      <c r="C10" s="410" t="s">
        <v>323</v>
      </c>
      <c r="D10" s="369" t="str">
        <f>IF(Badges!$N$230="A","/","")</f>
        <v/>
      </c>
      <c r="E10" s="369" t="str">
        <f>IF(Badges!$N$234="A","/","")</f>
        <v/>
      </c>
      <c r="F10" s="369" t="str">
        <f>IF(Badges!$N$238="A","/","")</f>
        <v/>
      </c>
      <c r="G10" s="369" t="str">
        <f>IF(Badges!$N$242="A","/","")</f>
        <v/>
      </c>
      <c r="H10" s="369" t="str">
        <f>IF(Badges!$G$246="A","/","")</f>
        <v/>
      </c>
      <c r="I10" s="365" t="str">
        <f>IF(Summary!$V$13="E","E","")</f>
        <v/>
      </c>
      <c r="J10" s="365" t="str">
        <f>IF(Summary!$W$13="Y","R","")</f>
        <v/>
      </c>
      <c r="L10" s="404"/>
      <c r="M10" s="411" t="s">
        <v>964</v>
      </c>
      <c r="N10" s="412"/>
      <c r="O10" s="412"/>
      <c r="P10" s="412"/>
      <c r="Q10" s="412"/>
      <c r="R10" s="413"/>
      <c r="S10" s="365" t="str">
        <f>IF(Summary!$V$63="E","E","")</f>
        <v/>
      </c>
      <c r="T10" s="365" t="str">
        <f>IF(Summary!$W$63="Y","R","")</f>
        <v/>
      </c>
      <c r="U10" s="360"/>
      <c r="W10" s="573" t="str">
        <f>'Fun Patches'!C11</f>
        <v>&lt;LIST PATCH HERE&gt;</v>
      </c>
      <c r="X10" s="365" t="str">
        <f>IF(Summary!$V$138="E","E","")</f>
        <v/>
      </c>
      <c r="Y10" s="365" t="str">
        <f>IF(Summary!$W$138="Y","R","")</f>
        <v/>
      </c>
      <c r="AA10" s="336"/>
      <c r="AB10" s="337"/>
      <c r="AC10" s="338"/>
    </row>
    <row r="11" spans="2:29" ht="12.95" customHeight="1" thickBot="1">
      <c r="B11" s="404"/>
      <c r="C11" s="410" t="s">
        <v>343</v>
      </c>
      <c r="D11" s="366" t="str">
        <f>IF(Badges!$N$253="A","/","")</f>
        <v/>
      </c>
      <c r="E11" s="366" t="str">
        <f>IF(Badges!$N$257="A","/","")</f>
        <v/>
      </c>
      <c r="F11" s="366" t="str">
        <f>IF(Badges!$N$261="A","/","")</f>
        <v/>
      </c>
      <c r="G11" s="366" t="str">
        <f>IF(Badges!$N$265="A","/","")</f>
        <v/>
      </c>
      <c r="H11" s="366" t="str">
        <f>IF(Badges!$N$269="A","/","")</f>
        <v/>
      </c>
      <c r="I11" s="372" t="str">
        <f>IF(Summary!$V$14="E","E","")</f>
        <v/>
      </c>
      <c r="J11" s="372" t="str">
        <f>IF(Summary!$W$14="Y","R","")</f>
        <v/>
      </c>
      <c r="L11" s="404"/>
      <c r="M11" s="416" t="s">
        <v>970</v>
      </c>
      <c r="N11" s="417"/>
      <c r="O11" s="417"/>
      <c r="P11" s="417"/>
      <c r="Q11" s="417"/>
      <c r="R11" s="418"/>
      <c r="S11" s="367" t="str">
        <f>IF(Summary!$V$64="E","E","")</f>
        <v/>
      </c>
      <c r="T11" s="367" t="str">
        <f>IF(Summary!$W$64="Y","R","")</f>
        <v/>
      </c>
      <c r="U11" s="360" t="str">
        <f>IF(COUNTIF(S9:S11,"E")=3,"C"," ")</f>
        <v xml:space="preserve"> </v>
      </c>
      <c r="W11" s="573" t="str">
        <f>'Fun Patches'!C12</f>
        <v>&lt;LIST PATCH HERE&gt;</v>
      </c>
      <c r="X11" s="365" t="str">
        <f>IF(Summary!$V$139="E","E","")</f>
        <v/>
      </c>
      <c r="Y11" s="365" t="str">
        <f>IF(Summary!$W$139="Y","R","")</f>
        <v/>
      </c>
      <c r="AA11" s="336"/>
      <c r="AB11" s="337"/>
      <c r="AC11" s="338"/>
    </row>
    <row r="12" spans="2:29" ht="12.95" customHeight="1">
      <c r="B12" s="404"/>
      <c r="C12" s="415" t="s">
        <v>364</v>
      </c>
      <c r="D12" s="368" t="str">
        <f>IF(Badges!$N$276="A","/","")</f>
        <v/>
      </c>
      <c r="E12" s="368" t="str">
        <f>IF(Badges!$N$280="A","/","")</f>
        <v/>
      </c>
      <c r="F12" s="368" t="str">
        <f>IF(Badges!$N$284="A","/","")</f>
        <v/>
      </c>
      <c r="G12" s="368" t="str">
        <f>IF(Badges!$N$288="A","/","")</f>
        <v/>
      </c>
      <c r="H12" s="368" t="str">
        <f>IF(Badges!$N$292="A","/","")</f>
        <v/>
      </c>
      <c r="I12" s="362" t="str">
        <f>IF(Summary!$V$15="E","E","")</f>
        <v/>
      </c>
      <c r="J12" s="362" t="str">
        <f>IF(Summary!$W$15="Y","R","")</f>
        <v/>
      </c>
      <c r="K12" s="392" t="str">
        <f>IF(COUNT(S13:S15)=3,MAX(S13:S15),"")</f>
        <v/>
      </c>
      <c r="L12" s="406"/>
      <c r="M12" s="420" t="s">
        <v>1154</v>
      </c>
      <c r="N12" s="421"/>
      <c r="O12" s="421"/>
      <c r="P12" s="421"/>
      <c r="Q12" s="421"/>
      <c r="R12" s="422" t="s">
        <v>1189</v>
      </c>
      <c r="S12" s="363" t="str">
        <f>IF(Summary!$V$70="E","E","")</f>
        <v/>
      </c>
      <c r="T12" s="363" t="str">
        <f>IF(Summary!$W$70="Y","R","")</f>
        <v/>
      </c>
      <c r="U12" s="360"/>
      <c r="W12" s="573" t="str">
        <f>'Fun Patches'!C13</f>
        <v>&lt;LIST PATCH HERE&gt;</v>
      </c>
      <c r="X12" s="365" t="str">
        <f>IF(Summary!$V$140="E","E","")</f>
        <v/>
      </c>
      <c r="Y12" s="365" t="str">
        <f>IF(Summary!$W$140="Y","R","")</f>
        <v/>
      </c>
      <c r="AA12" s="336"/>
      <c r="AB12" s="337"/>
      <c r="AC12" s="338"/>
    </row>
    <row r="13" spans="2:29" ht="12.95" customHeight="1" thickBot="1">
      <c r="B13" s="404"/>
      <c r="C13" s="419" t="s">
        <v>385</v>
      </c>
      <c r="D13" s="366" t="str">
        <f>IF(Badges!$N$299="A","/","")</f>
        <v/>
      </c>
      <c r="E13" s="366" t="str">
        <f>IF(Badges!$N$303="A","/","")</f>
        <v/>
      </c>
      <c r="F13" s="366" t="str">
        <f>IF(Badges!$N$307="A","/","")</f>
        <v/>
      </c>
      <c r="G13" s="366" t="str">
        <f>IF(Badges!$N$311="A","/","")</f>
        <v/>
      </c>
      <c r="H13" s="366" t="str">
        <f>IF(Badges!$N$315="A","/","")</f>
        <v/>
      </c>
      <c r="I13" s="372" t="str">
        <f>IF(Summary!$V$16="E","E","")</f>
        <v/>
      </c>
      <c r="J13" s="372" t="str">
        <f>IF(Summary!$W$16="Y","R","")</f>
        <v/>
      </c>
      <c r="L13" s="404"/>
      <c r="M13" s="411" t="s">
        <v>986</v>
      </c>
      <c r="N13" s="412"/>
      <c r="O13" s="412"/>
      <c r="P13" s="412"/>
      <c r="Q13" s="412"/>
      <c r="R13" s="413"/>
      <c r="S13" s="365" t="str">
        <f>IF(Summary!$V$67="E","E","")</f>
        <v/>
      </c>
      <c r="T13" s="365" t="str">
        <f>IF(Summary!$W$67="Y","R","")</f>
        <v/>
      </c>
      <c r="U13" s="360"/>
      <c r="W13" s="573" t="str">
        <f>'Fun Patches'!C14</f>
        <v>&lt;LIST PATCH HERE&gt;</v>
      </c>
      <c r="X13" s="365" t="str">
        <f>IF(Summary!$V$141="E","E","")</f>
        <v/>
      </c>
      <c r="Y13" s="365" t="str">
        <f>IF(Summary!$W$141="Y","R","")</f>
        <v/>
      </c>
      <c r="AA13" s="336"/>
      <c r="AB13" s="337"/>
      <c r="AC13" s="338"/>
    </row>
    <row r="14" spans="2:29" ht="12.95" customHeight="1">
      <c r="B14" s="404"/>
      <c r="C14" s="410" t="s">
        <v>406</v>
      </c>
      <c r="D14" s="368" t="str">
        <f>IF(Badges!$N$322="A","/","")</f>
        <v/>
      </c>
      <c r="E14" s="368" t="str">
        <f>IF(Badges!$N$326="A","/","")</f>
        <v/>
      </c>
      <c r="F14" s="368" t="str">
        <f>IF(Badges!$N$330="A","/","")</f>
        <v/>
      </c>
      <c r="G14" s="368" t="str">
        <f>IF(Badges!$N$334="A","/","")</f>
        <v/>
      </c>
      <c r="H14" s="368" t="str">
        <f>IF(Badges!$N$338="A","/","")</f>
        <v/>
      </c>
      <c r="I14" s="362" t="str">
        <f>IF(Summary!$V$17="E","E","")</f>
        <v/>
      </c>
      <c r="J14" s="362" t="str">
        <f>IF(Summary!$W$17="Y","R","")</f>
        <v/>
      </c>
      <c r="L14" s="404"/>
      <c r="M14" s="411" t="s">
        <v>987</v>
      </c>
      <c r="N14" s="412"/>
      <c r="O14" s="412"/>
      <c r="P14" s="412"/>
      <c r="Q14" s="412"/>
      <c r="R14" s="413"/>
      <c r="S14" s="365" t="str">
        <f>IF(Summary!$V$68="E","E","")</f>
        <v/>
      </c>
      <c r="T14" s="365" t="str">
        <f>IF(Summary!$W$68="Y","R","")</f>
        <v/>
      </c>
      <c r="U14" s="360"/>
      <c r="W14" s="573" t="str">
        <f>'Fun Patches'!C15</f>
        <v>&lt;LIST PATCH HERE&gt;</v>
      </c>
      <c r="X14" s="365" t="str">
        <f>IF(Summary!$V$142="E","E","")</f>
        <v/>
      </c>
      <c r="Y14" s="365" t="str">
        <f>IF(Summary!$W$142="Y","R","")</f>
        <v/>
      </c>
      <c r="AA14" s="336"/>
      <c r="AB14" s="337"/>
      <c r="AC14" s="338"/>
    </row>
    <row r="15" spans="2:29" ht="12.95" customHeight="1" thickBot="1">
      <c r="B15" s="404"/>
      <c r="C15" s="410" t="s">
        <v>427</v>
      </c>
      <c r="D15" s="369" t="str">
        <f>IF(Badges!$N$345="A","/","")</f>
        <v/>
      </c>
      <c r="E15" s="369" t="str">
        <f>IF(Badges!$N$349="A","/","")</f>
        <v/>
      </c>
      <c r="F15" s="369" t="str">
        <f>IF(Badges!$N$353="A","/","")</f>
        <v/>
      </c>
      <c r="G15" s="369" t="str">
        <f>IF(Badges!$N$357="A","/","")</f>
        <v/>
      </c>
      <c r="H15" s="369" t="str">
        <f>IF(Badges!$N$361="A","/","")</f>
        <v/>
      </c>
      <c r="I15" s="365" t="str">
        <f>IF(Summary!$V$18="E","E","")</f>
        <v/>
      </c>
      <c r="J15" s="365" t="str">
        <f>IF(Summary!$W$18="Y","R","")</f>
        <v/>
      </c>
      <c r="L15" s="404"/>
      <c r="M15" s="416" t="s">
        <v>988</v>
      </c>
      <c r="N15" s="417"/>
      <c r="O15" s="417"/>
      <c r="P15" s="417"/>
      <c r="Q15" s="417"/>
      <c r="R15" s="418"/>
      <c r="S15" s="367" t="str">
        <f>IF(Summary!$V$69="E","E","")</f>
        <v/>
      </c>
      <c r="T15" s="367" t="str">
        <f>IF(Summary!$W$69="Y","R","")</f>
        <v/>
      </c>
      <c r="U15" s="360" t="str">
        <f>IF(COUNTIF(S13:S15,"E")=3,"C"," ")</f>
        <v xml:space="preserve"> </v>
      </c>
      <c r="W15" s="573" t="str">
        <f>'Fun Patches'!C16</f>
        <v>&lt;LIST PATCH HERE&gt;</v>
      </c>
      <c r="X15" s="365" t="str">
        <f>IF(Summary!$V$143="E","E","")</f>
        <v/>
      </c>
      <c r="Y15" s="365" t="str">
        <f>IF(Summary!$W$143="Y","R","")</f>
        <v/>
      </c>
      <c r="AA15" s="336"/>
      <c r="AB15" s="337"/>
      <c r="AC15" s="338"/>
    </row>
    <row r="16" spans="2:29" ht="12.95" customHeight="1" thickBot="1">
      <c r="B16" s="404"/>
      <c r="C16" s="410" t="s">
        <v>469</v>
      </c>
      <c r="D16" s="366" t="str">
        <f>IF(Badges!$N$391="A","/","")</f>
        <v/>
      </c>
      <c r="E16" s="366" t="str">
        <f>IF(Badges!$N$395="A","/","")</f>
        <v/>
      </c>
      <c r="F16" s="366" t="str">
        <f>IF(Badges!$N$399="A","/","")</f>
        <v/>
      </c>
      <c r="G16" s="366" t="str">
        <f>IF(Badges!$N$403="A","/","")</f>
        <v/>
      </c>
      <c r="H16" s="366" t="str">
        <f>IF(Badges!$N$407="A","/","")</f>
        <v/>
      </c>
      <c r="I16" s="372" t="str">
        <f>IF(Summary!$V$20="E","E","")</f>
        <v/>
      </c>
      <c r="J16" s="372" t="str">
        <f>IF(Summary!$W$20="Y","R","")</f>
        <v/>
      </c>
      <c r="K16" s="392" t="str">
        <f>IF(COUNT(S17:S20)=4,MAX(S17:S20),"")</f>
        <v/>
      </c>
      <c r="L16" s="406"/>
      <c r="M16" s="420" t="s">
        <v>1155</v>
      </c>
      <c r="N16" s="421"/>
      <c r="O16" s="421"/>
      <c r="P16" s="421"/>
      <c r="Q16" s="421"/>
      <c r="R16" s="422" t="s">
        <v>1189</v>
      </c>
      <c r="S16" s="363" t="str">
        <f>IF(Summary!$V$73="E","E","")</f>
        <v/>
      </c>
      <c r="T16" s="363" t="str">
        <f>IF(Summary!$W$73="Y","R","")</f>
        <v/>
      </c>
      <c r="U16" s="360"/>
      <c r="W16" s="573" t="str">
        <f>'Fun Patches'!C17</f>
        <v>&lt;LIST PATCH HERE&gt;</v>
      </c>
      <c r="X16" s="365" t="str">
        <f>IF(Summary!$V$144="E","E","")</f>
        <v/>
      </c>
      <c r="Y16" s="365" t="str">
        <f>IF(Summary!$W$144="Y","R","")</f>
        <v/>
      </c>
      <c r="AA16" s="336"/>
      <c r="AB16" s="337"/>
      <c r="AC16" s="338"/>
    </row>
    <row r="17" spans="2:29" ht="12.95" customHeight="1">
      <c r="B17" s="404"/>
      <c r="C17" s="415" t="s">
        <v>490</v>
      </c>
      <c r="D17" s="368" t="str">
        <f>IF(Badges!$N$414="A","/","")</f>
        <v/>
      </c>
      <c r="E17" s="368" t="str">
        <f>IF(Badges!$N$418="A","/","")</f>
        <v/>
      </c>
      <c r="F17" s="368" t="str">
        <f>IF(Badges!$N$422="A","/","")</f>
        <v/>
      </c>
      <c r="G17" s="368" t="str">
        <f>IF(Badges!$N$426="A","/","")</f>
        <v/>
      </c>
      <c r="H17" s="368" t="str">
        <f>IF(Badges!$N$430="A","/","")</f>
        <v/>
      </c>
      <c r="I17" s="362" t="str">
        <f>IF(Summary!$V$21="E","E","")</f>
        <v/>
      </c>
      <c r="J17" s="362" t="str">
        <f>IF(Summary!$W$21="Y","R","")</f>
        <v/>
      </c>
      <c r="L17" s="404"/>
      <c r="M17" s="423" t="s">
        <v>1156</v>
      </c>
      <c r="N17" s="369" t="str">
        <f>IF(Badges!$N$542="A","/","")</f>
        <v/>
      </c>
      <c r="O17" s="369" t="str">
        <f>IF(Badges!$N$546="A","/","")</f>
        <v/>
      </c>
      <c r="P17" s="369" t="str">
        <f>IF(Badges!$N$550="A","/","")</f>
        <v/>
      </c>
      <c r="Q17" s="369" t="str">
        <f>IF(Badges!$N$554="A","/","")</f>
        <v/>
      </c>
      <c r="R17" s="369" t="str">
        <f>IF(Badges!$N$558="A","/","")</f>
        <v/>
      </c>
      <c r="S17" s="365" t="str">
        <f>IF(Summary!$V$27="E","E","")</f>
        <v/>
      </c>
      <c r="T17" s="365" t="str">
        <f>IF(Summary!$W$27="Y","R","")</f>
        <v/>
      </c>
      <c r="U17" s="360"/>
      <c r="W17" s="573" t="str">
        <f>'Fun Patches'!C18</f>
        <v>&lt;LIST PATCH HERE&gt;</v>
      </c>
      <c r="X17" s="365" t="str">
        <f>IF(Summary!$V$145="E","E","")</f>
        <v/>
      </c>
      <c r="Y17" s="365" t="str">
        <f>IF(Summary!$W$145="Y","R","")</f>
        <v/>
      </c>
      <c r="AA17" s="336"/>
      <c r="AB17" s="337"/>
      <c r="AC17" s="338"/>
    </row>
    <row r="18" spans="2:29" ht="12.95" customHeight="1" thickBot="1">
      <c r="B18" s="404"/>
      <c r="C18" s="419" t="s">
        <v>510</v>
      </c>
      <c r="D18" s="366" t="str">
        <f>IF(Badges!$N$437="A","/","")</f>
        <v/>
      </c>
      <c r="E18" s="366" t="str">
        <f>IF(Badges!$N$441="A","/","")</f>
        <v/>
      </c>
      <c r="F18" s="366" t="str">
        <f>IF(Badges!$N$445="A","/","")</f>
        <v/>
      </c>
      <c r="G18" s="366" t="str">
        <f>IF(Badges!$N$449="A","/","")</f>
        <v/>
      </c>
      <c r="H18" s="366" t="str">
        <f>IF(Badges!$N$453="A","/","")</f>
        <v/>
      </c>
      <c r="I18" s="372" t="str">
        <f>IF(Summary!$V$22="E","E","")</f>
        <v/>
      </c>
      <c r="J18" s="372" t="str">
        <f>IF(Summary!$W$22="Y","R","")</f>
        <v/>
      </c>
      <c r="L18" s="404"/>
      <c r="M18" s="423" t="s">
        <v>1157</v>
      </c>
      <c r="N18" s="369" t="str">
        <f>IF(Badges!$N$815="A","/","")</f>
        <v/>
      </c>
      <c r="O18" s="369" t="str">
        <f>IF(Badges!$N$819="A","/","")</f>
        <v/>
      </c>
      <c r="P18" s="369" t="str">
        <f>IF(Badges!$N$823="A","/","")</f>
        <v/>
      </c>
      <c r="Q18" s="369" t="str">
        <f>IF(Badges!$N$827="A","/","")</f>
        <v/>
      </c>
      <c r="R18" s="369" t="str">
        <f>IF(Badges!$N$831="A","/","")</f>
        <v/>
      </c>
      <c r="S18" s="365" t="str">
        <f>IF(Summary!$V$40="E","E","")</f>
        <v/>
      </c>
      <c r="T18" s="365" t="str">
        <f>IF(Summary!$W$40="Y","R","")</f>
        <v/>
      </c>
      <c r="U18" s="360"/>
      <c r="W18" s="573" t="str">
        <f>'Fun Patches'!C19</f>
        <v>&lt;LIST PATCH HERE&gt;</v>
      </c>
      <c r="X18" s="365" t="str">
        <f>IF(Summary!$V$146="E","E","")</f>
        <v/>
      </c>
      <c r="Y18" s="365" t="str">
        <f>IF(Summary!$W$146="Y","R","")</f>
        <v/>
      </c>
      <c r="AA18" s="336"/>
      <c r="AB18" s="337"/>
      <c r="AC18" s="338"/>
    </row>
    <row r="19" spans="2:29" ht="12.95" customHeight="1">
      <c r="B19" s="404"/>
      <c r="C19" s="410" t="s">
        <v>531</v>
      </c>
      <c r="D19" s="368" t="str">
        <f>IF(Badges!$N$460="A","/","")</f>
        <v/>
      </c>
      <c r="E19" s="368" t="str">
        <f>IF(Badges!$N$464="A","/","")</f>
        <v/>
      </c>
      <c r="F19" s="368" t="str">
        <f>IF(Badges!$N$468="A","/","")</f>
        <v/>
      </c>
      <c r="G19" s="368" t="str">
        <f>IF(Badges!$N$472="A","/","")</f>
        <v/>
      </c>
      <c r="H19" s="368" t="str">
        <f>IF(Badges!$N$476="A","/","")</f>
        <v/>
      </c>
      <c r="I19" s="362" t="str">
        <f>IF(Summary!$V$23="E","E","")</f>
        <v/>
      </c>
      <c r="J19" s="362" t="str">
        <f>IF(Summary!$W$23="Y","R","")</f>
        <v/>
      </c>
      <c r="L19" s="404"/>
      <c r="M19" s="411" t="s">
        <v>1158</v>
      </c>
      <c r="N19" s="369" t="str">
        <f>IF(Badges!$N$588="A","/","")</f>
        <v/>
      </c>
      <c r="O19" s="369" t="str">
        <f>IF(Badges!$N$592="A","/","")</f>
        <v/>
      </c>
      <c r="P19" s="369" t="str">
        <f>IF(Badges!$N$596="A","/","")</f>
        <v/>
      </c>
      <c r="Q19" s="369" t="str">
        <f>IF(Badges!$N$600="A","/","")</f>
        <v/>
      </c>
      <c r="R19" s="369" t="str">
        <f>IF(Badges!$N$604="A","/","")</f>
        <v/>
      </c>
      <c r="S19" s="365" t="str">
        <f>IF(Summary!$V$29="E","E","")</f>
        <v/>
      </c>
      <c r="T19" s="365" t="str">
        <f>IF(Summary!$W$29="Y","R","")</f>
        <v/>
      </c>
      <c r="U19" s="360"/>
      <c r="W19" s="573" t="str">
        <f>'Fun Patches'!C20</f>
        <v>&lt;LIST PATCH HERE&gt;</v>
      </c>
      <c r="X19" s="365" t="str">
        <f>IF(Summary!$V$147="E","E","")</f>
        <v/>
      </c>
      <c r="Y19" s="365" t="str">
        <f>IF(Summary!$W$147="Y","R","")</f>
        <v/>
      </c>
      <c r="AA19" s="336"/>
      <c r="AB19" s="337"/>
      <c r="AC19" s="338"/>
    </row>
    <row r="20" spans="2:29" ht="12.95" customHeight="1" thickBot="1">
      <c r="B20" s="404"/>
      <c r="C20" s="410" t="s">
        <v>563</v>
      </c>
      <c r="D20" s="369" t="str">
        <f>IF(Badges!$N$496="A","/","")</f>
        <v/>
      </c>
      <c r="E20" s="369" t="str">
        <f>IF(Badges!$N$500="A","/","")</f>
        <v/>
      </c>
      <c r="F20" s="369" t="str">
        <f>IF(Badges!$N$504="A","/","")</f>
        <v/>
      </c>
      <c r="G20" s="369" t="str">
        <f>IF(Badges!$N$508="A","/","")</f>
        <v/>
      </c>
      <c r="H20" s="369" t="str">
        <f>IF(Badges!$N$512="A","/","")</f>
        <v/>
      </c>
      <c r="I20" s="365" t="str">
        <f>IF(Summary!$V$25="E","E","")</f>
        <v/>
      </c>
      <c r="J20" s="365" t="str">
        <f>IF(Summary!$W$25="Y","R","")</f>
        <v/>
      </c>
      <c r="L20" s="404"/>
      <c r="M20" s="416" t="s">
        <v>1159</v>
      </c>
      <c r="N20" s="417"/>
      <c r="O20" s="417"/>
      <c r="P20" s="417"/>
      <c r="Q20" s="417"/>
      <c r="R20" s="418"/>
      <c r="S20" s="367" t="str">
        <f>IF(Summary!$V$72="E","E","")</f>
        <v/>
      </c>
      <c r="T20" s="367" t="str">
        <f>IF(Summary!$W$72="Y","R","")</f>
        <v/>
      </c>
      <c r="U20" s="360" t="str">
        <f>IF(COUNTIF(S17:S20,"E")=4,"C"," ")</f>
        <v xml:space="preserve"> </v>
      </c>
      <c r="W20" s="573" t="str">
        <f>'Fun Patches'!C21</f>
        <v>&lt;LIST PATCH HERE&gt;</v>
      </c>
      <c r="X20" s="365" t="str">
        <f>IF(Summary!$V$148="E","E","")</f>
        <v/>
      </c>
      <c r="Y20" s="365" t="str">
        <f>IF(Summary!$W$148="Y","R","")</f>
        <v/>
      </c>
      <c r="AA20" s="336"/>
      <c r="AB20" s="337"/>
      <c r="AC20" s="338"/>
    </row>
    <row r="21" spans="2:29" ht="12.95" customHeight="1" thickBot="1">
      <c r="B21" s="404"/>
      <c r="C21" s="410" t="s">
        <v>584</v>
      </c>
      <c r="D21" s="366" t="str">
        <f>IF(Badges!$N$519="A","/","")</f>
        <v/>
      </c>
      <c r="E21" s="366" t="str">
        <f>IF(Badges!$N$523="A","/","")</f>
        <v/>
      </c>
      <c r="F21" s="366" t="str">
        <f>IF(Badges!$N$527="A","/","")</f>
        <v/>
      </c>
      <c r="G21" s="366" t="str">
        <f>IF(Badges!$N$531="A","/","")</f>
        <v/>
      </c>
      <c r="H21" s="366" t="str">
        <f>IF(Badges!$N$535="A","/","")</f>
        <v/>
      </c>
      <c r="I21" s="372" t="str">
        <f>IF(Summary!$V$26="E","E","")</f>
        <v/>
      </c>
      <c r="J21" s="372" t="str">
        <f>IF(Summary!$W$26="Y","R","")</f>
        <v/>
      </c>
      <c r="K21" s="392" t="str">
        <f>IF(COUNT(S22:S23)=2,MAX(S22:S23),"")</f>
        <v/>
      </c>
      <c r="L21" s="406"/>
      <c r="M21" s="420" t="s">
        <v>995</v>
      </c>
      <c r="N21" s="421"/>
      <c r="O21" s="421"/>
      <c r="P21" s="421"/>
      <c r="Q21" s="421"/>
      <c r="R21" s="422" t="s">
        <v>1189</v>
      </c>
      <c r="S21" s="363" t="str">
        <f>IF(Summary!$V$77="E","E","")</f>
        <v/>
      </c>
      <c r="T21" s="363" t="str">
        <f>IF(Summary!$W$77="Y","R","")</f>
        <v/>
      </c>
      <c r="U21" s="360"/>
      <c r="W21" s="573" t="str">
        <f>'Fun Patches'!C22</f>
        <v>&lt;LIST PATCH HERE&gt;</v>
      </c>
      <c r="X21" s="365" t="str">
        <f>IF(Summary!$V$149="E","E","")</f>
        <v/>
      </c>
      <c r="Y21" s="365" t="str">
        <f>IF(Summary!$W$149="Y","R","")</f>
        <v/>
      </c>
      <c r="AA21" s="336"/>
      <c r="AB21" s="337"/>
      <c r="AC21" s="338"/>
    </row>
    <row r="22" spans="2:29" ht="12.95" customHeight="1">
      <c r="B22" s="404"/>
      <c r="C22" s="415" t="s">
        <v>626</v>
      </c>
      <c r="D22" s="368" t="str">
        <f>IF(Badges!$N$565="A","/","")</f>
        <v/>
      </c>
      <c r="E22" s="368" t="str">
        <f>IF(Badges!$N$569="A","/","")</f>
        <v/>
      </c>
      <c r="F22" s="368" t="str">
        <f>IF(Badges!$N$573="A","/","")</f>
        <v/>
      </c>
      <c r="G22" s="368" t="str">
        <f>IF(Badges!$N$577="A","/","")</f>
        <v/>
      </c>
      <c r="H22" s="368" t="str">
        <f>IF(Badges!$N$581="A","/","")</f>
        <v/>
      </c>
      <c r="I22" s="362" t="str">
        <f>IF(Summary!$V$28="E","E","")</f>
        <v/>
      </c>
      <c r="J22" s="362" t="str">
        <f>IF(Summary!$W$28="Y","R","")</f>
        <v/>
      </c>
      <c r="L22" s="404"/>
      <c r="M22" s="411" t="s">
        <v>995</v>
      </c>
      <c r="N22" s="412"/>
      <c r="O22" s="412"/>
      <c r="P22" s="412"/>
      <c r="Q22" s="412"/>
      <c r="R22" s="413"/>
      <c r="S22" s="365" t="str">
        <f>IF(Summary!$V$75="E","E","")</f>
        <v/>
      </c>
      <c r="T22" s="365" t="str">
        <f>IF(Summary!$W$75="Y","R","")</f>
        <v/>
      </c>
      <c r="U22" s="360" t="str">
        <f>IF(COUNTIF(S22:S23,"E")=2,"C"," ")</f>
        <v xml:space="preserve"> </v>
      </c>
      <c r="W22" s="573" t="str">
        <f>'Fun Patches'!C23</f>
        <v>&lt;LIST PATCH HERE&gt;</v>
      </c>
      <c r="X22" s="365" t="str">
        <f>IF(Summary!$V$150="E","E","")</f>
        <v/>
      </c>
      <c r="Y22" s="365" t="str">
        <f>IF(Summary!$W$150="Y","R","")</f>
        <v/>
      </c>
      <c r="AA22" s="336"/>
      <c r="AB22" s="337"/>
      <c r="AC22" s="338"/>
    </row>
    <row r="23" spans="2:29" ht="12.95" customHeight="1" thickBot="1">
      <c r="B23" s="404"/>
      <c r="C23" s="419" t="s">
        <v>668</v>
      </c>
      <c r="D23" s="366" t="str">
        <f>IF(Badges!$N$611="A","/","")</f>
        <v/>
      </c>
      <c r="E23" s="366" t="str">
        <f>IF(Badges!$N$615="A","/","")</f>
        <v/>
      </c>
      <c r="F23" s="366" t="str">
        <f>IF(Badges!$N$619="A","/","")</f>
        <v/>
      </c>
      <c r="G23" s="366" t="str">
        <f>IF(Badges!$N$623="A","/","")</f>
        <v/>
      </c>
      <c r="H23" s="366" t="str">
        <f>IF(Badges!$N$627="A","/","")</f>
        <v/>
      </c>
      <c r="I23" s="372" t="str">
        <f>IF(Summary!$V$30="E","E","")</f>
        <v/>
      </c>
      <c r="J23" s="372" t="str">
        <f>IF(Summary!$W$30="Y","R","")</f>
        <v/>
      </c>
      <c r="L23" s="404"/>
      <c r="M23" s="416" t="s">
        <v>1159</v>
      </c>
      <c r="N23" s="417"/>
      <c r="O23" s="417"/>
      <c r="P23" s="417"/>
      <c r="Q23" s="417"/>
      <c r="R23" s="418"/>
      <c r="S23" s="367" t="str">
        <f>IF(Summary!$V$76="E","E","")</f>
        <v/>
      </c>
      <c r="T23" s="367" t="str">
        <f>IF(Summary!$W$76="Y","R","")</f>
        <v/>
      </c>
      <c r="U23" s="360" t="str">
        <f>IF(COUNTIF(S25:S26,"E")=2,"C"," ")</f>
        <v xml:space="preserve"> </v>
      </c>
      <c r="W23" s="573" t="str">
        <f>'Fun Patches'!C24</f>
        <v>&lt;LIST PATCH HERE&gt;</v>
      </c>
      <c r="X23" s="365" t="str">
        <f>IF(Summary!$V$151="E","E","")</f>
        <v/>
      </c>
      <c r="Y23" s="365" t="str">
        <f>IF(Summary!$W$151="Y","R","")</f>
        <v/>
      </c>
      <c r="AA23" s="336"/>
      <c r="AB23" s="337"/>
      <c r="AC23" s="338"/>
    </row>
    <row r="24" spans="2:29" ht="12.95" customHeight="1">
      <c r="B24" s="404"/>
      <c r="C24" s="410" t="s">
        <v>689</v>
      </c>
      <c r="D24" s="368" t="str">
        <f>IF(Badges!$N$634="A","/","")</f>
        <v/>
      </c>
      <c r="E24" s="368" t="str">
        <f>IF(Badges!$N$638="A","/","")</f>
        <v/>
      </c>
      <c r="F24" s="368" t="str">
        <f>IF(Badges!$N$642="A","/","")</f>
        <v/>
      </c>
      <c r="G24" s="368" t="str">
        <f>IF(Badges!$N$646="A","/","")</f>
        <v/>
      </c>
      <c r="H24" s="368" t="str">
        <f>IF(Badges!$N$650="A","/","")</f>
        <v/>
      </c>
      <c r="I24" s="362" t="str">
        <f>IF(Summary!$V$31="E","E","")</f>
        <v/>
      </c>
      <c r="J24" s="362" t="str">
        <f>IF(Summary!$W$31="Y","R","")</f>
        <v/>
      </c>
      <c r="K24" s="392" t="str">
        <f>IF(COUNT(S25:S26)=2,MAX(S25:S26),"")</f>
        <v/>
      </c>
      <c r="L24" s="406"/>
      <c r="M24" s="407" t="s">
        <v>1003</v>
      </c>
      <c r="N24" s="408"/>
      <c r="O24" s="408"/>
      <c r="P24" s="408"/>
      <c r="Q24" s="408"/>
      <c r="R24" s="422" t="s">
        <v>1189</v>
      </c>
      <c r="S24" s="363" t="str">
        <f>IF(Summary!$V$80="E","E","")</f>
        <v/>
      </c>
      <c r="T24" s="363" t="str">
        <f>IF(Summary!$W$80="Y","R","")</f>
        <v/>
      </c>
      <c r="U24" s="360" t="str">
        <f>IF(COUNTIF(S28:S29,"E")=2,"C"," ")</f>
        <v xml:space="preserve"> </v>
      </c>
      <c r="W24" s="573" t="str">
        <f>'Fun Patches'!C25</f>
        <v>&lt;LIST PATCH HERE&gt;</v>
      </c>
      <c r="X24" s="365" t="str">
        <f>IF(Summary!$V$152="E","E","")</f>
        <v/>
      </c>
      <c r="Y24" s="365" t="str">
        <f>IF(Summary!$W$152="Y","R","")</f>
        <v/>
      </c>
      <c r="AA24" s="336"/>
      <c r="AB24" s="337"/>
      <c r="AC24" s="338"/>
    </row>
    <row r="25" spans="2:29" ht="12.95" customHeight="1">
      <c r="B25" s="404"/>
      <c r="C25" s="410" t="s">
        <v>710</v>
      </c>
      <c r="D25" s="369" t="str">
        <f>IF(Badges!$N$657="A","/","")</f>
        <v/>
      </c>
      <c r="E25" s="369" t="str">
        <f>IF(Badges!$N$661="A","/","")</f>
        <v/>
      </c>
      <c r="F25" s="369" t="str">
        <f>IF(Badges!$N$665="A","/","")</f>
        <v/>
      </c>
      <c r="G25" s="369" t="str">
        <f>IF(Badges!$N$669="A","/","")</f>
        <v/>
      </c>
      <c r="H25" s="369" t="str">
        <f>IF(Badges!$N$673="A","/","")</f>
        <v/>
      </c>
      <c r="I25" s="365" t="str">
        <f>IF(Summary!$V$32="E","E","")</f>
        <v/>
      </c>
      <c r="J25" s="365" t="str">
        <f>IF(Summary!$W$32="Y","R","")</f>
        <v/>
      </c>
      <c r="L25" s="404"/>
      <c r="M25" s="411" t="s">
        <v>1003</v>
      </c>
      <c r="N25" s="412"/>
      <c r="O25" s="412"/>
      <c r="P25" s="412"/>
      <c r="Q25" s="412"/>
      <c r="R25" s="413"/>
      <c r="S25" s="365" t="str">
        <f>IF(Summary!$V$78="E","E","")</f>
        <v/>
      </c>
      <c r="T25" s="365" t="str">
        <f>IF(Summary!$W$78="Y","R","")</f>
        <v/>
      </c>
      <c r="U25" s="716" t="s">
        <v>1197</v>
      </c>
      <c r="W25" s="573" t="str">
        <f>'Fun Patches'!C26</f>
        <v>&lt;LIST PATCH HERE&gt;</v>
      </c>
      <c r="X25" s="365" t="str">
        <f>IF(Summary!$V$153="E","E","")</f>
        <v/>
      </c>
      <c r="Y25" s="365" t="str">
        <f>IF(Summary!$W$153="Y","R","")</f>
        <v/>
      </c>
      <c r="AA25" s="336"/>
      <c r="AB25" s="337"/>
      <c r="AC25" s="338"/>
    </row>
    <row r="26" spans="2:29" ht="12.95" customHeight="1" thickBot="1">
      <c r="B26" s="404"/>
      <c r="C26" s="410" t="s">
        <v>1193</v>
      </c>
      <c r="D26" s="366" t="str">
        <f>IF(Badges!$N$161="A","/","")</f>
        <v/>
      </c>
      <c r="E26" s="366" t="str">
        <f>IF(Badges!$N$165="A","/","")</f>
        <v/>
      </c>
      <c r="F26" s="366" t="str">
        <f>IF(Badges!$N$169="A","/","")</f>
        <v/>
      </c>
      <c r="G26" s="366" t="str">
        <f>IF(Badges!$N$173="A","/","")</f>
        <v/>
      </c>
      <c r="H26" s="366" t="str">
        <f>IF(Badges!$N$177="A","/","")</f>
        <v/>
      </c>
      <c r="I26" s="372" t="str">
        <f>IF(Summary!$V$10="E","E","")</f>
        <v/>
      </c>
      <c r="J26" s="372" t="str">
        <f>IF(Summary!$W$10="Y","R","")</f>
        <v/>
      </c>
      <c r="L26" s="404"/>
      <c r="M26" s="416" t="s">
        <v>1159</v>
      </c>
      <c r="N26" s="417"/>
      <c r="O26" s="417"/>
      <c r="P26" s="417"/>
      <c r="Q26" s="417"/>
      <c r="R26" s="418"/>
      <c r="S26" s="367" t="str">
        <f>IF(Summary!$V$79="E","E","")</f>
        <v/>
      </c>
      <c r="T26" s="367" t="str">
        <f>IF(Summary!$W$79="Y","R","")</f>
        <v/>
      </c>
      <c r="U26" s="716"/>
      <c r="W26" s="573" t="str">
        <f>'Fun Patches'!C27</f>
        <v>&lt;LIST PATCH HERE&gt;</v>
      </c>
      <c r="X26" s="365" t="str">
        <f>IF(Summary!$V$154="E","E","")</f>
        <v/>
      </c>
      <c r="Y26" s="365" t="str">
        <f>IF(Summary!$W$154="Y","R","")</f>
        <v/>
      </c>
      <c r="AA26" s="336"/>
      <c r="AB26" s="337"/>
      <c r="AC26" s="338"/>
    </row>
    <row r="27" spans="2:29" ht="12.95" customHeight="1">
      <c r="B27" s="404"/>
      <c r="C27" s="415" t="s">
        <v>1194</v>
      </c>
      <c r="D27" s="368" t="str">
        <f>IF(Badges!$N$680="A","/","")</f>
        <v/>
      </c>
      <c r="E27" s="368" t="str">
        <f>IF(Badges!$N$684="A","/","")</f>
        <v/>
      </c>
      <c r="F27" s="368" t="str">
        <f>IF(Badges!$N$688="A","/","")</f>
        <v/>
      </c>
      <c r="G27" s="368" t="str">
        <f>IF(Badges!$N$692="A","/","")</f>
        <v/>
      </c>
      <c r="H27" s="368" t="str">
        <f>IF(Badges!$N$696="A","/","")</f>
        <v/>
      </c>
      <c r="I27" s="362" t="str">
        <f>IF(Summary!$V$33="E","E","")</f>
        <v/>
      </c>
      <c r="J27" s="362" t="str">
        <f>IF(Summary!$W$33="Y","R","")</f>
        <v/>
      </c>
      <c r="K27" s="392" t="str">
        <f>IF(COUNT(S28:S29)=2,MAX(S28:S29),"")</f>
        <v/>
      </c>
      <c r="L27" s="406"/>
      <c r="M27" s="407" t="s">
        <v>1009</v>
      </c>
      <c r="N27" s="408"/>
      <c r="O27" s="408"/>
      <c r="P27" s="408"/>
      <c r="Q27" s="408"/>
      <c r="R27" s="422" t="s">
        <v>1189</v>
      </c>
      <c r="S27" s="363" t="str">
        <f>IF(Summary!$V$83="E","E","")</f>
        <v/>
      </c>
      <c r="T27" s="363" t="str">
        <f>IF(Summary!$W$83="Y","R","")</f>
        <v/>
      </c>
      <c r="U27" s="716"/>
      <c r="W27" s="573" t="str">
        <f>'Fun Patches'!C28</f>
        <v>&lt;LIST PATCH HERE&gt;</v>
      </c>
      <c r="X27" s="365" t="str">
        <f>IF(Summary!$V$155="E","E","")</f>
        <v/>
      </c>
      <c r="Y27" s="365" t="str">
        <f>IF(Summary!$W$155="Y","R","")</f>
        <v/>
      </c>
      <c r="AA27" s="336"/>
      <c r="AB27" s="337"/>
      <c r="AC27" s="338"/>
    </row>
    <row r="28" spans="2:29" ht="12.95" customHeight="1" thickBot="1">
      <c r="B28" s="404"/>
      <c r="C28" s="419" t="s">
        <v>730</v>
      </c>
      <c r="D28" s="366" t="str">
        <f>IF(Badges!$N$703="A","/","")</f>
        <v/>
      </c>
      <c r="E28" s="366" t="str">
        <f>IF(Badges!$N$707="A","/","")</f>
        <v/>
      </c>
      <c r="F28" s="366" t="str">
        <f>IF(Badges!$N$711="A","/","")</f>
        <v/>
      </c>
      <c r="G28" s="366" t="str">
        <f>IF(Badges!$N$715="A","/","")</f>
        <v/>
      </c>
      <c r="H28" s="366" t="str">
        <f>IF(Badges!$N$719="A","/","")</f>
        <v/>
      </c>
      <c r="I28" s="372" t="str">
        <f>IF(Summary!$V$34="E","E","")</f>
        <v/>
      </c>
      <c r="J28" s="372" t="str">
        <f>IF(Summary!$W$34="Y","R","")</f>
        <v/>
      </c>
      <c r="L28" s="404"/>
      <c r="M28" s="411" t="s">
        <v>1009</v>
      </c>
      <c r="N28" s="412"/>
      <c r="O28" s="412"/>
      <c r="P28" s="412"/>
      <c r="Q28" s="412"/>
      <c r="R28" s="413"/>
      <c r="S28" s="365" t="str">
        <f>IF(Summary!$V$81="E","E","")</f>
        <v/>
      </c>
      <c r="T28" s="365" t="str">
        <f>IF(Summary!$W$81="Y","R","")</f>
        <v/>
      </c>
      <c r="U28" s="716"/>
      <c r="W28" s="573" t="str">
        <f>'Fun Patches'!C29</f>
        <v>&lt;LIST PATCH HERE&gt;</v>
      </c>
      <c r="X28" s="365" t="str">
        <f>IF(Summary!$V$156="E","E","")</f>
        <v/>
      </c>
      <c r="Y28" s="365" t="str">
        <f>IF(Summary!$W$156="Y","R","")</f>
        <v/>
      </c>
      <c r="AA28" s="336"/>
      <c r="AB28" s="337"/>
      <c r="AC28" s="338"/>
    </row>
    <row r="29" spans="2:29" ht="12.95" customHeight="1" thickBot="1">
      <c r="B29" s="404"/>
      <c r="C29" s="410" t="s">
        <v>751</v>
      </c>
      <c r="D29" s="368" t="str">
        <f>IF(Badges!$N$726="A","/","")</f>
        <v/>
      </c>
      <c r="E29" s="368" t="str">
        <f>IF(Badges!$N$730="A","/","")</f>
        <v/>
      </c>
      <c r="F29" s="368" t="str">
        <f>IF(Badges!$N$734="A","/","")</f>
        <v/>
      </c>
      <c r="G29" s="368" t="str">
        <f>IF(Badges!$N$738="A","/","")</f>
        <v/>
      </c>
      <c r="H29" s="368" t="str">
        <f>IF(Badges!$N$742="A","/","")</f>
        <v/>
      </c>
      <c r="I29" s="363" t="str">
        <f>IF(Summary!$V$35="E","E","")</f>
        <v/>
      </c>
      <c r="J29" s="362" t="str">
        <f>IF(Summary!$W$35="Y","R","")</f>
        <v/>
      </c>
      <c r="L29" s="404"/>
      <c r="M29" s="424" t="s">
        <v>1159</v>
      </c>
      <c r="N29" s="425"/>
      <c r="O29" s="425"/>
      <c r="P29" s="425"/>
      <c r="Q29" s="425"/>
      <c r="R29" s="426"/>
      <c r="S29" s="367" t="str">
        <f>IF(Summary!$V$82="E","E","")</f>
        <v/>
      </c>
      <c r="T29" s="367" t="str">
        <f>IF(Summary!$W$82="Y","R","")</f>
        <v/>
      </c>
      <c r="U29" s="716"/>
      <c r="W29" s="573" t="str">
        <f>'Fun Patches'!C30</f>
        <v>&lt;LIST PATCH HERE&gt;</v>
      </c>
      <c r="X29" s="365" t="str">
        <f>IF(Summary!$V$157="E","E","")</f>
        <v/>
      </c>
      <c r="Y29" s="365" t="str">
        <f>IF(Summary!$W$157="Y","R","")</f>
        <v/>
      </c>
      <c r="AA29" s="336"/>
      <c r="AB29" s="337"/>
      <c r="AC29" s="338"/>
    </row>
    <row r="30" spans="2:29" ht="12.95" customHeight="1">
      <c r="B30" s="404"/>
      <c r="C30" s="410" t="s">
        <v>772</v>
      </c>
      <c r="D30" s="369" t="str">
        <f>IF(Badges!$N$745="C","/","")</f>
        <v/>
      </c>
      <c r="E30" s="369" t="str">
        <f>IF(Badges!$N$746="C","/","")</f>
        <v/>
      </c>
      <c r="F30" s="369" t="str">
        <f>IF(Badges!$N$747="C","/","")</f>
        <v/>
      </c>
      <c r="G30" s="369" t="str">
        <f>IF(Badges!$N$748="C","/","")</f>
        <v/>
      </c>
      <c r="H30" s="369" t="str">
        <f>IF(Badges!$N$749="C","/","")</f>
        <v/>
      </c>
      <c r="I30" s="365" t="str">
        <f>IF(Summary!$V$36="E","E","")</f>
        <v/>
      </c>
      <c r="J30" s="365" t="str">
        <f>IF(Summary!$W$36="Y","R","")</f>
        <v/>
      </c>
      <c r="L30" s="495"/>
      <c r="M30" s="495"/>
      <c r="N30" s="496"/>
      <c r="O30" s="496"/>
      <c r="P30" s="496"/>
      <c r="Q30" s="496"/>
      <c r="R30" s="496"/>
      <c r="S30" s="571"/>
      <c r="T30" s="571"/>
      <c r="U30" s="716"/>
      <c r="W30" s="573" t="str">
        <f>'Fun Patches'!C31</f>
        <v>&lt;LIST PATCH HERE&gt;</v>
      </c>
      <c r="X30" s="365" t="str">
        <f>IF(Summary!$V$158="E","E","")</f>
        <v/>
      </c>
      <c r="Y30" s="365" t="str">
        <f>IF(Summary!$W$158="Y","R","")</f>
        <v/>
      </c>
      <c r="AA30" s="336"/>
      <c r="AB30" s="337"/>
      <c r="AC30" s="338"/>
    </row>
    <row r="31" spans="2:29" ht="12.95" customHeight="1" thickBot="1">
      <c r="B31" s="404"/>
      <c r="C31" s="414" t="s">
        <v>1195</v>
      </c>
      <c r="D31" s="366" t="str">
        <f>IF(Badges!$N$769="A","/","")</f>
        <v/>
      </c>
      <c r="E31" s="366" t="str">
        <f>IF(Badges!$N$773="A","/","")</f>
        <v/>
      </c>
      <c r="F31" s="366" t="str">
        <f>IF(Badges!$N$777="A","/","")</f>
        <v/>
      </c>
      <c r="G31" s="366" t="str">
        <f>IF(Badges!$N$781="A","/","")</f>
        <v/>
      </c>
      <c r="H31" s="366" t="str">
        <f>IF(Badges!$N$785="A","/","")</f>
        <v/>
      </c>
      <c r="I31" s="372" t="str">
        <f>IF(Summary!$V$38="E","E","")</f>
        <v/>
      </c>
      <c r="J31" s="372" t="str">
        <f>IF(Summary!$W$38="Y","R","")</f>
        <v/>
      </c>
      <c r="N31" s="401"/>
      <c r="O31" s="401"/>
      <c r="P31" s="401"/>
      <c r="Q31" s="401"/>
      <c r="R31" s="401"/>
      <c r="U31" s="716"/>
      <c r="W31" s="573" t="str">
        <f>'Fun Patches'!C32</f>
        <v>&lt;LIST PATCH HERE&gt;</v>
      </c>
      <c r="X31" s="365" t="str">
        <f>IF(Summary!$V$159="E","E","")</f>
        <v/>
      </c>
      <c r="Y31" s="365" t="str">
        <f>IF(Summary!$W$159="Y","R","")</f>
        <v/>
      </c>
      <c r="AA31" s="336"/>
      <c r="AB31" s="337"/>
      <c r="AC31" s="338"/>
    </row>
    <row r="32" spans="2:29" ht="12.95" customHeight="1">
      <c r="B32" s="404"/>
      <c r="C32" s="415" t="s">
        <v>1196</v>
      </c>
      <c r="D32" s="368" t="str">
        <f>IF(Badges!$N$792="A","/","")</f>
        <v/>
      </c>
      <c r="E32" s="368" t="str">
        <f>IF(Badges!$N$796="A","/","")</f>
        <v/>
      </c>
      <c r="F32" s="368" t="str">
        <f>IF(Badges!$N$800="A","/","")</f>
        <v/>
      </c>
      <c r="G32" s="368" t="str">
        <f>IF(Badges!$N$804="A","/","")</f>
        <v/>
      </c>
      <c r="H32" s="368" t="str">
        <f>IF(Badges!$N$808="A","/","")</f>
        <v/>
      </c>
      <c r="I32" s="362" t="str">
        <f>IF(Summary!$V$39="E","E","")</f>
        <v/>
      </c>
      <c r="J32" s="362" t="str">
        <f>IF(Summary!$W$39="Y","R","")</f>
        <v/>
      </c>
      <c r="L32" s="404"/>
      <c r="M32" s="405" t="s">
        <v>216</v>
      </c>
      <c r="N32" s="361" t="str">
        <f>IF(Badges!$N$102="A","/","")</f>
        <v/>
      </c>
      <c r="O32" s="361" t="str">
        <f>IF(Badges!$N$106="A","/","")</f>
        <v/>
      </c>
      <c r="P32" s="361" t="str">
        <f>IF(Badges!$N$110="A","/","")</f>
        <v/>
      </c>
      <c r="Q32" s="361" t="str">
        <f>IF(Badges!$N$114="A","/","")</f>
        <v/>
      </c>
      <c r="R32" s="361" t="str">
        <f>IF(Badges!$N$118="A","/","")</f>
        <v/>
      </c>
      <c r="S32" s="370" t="str">
        <f>IF(Summary!$V$7="E","E","")</f>
        <v/>
      </c>
      <c r="T32" s="370" t="str">
        <f>IF(Summary!$W$7="Y","R","")</f>
        <v/>
      </c>
      <c r="U32" s="716"/>
      <c r="W32" s="573" t="str">
        <f>'Fun Patches'!C33</f>
        <v>&lt;LIST PATCH HERE&gt;</v>
      </c>
      <c r="X32" s="365" t="str">
        <f>IF(Summary!$V$160="E","E","")</f>
        <v/>
      </c>
      <c r="Y32" s="365" t="str">
        <f>IF(Summary!$W$160="Y","R","")</f>
        <v/>
      </c>
      <c r="AA32" s="336"/>
      <c r="AB32" s="337"/>
      <c r="AC32" s="338"/>
    </row>
    <row r="33" spans="2:29" ht="12.95" customHeight="1" thickBot="1">
      <c r="B33" s="404"/>
      <c r="C33" s="419" t="s">
        <v>818</v>
      </c>
      <c r="D33" s="366" t="str">
        <f>IF(Badges!$N$838="A","/","")</f>
        <v/>
      </c>
      <c r="E33" s="366" t="str">
        <f>IF(Badges!$N$842="A","/","")</f>
        <v/>
      </c>
      <c r="F33" s="366" t="str">
        <f>IF(Badges!$N$846="A","/","")</f>
        <v/>
      </c>
      <c r="G33" s="366" t="str">
        <f>IF(Badges!$N$850="A","/","")</f>
        <v/>
      </c>
      <c r="H33" s="366" t="str">
        <f>IF(Badges!$N$854="A","/","")</f>
        <v/>
      </c>
      <c r="I33" s="372" t="str">
        <f>IF(Summary!$V$41="E","E","")</f>
        <v/>
      </c>
      <c r="J33" s="372" t="str">
        <f>IF(Summary!$W$41="Y","R","")</f>
        <v/>
      </c>
      <c r="L33" s="404"/>
      <c r="M33" s="410" t="s">
        <v>302</v>
      </c>
      <c r="N33" s="364" t="str">
        <f>IF(Badges!$N$207="A","/","")</f>
        <v/>
      </c>
      <c r="O33" s="364" t="str">
        <f>IF(Badges!$N$211="A","/","")</f>
        <v/>
      </c>
      <c r="P33" s="364" t="str">
        <f>IF(Badges!$N$215="A","/","")</f>
        <v/>
      </c>
      <c r="Q33" s="364" t="str">
        <f>IF(Badges!$N$219="A","/","")</f>
        <v/>
      </c>
      <c r="R33" s="364" t="str">
        <f>IF(Badges!$G$223="A","/","")</f>
        <v/>
      </c>
      <c r="S33" s="370" t="str">
        <f>IF(Summary!$V$12="E","E","")</f>
        <v/>
      </c>
      <c r="T33" s="370" t="str">
        <f>IF(Summary!$W$12="Y","R","")</f>
        <v/>
      </c>
      <c r="U33" s="716"/>
      <c r="W33" s="573" t="str">
        <f>'Fun Patches'!C34</f>
        <v>&lt;LIST PATCH HERE&gt;</v>
      </c>
      <c r="X33" s="365" t="str">
        <f>IF(Summary!$V$161="E","E","")</f>
        <v/>
      </c>
      <c r="Y33" s="365" t="str">
        <f>IF(Summary!$W$161="Y","R","")</f>
        <v/>
      </c>
      <c r="AA33" s="336"/>
      <c r="AB33" s="337"/>
      <c r="AC33" s="338"/>
    </row>
    <row r="34" spans="2:29" ht="12.95" customHeight="1" thickBot="1">
      <c r="B34" s="404"/>
      <c r="C34" s="414" t="s">
        <v>838</v>
      </c>
      <c r="D34" s="439" t="str">
        <f>IF(Badges!$N$861="A","/","")</f>
        <v/>
      </c>
      <c r="E34" s="439" t="str">
        <f>IF(Badges!$N$865="A","/","")</f>
        <v/>
      </c>
      <c r="F34" s="439" t="str">
        <f>IF(Badges!$N$869="A","/","")</f>
        <v/>
      </c>
      <c r="G34" s="439" t="str">
        <f>IF(Badges!$N$873="A","/","")</f>
        <v/>
      </c>
      <c r="H34" s="439" t="str">
        <f>IF(Badges!$N$877="A","/","")</f>
        <v/>
      </c>
      <c r="I34" s="362" t="str">
        <f>IF(Summary!$V$42="E","E","")</f>
        <v/>
      </c>
      <c r="J34" s="362" t="str">
        <f>IF(Summary!$W$42="Y","R","")</f>
        <v/>
      </c>
      <c r="L34" s="404"/>
      <c r="M34" s="419" t="s">
        <v>448</v>
      </c>
      <c r="N34" s="359" t="str">
        <f>IF(Badges!$N$368="A","/","")</f>
        <v/>
      </c>
      <c r="O34" s="359" t="str">
        <f>IF(Badges!$N$372="A","/","")</f>
        <v/>
      </c>
      <c r="P34" s="359" t="str">
        <f>IF(Badges!$N$376="A","/","")</f>
        <v/>
      </c>
      <c r="Q34" s="359" t="str">
        <f>IF(Badges!$N$380="A","/","")</f>
        <v/>
      </c>
      <c r="R34" s="359" t="str">
        <f>IF(Badges!$N$384="A","/","")</f>
        <v/>
      </c>
      <c r="S34" s="367" t="str">
        <f>IF(Summary!$V$19="E","E","")</f>
        <v/>
      </c>
      <c r="T34" s="367" t="str">
        <f>IF(Summary!$W$19="Y","R","")</f>
        <v/>
      </c>
      <c r="U34" s="716"/>
      <c r="W34" s="573" t="str">
        <f>'Fun Patches'!C35</f>
        <v>&lt;LIST PATCH HERE&gt;</v>
      </c>
      <c r="X34" s="365" t="str">
        <f>IF(Summary!$V$162="E","E","")</f>
        <v/>
      </c>
      <c r="Y34" s="365" t="str">
        <f>IF(Summary!$W$162="Y","R","")</f>
        <v/>
      </c>
      <c r="AA34" s="336"/>
      <c r="AB34" s="337"/>
      <c r="AC34" s="338"/>
    </row>
    <row r="35" spans="2:29" ht="12.95" customHeight="1">
      <c r="L35" s="404"/>
      <c r="M35" s="430" t="s">
        <v>249</v>
      </c>
      <c r="N35" s="361" t="str">
        <f>IF(Badges!$N$146="A","/","")</f>
        <v/>
      </c>
      <c r="O35" s="361" t="str">
        <f>IF(Badges!$N$148="A","/","")</f>
        <v/>
      </c>
      <c r="P35" s="361" t="str">
        <f>IF(Badges!$N$150="A","/","")</f>
        <v/>
      </c>
      <c r="Q35" s="361" t="str">
        <f>IF(Badges!$N$152="A","/","")</f>
        <v/>
      </c>
      <c r="R35" s="361" t="str">
        <f>IF(Badges!$N$154="A","/","")</f>
        <v/>
      </c>
      <c r="S35" s="370" t="str">
        <f>IF(Summary!$V$9="E","E","")</f>
        <v/>
      </c>
      <c r="T35" s="370" t="str">
        <f>IF(Summary!$W$9="Y","R","")</f>
        <v/>
      </c>
      <c r="U35" s="716"/>
      <c r="W35" s="573" t="str">
        <f>'Fun Patches'!C36</f>
        <v>&lt;LIST PATCH HERE&gt;</v>
      </c>
      <c r="X35" s="365" t="str">
        <f>IF(Summary!$V$163="E","E","")</f>
        <v/>
      </c>
      <c r="Y35" s="365" t="str">
        <f>IF(Summary!$W$163="Y","R","")</f>
        <v/>
      </c>
      <c r="AA35" s="336"/>
      <c r="AB35" s="337"/>
      <c r="AC35" s="338"/>
    </row>
    <row r="36" spans="2:29" ht="12.95" customHeight="1">
      <c r="L36" s="404"/>
      <c r="M36" s="423" t="s">
        <v>552</v>
      </c>
      <c r="N36" s="364" t="str">
        <f>IF(Badges!$N$481="A","/","")</f>
        <v/>
      </c>
      <c r="O36" s="364" t="str">
        <f>IF(Badges!$N$483="A","/","")</f>
        <v/>
      </c>
      <c r="P36" s="364" t="str">
        <f>IF(Badges!$N$485="A","/","")</f>
        <v/>
      </c>
      <c r="Q36" s="364" t="str">
        <f>IF(Badges!$N$487="A","/","")</f>
        <v/>
      </c>
      <c r="R36" s="364" t="str">
        <f>IF(Badges!$N$489="A","/","")</f>
        <v/>
      </c>
      <c r="S36" s="370" t="str">
        <f>IF(Summary!$V$24="E","E","")</f>
        <v/>
      </c>
      <c r="T36" s="370" t="str">
        <f>IF(Summary!$W$24="Y","R","")</f>
        <v/>
      </c>
      <c r="U36" s="716"/>
      <c r="W36" s="573" t="str">
        <f>'Fun Patches'!C37</f>
        <v>&lt;LIST PATCH HERE&gt;</v>
      </c>
      <c r="X36" s="365" t="str">
        <f>IF(Summary!$V$164="E","E","")</f>
        <v/>
      </c>
      <c r="Y36" s="365" t="str">
        <f>IF(Summary!$W$164="Y","R","")</f>
        <v/>
      </c>
      <c r="AA36" s="336"/>
      <c r="AB36" s="337"/>
      <c r="AC36" s="338"/>
    </row>
    <row r="37" spans="2:29" ht="12.95" customHeight="1" thickBot="1">
      <c r="B37" s="404"/>
      <c r="C37" s="430" t="s">
        <v>1162</v>
      </c>
      <c r="D37" s="361" t="str">
        <f>IF(Badges!$N$883="C","/","")</f>
        <v/>
      </c>
      <c r="E37" s="361" t="str">
        <f>IF(Badges!$N$884="C","/","")</f>
        <v/>
      </c>
      <c r="F37" s="361" t="str">
        <f>IF(Badges!$N$885="C","/","")</f>
        <v/>
      </c>
      <c r="G37" s="361" t="str">
        <f>IF(Badges!$N$886="C","/","")</f>
        <v/>
      </c>
      <c r="H37" s="361" t="str">
        <f>IF(Badges!$N$887="C","/","")</f>
        <v/>
      </c>
      <c r="I37" s="370" t="str">
        <f>IF(Summary!$V$44="E","E","")</f>
        <v/>
      </c>
      <c r="J37" s="370" t="str">
        <f>IF(Summary!$W$44="Y","R","")</f>
        <v/>
      </c>
      <c r="L37" s="404"/>
      <c r="M37" s="431" t="s">
        <v>775</v>
      </c>
      <c r="N37" s="359" t="str">
        <f>IF(Badges!$N$754="A","/","")</f>
        <v/>
      </c>
      <c r="O37" s="359" t="str">
        <f>IF(Badges!$N$756="A","/","")</f>
        <v/>
      </c>
      <c r="P37" s="359" t="str">
        <f>IF(Badges!$N$758="A","/","")</f>
        <v/>
      </c>
      <c r="Q37" s="359" t="str">
        <f>IF(Badges!$N$760="A","/","")</f>
        <v/>
      </c>
      <c r="R37" s="359" t="str">
        <f>IF(Badges!$N$762="A","/","")</f>
        <v/>
      </c>
      <c r="S37" s="371" t="str">
        <f>IF(Summary!$V$37="E","E","")</f>
        <v/>
      </c>
      <c r="T37" s="371" t="str">
        <f>IF(Summary!$W$37="Y","R","")</f>
        <v/>
      </c>
      <c r="U37" s="716"/>
      <c r="W37" s="573" t="str">
        <f>'Fun Patches'!C38</f>
        <v>&lt;LIST PATCH HERE&gt;</v>
      </c>
      <c r="X37" s="365" t="str">
        <f>IF(Summary!$V$165="E","E","")</f>
        <v/>
      </c>
      <c r="Y37" s="365" t="str">
        <f>IF(Summary!$W$165="Y","R","")</f>
        <v/>
      </c>
      <c r="AA37" s="336"/>
      <c r="AB37" s="337"/>
      <c r="AC37" s="338"/>
    </row>
    <row r="38" spans="2:29" ht="12.95" customHeight="1">
      <c r="B38" s="404"/>
      <c r="C38" s="423" t="s">
        <v>1163</v>
      </c>
      <c r="D38" s="361" t="str">
        <f>IF(Badges!$N$890="C","/","")</f>
        <v/>
      </c>
      <c r="E38" s="361" t="str">
        <f>IF(Badges!$N$891="C","/","")</f>
        <v/>
      </c>
      <c r="F38" s="361" t="str">
        <f>IF(Badges!$N$892="C","/","")</f>
        <v/>
      </c>
      <c r="G38" s="361" t="str">
        <f>IF(Badges!$N$893="C","/","")</f>
        <v/>
      </c>
      <c r="H38" s="361" t="str">
        <f>IF(Badges!$N$894="C","/","")</f>
        <v/>
      </c>
      <c r="I38" s="370" t="str">
        <f>IF(Summary!$V$45="E","E","")</f>
        <v/>
      </c>
      <c r="J38" s="370" t="str">
        <f>IF(Summary!$W$45="Y","R","")</f>
        <v/>
      </c>
      <c r="S38" s="427"/>
      <c r="T38" s="427"/>
      <c r="U38" s="716"/>
      <c r="W38" s="573" t="str">
        <f>'Fun Patches'!C39</f>
        <v>&lt;LIST PATCH HERE&gt;</v>
      </c>
      <c r="X38" s="365" t="str">
        <f>IF(Summary!$V$166="E","E","")</f>
        <v/>
      </c>
      <c r="Y38" s="365" t="str">
        <f>IF(Summary!$W$166="Y","R","")</f>
        <v/>
      </c>
      <c r="AA38" s="336"/>
      <c r="AB38" s="337"/>
      <c r="AC38" s="338"/>
    </row>
    <row r="39" spans="2:29" ht="12.95" customHeight="1" thickBot="1">
      <c r="B39" s="404"/>
      <c r="C39" s="432" t="s">
        <v>1164</v>
      </c>
      <c r="D39" s="359" t="str">
        <f>IF(Badges!$N$897="C","/","")</f>
        <v/>
      </c>
      <c r="E39" s="359" t="str">
        <f>IF(Badges!$N$898="C","/","")</f>
        <v/>
      </c>
      <c r="F39" s="359" t="str">
        <f>IF(Badges!$N$899="C","/","")</f>
        <v/>
      </c>
      <c r="G39" s="359" t="str">
        <f>IF(Badges!$N$900="C","/","")</f>
        <v/>
      </c>
      <c r="H39" s="359" t="str">
        <f>IF(Badges!$N$901="C","/","")</f>
        <v/>
      </c>
      <c r="I39" s="367" t="str">
        <f>IF(Summary!$V$46="E","E","")</f>
        <v/>
      </c>
      <c r="J39" s="367" t="str">
        <f>IF(Summary!$W$46="Y","R","")</f>
        <v/>
      </c>
      <c r="S39" s="427"/>
      <c r="T39" s="427"/>
      <c r="U39" s="716"/>
      <c r="W39" s="573" t="str">
        <f>'Fun Patches'!C40</f>
        <v>&lt;LIST PATCH HERE&gt;</v>
      </c>
      <c r="X39" s="365" t="str">
        <f>IF(Summary!$V$167="E","E","")</f>
        <v/>
      </c>
      <c r="Y39" s="365" t="str">
        <f>IF(Summary!$W$167="Y","R","")</f>
        <v/>
      </c>
      <c r="AA39" s="336"/>
      <c r="AB39" s="337"/>
      <c r="AC39" s="338"/>
    </row>
    <row r="40" spans="2:29" ht="12.95" customHeight="1">
      <c r="B40" s="404"/>
      <c r="C40" s="430" t="s">
        <v>1165</v>
      </c>
      <c r="D40" s="361" t="str">
        <f>IF(Badges!$N$905="C","/","")</f>
        <v/>
      </c>
      <c r="E40" s="361" t="str">
        <f>IF(Badges!$N$906="C","/","")</f>
        <v/>
      </c>
      <c r="F40" s="361" t="str">
        <f>IF(Badges!$N$907="C","/","")</f>
        <v/>
      </c>
      <c r="G40" s="361" t="str">
        <f>IF(Badges!$N$908="C","/","")</f>
        <v/>
      </c>
      <c r="H40" s="361" t="str">
        <f>IF(Badges!$N$909="C","/","")</f>
        <v/>
      </c>
      <c r="I40" s="370" t="str">
        <f>IF(Summary!$V$48="E","E","")</f>
        <v/>
      </c>
      <c r="J40" s="370" t="str">
        <f>IF(Summary!$W$48="Y","R","")</f>
        <v/>
      </c>
      <c r="L40" s="404"/>
      <c r="M40" s="428" t="s">
        <v>1182</v>
      </c>
      <c r="N40" s="361" t="str">
        <f>IF('Age-Level'!$N$75="A","/","")</f>
        <v/>
      </c>
      <c r="O40" s="361" t="str">
        <f>IF('Age-Level'!$N$79="A","/","")</f>
        <v/>
      </c>
      <c r="P40" s="361" t="str">
        <f>IF('Age-Level'!$N$83="A","/","")</f>
        <v/>
      </c>
      <c r="Q40" s="361" t="str">
        <f>IF('Age-Level'!$N$88="A","/","")</f>
        <v/>
      </c>
      <c r="R40" s="361" t="str">
        <f>IF('Age-Level'!$N$90="A","/","")</f>
        <v/>
      </c>
      <c r="S40" s="370" t="str">
        <f>IF(Summary!$V$113="E","E","")</f>
        <v/>
      </c>
      <c r="T40" s="370" t="str">
        <f>IF(Summary!$W$113="Y","R","")</f>
        <v/>
      </c>
      <c r="U40" s="716"/>
      <c r="W40" s="573" t="str">
        <f>'Fun Patches'!C41</f>
        <v>&lt;LIST PATCH HERE&gt;</v>
      </c>
      <c r="X40" s="365" t="str">
        <f>IF(Summary!$V$168="E","E","")</f>
        <v/>
      </c>
      <c r="Y40" s="365" t="str">
        <f>IF(Summary!$W$168="Y","R","")</f>
        <v/>
      </c>
      <c r="AA40" s="336"/>
      <c r="AB40" s="337"/>
      <c r="AC40" s="338"/>
    </row>
    <row r="41" spans="2:29" ht="12.95" customHeight="1">
      <c r="B41" s="404"/>
      <c r="C41" s="423" t="s">
        <v>1166</v>
      </c>
      <c r="D41" s="361" t="str">
        <f>IF(Badges!$N$912="C","/","")</f>
        <v/>
      </c>
      <c r="E41" s="361" t="str">
        <f>IF(Badges!$N$913="C","/","")</f>
        <v/>
      </c>
      <c r="F41" s="361" t="str">
        <f>IF(Badges!$N$914="C","/","")</f>
        <v/>
      </c>
      <c r="G41" s="361" t="str">
        <f>IF(Badges!$N$915="C","/","")</f>
        <v/>
      </c>
      <c r="H41" s="361" t="str">
        <f>IF(Badges!$N$916="C","/","")</f>
        <v/>
      </c>
      <c r="I41" s="370" t="str">
        <f>IF(Summary!$V$49="E","E","")</f>
        <v/>
      </c>
      <c r="J41" s="370" t="str">
        <f>IF(Summary!$W$49="Y","R","")</f>
        <v/>
      </c>
      <c r="L41" s="404"/>
      <c r="M41" s="411" t="s">
        <v>1183</v>
      </c>
      <c r="N41" s="361" t="str">
        <f>IF('Age-Level'!$N$93="A","/","")</f>
        <v/>
      </c>
      <c r="O41" s="361" t="str">
        <f>IF('Age-Level'!$N$97="A","/","")</f>
        <v/>
      </c>
      <c r="P41" s="361" t="str">
        <f>IF('Age-Level'!$N$101="A","/","")</f>
        <v/>
      </c>
      <c r="Q41" s="361" t="str">
        <f>IF('Age-Level'!$N$106="A","/","")</f>
        <v/>
      </c>
      <c r="R41" s="361" t="str">
        <f>IF('Age-Level'!$N$108="A","/","")</f>
        <v/>
      </c>
      <c r="S41" s="370" t="str">
        <f>IF(Summary!$V$114="E","E","")</f>
        <v/>
      </c>
      <c r="T41" s="370" t="str">
        <f>IF(Summary!$W$114="Y","R","")</f>
        <v/>
      </c>
      <c r="U41" s="716"/>
      <c r="W41" s="573" t="str">
        <f>'Fun Patches'!C42</f>
        <v>&lt;LIST PATCH HERE&gt;</v>
      </c>
      <c r="X41" s="365" t="str">
        <f>IF(Summary!$V$169="E","E","")</f>
        <v/>
      </c>
      <c r="Y41" s="365" t="str">
        <f>IF(Summary!$W$169="Y","R","")</f>
        <v/>
      </c>
      <c r="AA41" s="336"/>
      <c r="AB41" s="337"/>
      <c r="AC41" s="338"/>
    </row>
    <row r="42" spans="2:29" ht="12.95" customHeight="1" thickBot="1">
      <c r="B42" s="404"/>
      <c r="C42" s="432" t="s">
        <v>1167</v>
      </c>
      <c r="D42" s="359" t="str">
        <f>IF(Badges!$N$919="C","/","")</f>
        <v/>
      </c>
      <c r="E42" s="359" t="str">
        <f>IF(Badges!$N$920="C","/","")</f>
        <v/>
      </c>
      <c r="F42" s="359" t="str">
        <f>IF(Badges!$N$921="C","/","")</f>
        <v/>
      </c>
      <c r="G42" s="359" t="str">
        <f>IF(Badges!$N$922="C","/","")</f>
        <v/>
      </c>
      <c r="H42" s="359" t="str">
        <f>IF(Badges!$N$923="C","/","")</f>
        <v/>
      </c>
      <c r="I42" s="367" t="str">
        <f>IF(Summary!$V$50="E","E","")</f>
        <v/>
      </c>
      <c r="J42" s="367" t="str">
        <f>IF(Summary!$W$50="Y","R","")</f>
        <v/>
      </c>
      <c r="L42" s="404"/>
      <c r="M42" s="416" t="s">
        <v>1184</v>
      </c>
      <c r="N42" s="359" t="str">
        <f>IF('Age-Level'!$N$111="A","/","")</f>
        <v/>
      </c>
      <c r="O42" s="359" t="str">
        <f>IF('Age-Level'!$N$115="A","/","")</f>
        <v/>
      </c>
      <c r="P42" s="359" t="str">
        <f>IF('Age-Level'!$N$119="A","/","")</f>
        <v/>
      </c>
      <c r="Q42" s="359" t="str">
        <f>IF('Age-Level'!$N$124="A","/","")</f>
        <v/>
      </c>
      <c r="R42" s="359" t="str">
        <f>IF('Age-Level'!$N$126="A","/","")</f>
        <v/>
      </c>
      <c r="S42" s="367" t="str">
        <f>IF(Summary!$V$115="E","E","")</f>
        <v/>
      </c>
      <c r="T42" s="367" t="str">
        <f>IF(Summary!$W$115="Y","R","")</f>
        <v/>
      </c>
      <c r="U42" s="716"/>
      <c r="W42" s="573" t="str">
        <f>'Fun Patches'!C43</f>
        <v>&lt;LIST PATCH HERE&gt;</v>
      </c>
      <c r="X42" s="365" t="str">
        <f>IF(Summary!$V$170="E","E","")</f>
        <v/>
      </c>
      <c r="Y42" s="365" t="str">
        <f>IF(Summary!$W$170="Y","R","")</f>
        <v/>
      </c>
      <c r="AA42" s="336"/>
      <c r="AB42" s="337"/>
      <c r="AC42" s="338"/>
    </row>
    <row r="43" spans="2:29" ht="12.95" customHeight="1">
      <c r="B43" s="404"/>
      <c r="C43" s="430" t="s">
        <v>1169</v>
      </c>
      <c r="D43" s="361" t="str">
        <f>IF(Badges!$N$927="C","/","")</f>
        <v/>
      </c>
      <c r="E43" s="361" t="str">
        <f>IF(Badges!$N$928="C","/","")</f>
        <v/>
      </c>
      <c r="F43" s="361" t="str">
        <f>IF(Badges!$N$929="C","/","")</f>
        <v/>
      </c>
      <c r="G43" s="361" t="str">
        <f>IF(Badges!$N$930="C","/","")</f>
        <v/>
      </c>
      <c r="H43" s="361" t="str">
        <f>IF(Badges!$N$931="C","/","")</f>
        <v/>
      </c>
      <c r="I43" s="370" t="str">
        <f>IF(Summary!$V$52="E","E","")</f>
        <v/>
      </c>
      <c r="J43" s="370" t="str">
        <f>IF(Summary!$W$52="Y","R","")</f>
        <v/>
      </c>
      <c r="L43" s="404"/>
      <c r="M43" s="429" t="s">
        <v>1185</v>
      </c>
      <c r="N43" s="361" t="str">
        <f>IF('Age-Level'!$N$129="A","/","")</f>
        <v/>
      </c>
      <c r="O43" s="361" t="str">
        <f>IF('Age-Level'!$N$133="A","/","")</f>
        <v/>
      </c>
      <c r="P43" s="361" t="str">
        <f>IF('Age-Level'!$N$137="A","/","")</f>
        <v/>
      </c>
      <c r="Q43" s="361" t="str">
        <f>IF('Age-Level'!$N$142="A","/","")</f>
        <v/>
      </c>
      <c r="R43" s="361" t="str">
        <f>IF('Age-Level'!$N$144="A","/","")</f>
        <v/>
      </c>
      <c r="S43" s="370" t="str">
        <f>IF(Summary!$V$116="E","E","")</f>
        <v/>
      </c>
      <c r="T43" s="370" t="str">
        <f>IF(Summary!$W$116="Y","R","")</f>
        <v/>
      </c>
      <c r="U43" s="716"/>
      <c r="W43" s="573" t="str">
        <f>'Fun Patches'!C44</f>
        <v>&lt;LIST PATCH HERE&gt;</v>
      </c>
      <c r="X43" s="365" t="str">
        <f>IF(Summary!$V$171="E","E","")</f>
        <v/>
      </c>
      <c r="Y43" s="365" t="str">
        <f>IF(Summary!$W$171="Y","R","")</f>
        <v/>
      </c>
      <c r="AA43" s="336"/>
      <c r="AB43" s="337"/>
      <c r="AC43" s="338"/>
    </row>
    <row r="44" spans="2:29" ht="12.95" customHeight="1">
      <c r="B44" s="404"/>
      <c r="C44" s="423" t="s">
        <v>1170</v>
      </c>
      <c r="D44" s="361" t="str">
        <f>IF(Badges!$N$934="C","/","")</f>
        <v/>
      </c>
      <c r="E44" s="361" t="str">
        <f>IF(Badges!$N$935="C","/","")</f>
        <v/>
      </c>
      <c r="F44" s="361" t="str">
        <f>IF(Badges!$N$936="C","/","")</f>
        <v/>
      </c>
      <c r="G44" s="361" t="str">
        <f>IF(Badges!$N$937="C","/","")</f>
        <v/>
      </c>
      <c r="H44" s="361" t="str">
        <f>IF(Badges!$N$938="C","/","")</f>
        <v/>
      </c>
      <c r="I44" s="370" t="str">
        <f>IF(Summary!$V$53="E","E","")</f>
        <v/>
      </c>
      <c r="J44" s="370" t="str">
        <f>IF(Summary!$W$53="Y","R","")</f>
        <v/>
      </c>
      <c r="L44" s="404"/>
      <c r="M44" s="411" t="s">
        <v>1186</v>
      </c>
      <c r="N44" s="361" t="str">
        <f>IF('Age-Level'!$N$147="A","/","")</f>
        <v/>
      </c>
      <c r="O44" s="361" t="str">
        <f>IF('Age-Level'!$N$151="A","/","")</f>
        <v/>
      </c>
      <c r="P44" s="361" t="str">
        <f>IF('Age-Level'!$N$155="A","/","")</f>
        <v/>
      </c>
      <c r="Q44" s="361" t="str">
        <f>IF('Age-Level'!$N$160="A","/","")</f>
        <v/>
      </c>
      <c r="R44" s="361" t="str">
        <f>IF('Age-Level'!$N$162="A","/","")</f>
        <v/>
      </c>
      <c r="S44" s="370" t="str">
        <f>IF(Summary!$V$117="E","E","")</f>
        <v/>
      </c>
      <c r="T44" s="370" t="str">
        <f>IF(Summary!$W$117="Y","R","")</f>
        <v/>
      </c>
      <c r="U44" s="716"/>
      <c r="W44" s="573" t="str">
        <f>'Fun Patches'!C45</f>
        <v>&lt;LIST PATCH HERE&gt;</v>
      </c>
      <c r="X44" s="365" t="str">
        <f>IF(Summary!$V$172="E","E","")</f>
        <v/>
      </c>
      <c r="Y44" s="365" t="str">
        <f>IF(Summary!$W$172="Y","R","")</f>
        <v/>
      </c>
      <c r="AA44" s="336"/>
      <c r="AB44" s="337"/>
      <c r="AC44" s="338"/>
    </row>
    <row r="45" spans="2:29" ht="12.95" customHeight="1" thickBot="1">
      <c r="B45" s="404"/>
      <c r="C45" s="431" t="s">
        <v>1171</v>
      </c>
      <c r="D45" s="361" t="str">
        <f>IF(Badges!$N$941="C","/","")</f>
        <v/>
      </c>
      <c r="E45" s="361" t="str">
        <f>IF(Badges!$N$942="C","/","")</f>
        <v/>
      </c>
      <c r="F45" s="361" t="str">
        <f>IF(Badges!$N$943="C","/","")</f>
        <v/>
      </c>
      <c r="G45" s="361" t="str">
        <f>IF(Badges!$N$944="C","/","")</f>
        <v/>
      </c>
      <c r="H45" s="361" t="str">
        <f>IF(Badges!$N$945="C","/","")</f>
        <v/>
      </c>
      <c r="I45" s="370" t="str">
        <f>IF(Summary!$V$54="E","E","")</f>
        <v/>
      </c>
      <c r="J45" s="370" t="str">
        <f>IF(Summary!$W$54="Y","R","")</f>
        <v/>
      </c>
      <c r="L45" s="404"/>
      <c r="M45" s="416" t="s">
        <v>1187</v>
      </c>
      <c r="N45" s="359" t="str">
        <f>IF('Age-Level'!$N$165="A","/","")</f>
        <v/>
      </c>
      <c r="O45" s="359" t="str">
        <f>IF('Age-Level'!$N$169="A","/","")</f>
        <v/>
      </c>
      <c r="P45" s="359" t="str">
        <f>IF('Age-Level'!$N$173="A","/","")</f>
        <v/>
      </c>
      <c r="Q45" s="359" t="str">
        <f>IF('Age-Level'!$N$178="A","/","")</f>
        <v/>
      </c>
      <c r="R45" s="359" t="str">
        <f>IF('Age-Level'!$N$180="A","/","")</f>
        <v/>
      </c>
      <c r="S45" s="367" t="str">
        <f>IF(Summary!$V$118="E","E","")</f>
        <v/>
      </c>
      <c r="T45" s="367" t="str">
        <f>IF(Summary!$W$118="Y","R","")</f>
        <v/>
      </c>
      <c r="U45" s="716"/>
      <c r="W45" s="573" t="str">
        <f>'Fun Patches'!C46</f>
        <v>&lt;LIST PATCH HERE&gt;</v>
      </c>
      <c r="X45" s="365" t="str">
        <f>IF(Summary!$V$173="E","E","")</f>
        <v/>
      </c>
      <c r="Y45" s="365" t="str">
        <f>IF(Summary!$W$173="Y","R","")</f>
        <v/>
      </c>
      <c r="AA45" s="336"/>
      <c r="AB45" s="337"/>
      <c r="AC45" s="338"/>
    </row>
    <row r="46" spans="2:29" ht="12.95" customHeight="1">
      <c r="L46" s="404"/>
      <c r="M46" s="392" t="s">
        <v>1188</v>
      </c>
      <c r="N46" s="401"/>
      <c r="O46" s="401"/>
      <c r="P46" s="361" t="str">
        <f>IF(Bridging!$N$10="A","/","")</f>
        <v/>
      </c>
      <c r="Q46" s="361" t="str">
        <f>IF(Bridging!$N$14="A","/","")</f>
        <v/>
      </c>
      <c r="R46" s="361" t="str">
        <f>IF(Bridging!$N$16="A","/","")</f>
        <v/>
      </c>
      <c r="S46" s="370" t="str">
        <f>IF(Summary!$V$130="E","E","")</f>
        <v/>
      </c>
      <c r="T46" s="370" t="str">
        <f>IF(Summary!$W$130="Y","R","")</f>
        <v/>
      </c>
      <c r="U46" s="716"/>
      <c r="W46" s="573" t="str">
        <f>'Fun Patches'!C47</f>
        <v>&lt;LIST PATCH HERE&gt;</v>
      </c>
      <c r="X46" s="365" t="str">
        <f>IF(Summary!$V$174="E","E","")</f>
        <v/>
      </c>
      <c r="Y46" s="365" t="str">
        <f>IF(Summary!$W$174="Y","R","")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IF(Summary!$V$175="E","E","")</f>
        <v/>
      </c>
      <c r="Y47" s="365" t="str">
        <f>IF(Summary!$W$175="Y","R","")</f>
        <v/>
      </c>
      <c r="AA47" s="336"/>
      <c r="AB47" s="337"/>
      <c r="AC47" s="338"/>
    </row>
    <row r="48" spans="2:29" ht="12.95" customHeight="1" thickBot="1">
      <c r="B48" s="404"/>
      <c r="C48" s="428" t="s">
        <v>1172</v>
      </c>
      <c r="D48" s="361" t="str">
        <f>IF('Age-Level'!$N6="C","/","")</f>
        <v/>
      </c>
      <c r="E48" s="361" t="str">
        <f>IF('Age-Level'!$N6="C","/","")</f>
        <v/>
      </c>
      <c r="F48" s="361" t="str">
        <f>IF('Age-Level'!$N6="C","/","")</f>
        <v/>
      </c>
      <c r="G48" s="361" t="str">
        <f>IF('Age-Level'!$N6="C","/","")</f>
        <v/>
      </c>
      <c r="H48" s="361" t="str">
        <f>IF('Age-Level'!$N6="C","/","")</f>
        <v/>
      </c>
      <c r="I48" s="370" t="str">
        <f>IF(Summary!$V$101="E","E","")</f>
        <v/>
      </c>
      <c r="J48" s="370" t="str">
        <f>IF(Summary!$W$101="Y","R","")</f>
        <v/>
      </c>
      <c r="L48" s="712"/>
      <c r="M48" s="712"/>
      <c r="N48" s="712"/>
      <c r="O48" s="712"/>
      <c r="P48" s="712"/>
      <c r="Q48" s="712"/>
      <c r="R48" s="712"/>
      <c r="S48" s="437"/>
      <c r="T48" s="437"/>
      <c r="U48" s="716"/>
      <c r="W48" s="573" t="str">
        <f>'Fun Patches'!C49</f>
        <v>&lt;LIST PATCH HERE&gt;</v>
      </c>
      <c r="X48" s="365" t="str">
        <f>IF(Summary!$V$176="E","E","")</f>
        <v/>
      </c>
      <c r="Y48" s="365" t="str">
        <f>IF(Summary!$W$176="Y","R","")</f>
        <v/>
      </c>
      <c r="AA48" s="336"/>
      <c r="AB48" s="337"/>
      <c r="AC48" s="338"/>
    </row>
    <row r="49" spans="2:29" ht="12.95" customHeight="1">
      <c r="B49" s="404"/>
      <c r="C49" s="411" t="s">
        <v>1173</v>
      </c>
      <c r="D49" s="361" t="str">
        <f>IF('Age-Level'!$N13="C","/","")</f>
        <v/>
      </c>
      <c r="E49" s="361" t="str">
        <f>IF('Age-Level'!$N13="C","/","")</f>
        <v/>
      </c>
      <c r="F49" s="361" t="str">
        <f>IF('Age-Level'!$N13="C","/","")</f>
        <v/>
      </c>
      <c r="G49" s="361" t="str">
        <f>IF('Age-Level'!$N13="C","/","")</f>
        <v/>
      </c>
      <c r="H49" s="361" t="str">
        <f>IF('Age-Level'!$N13="C","/","")</f>
        <v/>
      </c>
      <c r="I49" s="370" t="str">
        <f>IF(Summary!$V$102="E","E","")</f>
        <v/>
      </c>
      <c r="J49" s="370" t="str">
        <f>IF(Summary!$W$102="Y","R","")</f>
        <v/>
      </c>
      <c r="L49" s="705" t="str">
        <f>'Council Own'!B6</f>
        <v>&lt;&lt;List Badge 1 Here&gt;&gt;</v>
      </c>
      <c r="M49" s="705"/>
      <c r="N49" s="705"/>
      <c r="O49" s="705"/>
      <c r="P49" s="705"/>
      <c r="Q49" s="705"/>
      <c r="R49" s="710"/>
      <c r="S49" s="363" t="str">
        <f>IF(Summary!$V$85="E","E","")</f>
        <v/>
      </c>
      <c r="T49" s="363" t="str">
        <f>IF(Summary!$W$85="Y","R","")</f>
        <v/>
      </c>
      <c r="U49" s="716"/>
      <c r="W49" s="573" t="str">
        <f>'Fun Patches'!C50</f>
        <v>&lt;LIST PATCH HERE&gt;</v>
      </c>
      <c r="X49" s="365" t="str">
        <f>IF(Summary!$V$177="E","E","")</f>
        <v/>
      </c>
      <c r="Y49" s="365" t="str">
        <f>IF(Summary!$W$177="Y","R","")</f>
        <v/>
      </c>
      <c r="AA49" s="336"/>
      <c r="AB49" s="337"/>
      <c r="AC49" s="338"/>
    </row>
    <row r="50" spans="2:29" ht="12.95" customHeight="1" thickBot="1">
      <c r="B50" s="404"/>
      <c r="C50" s="424" t="s">
        <v>1174</v>
      </c>
      <c r="D50" s="359" t="str">
        <f>IF('Age-Level'!$N20="C","/","")</f>
        <v/>
      </c>
      <c r="E50" s="359" t="str">
        <f>IF('Age-Level'!$N20="C","/","")</f>
        <v/>
      </c>
      <c r="F50" s="359" t="str">
        <f>IF('Age-Level'!$N20="C","/","")</f>
        <v/>
      </c>
      <c r="G50" s="359" t="str">
        <f>IF('Age-Level'!$N20="C","/","")</f>
        <v/>
      </c>
      <c r="H50" s="359" t="str">
        <f>IF('Age-Level'!$N20="C","/","")</f>
        <v/>
      </c>
      <c r="I50" s="367" t="str">
        <f>IF(Summary!$V$103="E","E","")</f>
        <v/>
      </c>
      <c r="J50" s="367" t="str">
        <f>IF(Summary!$W$103="Y","R","")</f>
        <v/>
      </c>
      <c r="L50" s="705" t="str">
        <f>'Council Own'!B30</f>
        <v>&lt;&lt;List Badge 2 Here&gt;&gt;</v>
      </c>
      <c r="M50" s="705"/>
      <c r="N50" s="705"/>
      <c r="O50" s="705"/>
      <c r="P50" s="705"/>
      <c r="Q50" s="705"/>
      <c r="R50" s="710"/>
      <c r="S50" s="365" t="str">
        <f>IF(Summary!$V$86="E","E","")</f>
        <v/>
      </c>
      <c r="T50" s="365" t="str">
        <f>IF(Summary!$W$86="Y","R","")</f>
        <v/>
      </c>
      <c r="U50" s="716"/>
      <c r="W50" s="573" t="str">
        <f>'Fun Patches'!C51</f>
        <v>&lt;LIST PATCH HERE&gt;</v>
      </c>
      <c r="X50" s="365" t="str">
        <f>IF(Summary!$V$178="E","E","")</f>
        <v/>
      </c>
      <c r="Y50" s="365" t="str">
        <f>IF(Summary!$W$178="Y","R","")</f>
        <v/>
      </c>
      <c r="AA50" s="336"/>
      <c r="AB50" s="337"/>
      <c r="AC50" s="338"/>
    </row>
    <row r="51" spans="2:29" ht="12.95" customHeight="1">
      <c r="B51" s="404"/>
      <c r="C51" s="429" t="s">
        <v>1175</v>
      </c>
      <c r="D51" s="361" t="str">
        <f>IF('Age-Level'!$N27="C","/","")</f>
        <v/>
      </c>
      <c r="E51" s="361" t="str">
        <f>IF('Age-Level'!$N27="C","/","")</f>
        <v/>
      </c>
      <c r="F51" s="361" t="str">
        <f>IF('Age-Level'!$N27="C","/","")</f>
        <v/>
      </c>
      <c r="G51" s="361" t="str">
        <f>IF('Age-Level'!$N27="C","/","")</f>
        <v/>
      </c>
      <c r="H51" s="361" t="str">
        <f>IF('Age-Level'!$N27="C","/","")</f>
        <v/>
      </c>
      <c r="I51" s="370" t="str">
        <f>IF(Summary!$V$104="E","E","")</f>
        <v/>
      </c>
      <c r="J51" s="370" t="str">
        <f>IF(Summary!$W$104="Y","R","")</f>
        <v/>
      </c>
      <c r="L51" s="705" t="str">
        <f>'Council Own'!B54</f>
        <v>&lt;&lt;List Badge 3 Here&gt;&gt;</v>
      </c>
      <c r="M51" s="705"/>
      <c r="N51" s="705"/>
      <c r="O51" s="705"/>
      <c r="P51" s="705"/>
      <c r="Q51" s="705"/>
      <c r="R51" s="710"/>
      <c r="S51" s="365" t="str">
        <f>IF(Summary!$V$87="E","E","")</f>
        <v/>
      </c>
      <c r="T51" s="365" t="str">
        <f>IF(Summary!$W$87="Y","R","")</f>
        <v/>
      </c>
      <c r="U51" s="716"/>
      <c r="W51" s="573" t="str">
        <f>'Fun Patches'!C52</f>
        <v>&lt;LIST PATCH HERE&gt;</v>
      </c>
      <c r="X51" s="365" t="str">
        <f>IF(Summary!$V$179="E","E","")</f>
        <v/>
      </c>
      <c r="Y51" s="365" t="str">
        <f>IF(Summary!$W$179="Y","R","")</f>
        <v/>
      </c>
      <c r="AA51" s="336"/>
      <c r="AB51" s="337"/>
      <c r="AC51" s="338"/>
    </row>
    <row r="52" spans="2:29" ht="12.95" customHeight="1">
      <c r="B52" s="404"/>
      <c r="C52" s="411" t="s">
        <v>1176</v>
      </c>
      <c r="D52" s="361" t="str">
        <f>IF('Age-Level'!$N34="C","/","")</f>
        <v/>
      </c>
      <c r="E52" s="361" t="str">
        <f>IF('Age-Level'!$N34="C","/","")</f>
        <v/>
      </c>
      <c r="F52" s="361" t="str">
        <f>IF('Age-Level'!$N34="C","/","")</f>
        <v/>
      </c>
      <c r="G52" s="361" t="str">
        <f>IF('Age-Level'!$N34="C","/","")</f>
        <v/>
      </c>
      <c r="H52" s="361" t="str">
        <f>IF('Age-Level'!$N34="C","/","")</f>
        <v/>
      </c>
      <c r="I52" s="370" t="str">
        <f>IF(Summary!$V$105="E","E","")</f>
        <v/>
      </c>
      <c r="J52" s="370" t="str">
        <f>IF(Summary!$W$105="Y","R","")</f>
        <v/>
      </c>
      <c r="L52" s="705" t="str">
        <f>'Council Own'!B78</f>
        <v>&lt;&lt;List Badge 4 Here&gt;&gt;</v>
      </c>
      <c r="M52" s="705"/>
      <c r="N52" s="705"/>
      <c r="O52" s="705"/>
      <c r="P52" s="705"/>
      <c r="Q52" s="705"/>
      <c r="R52" s="710"/>
      <c r="S52" s="365" t="str">
        <f>IF(Summary!$V$88="E","E","")</f>
        <v/>
      </c>
      <c r="T52" s="365" t="str">
        <f>IF(Summary!$W$88="Y","R","")</f>
        <v/>
      </c>
      <c r="U52" s="716"/>
      <c r="W52" s="573" t="str">
        <f>'Fun Patches'!C53</f>
        <v>&lt;LIST PATCH HERE&gt;</v>
      </c>
      <c r="X52" s="365" t="str">
        <f>IF(Summary!$V$180="E","E","")</f>
        <v/>
      </c>
      <c r="Y52" s="365" t="str">
        <f>IF(Summary!$W$180="Y","R","")</f>
        <v/>
      </c>
      <c r="AA52" s="336"/>
      <c r="AB52" s="337"/>
      <c r="AC52" s="338"/>
    </row>
    <row r="53" spans="2:29" ht="12.95" customHeight="1" thickBot="1">
      <c r="B53" s="404"/>
      <c r="C53" s="416" t="s">
        <v>1177</v>
      </c>
      <c r="D53" s="359" t="str">
        <f>IF('Age-Level'!$N41="C","/","")</f>
        <v/>
      </c>
      <c r="E53" s="359" t="str">
        <f>IF('Age-Level'!$N41="C","/","")</f>
        <v/>
      </c>
      <c r="F53" s="359" t="str">
        <f>IF('Age-Level'!$N41="C","/","")</f>
        <v/>
      </c>
      <c r="G53" s="359" t="str">
        <f>IF('Age-Level'!$N41="C","/","")</f>
        <v/>
      </c>
      <c r="H53" s="359" t="str">
        <f>IF('Age-Level'!$N41="C","/","")</f>
        <v/>
      </c>
      <c r="I53" s="367" t="str">
        <f>IF(Summary!$V$106="E","E","")</f>
        <v/>
      </c>
      <c r="J53" s="367" t="str">
        <f>IF(Summary!$W$106="Y","R","")</f>
        <v/>
      </c>
      <c r="L53" s="707" t="str">
        <f>'Council Own'!B102</f>
        <v>&lt;&lt;List Badge 5 Here&gt;&gt;</v>
      </c>
      <c r="M53" s="707"/>
      <c r="N53" s="707"/>
      <c r="O53" s="707"/>
      <c r="P53" s="707"/>
      <c r="Q53" s="707"/>
      <c r="R53" s="713"/>
      <c r="S53" s="372" t="str">
        <f>IF(Summary!$V$89="E","E","")</f>
        <v/>
      </c>
      <c r="T53" s="372" t="str">
        <f>IF(Summary!$W$89="Y","R","")</f>
        <v/>
      </c>
      <c r="U53" s="716"/>
      <c r="W53" s="573" t="str">
        <f>'Fun Patches'!C54</f>
        <v>&lt;LIST PATCH HERE&gt;</v>
      </c>
      <c r="X53" s="372" t="str">
        <f>IF(Summary!$V$181="E","E","")</f>
        <v/>
      </c>
      <c r="Y53" s="372" t="str">
        <f>IF(Summary!$W$181="Y","R","")</f>
        <v/>
      </c>
      <c r="AA53" s="336"/>
      <c r="AB53" s="337"/>
      <c r="AC53" s="338"/>
    </row>
    <row r="54" spans="2:29" ht="12.95" customHeight="1">
      <c r="B54" s="404"/>
      <c r="C54" s="429" t="s">
        <v>1050</v>
      </c>
      <c r="D54" s="368" t="str">
        <f>IF('Age-Level'!$N48="C","/","")</f>
        <v/>
      </c>
      <c r="E54" s="368" t="str">
        <f>IF('Age-Level'!$N48="C","/","")</f>
        <v/>
      </c>
      <c r="F54" s="368" t="str">
        <f>IF('Age-Level'!$N48="C","/","")</f>
        <v/>
      </c>
      <c r="G54" s="368" t="str">
        <f>IF('Age-Level'!$N48="C","/","")</f>
        <v/>
      </c>
      <c r="H54" s="368" t="str">
        <f>IF('Age-Level'!$N48="C","/","")</f>
        <v/>
      </c>
      <c r="I54" s="370" t="str">
        <f>IF(Summary!$V$107="E","E","")</f>
        <v/>
      </c>
      <c r="J54" s="370" t="str">
        <f>IF(Summary!$W$107="Y","R","")</f>
        <v/>
      </c>
      <c r="L54" s="707" t="str">
        <f>'Council Own'!B126</f>
        <v>&lt;&lt;List Badge 6 Here&gt;&gt;</v>
      </c>
      <c r="M54" s="707"/>
      <c r="N54" s="707"/>
      <c r="O54" s="707"/>
      <c r="P54" s="707"/>
      <c r="Q54" s="707"/>
      <c r="R54" s="713"/>
      <c r="S54" s="372" t="str">
        <f>IF(Summary!$V$90="E","E","")</f>
        <v/>
      </c>
      <c r="T54" s="372" t="str">
        <f>IF(Summary!$W$90="Y","R","")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IF(Summary!$V$108="E","E","")</f>
        <v/>
      </c>
      <c r="J55" s="367" t="str">
        <f>IF(Summary!$W$108="Y","R","")</f>
        <v/>
      </c>
      <c r="L55" s="707" t="str">
        <f>'Council Own'!B150</f>
        <v>&lt;&lt;List Badge 7 Here&gt;&gt;</v>
      </c>
      <c r="M55" s="707"/>
      <c r="N55" s="707"/>
      <c r="O55" s="707"/>
      <c r="P55" s="707"/>
      <c r="Q55" s="707"/>
      <c r="R55" s="713"/>
      <c r="S55" s="372" t="str">
        <f>IF(Summary!$V$91="E","E","")</f>
        <v/>
      </c>
      <c r="T55" s="372" t="str">
        <f>IF(Summary!$W$91="Y","R","")</f>
        <v/>
      </c>
      <c r="U55" s="716"/>
      <c r="W55" s="572"/>
      <c r="X55" s="437"/>
      <c r="Y55" s="437"/>
      <c r="AA55" s="336"/>
      <c r="AB55" s="337"/>
      <c r="AC55" s="338"/>
    </row>
    <row r="56" spans="2:29" ht="12.95" customHeight="1">
      <c r="B56" s="404"/>
      <c r="C56" s="428" t="s">
        <v>1179</v>
      </c>
      <c r="D56" s="408"/>
      <c r="E56" s="408"/>
      <c r="F56" s="408"/>
      <c r="G56" s="408"/>
      <c r="H56" s="433"/>
      <c r="I56" s="370" t="str">
        <f>IF(Summary!$V$109="E","E","")</f>
        <v/>
      </c>
      <c r="J56" s="370" t="str">
        <f>IF(Summary!$W$109="Y","R","")</f>
        <v/>
      </c>
      <c r="L56" s="707" t="str">
        <f>'Council Own'!B174</f>
        <v>&lt;&lt;List Badge 8 Here&gt;&gt;</v>
      </c>
      <c r="M56" s="707"/>
      <c r="N56" s="707"/>
      <c r="O56" s="707"/>
      <c r="P56" s="707"/>
      <c r="Q56" s="707"/>
      <c r="R56" s="713"/>
      <c r="S56" s="372" t="str">
        <f>IF(Summary!$V$92="E","E","")</f>
        <v/>
      </c>
      <c r="T56" s="372" t="str">
        <f>IF(Summary!$W$92="Y","R","")</f>
        <v/>
      </c>
      <c r="U56" s="716"/>
      <c r="W56" s="336"/>
      <c r="X56" s="337"/>
      <c r="Y56" s="338"/>
      <c r="AA56" s="336"/>
      <c r="AB56" s="337"/>
      <c r="AC56" s="338"/>
    </row>
    <row r="57" spans="2:29" ht="12.95" customHeight="1">
      <c r="B57" s="404"/>
      <c r="C57" s="411" t="s">
        <v>1180</v>
      </c>
      <c r="D57" s="412"/>
      <c r="E57" s="412"/>
      <c r="F57" s="412"/>
      <c r="G57" s="412"/>
      <c r="H57" s="413"/>
      <c r="I57" s="370" t="str">
        <f>IF(Summary!$V$110="E","E","")</f>
        <v/>
      </c>
      <c r="J57" s="370" t="str">
        <f>IF(Summary!$W$110="Y","R","")</f>
        <v/>
      </c>
      <c r="L57" s="707" t="str">
        <f>'Council Own'!B198</f>
        <v>&lt;&lt;List Badge 9 Here&gt;&gt;</v>
      </c>
      <c r="M57" s="707"/>
      <c r="N57" s="707"/>
      <c r="O57" s="707"/>
      <c r="P57" s="707"/>
      <c r="Q57" s="707"/>
      <c r="R57" s="713"/>
      <c r="S57" s="372" t="str">
        <f>IF(Summary!$V$93="E","E","")</f>
        <v/>
      </c>
      <c r="T57" s="372" t="str">
        <f>IF(Summary!$W$93="Y","R","")</f>
        <v/>
      </c>
      <c r="U57" s="716"/>
      <c r="W57" s="336"/>
      <c r="X57" s="337"/>
      <c r="Y57" s="338"/>
      <c r="AA57" s="336"/>
      <c r="AB57" s="337"/>
      <c r="AC57" s="338"/>
    </row>
    <row r="58" spans="2:29" ht="12.95" customHeight="1" thickBot="1">
      <c r="B58" s="404"/>
      <c r="C58" s="434" t="s">
        <v>1062</v>
      </c>
      <c r="D58" s="417"/>
      <c r="E58" s="417"/>
      <c r="F58" s="417"/>
      <c r="G58" s="417"/>
      <c r="H58" s="418"/>
      <c r="I58" s="367" t="str">
        <f>IF(Summary!$V$111="E","E","")</f>
        <v/>
      </c>
      <c r="J58" s="367" t="str">
        <f>IF(Summary!$W$111="Y","R","")</f>
        <v/>
      </c>
      <c r="L58" s="707" t="str">
        <f>'Council Own'!B222</f>
        <v>&lt;&lt;List Badge 10 Here&gt;&gt;</v>
      </c>
      <c r="M58" s="707"/>
      <c r="N58" s="707"/>
      <c r="O58" s="707"/>
      <c r="P58" s="707"/>
      <c r="Q58" s="707"/>
      <c r="R58" s="713"/>
      <c r="S58" s="372" t="str">
        <f>IF(Summary!$V$94="E","E","")</f>
        <v/>
      </c>
      <c r="T58" s="372" t="str">
        <f>IF(Summary!$W$94="Y","R","")</f>
        <v/>
      </c>
      <c r="U58" s="716"/>
      <c r="W58" s="336"/>
      <c r="X58" s="337"/>
      <c r="Y58" s="338"/>
      <c r="AA58" s="336"/>
      <c r="AB58" s="337"/>
      <c r="AC58" s="338"/>
    </row>
    <row r="59" spans="2:29" ht="12.95" customHeight="1">
      <c r="B59" s="404"/>
      <c r="C59" s="428" t="s">
        <v>1181</v>
      </c>
      <c r="D59" s="408"/>
      <c r="E59" s="408"/>
      <c r="F59" s="408"/>
      <c r="G59" s="408"/>
      <c r="H59" s="433"/>
      <c r="I59" s="370" t="str">
        <f>IF(Summary!$V$112="E","E","")</f>
        <v/>
      </c>
      <c r="J59" s="370" t="str">
        <f>IF(Summary!$W$112="Y","R","")</f>
        <v/>
      </c>
      <c r="L59" s="709" t="str">
        <f>'Council Own'!B246</f>
        <v>&lt;&lt;List Badge 11 Here&gt;&gt;</v>
      </c>
      <c r="M59" s="709"/>
      <c r="N59" s="709"/>
      <c r="O59" s="709"/>
      <c r="P59" s="709"/>
      <c r="Q59" s="709"/>
      <c r="R59" s="714"/>
      <c r="S59" s="372" t="str">
        <f>IF(Summary!$V$95="E","E","")</f>
        <v/>
      </c>
      <c r="T59" s="372" t="str">
        <f>IF(Summary!$W$95="Y","R","")</f>
        <v/>
      </c>
      <c r="U59" s="716"/>
      <c r="W59" s="336"/>
      <c r="X59" s="337"/>
      <c r="Y59" s="338"/>
      <c r="AA59" s="336"/>
      <c r="AB59" s="337"/>
      <c r="AC59" s="338"/>
    </row>
    <row r="60" spans="2:29" ht="12.95" customHeight="1">
      <c r="B60" s="404"/>
      <c r="C60" s="424" t="s">
        <v>1147</v>
      </c>
      <c r="D60" s="425"/>
      <c r="E60" s="425"/>
      <c r="F60" s="425"/>
      <c r="G60" s="425"/>
      <c r="H60" s="426"/>
      <c r="I60" s="370" t="str">
        <f>IF(Summary!$V$129="E","E","")</f>
        <v/>
      </c>
      <c r="J60" s="370" t="str">
        <f>IF(Summary!$W$129="Y","R","")</f>
        <v/>
      </c>
      <c r="L60" s="707" t="str">
        <f>'Council Own'!B270</f>
        <v>&lt;&lt;List Badge 12 Here&gt;&gt;</v>
      </c>
      <c r="M60" s="707"/>
      <c r="N60" s="707"/>
      <c r="O60" s="707"/>
      <c r="P60" s="707"/>
      <c r="Q60" s="707"/>
      <c r="R60" s="713"/>
      <c r="S60" s="372" t="str">
        <f>IF(Summary!$V$96="E","E","")</f>
        <v/>
      </c>
      <c r="T60" s="372" t="str">
        <f>IF(Summary!$W$96="Y","R","")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IF(Summary!$V$97="E","E","")</f>
        <v/>
      </c>
      <c r="T61" s="372" t="str">
        <f>IF(Summary!$W$97="Y","R","")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IF(Summary!$V$98="E","E","")</f>
        <v/>
      </c>
      <c r="T62" s="372" t="str">
        <f>IF(Summary!$W$98="Y","R","")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IF(Summary!$V$119="E","E","")</f>
        <v/>
      </c>
      <c r="J63" s="363" t="str">
        <f>IF(Summary!$W$119="Y","R","")</f>
        <v/>
      </c>
      <c r="L63" s="707" t="str">
        <f>'Council Own'!B342</f>
        <v>&lt;&lt;List Badge 15 Here&gt;&gt;</v>
      </c>
      <c r="M63" s="707"/>
      <c r="N63" s="707"/>
      <c r="O63" s="707"/>
      <c r="P63" s="707"/>
      <c r="Q63" s="707"/>
      <c r="R63" s="713"/>
      <c r="S63" s="372" t="str">
        <f>IF(Summary!$V$99="E","E","")</f>
        <v/>
      </c>
      <c r="T63" s="372" t="str">
        <f>IF(Summary!$W$99="Y","R","")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IF(Summary!$V$122="E","E","")</f>
        <v/>
      </c>
      <c r="J64" s="365" t="str">
        <f>IF(Summary!$W$122="Y","R","")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IF(Summary!$V$123="E","E","")</f>
        <v/>
      </c>
      <c r="J65" s="365" t="str">
        <f>IF(Summary!$W$123="Y","R","")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IF(Summary!$V$124="E","E","")</f>
        <v/>
      </c>
      <c r="J66" s="365" t="str">
        <f>IF(Summary!$W$124="Y","R","")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IF(Summary!$V$125="E","E","")</f>
        <v/>
      </c>
      <c r="J67" s="365" t="str">
        <f>IF(Summary!$W$125="Y","R","")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IF(Summary!$V$126="E","E","")</f>
        <v/>
      </c>
      <c r="J68" s="365" t="str">
        <f>IF(Summary!$W$126="Y","R","")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IF(Summary!$V$127="E","E","")</f>
        <v/>
      </c>
      <c r="J69" s="365" t="str">
        <f>IF(Summary!$W$127="Y","R","")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IF(Summary!$V$128="E","E","")</f>
        <v/>
      </c>
      <c r="J70" s="365" t="str">
        <f>IF(Summary!$W$128="Y","R","")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IF(Summary!$V$104="E","E","")</f>
        <v/>
      </c>
      <c r="J71" s="365" t="str">
        <f>IF(Summary!$W$104="Y","R","")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IF(Summary!$V$105="E","E","")</f>
        <v/>
      </c>
      <c r="J72" s="365" t="str">
        <f>IF(Summary!$W$105="Y","R","")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z7xvxFzrbZFVC776FKL1BVsgURjMh6F8etxN1pt1sEY+pNiq9cGJ9/1PHlHAuP+N5iuXF/Fq/s8ARe3qVg4OAg==" saltValue="idi0X9PsOJHH+20NyYC2bQ=="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39" priority="13">
      <formula>LEFT($U$1,8)&lt;&gt;"Cadette_"</formula>
    </cfRule>
  </conditionalFormatting>
  <conditionalFormatting sqref="C1">
    <cfRule type="expression" dxfId="238" priority="11">
      <formula>LEFT($U$1,8)&lt;&gt;"Cadette_"</formula>
    </cfRule>
  </conditionalFormatting>
  <conditionalFormatting sqref="L47:L48 W54:W75 AA4:AA75">
    <cfRule type="duplicateValues" dxfId="237" priority="14"/>
  </conditionalFormatting>
  <conditionalFormatting sqref="B64:B72">
    <cfRule type="duplicateValues" dxfId="236" priority="10"/>
  </conditionalFormatting>
  <conditionalFormatting sqref="L49">
    <cfRule type="duplicateValues" dxfId="235" priority="9"/>
  </conditionalFormatting>
  <conditionalFormatting sqref="L50">
    <cfRule type="duplicateValues" dxfId="234" priority="8"/>
  </conditionalFormatting>
  <conditionalFormatting sqref="L51">
    <cfRule type="duplicateValues" dxfId="233" priority="7"/>
  </conditionalFormatting>
  <conditionalFormatting sqref="L52">
    <cfRule type="duplicateValues" dxfId="232" priority="6"/>
  </conditionalFormatting>
  <conditionalFormatting sqref="L65">
    <cfRule type="duplicateValues" dxfId="231" priority="5"/>
  </conditionalFormatting>
  <conditionalFormatting sqref="L66:L75">
    <cfRule type="duplicateValues" dxfId="230" priority="4"/>
  </conditionalFormatting>
  <conditionalFormatting sqref="M1:T1">
    <cfRule type="expression" dxfId="229" priority="2">
      <formula>LEFT($U$1,8)&lt;&gt;"Cadette_"</formula>
    </cfRule>
  </conditionalFormatting>
  <conditionalFormatting sqref="T1:W1">
    <cfRule type="expression" dxfId="228"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47A3-F4D2-4C05-96EC-C0BEB12B1F12}">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Cadette_12</v>
      </c>
      <c r="U1" s="579" t="str">
        <f ca="1">MID(CELL("filename",A1),FIND(IF(ISERROR(FIND("]",CELL("filename",A1))),"$","]"),CELL("filename",A1))+1,256)</f>
        <v>Cadette_12</v>
      </c>
      <c r="V1" s="580"/>
      <c r="W1" s="581" t="str">
        <f ca="1">IF(T1&lt;&gt;"",T1,"")</f>
        <v>Cadette_12</v>
      </c>
    </row>
    <row r="2" spans="2:29" ht="12.95" customHeight="1">
      <c r="T2" s="403"/>
    </row>
    <row r="3" spans="2:29" ht="12.95" customHeight="1" thickBot="1"/>
    <row r="4" spans="2:29" ht="12.95" customHeight="1">
      <c r="B4" s="404"/>
      <c r="C4" s="405" t="s">
        <v>132</v>
      </c>
      <c r="D4" s="361" t="str">
        <f>IF(Badges!$O$10="A","/","")</f>
        <v/>
      </c>
      <c r="E4" s="361" t="str">
        <f>IF(Badges!$O$14="A","/","")</f>
        <v/>
      </c>
      <c r="F4" s="361" t="str">
        <f>IF(Badges!$O$18="A","/","")</f>
        <v/>
      </c>
      <c r="G4" s="361" t="str">
        <f>IF(Badges!$O$22="A","/","")</f>
        <v/>
      </c>
      <c r="H4" s="361" t="str">
        <f>IF(Badges!$O$26="A","/","")</f>
        <v/>
      </c>
      <c r="I4" s="362" t="str">
        <f>IF(Summary!$X$3="E","E","")</f>
        <v/>
      </c>
      <c r="J4" s="362" t="str">
        <f>IF(Summary!$Y$3="Y","R","")</f>
        <v/>
      </c>
      <c r="K4" s="392" t="str">
        <f>IF(COUNT(S5:S7)=3,MAX(S5:S7),"")</f>
        <v/>
      </c>
      <c r="L4" s="406"/>
      <c r="M4" s="407" t="s">
        <v>1151</v>
      </c>
      <c r="N4" s="408"/>
      <c r="O4" s="408"/>
      <c r="P4" s="408"/>
      <c r="Q4" s="408"/>
      <c r="R4" s="409" t="s">
        <v>1189</v>
      </c>
      <c r="S4" s="363" t="str">
        <f>IF(Summary!$X$60="E","E","")</f>
        <v/>
      </c>
      <c r="T4" s="363" t="str">
        <f>IF(Summary!$Y$60="Y","R","")</f>
        <v/>
      </c>
      <c r="U4" s="360"/>
      <c r="W4" s="573" t="str">
        <f>'Fun Patches'!C5</f>
        <v>&lt;LIST PATCH HERE&gt;</v>
      </c>
      <c r="X4" s="362" t="str">
        <f>IF(Summary!$X$132="E","E","")</f>
        <v/>
      </c>
      <c r="Y4" s="362" t="str">
        <f>IF(Summary!$Y$132="Y","R","")</f>
        <v/>
      </c>
      <c r="AA4" s="336"/>
      <c r="AB4" s="337"/>
      <c r="AC4" s="338"/>
    </row>
    <row r="5" spans="2:29" ht="12.95" customHeight="1">
      <c r="B5" s="404"/>
      <c r="C5" s="410" t="s">
        <v>154</v>
      </c>
      <c r="D5" s="364" t="str">
        <f>IF(Badges!$O$33="A","/","")</f>
        <v/>
      </c>
      <c r="E5" s="364" t="str">
        <f>IF(Badges!$O$37="A","/","")</f>
        <v/>
      </c>
      <c r="F5" s="364" t="str">
        <f>IF(Badges!$O$41="A","/","")</f>
        <v/>
      </c>
      <c r="G5" s="364" t="str">
        <f>IF(Badges!$O$45="A","/","")</f>
        <v/>
      </c>
      <c r="H5" s="364" t="str">
        <f>IF(Badges!$O$49="A","/","")</f>
        <v/>
      </c>
      <c r="I5" s="365" t="str">
        <f>IF(Summary!$X$4="E","E","")</f>
        <v/>
      </c>
      <c r="J5" s="365" t="str">
        <f>IF(Summary!$Y$4="Y","R","")</f>
        <v/>
      </c>
      <c r="L5" s="404"/>
      <c r="M5" s="411" t="s">
        <v>1190</v>
      </c>
      <c r="N5" s="412"/>
      <c r="O5" s="412"/>
      <c r="P5" s="412"/>
      <c r="Q5" s="412"/>
      <c r="R5" s="413"/>
      <c r="S5" s="365" t="str">
        <f>IF(Summary!$X$57="E","E","")</f>
        <v/>
      </c>
      <c r="T5" s="365" t="str">
        <f>IF(Summary!$Y$57="Y","R","")</f>
        <v/>
      </c>
      <c r="U5" s="360"/>
      <c r="W5" s="573" t="str">
        <f>'Fun Patches'!C6</f>
        <v>&lt;LIST PATCH HERE&gt;</v>
      </c>
      <c r="X5" s="365" t="str">
        <f>IF(Summary!$X$133="E","E","")</f>
        <v/>
      </c>
      <c r="Y5" s="365" t="str">
        <f>IF(Summary!$Y$133="Y","R","")</f>
        <v/>
      </c>
      <c r="AA5" s="336"/>
      <c r="AB5" s="337"/>
      <c r="AC5" s="338"/>
    </row>
    <row r="6" spans="2:29" ht="12.95" customHeight="1" thickBot="1">
      <c r="B6" s="404"/>
      <c r="C6" s="414" t="s">
        <v>174</v>
      </c>
      <c r="D6" s="366" t="str">
        <f>IF(Badges!$O$56="A","/","")</f>
        <v/>
      </c>
      <c r="E6" s="366" t="str">
        <f>IF(Badges!$O$60="A","/","")</f>
        <v/>
      </c>
      <c r="F6" s="366" t="str">
        <f>IF(Badges!$O$64="A","/","")</f>
        <v/>
      </c>
      <c r="G6" s="366" t="str">
        <f>IF(Badges!$O$68="A","/","")</f>
        <v/>
      </c>
      <c r="H6" s="366" t="str">
        <f>IF(Badges!$O$72="A","/","")</f>
        <v/>
      </c>
      <c r="I6" s="372" t="str">
        <f>IF(Summary!$X$5="E","E","")</f>
        <v/>
      </c>
      <c r="J6" s="372" t="str">
        <f>IF(Summary!$Y$5="Y","R","")</f>
        <v/>
      </c>
      <c r="L6" s="404"/>
      <c r="M6" s="411" t="s">
        <v>1191</v>
      </c>
      <c r="N6" s="412"/>
      <c r="O6" s="412"/>
      <c r="P6" s="412"/>
      <c r="Q6" s="412"/>
      <c r="R6" s="413"/>
      <c r="S6" s="365" t="str">
        <f>IF(Summary!$X$58="E","E","")</f>
        <v/>
      </c>
      <c r="T6" s="365" t="str">
        <f>IF(Summary!$Y$58="Y","R","")</f>
        <v/>
      </c>
      <c r="U6" s="360"/>
      <c r="W6" s="573" t="str">
        <f>'Fun Patches'!C7</f>
        <v>&lt;LIST PATCH HERE&gt;</v>
      </c>
      <c r="X6" s="365" t="str">
        <f>IF(Summary!$X$134="E","E","")</f>
        <v/>
      </c>
      <c r="Y6" s="365" t="str">
        <f>IF(Summary!$Y$134="Y","R","")</f>
        <v/>
      </c>
      <c r="AA6" s="336"/>
      <c r="AB6" s="337"/>
      <c r="AC6" s="338"/>
    </row>
    <row r="7" spans="2:29" ht="12.95" customHeight="1" thickBot="1">
      <c r="B7" s="404"/>
      <c r="C7" s="415" t="s">
        <v>195</v>
      </c>
      <c r="D7" s="368" t="str">
        <f>IF(Badges!$O$79="A","/","")</f>
        <v/>
      </c>
      <c r="E7" s="368" t="str">
        <f>IF(Badges!$O$83="A","/","")</f>
        <v/>
      </c>
      <c r="F7" s="368" t="str">
        <f>IF(Badges!$O$87="A","/","")</f>
        <v/>
      </c>
      <c r="G7" s="368" t="str">
        <f>IF(Badges!$O$91="A","/","")</f>
        <v/>
      </c>
      <c r="H7" s="368" t="str">
        <f>IF(Badges!$O$95="A","/","")</f>
        <v/>
      </c>
      <c r="I7" s="362" t="str">
        <f>IF(Summary!$X$6="E","E","")</f>
        <v/>
      </c>
      <c r="J7" s="362" t="str">
        <f>IF(Summary!$Y$6="Y","R","")</f>
        <v/>
      </c>
      <c r="L7" s="404"/>
      <c r="M7" s="416" t="s">
        <v>1192</v>
      </c>
      <c r="N7" s="417"/>
      <c r="O7" s="417"/>
      <c r="P7" s="417"/>
      <c r="Q7" s="417"/>
      <c r="R7" s="418"/>
      <c r="S7" s="367" t="str">
        <f>IF(Summary!$X$59="E","E","")</f>
        <v/>
      </c>
      <c r="T7" s="367" t="str">
        <f>IF(Summary!$Y$59="Y","R","")</f>
        <v/>
      </c>
      <c r="U7" s="360" t="str">
        <f>IF(COUNTIF(S5:S7,"E")=3,"C"," ")</f>
        <v xml:space="preserve"> </v>
      </c>
      <c r="W7" s="573" t="str">
        <f>'Fun Patches'!C8</f>
        <v>&lt;LIST PATCH HERE&gt;</v>
      </c>
      <c r="X7" s="365" t="str">
        <f>IF(Summary!$X$135="E","E","")</f>
        <v/>
      </c>
      <c r="Y7" s="365" t="str">
        <f>IF(Summary!$Y$135="Y","R","")</f>
        <v/>
      </c>
      <c r="AA7" s="336"/>
      <c r="AB7" s="337"/>
      <c r="AC7" s="338"/>
    </row>
    <row r="8" spans="2:29" ht="12.95" customHeight="1" thickBot="1">
      <c r="B8" s="404"/>
      <c r="C8" s="419" t="s">
        <v>237</v>
      </c>
      <c r="D8" s="366" t="str">
        <f>IF(Badges!$O$125="A","/","")</f>
        <v/>
      </c>
      <c r="E8" s="366" t="str">
        <f>IF(Badges!$O$129="A","/","")</f>
        <v/>
      </c>
      <c r="F8" s="366" t="str">
        <f>IF(Badges!$O$133="A","/","")</f>
        <v/>
      </c>
      <c r="G8" s="366" t="str">
        <f>IF(Badges!$O$137="A","/","")</f>
        <v/>
      </c>
      <c r="H8" s="366" t="str">
        <f>IF(Badges!$O$141="A","/","")</f>
        <v/>
      </c>
      <c r="I8" s="507" t="str">
        <f>IF(Summary!$X$8="E","E","")</f>
        <v/>
      </c>
      <c r="J8" s="508" t="str">
        <f>IF(Summary!$Y$8="Y","R","")</f>
        <v/>
      </c>
      <c r="K8" s="392" t="str">
        <f>IF(COUNT(S9:S11)=3,MAX(S9:S11),"")</f>
        <v/>
      </c>
      <c r="L8" s="406"/>
      <c r="M8" s="420" t="s">
        <v>1153</v>
      </c>
      <c r="N8" s="421"/>
      <c r="O8" s="421"/>
      <c r="P8" s="421"/>
      <c r="Q8" s="421"/>
      <c r="R8" s="422" t="s">
        <v>1189</v>
      </c>
      <c r="S8" s="363" t="str">
        <f>IF(Summary!$X$65="E","E","")</f>
        <v/>
      </c>
      <c r="T8" s="363" t="str">
        <f>IF(Summary!$Y$65="Y","R","")</f>
        <v/>
      </c>
      <c r="U8" s="360"/>
      <c r="W8" s="573" t="str">
        <f>'Fun Patches'!C9</f>
        <v>&lt;LIST PATCH HERE&gt;</v>
      </c>
      <c r="X8" s="365" t="str">
        <f>IF(Summary!$X$136="E","E","")</f>
        <v/>
      </c>
      <c r="Y8" s="365" t="str">
        <f>IF(Summary!$Y$136="Y","R","")</f>
        <v/>
      </c>
      <c r="AA8" s="336"/>
      <c r="AB8" s="337"/>
      <c r="AC8" s="338"/>
    </row>
    <row r="9" spans="2:29" ht="12.95" customHeight="1">
      <c r="B9" s="404"/>
      <c r="C9" s="405" t="s">
        <v>281</v>
      </c>
      <c r="D9" s="368" t="str">
        <f>IF(Badges!$O$184="A","/","")</f>
        <v/>
      </c>
      <c r="E9" s="368" t="str">
        <f>IF(Badges!$O$188="A","/","")</f>
        <v/>
      </c>
      <c r="F9" s="368" t="str">
        <f>IF(Badges!$O$192="A","/","")</f>
        <v/>
      </c>
      <c r="G9" s="368" t="str">
        <f>IF(Badges!$O$196="A","/","")</f>
        <v/>
      </c>
      <c r="H9" s="368" t="str">
        <f>IF(Badges!$G$200="A","/","")</f>
        <v/>
      </c>
      <c r="I9" s="362" t="str">
        <f>IF(Summary!$X$11="E","E","")</f>
        <v/>
      </c>
      <c r="J9" s="362" t="str">
        <f>IF(Summary!$Y$11="Y","R","")</f>
        <v/>
      </c>
      <c r="L9" s="404"/>
      <c r="M9" s="411" t="s">
        <v>959</v>
      </c>
      <c r="N9" s="412"/>
      <c r="O9" s="412"/>
      <c r="P9" s="412"/>
      <c r="Q9" s="412"/>
      <c r="R9" s="413"/>
      <c r="S9" s="365" t="str">
        <f>IF(Summary!$X$62="E","E","")</f>
        <v/>
      </c>
      <c r="T9" s="365" t="str">
        <f>IF(Summary!$Y$62="Y","R","")</f>
        <v/>
      </c>
      <c r="U9" s="360"/>
      <c r="W9" s="573" t="str">
        <f>'Fun Patches'!C10</f>
        <v>&lt;LIST PATCH HERE&gt;</v>
      </c>
      <c r="X9" s="365" t="str">
        <f>IF(Summary!$X$137="E","E","")</f>
        <v/>
      </c>
      <c r="Y9" s="365" t="str">
        <f>IF(Summary!$Y$137="Y","R","")</f>
        <v/>
      </c>
      <c r="AA9" s="336"/>
      <c r="AB9" s="337"/>
      <c r="AC9" s="338"/>
    </row>
    <row r="10" spans="2:29" ht="12.95" customHeight="1">
      <c r="B10" s="404"/>
      <c r="C10" s="410" t="s">
        <v>323</v>
      </c>
      <c r="D10" s="369" t="str">
        <f>IF(Badges!$O$230="A","/","")</f>
        <v/>
      </c>
      <c r="E10" s="369" t="str">
        <f>IF(Badges!$O$234="A","/","")</f>
        <v/>
      </c>
      <c r="F10" s="369" t="str">
        <f>IF(Badges!$O$238="A","/","")</f>
        <v/>
      </c>
      <c r="G10" s="369" t="str">
        <f>IF(Badges!$O$242="A","/","")</f>
        <v/>
      </c>
      <c r="H10" s="369" t="str">
        <f>IF(Badges!$G$246="A","/","")</f>
        <v/>
      </c>
      <c r="I10" s="365" t="str">
        <f>IF(Summary!$X$13="E","E","")</f>
        <v/>
      </c>
      <c r="J10" s="365" t="str">
        <f>IF(Summary!$Y$13="Y","R","")</f>
        <v/>
      </c>
      <c r="L10" s="404"/>
      <c r="M10" s="411" t="s">
        <v>964</v>
      </c>
      <c r="N10" s="412"/>
      <c r="O10" s="412"/>
      <c r="P10" s="412"/>
      <c r="Q10" s="412"/>
      <c r="R10" s="413"/>
      <c r="S10" s="365" t="str">
        <f>IF(Summary!$X$63="E","E","")</f>
        <v/>
      </c>
      <c r="T10" s="365" t="str">
        <f>IF(Summary!$Y$63="Y","R","")</f>
        <v/>
      </c>
      <c r="U10" s="360"/>
      <c r="W10" s="573" t="str">
        <f>'Fun Patches'!C11</f>
        <v>&lt;LIST PATCH HERE&gt;</v>
      </c>
      <c r="X10" s="365" t="str">
        <f>IF(Summary!$X$138="E","E","")</f>
        <v/>
      </c>
      <c r="Y10" s="365" t="str">
        <f>IF(Summary!$Y$138="Y","R","")</f>
        <v/>
      </c>
      <c r="AA10" s="336"/>
      <c r="AB10" s="337"/>
      <c r="AC10" s="338"/>
    </row>
    <row r="11" spans="2:29" ht="12.95" customHeight="1" thickBot="1">
      <c r="B11" s="404"/>
      <c r="C11" s="410" t="s">
        <v>343</v>
      </c>
      <c r="D11" s="366" t="str">
        <f>IF(Badges!$O$253="A","/","")</f>
        <v/>
      </c>
      <c r="E11" s="366" t="str">
        <f>IF(Badges!$O$257="A","/","")</f>
        <v/>
      </c>
      <c r="F11" s="366" t="str">
        <f>IF(Badges!$O$261="A","/","")</f>
        <v/>
      </c>
      <c r="G11" s="366" t="str">
        <f>IF(Badges!$O$265="A","/","")</f>
        <v/>
      </c>
      <c r="H11" s="366" t="str">
        <f>IF(Badges!$O$269="A","/","")</f>
        <v/>
      </c>
      <c r="I11" s="372" t="str">
        <f>IF(Summary!$X$14="E","E","")</f>
        <v/>
      </c>
      <c r="J11" s="372" t="str">
        <f>IF(Summary!$Y$14="Y","R","")</f>
        <v/>
      </c>
      <c r="L11" s="404"/>
      <c r="M11" s="416" t="s">
        <v>970</v>
      </c>
      <c r="N11" s="417"/>
      <c r="O11" s="417"/>
      <c r="P11" s="417"/>
      <c r="Q11" s="417"/>
      <c r="R11" s="418"/>
      <c r="S11" s="367" t="str">
        <f>IF(Summary!$X$64="E","E","")</f>
        <v/>
      </c>
      <c r="T11" s="367" t="str">
        <f>IF(Summary!$Y$64="Y","R","")</f>
        <v/>
      </c>
      <c r="U11" s="360" t="str">
        <f>IF(COUNTIF(S9:S11,"E")=3,"C"," ")</f>
        <v xml:space="preserve"> </v>
      </c>
      <c r="W11" s="573" t="str">
        <f>'Fun Patches'!C12</f>
        <v>&lt;LIST PATCH HERE&gt;</v>
      </c>
      <c r="X11" s="365" t="str">
        <f>IF(Summary!$X$139="E","E","")</f>
        <v/>
      </c>
      <c r="Y11" s="365" t="str">
        <f>IF(Summary!$Y$139="Y","R","")</f>
        <v/>
      </c>
      <c r="AA11" s="336"/>
      <c r="AB11" s="337"/>
      <c r="AC11" s="338"/>
    </row>
    <row r="12" spans="2:29" ht="12.95" customHeight="1">
      <c r="B12" s="404"/>
      <c r="C12" s="415" t="s">
        <v>364</v>
      </c>
      <c r="D12" s="368" t="str">
        <f>IF(Badges!$O$276="A","/","")</f>
        <v/>
      </c>
      <c r="E12" s="368" t="str">
        <f>IF(Badges!$O$280="A","/","")</f>
        <v/>
      </c>
      <c r="F12" s="368" t="str">
        <f>IF(Badges!$O$284="A","/","")</f>
        <v/>
      </c>
      <c r="G12" s="368" t="str">
        <f>IF(Badges!$O$288="A","/","")</f>
        <v/>
      </c>
      <c r="H12" s="368" t="str">
        <f>IF(Badges!$O$292="A","/","")</f>
        <v/>
      </c>
      <c r="I12" s="362" t="str">
        <f>IF(Summary!$X$15="E","E","")</f>
        <v/>
      </c>
      <c r="J12" s="362" t="str">
        <f>IF(Summary!$Y$15="Y","R","")</f>
        <v/>
      </c>
      <c r="K12" s="392" t="str">
        <f>IF(COUNT(S13:S15)=3,MAX(S13:S15),"")</f>
        <v/>
      </c>
      <c r="L12" s="406"/>
      <c r="M12" s="420" t="s">
        <v>1154</v>
      </c>
      <c r="N12" s="421"/>
      <c r="O12" s="421"/>
      <c r="P12" s="421"/>
      <c r="Q12" s="421"/>
      <c r="R12" s="422" t="s">
        <v>1189</v>
      </c>
      <c r="S12" s="363" t="str">
        <f>IF(Summary!$X$70="E","E","")</f>
        <v/>
      </c>
      <c r="T12" s="363" t="str">
        <f>IF(Summary!$Y$70="Y","R","")</f>
        <v/>
      </c>
      <c r="U12" s="360"/>
      <c r="W12" s="573" t="str">
        <f>'Fun Patches'!C13</f>
        <v>&lt;LIST PATCH HERE&gt;</v>
      </c>
      <c r="X12" s="365" t="str">
        <f>IF(Summary!$X$140="E","E","")</f>
        <v/>
      </c>
      <c r="Y12" s="365" t="str">
        <f>IF(Summary!$Y$140="Y","R","")</f>
        <v/>
      </c>
      <c r="AA12" s="336"/>
      <c r="AB12" s="337"/>
      <c r="AC12" s="338"/>
    </row>
    <row r="13" spans="2:29" ht="12.95" customHeight="1" thickBot="1">
      <c r="B13" s="404"/>
      <c r="C13" s="419" t="s">
        <v>385</v>
      </c>
      <c r="D13" s="366" t="str">
        <f>IF(Badges!$O$299="A","/","")</f>
        <v/>
      </c>
      <c r="E13" s="366" t="str">
        <f>IF(Badges!$O$303="A","/","")</f>
        <v/>
      </c>
      <c r="F13" s="366" t="str">
        <f>IF(Badges!$O$307="A","/","")</f>
        <v/>
      </c>
      <c r="G13" s="366" t="str">
        <f>IF(Badges!$O$311="A","/","")</f>
        <v/>
      </c>
      <c r="H13" s="366" t="str">
        <f>IF(Badges!$O$315="A","/","")</f>
        <v/>
      </c>
      <c r="I13" s="372" t="str">
        <f>IF(Summary!$X$16="E","E","")</f>
        <v/>
      </c>
      <c r="J13" s="372" t="str">
        <f>IF(Summary!$Y$16="Y","R","")</f>
        <v/>
      </c>
      <c r="L13" s="404"/>
      <c r="M13" s="411" t="s">
        <v>986</v>
      </c>
      <c r="N13" s="412"/>
      <c r="O13" s="412"/>
      <c r="P13" s="412"/>
      <c r="Q13" s="412"/>
      <c r="R13" s="413"/>
      <c r="S13" s="365" t="str">
        <f>IF(Summary!$X$67="E","E","")</f>
        <v/>
      </c>
      <c r="T13" s="365" t="str">
        <f>IF(Summary!$Y$67="Y","R","")</f>
        <v/>
      </c>
      <c r="U13" s="360"/>
      <c r="W13" s="573" t="str">
        <f>'Fun Patches'!C14</f>
        <v>&lt;LIST PATCH HERE&gt;</v>
      </c>
      <c r="X13" s="365" t="str">
        <f>IF(Summary!$X$141="E","E","")</f>
        <v/>
      </c>
      <c r="Y13" s="365" t="str">
        <f>IF(Summary!$Y$141="Y","R","")</f>
        <v/>
      </c>
      <c r="AA13" s="336"/>
      <c r="AB13" s="337"/>
      <c r="AC13" s="338"/>
    </row>
    <row r="14" spans="2:29" ht="12.95" customHeight="1">
      <c r="B14" s="404"/>
      <c r="C14" s="410" t="s">
        <v>406</v>
      </c>
      <c r="D14" s="368" t="str">
        <f>IF(Badges!$O$322="A","/","")</f>
        <v/>
      </c>
      <c r="E14" s="368" t="str">
        <f>IF(Badges!$O$326="A","/","")</f>
        <v/>
      </c>
      <c r="F14" s="368" t="str">
        <f>IF(Badges!$O$330="A","/","")</f>
        <v/>
      </c>
      <c r="G14" s="368" t="str">
        <f>IF(Badges!$O$334="A","/","")</f>
        <v/>
      </c>
      <c r="H14" s="368" t="str">
        <f>IF(Badges!$O$338="A","/","")</f>
        <v/>
      </c>
      <c r="I14" s="362" t="str">
        <f>IF(Summary!$X$17="E","E","")</f>
        <v/>
      </c>
      <c r="J14" s="362" t="str">
        <f>IF(Summary!$Y$17="Y","R","")</f>
        <v/>
      </c>
      <c r="L14" s="404"/>
      <c r="M14" s="411" t="s">
        <v>987</v>
      </c>
      <c r="N14" s="412"/>
      <c r="O14" s="412"/>
      <c r="P14" s="412"/>
      <c r="Q14" s="412"/>
      <c r="R14" s="413"/>
      <c r="S14" s="365" t="str">
        <f>IF(Summary!$X$68="E","E","")</f>
        <v/>
      </c>
      <c r="T14" s="365" t="str">
        <f>IF(Summary!$Y$68="Y","R","")</f>
        <v/>
      </c>
      <c r="U14" s="360"/>
      <c r="W14" s="573" t="str">
        <f>'Fun Patches'!C15</f>
        <v>&lt;LIST PATCH HERE&gt;</v>
      </c>
      <c r="X14" s="365" t="str">
        <f>IF(Summary!$X$142="E","E","")</f>
        <v/>
      </c>
      <c r="Y14" s="365" t="str">
        <f>IF(Summary!$Y$142="Y","R","")</f>
        <v/>
      </c>
      <c r="AA14" s="336"/>
      <c r="AB14" s="337"/>
      <c r="AC14" s="338"/>
    </row>
    <row r="15" spans="2:29" ht="12.95" customHeight="1" thickBot="1">
      <c r="B15" s="404"/>
      <c r="C15" s="410" t="s">
        <v>427</v>
      </c>
      <c r="D15" s="369" t="str">
        <f>IF(Badges!$O$345="A","/","")</f>
        <v/>
      </c>
      <c r="E15" s="369" t="str">
        <f>IF(Badges!$O$349="A","/","")</f>
        <v/>
      </c>
      <c r="F15" s="369" t="str">
        <f>IF(Badges!$O$353="A","/","")</f>
        <v/>
      </c>
      <c r="G15" s="369" t="str">
        <f>IF(Badges!$O$357="A","/","")</f>
        <v/>
      </c>
      <c r="H15" s="369" t="str">
        <f>IF(Badges!$O$361="A","/","")</f>
        <v/>
      </c>
      <c r="I15" s="365" t="str">
        <f>IF(Summary!$X$18="E","E","")</f>
        <v/>
      </c>
      <c r="J15" s="365" t="str">
        <f>IF(Summary!$Y$18="Y","R","")</f>
        <v/>
      </c>
      <c r="L15" s="404"/>
      <c r="M15" s="416" t="s">
        <v>988</v>
      </c>
      <c r="N15" s="417"/>
      <c r="O15" s="417"/>
      <c r="P15" s="417"/>
      <c r="Q15" s="417"/>
      <c r="R15" s="418"/>
      <c r="S15" s="367" t="str">
        <f>IF(Summary!$X$69="E","E","")</f>
        <v/>
      </c>
      <c r="T15" s="367" t="str">
        <f>IF(Summary!$Y$69="Y","R","")</f>
        <v/>
      </c>
      <c r="U15" s="360" t="str">
        <f>IF(COUNTIF(S13:S15,"E")=3,"C"," ")</f>
        <v xml:space="preserve"> </v>
      </c>
      <c r="W15" s="573" t="str">
        <f>'Fun Patches'!C16</f>
        <v>&lt;LIST PATCH HERE&gt;</v>
      </c>
      <c r="X15" s="365" t="str">
        <f>IF(Summary!$X$143="E","E","")</f>
        <v/>
      </c>
      <c r="Y15" s="365" t="str">
        <f>IF(Summary!$Y$143="Y","R","")</f>
        <v/>
      </c>
      <c r="AA15" s="336"/>
      <c r="AB15" s="337"/>
      <c r="AC15" s="338"/>
    </row>
    <row r="16" spans="2:29" ht="12.95" customHeight="1" thickBot="1">
      <c r="B16" s="404"/>
      <c r="C16" s="410" t="s">
        <v>469</v>
      </c>
      <c r="D16" s="366" t="str">
        <f>IF(Badges!$O$391="A","/","")</f>
        <v/>
      </c>
      <c r="E16" s="366" t="str">
        <f>IF(Badges!$O$395="A","/","")</f>
        <v/>
      </c>
      <c r="F16" s="366" t="str">
        <f>IF(Badges!$O$399="A","/","")</f>
        <v/>
      </c>
      <c r="G16" s="366" t="str">
        <f>IF(Badges!$O$403="A","/","")</f>
        <v/>
      </c>
      <c r="H16" s="366" t="str">
        <f>IF(Badges!$O$407="A","/","")</f>
        <v/>
      </c>
      <c r="I16" s="372" t="str">
        <f>IF(Summary!$X$20="E","E","")</f>
        <v/>
      </c>
      <c r="J16" s="372" t="str">
        <f>IF(Summary!$Y$20="Y","R","")</f>
        <v/>
      </c>
      <c r="K16" s="392" t="str">
        <f>IF(COUNT(S17:S20)=4,MAX(S17:S20),"")</f>
        <v/>
      </c>
      <c r="L16" s="406"/>
      <c r="M16" s="420" t="s">
        <v>1155</v>
      </c>
      <c r="N16" s="421"/>
      <c r="O16" s="421"/>
      <c r="P16" s="421"/>
      <c r="Q16" s="421"/>
      <c r="R16" s="422" t="s">
        <v>1189</v>
      </c>
      <c r="S16" s="363" t="str">
        <f>IF(Summary!$X$73="E","E","")</f>
        <v/>
      </c>
      <c r="T16" s="363" t="str">
        <f>IF(Summary!$Y$73="Y","R","")</f>
        <v/>
      </c>
      <c r="U16" s="360"/>
      <c r="W16" s="573" t="str">
        <f>'Fun Patches'!C17</f>
        <v>&lt;LIST PATCH HERE&gt;</v>
      </c>
      <c r="X16" s="365" t="str">
        <f>IF(Summary!$X$144="E","E","")</f>
        <v/>
      </c>
      <c r="Y16" s="365" t="str">
        <f>IF(Summary!$Y$144="Y","R","")</f>
        <v/>
      </c>
      <c r="AA16" s="336"/>
      <c r="AB16" s="337"/>
      <c r="AC16" s="338"/>
    </row>
    <row r="17" spans="2:29" ht="12.95" customHeight="1">
      <c r="B17" s="404"/>
      <c r="C17" s="415" t="s">
        <v>490</v>
      </c>
      <c r="D17" s="368" t="str">
        <f>IF(Badges!$O$414="A","/","")</f>
        <v/>
      </c>
      <c r="E17" s="368" t="str">
        <f>IF(Badges!$O$418="A","/","")</f>
        <v/>
      </c>
      <c r="F17" s="368" t="str">
        <f>IF(Badges!$O$422="A","/","")</f>
        <v/>
      </c>
      <c r="G17" s="368" t="str">
        <f>IF(Badges!$O$426="A","/","")</f>
        <v/>
      </c>
      <c r="H17" s="368" t="str">
        <f>IF(Badges!$O$430="A","/","")</f>
        <v/>
      </c>
      <c r="I17" s="362" t="str">
        <f>IF(Summary!$X$21="E","E","")</f>
        <v/>
      </c>
      <c r="J17" s="362" t="str">
        <f>IF(Summary!$Y$21="Y","R","")</f>
        <v/>
      </c>
      <c r="L17" s="404"/>
      <c r="M17" s="423" t="s">
        <v>1156</v>
      </c>
      <c r="N17" s="369" t="str">
        <f>IF(Badges!$O$542="A","/","")</f>
        <v/>
      </c>
      <c r="O17" s="369" t="str">
        <f>IF(Badges!$O$546="A","/","")</f>
        <v/>
      </c>
      <c r="P17" s="369" t="str">
        <f>IF(Badges!$O$550="A","/","")</f>
        <v/>
      </c>
      <c r="Q17" s="369" t="str">
        <f>IF(Badges!$O$554="A","/","")</f>
        <v/>
      </c>
      <c r="R17" s="369" t="str">
        <f>IF(Badges!$O$558="A","/","")</f>
        <v/>
      </c>
      <c r="S17" s="365" t="str">
        <f>IF(Summary!$X$27="E","E","")</f>
        <v/>
      </c>
      <c r="T17" s="365" t="str">
        <f>IF(Summary!$Y$27="Y","R","")</f>
        <v/>
      </c>
      <c r="U17" s="360"/>
      <c r="W17" s="573" t="str">
        <f>'Fun Patches'!C18</f>
        <v>&lt;LIST PATCH HERE&gt;</v>
      </c>
      <c r="X17" s="365" t="str">
        <f>IF(Summary!$X$145="E","E","")</f>
        <v/>
      </c>
      <c r="Y17" s="365" t="str">
        <f>IF(Summary!$Y$145="Y","R","")</f>
        <v/>
      </c>
      <c r="AA17" s="336"/>
      <c r="AB17" s="337"/>
      <c r="AC17" s="338"/>
    </row>
    <row r="18" spans="2:29" ht="12.95" customHeight="1" thickBot="1">
      <c r="B18" s="404"/>
      <c r="C18" s="419" t="s">
        <v>510</v>
      </c>
      <c r="D18" s="366" t="str">
        <f>IF(Badges!$O$437="A","/","")</f>
        <v/>
      </c>
      <c r="E18" s="366" t="str">
        <f>IF(Badges!$O$441="A","/","")</f>
        <v/>
      </c>
      <c r="F18" s="366" t="str">
        <f>IF(Badges!$O$445="A","/","")</f>
        <v/>
      </c>
      <c r="G18" s="366" t="str">
        <f>IF(Badges!$O$449="A","/","")</f>
        <v/>
      </c>
      <c r="H18" s="366" t="str">
        <f>IF(Badges!$O$453="A","/","")</f>
        <v/>
      </c>
      <c r="I18" s="372" t="str">
        <f>IF(Summary!$X$22="E","E","")</f>
        <v/>
      </c>
      <c r="J18" s="372" t="str">
        <f>IF(Summary!$Y$22="Y","R","")</f>
        <v/>
      </c>
      <c r="L18" s="404"/>
      <c r="M18" s="423" t="s">
        <v>1157</v>
      </c>
      <c r="N18" s="369" t="str">
        <f>IF(Badges!$O$815="A","/","")</f>
        <v/>
      </c>
      <c r="O18" s="369" t="str">
        <f>IF(Badges!$O$819="A","/","")</f>
        <v/>
      </c>
      <c r="P18" s="369" t="str">
        <f>IF(Badges!$O$823="A","/","")</f>
        <v/>
      </c>
      <c r="Q18" s="369" t="str">
        <f>IF(Badges!$O$827="A","/","")</f>
        <v/>
      </c>
      <c r="R18" s="369" t="str">
        <f>IF(Badges!$O$831="A","/","")</f>
        <v/>
      </c>
      <c r="S18" s="365" t="str">
        <f>IF(Summary!$X$40="E","E","")</f>
        <v/>
      </c>
      <c r="T18" s="365" t="str">
        <f>IF(Summary!$Y$40="Y","R","")</f>
        <v/>
      </c>
      <c r="U18" s="360"/>
      <c r="W18" s="573" t="str">
        <f>'Fun Patches'!C19</f>
        <v>&lt;LIST PATCH HERE&gt;</v>
      </c>
      <c r="X18" s="365" t="str">
        <f>IF(Summary!$X$146="E","E","")</f>
        <v/>
      </c>
      <c r="Y18" s="365" t="str">
        <f>IF(Summary!$Y$146="Y","R","")</f>
        <v/>
      </c>
      <c r="AA18" s="336"/>
      <c r="AB18" s="337"/>
      <c r="AC18" s="338"/>
    </row>
    <row r="19" spans="2:29" ht="12.95" customHeight="1">
      <c r="B19" s="404"/>
      <c r="C19" s="410" t="s">
        <v>531</v>
      </c>
      <c r="D19" s="368" t="str">
        <f>IF(Badges!$O$460="A","/","")</f>
        <v/>
      </c>
      <c r="E19" s="368" t="str">
        <f>IF(Badges!$O$464="A","/","")</f>
        <v/>
      </c>
      <c r="F19" s="368" t="str">
        <f>IF(Badges!$O$468="A","/","")</f>
        <v/>
      </c>
      <c r="G19" s="368" t="str">
        <f>IF(Badges!$O$472="A","/","")</f>
        <v/>
      </c>
      <c r="H19" s="368" t="str">
        <f>IF(Badges!$O$476="A","/","")</f>
        <v/>
      </c>
      <c r="I19" s="362" t="str">
        <f>IF(Summary!$X$23="E","E","")</f>
        <v/>
      </c>
      <c r="J19" s="362" t="str">
        <f>IF(Summary!$Y$23="Y","R","")</f>
        <v/>
      </c>
      <c r="L19" s="404"/>
      <c r="M19" s="411" t="s">
        <v>1158</v>
      </c>
      <c r="N19" s="369" t="str">
        <f>IF(Badges!$O$588="A","/","")</f>
        <v/>
      </c>
      <c r="O19" s="369" t="str">
        <f>IF(Badges!$O$592="A","/","")</f>
        <v/>
      </c>
      <c r="P19" s="369" t="str">
        <f>IF(Badges!$O$596="A","/","")</f>
        <v/>
      </c>
      <c r="Q19" s="369" t="str">
        <f>IF(Badges!$O$600="A","/","")</f>
        <v/>
      </c>
      <c r="R19" s="369" t="str">
        <f>IF(Badges!$O$604="A","/","")</f>
        <v/>
      </c>
      <c r="S19" s="365" t="str">
        <f>IF(Summary!$X$29="E","E","")</f>
        <v/>
      </c>
      <c r="T19" s="365" t="str">
        <f>IF(Summary!$Y$29="Y","R","")</f>
        <v/>
      </c>
      <c r="U19" s="360"/>
      <c r="W19" s="573" t="str">
        <f>'Fun Patches'!C20</f>
        <v>&lt;LIST PATCH HERE&gt;</v>
      </c>
      <c r="X19" s="365" t="str">
        <f>IF(Summary!$X$147="E","E","")</f>
        <v/>
      </c>
      <c r="Y19" s="365" t="str">
        <f>IF(Summary!$Y$147="Y","R","")</f>
        <v/>
      </c>
      <c r="AA19" s="336"/>
      <c r="AB19" s="337"/>
      <c r="AC19" s="338"/>
    </row>
    <row r="20" spans="2:29" ht="12.95" customHeight="1" thickBot="1">
      <c r="B20" s="404"/>
      <c r="C20" s="410" t="s">
        <v>563</v>
      </c>
      <c r="D20" s="369" t="str">
        <f>IF(Badges!$O$496="A","/","")</f>
        <v/>
      </c>
      <c r="E20" s="369" t="str">
        <f>IF(Badges!$O$500="A","/","")</f>
        <v/>
      </c>
      <c r="F20" s="369" t="str">
        <f>IF(Badges!$O$504="A","/","")</f>
        <v/>
      </c>
      <c r="G20" s="369" t="str">
        <f>IF(Badges!$O$508="A","/","")</f>
        <v/>
      </c>
      <c r="H20" s="369" t="str">
        <f>IF(Badges!$O$512="A","/","")</f>
        <v/>
      </c>
      <c r="I20" s="365" t="str">
        <f>IF(Summary!$X$25="E","E","")</f>
        <v/>
      </c>
      <c r="J20" s="365" t="str">
        <f>IF(Summary!$Y$25="Y","R","")</f>
        <v/>
      </c>
      <c r="L20" s="404"/>
      <c r="M20" s="416" t="s">
        <v>1159</v>
      </c>
      <c r="N20" s="417"/>
      <c r="O20" s="417"/>
      <c r="P20" s="417"/>
      <c r="Q20" s="417"/>
      <c r="R20" s="418"/>
      <c r="S20" s="367" t="str">
        <f>IF(Summary!$X$72="E","E","")</f>
        <v/>
      </c>
      <c r="T20" s="367" t="str">
        <f>IF(Summary!$Y$72="Y","R","")</f>
        <v/>
      </c>
      <c r="U20" s="360" t="str">
        <f>IF(COUNTIF(S17:S20,"E")=4,"C"," ")</f>
        <v xml:space="preserve"> </v>
      </c>
      <c r="W20" s="573" t="str">
        <f>'Fun Patches'!C21</f>
        <v>&lt;LIST PATCH HERE&gt;</v>
      </c>
      <c r="X20" s="365" t="str">
        <f>IF(Summary!$X$148="E","E","")</f>
        <v/>
      </c>
      <c r="Y20" s="365" t="str">
        <f>IF(Summary!$Y$148="Y","R","")</f>
        <v/>
      </c>
      <c r="AA20" s="336"/>
      <c r="AB20" s="337"/>
      <c r="AC20" s="338"/>
    </row>
    <row r="21" spans="2:29" ht="12.95" customHeight="1" thickBot="1">
      <c r="B21" s="404"/>
      <c r="C21" s="410" t="s">
        <v>584</v>
      </c>
      <c r="D21" s="366" t="str">
        <f>IF(Badges!$O$519="A","/","")</f>
        <v/>
      </c>
      <c r="E21" s="366" t="str">
        <f>IF(Badges!$O$523="A","/","")</f>
        <v/>
      </c>
      <c r="F21" s="366" t="str">
        <f>IF(Badges!$O$527="A","/","")</f>
        <v/>
      </c>
      <c r="G21" s="366" t="str">
        <f>IF(Badges!$O$531="A","/","")</f>
        <v/>
      </c>
      <c r="H21" s="366" t="str">
        <f>IF(Badges!$O$535="A","/","")</f>
        <v/>
      </c>
      <c r="I21" s="372" t="str">
        <f>IF(Summary!$X$26="E","E","")</f>
        <v/>
      </c>
      <c r="J21" s="372" t="str">
        <f>IF(Summary!$Y$26="Y","R","")</f>
        <v/>
      </c>
      <c r="K21" s="392" t="str">
        <f>IF(COUNT(S22:S23)=2,MAX(S22:S23),"")</f>
        <v/>
      </c>
      <c r="L21" s="406"/>
      <c r="M21" s="420" t="s">
        <v>995</v>
      </c>
      <c r="N21" s="421"/>
      <c r="O21" s="421"/>
      <c r="P21" s="421"/>
      <c r="Q21" s="421"/>
      <c r="R21" s="422" t="s">
        <v>1189</v>
      </c>
      <c r="S21" s="363" t="str">
        <f>IF(Summary!$X$77="E","E","")</f>
        <v/>
      </c>
      <c r="T21" s="363" t="str">
        <f>IF(Summary!$Y$77="Y","R","")</f>
        <v/>
      </c>
      <c r="U21" s="360"/>
      <c r="W21" s="573" t="str">
        <f>'Fun Patches'!C22</f>
        <v>&lt;LIST PATCH HERE&gt;</v>
      </c>
      <c r="X21" s="365" t="str">
        <f>IF(Summary!$X$149="E","E","")</f>
        <v/>
      </c>
      <c r="Y21" s="365" t="str">
        <f>IF(Summary!$Y$149="Y","R","")</f>
        <v/>
      </c>
      <c r="AA21" s="336"/>
      <c r="AB21" s="337"/>
      <c r="AC21" s="338"/>
    </row>
    <row r="22" spans="2:29" ht="12.95" customHeight="1">
      <c r="B22" s="404"/>
      <c r="C22" s="415" t="s">
        <v>626</v>
      </c>
      <c r="D22" s="368" t="str">
        <f>IF(Badges!$O$565="A","/","")</f>
        <v/>
      </c>
      <c r="E22" s="368" t="str">
        <f>IF(Badges!$O$569="A","/","")</f>
        <v/>
      </c>
      <c r="F22" s="368" t="str">
        <f>IF(Badges!$O$573="A","/","")</f>
        <v/>
      </c>
      <c r="G22" s="368" t="str">
        <f>IF(Badges!$O$577="A","/","")</f>
        <v/>
      </c>
      <c r="H22" s="368" t="str">
        <f>IF(Badges!$O$581="A","/","")</f>
        <v/>
      </c>
      <c r="I22" s="362" t="str">
        <f>IF(Summary!$X$28="E","E","")</f>
        <v/>
      </c>
      <c r="J22" s="362" t="str">
        <f>IF(Summary!$Y$28="Y","R","")</f>
        <v/>
      </c>
      <c r="L22" s="404"/>
      <c r="M22" s="411" t="s">
        <v>995</v>
      </c>
      <c r="N22" s="412"/>
      <c r="O22" s="412"/>
      <c r="P22" s="412"/>
      <c r="Q22" s="412"/>
      <c r="R22" s="413"/>
      <c r="S22" s="365" t="str">
        <f>IF(Summary!$X$75="E","E","")</f>
        <v/>
      </c>
      <c r="T22" s="365" t="str">
        <f>IF(Summary!$Y$75="Y","R","")</f>
        <v/>
      </c>
      <c r="U22" s="360" t="str">
        <f>IF(COUNTIF(S22:S23,"E")=2,"C"," ")</f>
        <v xml:space="preserve"> </v>
      </c>
      <c r="W22" s="573" t="str">
        <f>'Fun Patches'!C23</f>
        <v>&lt;LIST PATCH HERE&gt;</v>
      </c>
      <c r="X22" s="365" t="str">
        <f>IF(Summary!$X$150="E","E","")</f>
        <v/>
      </c>
      <c r="Y22" s="365" t="str">
        <f>IF(Summary!$Y$150="Y","R","")</f>
        <v/>
      </c>
      <c r="AA22" s="336"/>
      <c r="AB22" s="337"/>
      <c r="AC22" s="338"/>
    </row>
    <row r="23" spans="2:29" ht="12.95" customHeight="1" thickBot="1">
      <c r="B23" s="404"/>
      <c r="C23" s="419" t="s">
        <v>668</v>
      </c>
      <c r="D23" s="366" t="str">
        <f>IF(Badges!$O$611="A","/","")</f>
        <v/>
      </c>
      <c r="E23" s="366" t="str">
        <f>IF(Badges!$O$615="A","/","")</f>
        <v/>
      </c>
      <c r="F23" s="366" t="str">
        <f>IF(Badges!$O$619="A","/","")</f>
        <v/>
      </c>
      <c r="G23" s="366" t="str">
        <f>IF(Badges!$O$623="A","/","")</f>
        <v/>
      </c>
      <c r="H23" s="366" t="str">
        <f>IF(Badges!$O$627="A","/","")</f>
        <v/>
      </c>
      <c r="I23" s="372" t="str">
        <f>IF(Summary!$X$30="E","E","")</f>
        <v/>
      </c>
      <c r="J23" s="372" t="str">
        <f>IF(Summary!$Y$30="Y","R","")</f>
        <v/>
      </c>
      <c r="L23" s="404"/>
      <c r="M23" s="416" t="s">
        <v>1159</v>
      </c>
      <c r="N23" s="417"/>
      <c r="O23" s="417"/>
      <c r="P23" s="417"/>
      <c r="Q23" s="417"/>
      <c r="R23" s="418"/>
      <c r="S23" s="367" t="str">
        <f>IF(Summary!$X$76="E","E","")</f>
        <v/>
      </c>
      <c r="T23" s="367" t="str">
        <f>IF(Summary!$Y$76="Y","R","")</f>
        <v/>
      </c>
      <c r="U23" s="360" t="str">
        <f>IF(COUNTIF(S25:S26,"E")=2,"C"," ")</f>
        <v xml:space="preserve"> </v>
      </c>
      <c r="W23" s="573" t="str">
        <f>'Fun Patches'!C24</f>
        <v>&lt;LIST PATCH HERE&gt;</v>
      </c>
      <c r="X23" s="365" t="str">
        <f>IF(Summary!$X$151="E","E","")</f>
        <v/>
      </c>
      <c r="Y23" s="365" t="str">
        <f>IF(Summary!$Y$151="Y","R","")</f>
        <v/>
      </c>
      <c r="AA23" s="336"/>
      <c r="AB23" s="337"/>
      <c r="AC23" s="338"/>
    </row>
    <row r="24" spans="2:29" ht="12.95" customHeight="1">
      <c r="B24" s="404"/>
      <c r="C24" s="410" t="s">
        <v>689</v>
      </c>
      <c r="D24" s="368" t="str">
        <f>IF(Badges!$O$634="A","/","")</f>
        <v/>
      </c>
      <c r="E24" s="368" t="str">
        <f>IF(Badges!$O$638="A","/","")</f>
        <v/>
      </c>
      <c r="F24" s="368" t="str">
        <f>IF(Badges!$O$642="A","/","")</f>
        <v/>
      </c>
      <c r="G24" s="368" t="str">
        <f>IF(Badges!$O$646="A","/","")</f>
        <v/>
      </c>
      <c r="H24" s="368" t="str">
        <f>IF(Badges!$O$650="A","/","")</f>
        <v/>
      </c>
      <c r="I24" s="362" t="str">
        <f>IF(Summary!$X$31="E","E","")</f>
        <v/>
      </c>
      <c r="J24" s="362" t="str">
        <f>IF(Summary!$Y$31="Y","R","")</f>
        <v/>
      </c>
      <c r="K24" s="392" t="str">
        <f>IF(COUNT(S25:S26)=2,MAX(S25:S26),"")</f>
        <v/>
      </c>
      <c r="L24" s="406"/>
      <c r="M24" s="407" t="s">
        <v>1003</v>
      </c>
      <c r="N24" s="408"/>
      <c r="O24" s="408"/>
      <c r="P24" s="408"/>
      <c r="Q24" s="408"/>
      <c r="R24" s="422" t="s">
        <v>1189</v>
      </c>
      <c r="S24" s="363" t="str">
        <f>IF(Summary!$X$80="E","E","")</f>
        <v/>
      </c>
      <c r="T24" s="363" t="str">
        <f>IF(Summary!$Y$80="Y","R","")</f>
        <v/>
      </c>
      <c r="U24" s="360" t="str">
        <f>IF(COUNTIF(S28:S29,"E")=2,"C"," ")</f>
        <v xml:space="preserve"> </v>
      </c>
      <c r="W24" s="573" t="str">
        <f>'Fun Patches'!C25</f>
        <v>&lt;LIST PATCH HERE&gt;</v>
      </c>
      <c r="X24" s="365" t="str">
        <f>IF(Summary!$X$152="E","E","")</f>
        <v/>
      </c>
      <c r="Y24" s="365" t="str">
        <f>IF(Summary!$Y$152="Y","R","")</f>
        <v/>
      </c>
      <c r="AA24" s="336"/>
      <c r="AB24" s="337"/>
      <c r="AC24" s="338"/>
    </row>
    <row r="25" spans="2:29" ht="12.95" customHeight="1">
      <c r="B25" s="404"/>
      <c r="C25" s="410" t="s">
        <v>710</v>
      </c>
      <c r="D25" s="369" t="str">
        <f>IF(Badges!$O$657="A","/","")</f>
        <v/>
      </c>
      <c r="E25" s="369" t="str">
        <f>IF(Badges!$O$661="A","/","")</f>
        <v/>
      </c>
      <c r="F25" s="369" t="str">
        <f>IF(Badges!$O$665="A","/","")</f>
        <v/>
      </c>
      <c r="G25" s="369" t="str">
        <f>IF(Badges!$O$669="A","/","")</f>
        <v/>
      </c>
      <c r="H25" s="369" t="str">
        <f>IF(Badges!$O$673="A","/","")</f>
        <v/>
      </c>
      <c r="I25" s="365" t="str">
        <f>IF(Summary!$X$32="E","E","")</f>
        <v/>
      </c>
      <c r="J25" s="365" t="str">
        <f>IF(Summary!$Y$32="Y","R","")</f>
        <v/>
      </c>
      <c r="L25" s="404"/>
      <c r="M25" s="411" t="s">
        <v>1003</v>
      </c>
      <c r="N25" s="412"/>
      <c r="O25" s="412"/>
      <c r="P25" s="412"/>
      <c r="Q25" s="412"/>
      <c r="R25" s="413"/>
      <c r="S25" s="365" t="str">
        <f>IF(Summary!$X$78="E","E","")</f>
        <v/>
      </c>
      <c r="T25" s="365" t="str">
        <f>IF(Summary!$Y$78="Y","R","")</f>
        <v/>
      </c>
      <c r="U25" s="716" t="s">
        <v>1197</v>
      </c>
      <c r="W25" s="573" t="str">
        <f>'Fun Patches'!C26</f>
        <v>&lt;LIST PATCH HERE&gt;</v>
      </c>
      <c r="X25" s="365" t="str">
        <f>IF(Summary!$X$153="E","E","")</f>
        <v/>
      </c>
      <c r="Y25" s="365" t="str">
        <f>IF(Summary!$Y$153="Y","R","")</f>
        <v/>
      </c>
      <c r="AA25" s="336"/>
      <c r="AB25" s="337"/>
      <c r="AC25" s="338"/>
    </row>
    <row r="26" spans="2:29" ht="12.95" customHeight="1" thickBot="1">
      <c r="B26" s="404"/>
      <c r="C26" s="410" t="s">
        <v>1193</v>
      </c>
      <c r="D26" s="366" t="str">
        <f>IF(Badges!$O$161="A","/","")</f>
        <v/>
      </c>
      <c r="E26" s="366" t="str">
        <f>IF(Badges!$O$165="A","/","")</f>
        <v/>
      </c>
      <c r="F26" s="366" t="str">
        <f>IF(Badges!$O$169="A","/","")</f>
        <v/>
      </c>
      <c r="G26" s="366" t="str">
        <f>IF(Badges!$O$173="A","/","")</f>
        <v/>
      </c>
      <c r="H26" s="366" t="str">
        <f>IF(Badges!$O$177="A","/","")</f>
        <v/>
      </c>
      <c r="I26" s="372" t="str">
        <f>IF(Summary!$X$10="E","E","")</f>
        <v/>
      </c>
      <c r="J26" s="372" t="str">
        <f>IF(Summary!$Y$10="Y","R","")</f>
        <v/>
      </c>
      <c r="L26" s="404"/>
      <c r="M26" s="416" t="s">
        <v>1159</v>
      </c>
      <c r="N26" s="417"/>
      <c r="O26" s="417"/>
      <c r="P26" s="417"/>
      <c r="Q26" s="417"/>
      <c r="R26" s="418"/>
      <c r="S26" s="367" t="str">
        <f>IF(Summary!$X$79="E","E","")</f>
        <v/>
      </c>
      <c r="T26" s="367" t="str">
        <f>IF(Summary!$Y$79="Y","R","")</f>
        <v/>
      </c>
      <c r="U26" s="716"/>
      <c r="W26" s="573" t="str">
        <f>'Fun Patches'!C27</f>
        <v>&lt;LIST PATCH HERE&gt;</v>
      </c>
      <c r="X26" s="365" t="str">
        <f>IF(Summary!$X$154="E","E","")</f>
        <v/>
      </c>
      <c r="Y26" s="365" t="str">
        <f>IF(Summary!$Y$154="Y","R","")</f>
        <v/>
      </c>
      <c r="AA26" s="336"/>
      <c r="AB26" s="337"/>
      <c r="AC26" s="338"/>
    </row>
    <row r="27" spans="2:29" ht="12.95" customHeight="1">
      <c r="B27" s="404"/>
      <c r="C27" s="415" t="s">
        <v>1194</v>
      </c>
      <c r="D27" s="368" t="str">
        <f>IF(Badges!$O$680="A","/","")</f>
        <v/>
      </c>
      <c r="E27" s="368" t="str">
        <f>IF(Badges!$O$684="A","/","")</f>
        <v/>
      </c>
      <c r="F27" s="368" t="str">
        <f>IF(Badges!$O$688="A","/","")</f>
        <v/>
      </c>
      <c r="G27" s="368" t="str">
        <f>IF(Badges!$O$692="A","/","")</f>
        <v/>
      </c>
      <c r="H27" s="368" t="str">
        <f>IF(Badges!$O$696="A","/","")</f>
        <v/>
      </c>
      <c r="I27" s="362" t="str">
        <f>IF(Summary!$X$33="E","E","")</f>
        <v/>
      </c>
      <c r="J27" s="362" t="str">
        <f>IF(Summary!$Y$33="Y","R","")</f>
        <v/>
      </c>
      <c r="K27" s="392" t="str">
        <f>IF(COUNT(S28:S29)=2,MAX(S28:S29),"")</f>
        <v/>
      </c>
      <c r="L27" s="406"/>
      <c r="M27" s="407" t="s">
        <v>1009</v>
      </c>
      <c r="N27" s="408"/>
      <c r="O27" s="408"/>
      <c r="P27" s="408"/>
      <c r="Q27" s="408"/>
      <c r="R27" s="422" t="s">
        <v>1189</v>
      </c>
      <c r="S27" s="363" t="str">
        <f>IF(Summary!$X$83="E","E","")</f>
        <v/>
      </c>
      <c r="T27" s="363" t="str">
        <f>IF(Summary!$Y$83="Y","R","")</f>
        <v/>
      </c>
      <c r="U27" s="716"/>
      <c r="W27" s="573" t="str">
        <f>'Fun Patches'!C28</f>
        <v>&lt;LIST PATCH HERE&gt;</v>
      </c>
      <c r="X27" s="365" t="str">
        <f>IF(Summary!$X$155="E","E","")</f>
        <v/>
      </c>
      <c r="Y27" s="365" t="str">
        <f>IF(Summary!$Y$155="Y","R","")</f>
        <v/>
      </c>
      <c r="AA27" s="336"/>
      <c r="AB27" s="337"/>
      <c r="AC27" s="338"/>
    </row>
    <row r="28" spans="2:29" ht="12.95" customHeight="1" thickBot="1">
      <c r="B28" s="404"/>
      <c r="C28" s="419" t="s">
        <v>730</v>
      </c>
      <c r="D28" s="366" t="str">
        <f>IF(Badges!$O$703="A","/","")</f>
        <v/>
      </c>
      <c r="E28" s="366" t="str">
        <f>IF(Badges!$O$707="A","/","")</f>
        <v/>
      </c>
      <c r="F28" s="366" t="str">
        <f>IF(Badges!$O$711="A","/","")</f>
        <v/>
      </c>
      <c r="G28" s="366" t="str">
        <f>IF(Badges!$O$715="A","/","")</f>
        <v/>
      </c>
      <c r="H28" s="366" t="str">
        <f>IF(Badges!$O$719="A","/","")</f>
        <v/>
      </c>
      <c r="I28" s="372" t="str">
        <f>IF(Summary!$X$34="E","E","")</f>
        <v/>
      </c>
      <c r="J28" s="372" t="str">
        <f>IF(Summary!$Y$34="Y","R","")</f>
        <v/>
      </c>
      <c r="L28" s="404"/>
      <c r="M28" s="411" t="s">
        <v>1009</v>
      </c>
      <c r="N28" s="412"/>
      <c r="O28" s="412"/>
      <c r="P28" s="412"/>
      <c r="Q28" s="412"/>
      <c r="R28" s="413"/>
      <c r="S28" s="365" t="str">
        <f>IF(Summary!$X$81="E","E","")</f>
        <v/>
      </c>
      <c r="T28" s="365" t="str">
        <f>IF(Summary!$Y$81="Y","R","")</f>
        <v/>
      </c>
      <c r="U28" s="716"/>
      <c r="W28" s="573" t="str">
        <f>'Fun Patches'!C29</f>
        <v>&lt;LIST PATCH HERE&gt;</v>
      </c>
      <c r="X28" s="365" t="str">
        <f>IF(Summary!$X$156="E","E","")</f>
        <v/>
      </c>
      <c r="Y28" s="365" t="str">
        <f>IF(Summary!$Y$156="Y","R","")</f>
        <v/>
      </c>
      <c r="AA28" s="336"/>
      <c r="AB28" s="337"/>
      <c r="AC28" s="338"/>
    </row>
    <row r="29" spans="2:29" ht="12.95" customHeight="1" thickBot="1">
      <c r="B29" s="404"/>
      <c r="C29" s="410" t="s">
        <v>751</v>
      </c>
      <c r="D29" s="368" t="str">
        <f>IF(Badges!$O$726="A","/","")</f>
        <v/>
      </c>
      <c r="E29" s="368" t="str">
        <f>IF(Badges!$O$730="A","/","")</f>
        <v/>
      </c>
      <c r="F29" s="368" t="str">
        <f>IF(Badges!$O$734="A","/","")</f>
        <v/>
      </c>
      <c r="G29" s="368" t="str">
        <f>IF(Badges!$O$738="A","/","")</f>
        <v/>
      </c>
      <c r="H29" s="368" t="str">
        <f>IF(Badges!$O$742="A","/","")</f>
        <v/>
      </c>
      <c r="I29" s="363" t="str">
        <f>IF(Summary!$X$35="E","E","")</f>
        <v/>
      </c>
      <c r="J29" s="362" t="str">
        <f>IF(Summary!$Y$35="Y","R","")</f>
        <v/>
      </c>
      <c r="L29" s="404"/>
      <c r="M29" s="424" t="s">
        <v>1159</v>
      </c>
      <c r="N29" s="425"/>
      <c r="O29" s="425"/>
      <c r="P29" s="425"/>
      <c r="Q29" s="425"/>
      <c r="R29" s="426"/>
      <c r="S29" s="367" t="str">
        <f>IF(Summary!$X$82="E","E","")</f>
        <v/>
      </c>
      <c r="T29" s="367" t="str">
        <f>IF(Summary!$Y$82="Y","R","")</f>
        <v/>
      </c>
      <c r="U29" s="716"/>
      <c r="W29" s="573" t="str">
        <f>'Fun Patches'!C30</f>
        <v>&lt;LIST PATCH HERE&gt;</v>
      </c>
      <c r="X29" s="365" t="str">
        <f>IF(Summary!$X$157="E","E","")</f>
        <v/>
      </c>
      <c r="Y29" s="365" t="str">
        <f>IF(Summary!$Y$157="Y","R","")</f>
        <v/>
      </c>
      <c r="AA29" s="336"/>
      <c r="AB29" s="337"/>
      <c r="AC29" s="338"/>
    </row>
    <row r="30" spans="2:29" ht="12.95" customHeight="1">
      <c r="B30" s="404"/>
      <c r="C30" s="410" t="s">
        <v>772</v>
      </c>
      <c r="D30" s="369" t="str">
        <f>IF(Badges!$O$745="C","/","")</f>
        <v/>
      </c>
      <c r="E30" s="369" t="str">
        <f>IF(Badges!$O$746="C","/","")</f>
        <v/>
      </c>
      <c r="F30" s="369" t="str">
        <f>IF(Badges!$O$747="C","/","")</f>
        <v/>
      </c>
      <c r="G30" s="369" t="str">
        <f>IF(Badges!$O$748="C","/","")</f>
        <v/>
      </c>
      <c r="H30" s="369" t="str">
        <f>IF(Badges!$O$749="C","/","")</f>
        <v/>
      </c>
      <c r="I30" s="365" t="str">
        <f>IF(Summary!$X$36="E","E","")</f>
        <v/>
      </c>
      <c r="J30" s="365" t="str">
        <f>IF(Summary!$Y$36="Y","R","")</f>
        <v/>
      </c>
      <c r="L30" s="495"/>
      <c r="M30" s="495"/>
      <c r="N30" s="496"/>
      <c r="O30" s="496"/>
      <c r="P30" s="496"/>
      <c r="Q30" s="496"/>
      <c r="R30" s="496"/>
      <c r="S30" s="571"/>
      <c r="T30" s="571"/>
      <c r="U30" s="716"/>
      <c r="W30" s="573" t="str">
        <f>'Fun Patches'!C31</f>
        <v>&lt;LIST PATCH HERE&gt;</v>
      </c>
      <c r="X30" s="365" t="str">
        <f>IF(Summary!$X$158="E","E","")</f>
        <v/>
      </c>
      <c r="Y30" s="365" t="str">
        <f>IF(Summary!$Y$158="Y","R","")</f>
        <v/>
      </c>
      <c r="AA30" s="336"/>
      <c r="AB30" s="337"/>
      <c r="AC30" s="338"/>
    </row>
    <row r="31" spans="2:29" ht="12.95" customHeight="1" thickBot="1">
      <c r="B31" s="404"/>
      <c r="C31" s="414" t="s">
        <v>1195</v>
      </c>
      <c r="D31" s="366" t="str">
        <f>IF(Badges!$O$769="A","/","")</f>
        <v/>
      </c>
      <c r="E31" s="366" t="str">
        <f>IF(Badges!$O$773="A","/","")</f>
        <v/>
      </c>
      <c r="F31" s="366" t="str">
        <f>IF(Badges!$O$777="A","/","")</f>
        <v/>
      </c>
      <c r="G31" s="366" t="str">
        <f>IF(Badges!$O$781="A","/","")</f>
        <v/>
      </c>
      <c r="H31" s="366" t="str">
        <f>IF(Badges!$O$785="A","/","")</f>
        <v/>
      </c>
      <c r="I31" s="372" t="str">
        <f>IF(Summary!$X$38="E","E","")</f>
        <v/>
      </c>
      <c r="J31" s="372" t="str">
        <f>IF(Summary!$Y$38="Y","R","")</f>
        <v/>
      </c>
      <c r="N31" s="401"/>
      <c r="O31" s="401"/>
      <c r="P31" s="401"/>
      <c r="Q31" s="401"/>
      <c r="R31" s="401"/>
      <c r="U31" s="716"/>
      <c r="W31" s="573" t="str">
        <f>'Fun Patches'!C32</f>
        <v>&lt;LIST PATCH HERE&gt;</v>
      </c>
      <c r="X31" s="365" t="str">
        <f>IF(Summary!$X$159="E","E","")</f>
        <v/>
      </c>
      <c r="Y31" s="365" t="str">
        <f>IF(Summary!$Y$159="Y","R","")</f>
        <v/>
      </c>
      <c r="AA31" s="336"/>
      <c r="AB31" s="337"/>
      <c r="AC31" s="338"/>
    </row>
    <row r="32" spans="2:29" ht="12.95" customHeight="1">
      <c r="B32" s="404"/>
      <c r="C32" s="415" t="s">
        <v>1196</v>
      </c>
      <c r="D32" s="368" t="str">
        <f>IF(Badges!$O$792="A","/","")</f>
        <v/>
      </c>
      <c r="E32" s="368" t="str">
        <f>IF(Badges!$O$796="A","/","")</f>
        <v/>
      </c>
      <c r="F32" s="368" t="str">
        <f>IF(Badges!$O$800="A","/","")</f>
        <v/>
      </c>
      <c r="G32" s="368" t="str">
        <f>IF(Badges!$O$804="A","/","")</f>
        <v/>
      </c>
      <c r="H32" s="368" t="str">
        <f>IF(Badges!$O$808="A","/","")</f>
        <v/>
      </c>
      <c r="I32" s="362" t="str">
        <f>IF(Summary!$X$39="E","E","")</f>
        <v/>
      </c>
      <c r="J32" s="362" t="str">
        <f>IF(Summary!$Y$39="Y","R","")</f>
        <v/>
      </c>
      <c r="L32" s="404"/>
      <c r="M32" s="405" t="s">
        <v>216</v>
      </c>
      <c r="N32" s="361" t="str">
        <f>IF(Badges!$O$102="A","/","")</f>
        <v/>
      </c>
      <c r="O32" s="361" t="str">
        <f>IF(Badges!$O$106="A","/","")</f>
        <v/>
      </c>
      <c r="P32" s="361" t="str">
        <f>IF(Badges!$O$110="A","/","")</f>
        <v/>
      </c>
      <c r="Q32" s="361" t="str">
        <f>IF(Badges!$O$114="A","/","")</f>
        <v/>
      </c>
      <c r="R32" s="361" t="str">
        <f>IF(Badges!$O$118="A","/","")</f>
        <v/>
      </c>
      <c r="S32" s="370" t="str">
        <f>IF(Summary!$X$7="E","E","")</f>
        <v/>
      </c>
      <c r="T32" s="370" t="str">
        <f>IF(Summary!$Y$7="Y","R","")</f>
        <v/>
      </c>
      <c r="U32" s="716"/>
      <c r="W32" s="573" t="str">
        <f>'Fun Patches'!C33</f>
        <v>&lt;LIST PATCH HERE&gt;</v>
      </c>
      <c r="X32" s="365" t="str">
        <f>IF(Summary!$X$160="E","E","")</f>
        <v/>
      </c>
      <c r="Y32" s="365" t="str">
        <f>IF(Summary!$Y$160="Y","R","")</f>
        <v/>
      </c>
      <c r="AA32" s="336"/>
      <c r="AB32" s="337"/>
      <c r="AC32" s="338"/>
    </row>
    <row r="33" spans="2:29" ht="12.95" customHeight="1" thickBot="1">
      <c r="B33" s="404"/>
      <c r="C33" s="419" t="s">
        <v>818</v>
      </c>
      <c r="D33" s="366" t="str">
        <f>IF(Badges!$O$838="A","/","")</f>
        <v/>
      </c>
      <c r="E33" s="366" t="str">
        <f>IF(Badges!$O$842="A","/","")</f>
        <v/>
      </c>
      <c r="F33" s="366" t="str">
        <f>IF(Badges!$O$846="A","/","")</f>
        <v/>
      </c>
      <c r="G33" s="366" t="str">
        <f>IF(Badges!$O$850="A","/","")</f>
        <v/>
      </c>
      <c r="H33" s="366" t="str">
        <f>IF(Badges!$O$854="A","/","")</f>
        <v/>
      </c>
      <c r="I33" s="372" t="str">
        <f>IF(Summary!$X$41="E","E","")</f>
        <v/>
      </c>
      <c r="J33" s="372" t="str">
        <f>IF(Summary!$Y$41="Y","R","")</f>
        <v/>
      </c>
      <c r="L33" s="404"/>
      <c r="M33" s="410" t="s">
        <v>302</v>
      </c>
      <c r="N33" s="364" t="str">
        <f>IF(Badges!$O$207="A","/","")</f>
        <v/>
      </c>
      <c r="O33" s="364" t="str">
        <f>IF(Badges!$O$211="A","/","")</f>
        <v/>
      </c>
      <c r="P33" s="364" t="str">
        <f>IF(Badges!$O$215="A","/","")</f>
        <v/>
      </c>
      <c r="Q33" s="364" t="str">
        <f>IF(Badges!$O$219="A","/","")</f>
        <v/>
      </c>
      <c r="R33" s="364" t="str">
        <f>IF(Badges!$G$223="A","/","")</f>
        <v/>
      </c>
      <c r="S33" s="370" t="str">
        <f>IF(Summary!$X$12="E","E","")</f>
        <v/>
      </c>
      <c r="T33" s="370" t="str">
        <f>IF(Summary!$Y$12="Y","R","")</f>
        <v/>
      </c>
      <c r="U33" s="716"/>
      <c r="W33" s="573" t="str">
        <f>'Fun Patches'!C34</f>
        <v>&lt;LIST PATCH HERE&gt;</v>
      </c>
      <c r="X33" s="365" t="str">
        <f>IF(Summary!$X$161="E","E","")</f>
        <v/>
      </c>
      <c r="Y33" s="365" t="str">
        <f>IF(Summary!$Y$161="Y","R","")</f>
        <v/>
      </c>
      <c r="AA33" s="336"/>
      <c r="AB33" s="337"/>
      <c r="AC33" s="338"/>
    </row>
    <row r="34" spans="2:29" ht="12.95" customHeight="1" thickBot="1">
      <c r="B34" s="404"/>
      <c r="C34" s="414" t="s">
        <v>838</v>
      </c>
      <c r="D34" s="439" t="str">
        <f>IF(Badges!$O$861="A","/","")</f>
        <v/>
      </c>
      <c r="E34" s="439" t="str">
        <f>IF(Badges!$O$865="A","/","")</f>
        <v/>
      </c>
      <c r="F34" s="439" t="str">
        <f>IF(Badges!$O$869="A","/","")</f>
        <v/>
      </c>
      <c r="G34" s="439" t="str">
        <f>IF(Badges!$O$873="A","/","")</f>
        <v/>
      </c>
      <c r="H34" s="439" t="str">
        <f>IF(Badges!$O$877="A","/","")</f>
        <v/>
      </c>
      <c r="I34" s="362" t="str">
        <f>IF(Summary!$X$42="E","E","")</f>
        <v/>
      </c>
      <c r="J34" s="362" t="str">
        <f>IF(Summary!$Y$42="Y","R","")</f>
        <v/>
      </c>
      <c r="L34" s="404"/>
      <c r="M34" s="419" t="s">
        <v>448</v>
      </c>
      <c r="N34" s="359" t="str">
        <f>IF(Badges!$O$368="A","/","")</f>
        <v/>
      </c>
      <c r="O34" s="359" t="str">
        <f>IF(Badges!$O$372="A","/","")</f>
        <v/>
      </c>
      <c r="P34" s="359" t="str">
        <f>IF(Badges!$O$376="A","/","")</f>
        <v/>
      </c>
      <c r="Q34" s="359" t="str">
        <f>IF(Badges!$O$380="A","/","")</f>
        <v/>
      </c>
      <c r="R34" s="359" t="str">
        <f>IF(Badges!$O$384="A","/","")</f>
        <v/>
      </c>
      <c r="S34" s="367" t="str">
        <f>IF(Summary!$X$19="E","E","")</f>
        <v/>
      </c>
      <c r="T34" s="367" t="str">
        <f>IF(Summary!$Y$19="Y","R","")</f>
        <v/>
      </c>
      <c r="U34" s="716"/>
      <c r="W34" s="573" t="str">
        <f>'Fun Patches'!C35</f>
        <v>&lt;LIST PATCH HERE&gt;</v>
      </c>
      <c r="X34" s="365" t="str">
        <f>IF(Summary!$X$162="E","E","")</f>
        <v/>
      </c>
      <c r="Y34" s="365" t="str">
        <f>IF(Summary!$Y$162="Y","R","")</f>
        <v/>
      </c>
      <c r="AA34" s="336"/>
      <c r="AB34" s="337"/>
      <c r="AC34" s="338"/>
    </row>
    <row r="35" spans="2:29" ht="12.95" customHeight="1">
      <c r="L35" s="404"/>
      <c r="M35" s="430" t="s">
        <v>249</v>
      </c>
      <c r="N35" s="361" t="str">
        <f>IF(Badges!$O$146="A","/","")</f>
        <v/>
      </c>
      <c r="O35" s="361" t="str">
        <f>IF(Badges!$O$148="A","/","")</f>
        <v/>
      </c>
      <c r="P35" s="361" t="str">
        <f>IF(Badges!$O$150="A","/","")</f>
        <v/>
      </c>
      <c r="Q35" s="361" t="str">
        <f>IF(Badges!$O$152="A","/","")</f>
        <v/>
      </c>
      <c r="R35" s="361" t="str">
        <f>IF(Badges!$O$154="A","/","")</f>
        <v/>
      </c>
      <c r="S35" s="370" t="str">
        <f>IF(Summary!$X$9="E","E","")</f>
        <v/>
      </c>
      <c r="T35" s="370" t="str">
        <f>IF(Summary!$Y$9="Y","R","")</f>
        <v/>
      </c>
      <c r="U35" s="716"/>
      <c r="W35" s="573" t="str">
        <f>'Fun Patches'!C36</f>
        <v>&lt;LIST PATCH HERE&gt;</v>
      </c>
      <c r="X35" s="365" t="str">
        <f>IF(Summary!$X$163="E","E","")</f>
        <v/>
      </c>
      <c r="Y35" s="365" t="str">
        <f>IF(Summary!$Y$163="Y","R","")</f>
        <v/>
      </c>
      <c r="AA35" s="336"/>
      <c r="AB35" s="337"/>
      <c r="AC35" s="338"/>
    </row>
    <row r="36" spans="2:29" ht="12.95" customHeight="1">
      <c r="L36" s="404"/>
      <c r="M36" s="423" t="s">
        <v>552</v>
      </c>
      <c r="N36" s="364" t="str">
        <f>IF(Badges!$O$481="A","/","")</f>
        <v/>
      </c>
      <c r="O36" s="364" t="str">
        <f>IF(Badges!$O$483="A","/","")</f>
        <v/>
      </c>
      <c r="P36" s="364" t="str">
        <f>IF(Badges!$O$485="A","/","")</f>
        <v/>
      </c>
      <c r="Q36" s="364" t="str">
        <f>IF(Badges!$O$487="A","/","")</f>
        <v/>
      </c>
      <c r="R36" s="364" t="str">
        <f>IF(Badges!$O$489="A","/","")</f>
        <v/>
      </c>
      <c r="S36" s="370" t="str">
        <f>IF(Summary!$X$24="E","E","")</f>
        <v/>
      </c>
      <c r="T36" s="370" t="str">
        <f>IF(Summary!$Y$24="Y","R","")</f>
        <v/>
      </c>
      <c r="U36" s="716"/>
      <c r="W36" s="573" t="str">
        <f>'Fun Patches'!C37</f>
        <v>&lt;LIST PATCH HERE&gt;</v>
      </c>
      <c r="X36" s="365" t="str">
        <f>IF(Summary!$X$164="E","E","")</f>
        <v/>
      </c>
      <c r="Y36" s="365" t="str">
        <f>IF(Summary!$Y$164="Y","R","")</f>
        <v/>
      </c>
      <c r="AA36" s="336"/>
      <c r="AB36" s="337"/>
      <c r="AC36" s="338"/>
    </row>
    <row r="37" spans="2:29" ht="12.95" customHeight="1" thickBot="1">
      <c r="B37" s="404"/>
      <c r="C37" s="430" t="s">
        <v>1162</v>
      </c>
      <c r="D37" s="361" t="str">
        <f>IF(Badges!$O$883="C","/","")</f>
        <v/>
      </c>
      <c r="E37" s="361" t="str">
        <f>IF(Badges!$O$884="C","/","")</f>
        <v/>
      </c>
      <c r="F37" s="361" t="str">
        <f>IF(Badges!$O$885="C","/","")</f>
        <v/>
      </c>
      <c r="G37" s="361" t="str">
        <f>IF(Badges!$O$886="C","/","")</f>
        <v/>
      </c>
      <c r="H37" s="361" t="str">
        <f>IF(Badges!$O$887="C","/","")</f>
        <v/>
      </c>
      <c r="I37" s="370" t="str">
        <f>IF(Summary!$X$44="E","E","")</f>
        <v/>
      </c>
      <c r="J37" s="370" t="str">
        <f>IF(Summary!$Y$44="Y","R","")</f>
        <v/>
      </c>
      <c r="L37" s="404"/>
      <c r="M37" s="431" t="s">
        <v>775</v>
      </c>
      <c r="N37" s="359" t="str">
        <f>IF(Badges!$O$754="A","/","")</f>
        <v/>
      </c>
      <c r="O37" s="359" t="str">
        <f>IF(Badges!$O$756="A","/","")</f>
        <v/>
      </c>
      <c r="P37" s="359" t="str">
        <f>IF(Badges!$O$758="A","/","")</f>
        <v/>
      </c>
      <c r="Q37" s="359" t="str">
        <f>IF(Badges!$O$760="A","/","")</f>
        <v/>
      </c>
      <c r="R37" s="359" t="str">
        <f>IF(Badges!$O$762="A","/","")</f>
        <v/>
      </c>
      <c r="S37" s="371" t="str">
        <f>IF(Summary!$X$37="E","E","")</f>
        <v/>
      </c>
      <c r="T37" s="371" t="str">
        <f>IF(Summary!$Y$37="Y","R","")</f>
        <v/>
      </c>
      <c r="U37" s="716"/>
      <c r="W37" s="573" t="str">
        <f>'Fun Patches'!C38</f>
        <v>&lt;LIST PATCH HERE&gt;</v>
      </c>
      <c r="X37" s="365" t="str">
        <f>IF(Summary!$X$165="E","E","")</f>
        <v/>
      </c>
      <c r="Y37" s="365" t="str">
        <f>IF(Summary!$Y$165="Y","R","")</f>
        <v/>
      </c>
      <c r="AA37" s="336"/>
      <c r="AB37" s="337"/>
      <c r="AC37" s="338"/>
    </row>
    <row r="38" spans="2:29" ht="12.95" customHeight="1">
      <c r="B38" s="404"/>
      <c r="C38" s="423" t="s">
        <v>1163</v>
      </c>
      <c r="D38" s="361" t="str">
        <f>IF(Badges!$O$890="C","/","")</f>
        <v/>
      </c>
      <c r="E38" s="361" t="str">
        <f>IF(Badges!$O$891="C","/","")</f>
        <v/>
      </c>
      <c r="F38" s="361" t="str">
        <f>IF(Badges!$O$892="C","/","")</f>
        <v/>
      </c>
      <c r="G38" s="361" t="str">
        <f>IF(Badges!$O$893="C","/","")</f>
        <v/>
      </c>
      <c r="H38" s="361" t="str">
        <f>IF(Badges!$O$894="C","/","")</f>
        <v/>
      </c>
      <c r="I38" s="370" t="str">
        <f>IF(Summary!$X$45="E","E","")</f>
        <v/>
      </c>
      <c r="J38" s="370" t="str">
        <f>IF(Summary!$Y$45="Y","R","")</f>
        <v/>
      </c>
      <c r="S38" s="427"/>
      <c r="T38" s="427"/>
      <c r="U38" s="716"/>
      <c r="W38" s="573" t="str">
        <f>'Fun Patches'!C39</f>
        <v>&lt;LIST PATCH HERE&gt;</v>
      </c>
      <c r="X38" s="365" t="str">
        <f>IF(Summary!$X$166="E","E","")</f>
        <v/>
      </c>
      <c r="Y38" s="365" t="str">
        <f>IF(Summary!$Y$166="Y","R","")</f>
        <v/>
      </c>
      <c r="AA38" s="336"/>
      <c r="AB38" s="337"/>
      <c r="AC38" s="338"/>
    </row>
    <row r="39" spans="2:29" ht="12.95" customHeight="1" thickBot="1">
      <c r="B39" s="404"/>
      <c r="C39" s="432" t="s">
        <v>1164</v>
      </c>
      <c r="D39" s="359" t="str">
        <f>IF(Badges!$O$897="C","/","")</f>
        <v/>
      </c>
      <c r="E39" s="359" t="str">
        <f>IF(Badges!$O$898="C","/","")</f>
        <v/>
      </c>
      <c r="F39" s="359" t="str">
        <f>IF(Badges!$O$899="C","/","")</f>
        <v/>
      </c>
      <c r="G39" s="359" t="str">
        <f>IF(Badges!$O$900="C","/","")</f>
        <v/>
      </c>
      <c r="H39" s="359" t="str">
        <f>IF(Badges!$O$901="C","/","")</f>
        <v/>
      </c>
      <c r="I39" s="367" t="str">
        <f>IF(Summary!$X$46="E","E","")</f>
        <v/>
      </c>
      <c r="J39" s="367" t="str">
        <f>IF(Summary!$Y$46="Y","R","")</f>
        <v/>
      </c>
      <c r="S39" s="427"/>
      <c r="T39" s="427"/>
      <c r="U39" s="716"/>
      <c r="W39" s="573" t="str">
        <f>'Fun Patches'!C40</f>
        <v>&lt;LIST PATCH HERE&gt;</v>
      </c>
      <c r="X39" s="365" t="str">
        <f>IF(Summary!$X$167="E","E","")</f>
        <v/>
      </c>
      <c r="Y39" s="365" t="str">
        <f>IF(Summary!$Y$167="Y","R","")</f>
        <v/>
      </c>
      <c r="AA39" s="336"/>
      <c r="AB39" s="337"/>
      <c r="AC39" s="338"/>
    </row>
    <row r="40" spans="2:29" ht="12.95" customHeight="1">
      <c r="B40" s="404"/>
      <c r="C40" s="430" t="s">
        <v>1165</v>
      </c>
      <c r="D40" s="361" t="str">
        <f>IF(Badges!$O$905="C","/","")</f>
        <v/>
      </c>
      <c r="E40" s="361" t="str">
        <f>IF(Badges!$O$906="C","/","")</f>
        <v/>
      </c>
      <c r="F40" s="361" t="str">
        <f>IF(Badges!$O$907="C","/","")</f>
        <v/>
      </c>
      <c r="G40" s="361" t="str">
        <f>IF(Badges!$O$908="C","/","")</f>
        <v/>
      </c>
      <c r="H40" s="361" t="str">
        <f>IF(Badges!$O$909="C","/","")</f>
        <v/>
      </c>
      <c r="I40" s="370" t="str">
        <f>IF(Summary!$X$48="E","E","")</f>
        <v/>
      </c>
      <c r="J40" s="370" t="str">
        <f>IF(Summary!$Y$48="Y","R","")</f>
        <v/>
      </c>
      <c r="L40" s="404"/>
      <c r="M40" s="428" t="s">
        <v>1182</v>
      </c>
      <c r="N40" s="361" t="str">
        <f>IF('Age-Level'!$O$75="A","/","")</f>
        <v/>
      </c>
      <c r="O40" s="361" t="str">
        <f>IF('Age-Level'!$O$79="A","/","")</f>
        <v/>
      </c>
      <c r="P40" s="361" t="str">
        <f>IF('Age-Level'!$O$83="A","/","")</f>
        <v/>
      </c>
      <c r="Q40" s="361" t="str">
        <f>IF('Age-Level'!$O$88="A","/","")</f>
        <v/>
      </c>
      <c r="R40" s="361" t="str">
        <f>IF('Age-Level'!$O$90="A","/","")</f>
        <v/>
      </c>
      <c r="S40" s="370" t="str">
        <f>IF(Summary!$X$113="E","E","")</f>
        <v/>
      </c>
      <c r="T40" s="370" t="str">
        <f>IF(Summary!$Y$113="Y","R","")</f>
        <v/>
      </c>
      <c r="U40" s="716"/>
      <c r="W40" s="573" t="str">
        <f>'Fun Patches'!C41</f>
        <v>&lt;LIST PATCH HERE&gt;</v>
      </c>
      <c r="X40" s="365" t="str">
        <f>IF(Summary!$X$168="E","E","")</f>
        <v/>
      </c>
      <c r="Y40" s="365" t="str">
        <f>IF(Summary!$Y$168="Y","R","")</f>
        <v/>
      </c>
      <c r="AA40" s="336"/>
      <c r="AB40" s="337"/>
      <c r="AC40" s="338"/>
    </row>
    <row r="41" spans="2:29" ht="12.95" customHeight="1">
      <c r="B41" s="404"/>
      <c r="C41" s="423" t="s">
        <v>1166</v>
      </c>
      <c r="D41" s="361" t="str">
        <f>IF(Badges!$O$912="C","/","")</f>
        <v/>
      </c>
      <c r="E41" s="361" t="str">
        <f>IF(Badges!$O$913="C","/","")</f>
        <v/>
      </c>
      <c r="F41" s="361" t="str">
        <f>IF(Badges!$O$914="C","/","")</f>
        <v/>
      </c>
      <c r="G41" s="361" t="str">
        <f>IF(Badges!$O$915="C","/","")</f>
        <v/>
      </c>
      <c r="H41" s="361" t="str">
        <f>IF(Badges!$O$916="C","/","")</f>
        <v/>
      </c>
      <c r="I41" s="370" t="str">
        <f>IF(Summary!$X$49="E","E","")</f>
        <v/>
      </c>
      <c r="J41" s="370" t="str">
        <f>IF(Summary!$Y$49="Y","R","")</f>
        <v/>
      </c>
      <c r="L41" s="404"/>
      <c r="M41" s="411" t="s">
        <v>1183</v>
      </c>
      <c r="N41" s="361" t="str">
        <f>IF('Age-Level'!$O$93="A","/","")</f>
        <v/>
      </c>
      <c r="O41" s="361" t="str">
        <f>IF('Age-Level'!$O$97="A","/","")</f>
        <v/>
      </c>
      <c r="P41" s="361" t="str">
        <f>IF('Age-Level'!$O$101="A","/","")</f>
        <v/>
      </c>
      <c r="Q41" s="361" t="str">
        <f>IF('Age-Level'!$O$106="A","/","")</f>
        <v/>
      </c>
      <c r="R41" s="361" t="str">
        <f>IF('Age-Level'!$O$108="A","/","")</f>
        <v/>
      </c>
      <c r="S41" s="370" t="str">
        <f>IF(Summary!$X$114="E","E","")</f>
        <v/>
      </c>
      <c r="T41" s="370" t="str">
        <f>IF(Summary!$Y$114="Y","R","")</f>
        <v/>
      </c>
      <c r="U41" s="716"/>
      <c r="W41" s="573" t="str">
        <f>'Fun Patches'!C42</f>
        <v>&lt;LIST PATCH HERE&gt;</v>
      </c>
      <c r="X41" s="365" t="str">
        <f>IF(Summary!$X$169="E","E","")</f>
        <v/>
      </c>
      <c r="Y41" s="365" t="str">
        <f>IF(Summary!$Y$169="Y","R","")</f>
        <v/>
      </c>
      <c r="AA41" s="336"/>
      <c r="AB41" s="337"/>
      <c r="AC41" s="338"/>
    </row>
    <row r="42" spans="2:29" ht="12.95" customHeight="1" thickBot="1">
      <c r="B42" s="404"/>
      <c r="C42" s="432" t="s">
        <v>1167</v>
      </c>
      <c r="D42" s="359" t="str">
        <f>IF(Badges!$O$919="C","/","")</f>
        <v/>
      </c>
      <c r="E42" s="359" t="str">
        <f>IF(Badges!$O$920="C","/","")</f>
        <v/>
      </c>
      <c r="F42" s="359" t="str">
        <f>IF(Badges!$O$921="C","/","")</f>
        <v/>
      </c>
      <c r="G42" s="359" t="str">
        <f>IF(Badges!$O$922="C","/","")</f>
        <v/>
      </c>
      <c r="H42" s="359" t="str">
        <f>IF(Badges!$O$923="C","/","")</f>
        <v/>
      </c>
      <c r="I42" s="367" t="str">
        <f>IF(Summary!$X$50="E","E","")</f>
        <v/>
      </c>
      <c r="J42" s="367" t="str">
        <f>IF(Summary!$Y$50="Y","R","")</f>
        <v/>
      </c>
      <c r="L42" s="404"/>
      <c r="M42" s="416" t="s">
        <v>1184</v>
      </c>
      <c r="N42" s="359" t="str">
        <f>IF('Age-Level'!$O$111="A","/","")</f>
        <v/>
      </c>
      <c r="O42" s="359" t="str">
        <f>IF('Age-Level'!$O$115="A","/","")</f>
        <v/>
      </c>
      <c r="P42" s="359" t="str">
        <f>IF('Age-Level'!$O$119="A","/","")</f>
        <v/>
      </c>
      <c r="Q42" s="359" t="str">
        <f>IF('Age-Level'!$O$124="A","/","")</f>
        <v/>
      </c>
      <c r="R42" s="359" t="str">
        <f>IF('Age-Level'!$O$126="A","/","")</f>
        <v/>
      </c>
      <c r="S42" s="367" t="str">
        <f>IF(Summary!$X$115="E","E","")</f>
        <v/>
      </c>
      <c r="T42" s="367" t="str">
        <f>IF(Summary!$Y$115="Y","R","")</f>
        <v/>
      </c>
      <c r="U42" s="716"/>
      <c r="W42" s="573" t="str">
        <f>'Fun Patches'!C43</f>
        <v>&lt;LIST PATCH HERE&gt;</v>
      </c>
      <c r="X42" s="365" t="str">
        <f>IF(Summary!$X$170="E","E","")</f>
        <v/>
      </c>
      <c r="Y42" s="365" t="str">
        <f>IF(Summary!$Y$170="Y","R","")</f>
        <v/>
      </c>
      <c r="AA42" s="336"/>
      <c r="AB42" s="337"/>
      <c r="AC42" s="338"/>
    </row>
    <row r="43" spans="2:29" ht="12.95" customHeight="1">
      <c r="B43" s="404"/>
      <c r="C43" s="430" t="s">
        <v>1169</v>
      </c>
      <c r="D43" s="361" t="str">
        <f>IF(Badges!$O$927="C","/","")</f>
        <v/>
      </c>
      <c r="E43" s="361" t="str">
        <f>IF(Badges!$O$928="C","/","")</f>
        <v/>
      </c>
      <c r="F43" s="361" t="str">
        <f>IF(Badges!$O$929="C","/","")</f>
        <v/>
      </c>
      <c r="G43" s="361" t="str">
        <f>IF(Badges!$O$930="C","/","")</f>
        <v/>
      </c>
      <c r="H43" s="361" t="str">
        <f>IF(Badges!$O$931="C","/","")</f>
        <v/>
      </c>
      <c r="I43" s="370" t="str">
        <f>IF(Summary!$X$52="E","E","")</f>
        <v/>
      </c>
      <c r="J43" s="370" t="str">
        <f>IF(Summary!$Y$52="Y","R","")</f>
        <v/>
      </c>
      <c r="L43" s="404"/>
      <c r="M43" s="429" t="s">
        <v>1185</v>
      </c>
      <c r="N43" s="361" t="str">
        <f>IF('Age-Level'!$O$129="A","/","")</f>
        <v/>
      </c>
      <c r="O43" s="361" t="str">
        <f>IF('Age-Level'!$O$133="A","/","")</f>
        <v/>
      </c>
      <c r="P43" s="361" t="str">
        <f>IF('Age-Level'!$O$137="A","/","")</f>
        <v/>
      </c>
      <c r="Q43" s="361" t="str">
        <f>IF('Age-Level'!$O$142="A","/","")</f>
        <v/>
      </c>
      <c r="R43" s="361" t="str">
        <f>IF('Age-Level'!$O$144="A","/","")</f>
        <v/>
      </c>
      <c r="S43" s="370" t="str">
        <f>IF(Summary!$X$116="E","E","")</f>
        <v/>
      </c>
      <c r="T43" s="370" t="str">
        <f>IF(Summary!$Y$116="Y","R","")</f>
        <v/>
      </c>
      <c r="U43" s="716"/>
      <c r="W43" s="573" t="str">
        <f>'Fun Patches'!C44</f>
        <v>&lt;LIST PATCH HERE&gt;</v>
      </c>
      <c r="X43" s="365" t="str">
        <f>IF(Summary!$X$171="E","E","")</f>
        <v/>
      </c>
      <c r="Y43" s="365" t="str">
        <f>IF(Summary!$Y$171="Y","R","")</f>
        <v/>
      </c>
      <c r="AA43" s="336"/>
      <c r="AB43" s="337"/>
      <c r="AC43" s="338"/>
    </row>
    <row r="44" spans="2:29" ht="12.95" customHeight="1">
      <c r="B44" s="404"/>
      <c r="C44" s="423" t="s">
        <v>1170</v>
      </c>
      <c r="D44" s="361" t="str">
        <f>IF(Badges!$O$934="C","/","")</f>
        <v/>
      </c>
      <c r="E44" s="361" t="str">
        <f>IF(Badges!$O$935="C","/","")</f>
        <v/>
      </c>
      <c r="F44" s="361" t="str">
        <f>IF(Badges!$O$936="C","/","")</f>
        <v/>
      </c>
      <c r="G44" s="361" t="str">
        <f>IF(Badges!$O$937="C","/","")</f>
        <v/>
      </c>
      <c r="H44" s="361" t="str">
        <f>IF(Badges!$O$938="C","/","")</f>
        <v/>
      </c>
      <c r="I44" s="370" t="str">
        <f>IF(Summary!$X$53="E","E","")</f>
        <v/>
      </c>
      <c r="J44" s="370" t="str">
        <f>IF(Summary!$Y$53="Y","R","")</f>
        <v/>
      </c>
      <c r="L44" s="404"/>
      <c r="M44" s="411" t="s">
        <v>1186</v>
      </c>
      <c r="N44" s="361" t="str">
        <f>IF('Age-Level'!$O$147="A","/","")</f>
        <v/>
      </c>
      <c r="O44" s="361" t="str">
        <f>IF('Age-Level'!$O$151="A","/","")</f>
        <v/>
      </c>
      <c r="P44" s="361" t="str">
        <f>IF('Age-Level'!$O$155="A","/","")</f>
        <v/>
      </c>
      <c r="Q44" s="361" t="str">
        <f>IF('Age-Level'!$O$160="A","/","")</f>
        <v/>
      </c>
      <c r="R44" s="361" t="str">
        <f>IF('Age-Level'!$O$162="A","/","")</f>
        <v/>
      </c>
      <c r="S44" s="370" t="str">
        <f>IF(Summary!$X$117="E","E","")</f>
        <v/>
      </c>
      <c r="T44" s="370" t="str">
        <f>IF(Summary!$Y$117="Y","R","")</f>
        <v/>
      </c>
      <c r="U44" s="716"/>
      <c r="W44" s="573" t="str">
        <f>'Fun Patches'!C45</f>
        <v>&lt;LIST PATCH HERE&gt;</v>
      </c>
      <c r="X44" s="365" t="str">
        <f>IF(Summary!$X$172="E","E","")</f>
        <v/>
      </c>
      <c r="Y44" s="365" t="str">
        <f>IF(Summary!$Y$172="Y","R","")</f>
        <v/>
      </c>
      <c r="AA44" s="336"/>
      <c r="AB44" s="337"/>
      <c r="AC44" s="338"/>
    </row>
    <row r="45" spans="2:29" ht="12.95" customHeight="1" thickBot="1">
      <c r="B45" s="404"/>
      <c r="C45" s="431" t="s">
        <v>1171</v>
      </c>
      <c r="D45" s="361" t="str">
        <f>IF(Badges!$O$941="C","/","")</f>
        <v/>
      </c>
      <c r="E45" s="361" t="str">
        <f>IF(Badges!$O$942="C","/","")</f>
        <v/>
      </c>
      <c r="F45" s="361" t="str">
        <f>IF(Badges!$O$943="C","/","")</f>
        <v/>
      </c>
      <c r="G45" s="361" t="str">
        <f>IF(Badges!$O$944="C","/","")</f>
        <v/>
      </c>
      <c r="H45" s="361" t="str">
        <f>IF(Badges!$O$945="C","/","")</f>
        <v/>
      </c>
      <c r="I45" s="370" t="str">
        <f>IF(Summary!$X$54="E","E","")</f>
        <v/>
      </c>
      <c r="J45" s="370" t="str">
        <f>IF(Summary!$Y$54="Y","R","")</f>
        <v/>
      </c>
      <c r="L45" s="404"/>
      <c r="M45" s="416" t="s">
        <v>1187</v>
      </c>
      <c r="N45" s="359" t="str">
        <f>IF('Age-Level'!$O$165="A","/","")</f>
        <v/>
      </c>
      <c r="O45" s="359" t="str">
        <f>IF('Age-Level'!$O$169="A","/","")</f>
        <v/>
      </c>
      <c r="P45" s="359" t="str">
        <f>IF('Age-Level'!$O$173="A","/","")</f>
        <v/>
      </c>
      <c r="Q45" s="359" t="str">
        <f>IF('Age-Level'!$O$178="A","/","")</f>
        <v/>
      </c>
      <c r="R45" s="359" t="str">
        <f>IF('Age-Level'!$O$180="A","/","")</f>
        <v/>
      </c>
      <c r="S45" s="367" t="str">
        <f>IF(Summary!$X$118="E","E","")</f>
        <v/>
      </c>
      <c r="T45" s="367" t="str">
        <f>IF(Summary!$Y$118="Y","R","")</f>
        <v/>
      </c>
      <c r="U45" s="716"/>
      <c r="W45" s="573" t="str">
        <f>'Fun Patches'!C46</f>
        <v>&lt;LIST PATCH HERE&gt;</v>
      </c>
      <c r="X45" s="365" t="str">
        <f>IF(Summary!$X$173="E","E","")</f>
        <v/>
      </c>
      <c r="Y45" s="365" t="str">
        <f>IF(Summary!$Y$173="Y","R","")</f>
        <v/>
      </c>
      <c r="AA45" s="336"/>
      <c r="AB45" s="337"/>
      <c r="AC45" s="338"/>
    </row>
    <row r="46" spans="2:29" ht="12.95" customHeight="1">
      <c r="L46" s="404"/>
      <c r="M46" s="392" t="s">
        <v>1188</v>
      </c>
      <c r="N46" s="401"/>
      <c r="O46" s="401"/>
      <c r="P46" s="361" t="str">
        <f>IF(Bridging!$O$10="A","/","")</f>
        <v/>
      </c>
      <c r="Q46" s="361" t="str">
        <f>IF(Bridging!$O$14="A","/","")</f>
        <v/>
      </c>
      <c r="R46" s="361" t="str">
        <f>IF(Bridging!$O$16="A","/","")</f>
        <v/>
      </c>
      <c r="S46" s="370" t="str">
        <f>IF(Summary!$X$130="E","E","")</f>
        <v/>
      </c>
      <c r="T46" s="370" t="str">
        <f>IF(Summary!$Y$130="Y","R","")</f>
        <v/>
      </c>
      <c r="U46" s="716"/>
      <c r="W46" s="573" t="str">
        <f>'Fun Patches'!C47</f>
        <v>&lt;LIST PATCH HERE&gt;</v>
      </c>
      <c r="X46" s="365" t="str">
        <f>IF(Summary!$X$174="E","E","")</f>
        <v/>
      </c>
      <c r="Y46" s="365" t="str">
        <f>IF(Summary!$Y$174="Y","R","")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IF(Summary!$X$175="E","E","")</f>
        <v/>
      </c>
      <c r="Y47" s="365" t="str">
        <f>IF(Summary!$Y$175="Y","R","")</f>
        <v/>
      </c>
      <c r="AA47" s="336"/>
      <c r="AB47" s="337"/>
      <c r="AC47" s="338"/>
    </row>
    <row r="48" spans="2:29" ht="12.95" customHeight="1" thickBot="1">
      <c r="B48" s="404"/>
      <c r="C48" s="428" t="s">
        <v>1172</v>
      </c>
      <c r="D48" s="361" t="str">
        <f>IF('Age-Level'!$O6="C","/","")</f>
        <v/>
      </c>
      <c r="E48" s="361" t="str">
        <f>IF('Age-Level'!$O6="C","/","")</f>
        <v/>
      </c>
      <c r="F48" s="361" t="str">
        <f>IF('Age-Level'!$O6="C","/","")</f>
        <v/>
      </c>
      <c r="G48" s="361" t="str">
        <f>IF('Age-Level'!$O6="C","/","")</f>
        <v/>
      </c>
      <c r="H48" s="361" t="str">
        <f>IF('Age-Level'!$O6="C","/","")</f>
        <v/>
      </c>
      <c r="I48" s="370" t="str">
        <f>IF(Summary!$X$101="E","E","")</f>
        <v/>
      </c>
      <c r="J48" s="370" t="str">
        <f>IF(Summary!$Y$101="Y","R","")</f>
        <v/>
      </c>
      <c r="L48" s="712"/>
      <c r="M48" s="712"/>
      <c r="N48" s="712"/>
      <c r="O48" s="712"/>
      <c r="P48" s="712"/>
      <c r="Q48" s="712"/>
      <c r="R48" s="712"/>
      <c r="S48" s="437"/>
      <c r="T48" s="437"/>
      <c r="U48" s="716"/>
      <c r="W48" s="573" t="str">
        <f>'Fun Patches'!C49</f>
        <v>&lt;LIST PATCH HERE&gt;</v>
      </c>
      <c r="X48" s="365" t="str">
        <f>IF(Summary!$X$176="E","E","")</f>
        <v/>
      </c>
      <c r="Y48" s="365" t="str">
        <f>IF(Summary!$Y$176="Y","R","")</f>
        <v/>
      </c>
      <c r="AA48" s="336"/>
      <c r="AB48" s="337"/>
      <c r="AC48" s="338"/>
    </row>
    <row r="49" spans="2:29" ht="12.95" customHeight="1">
      <c r="B49" s="404"/>
      <c r="C49" s="411" t="s">
        <v>1173</v>
      </c>
      <c r="D49" s="361" t="str">
        <f>IF('Age-Level'!$O13="C","/","")</f>
        <v/>
      </c>
      <c r="E49" s="361" t="str">
        <f>IF('Age-Level'!$O13="C","/","")</f>
        <v/>
      </c>
      <c r="F49" s="361" t="str">
        <f>IF('Age-Level'!$O13="C","/","")</f>
        <v/>
      </c>
      <c r="G49" s="361" t="str">
        <f>IF('Age-Level'!$O13="C","/","")</f>
        <v/>
      </c>
      <c r="H49" s="361" t="str">
        <f>IF('Age-Level'!$O13="C","/","")</f>
        <v/>
      </c>
      <c r="I49" s="370" t="str">
        <f>IF(Summary!$X$102="E","E","")</f>
        <v/>
      </c>
      <c r="J49" s="370" t="str">
        <f>IF(Summary!$Y$102="Y","R","")</f>
        <v/>
      </c>
      <c r="L49" s="705" t="str">
        <f>'Council Own'!B6</f>
        <v>&lt;&lt;List Badge 1 Here&gt;&gt;</v>
      </c>
      <c r="M49" s="705"/>
      <c r="N49" s="705"/>
      <c r="O49" s="705"/>
      <c r="P49" s="705"/>
      <c r="Q49" s="705"/>
      <c r="R49" s="710"/>
      <c r="S49" s="363" t="str">
        <f>IF(Summary!$X$85="E","E","")</f>
        <v/>
      </c>
      <c r="T49" s="363" t="str">
        <f>IF(Summary!$Y$85="Y","R","")</f>
        <v/>
      </c>
      <c r="U49" s="716"/>
      <c r="W49" s="573" t="str">
        <f>'Fun Patches'!C50</f>
        <v>&lt;LIST PATCH HERE&gt;</v>
      </c>
      <c r="X49" s="365" t="str">
        <f>IF(Summary!$X$177="E","E","")</f>
        <v/>
      </c>
      <c r="Y49" s="365" t="str">
        <f>IF(Summary!$Y$177="Y","R","")</f>
        <v/>
      </c>
      <c r="AA49" s="336"/>
      <c r="AB49" s="337"/>
      <c r="AC49" s="338"/>
    </row>
    <row r="50" spans="2:29" ht="12.95" customHeight="1" thickBot="1">
      <c r="B50" s="404"/>
      <c r="C50" s="424" t="s">
        <v>1174</v>
      </c>
      <c r="D50" s="359" t="str">
        <f>IF('Age-Level'!$O20="C","/","")</f>
        <v/>
      </c>
      <c r="E50" s="359" t="str">
        <f>IF('Age-Level'!$O20="C","/","")</f>
        <v/>
      </c>
      <c r="F50" s="359" t="str">
        <f>IF('Age-Level'!$O20="C","/","")</f>
        <v/>
      </c>
      <c r="G50" s="359" t="str">
        <f>IF('Age-Level'!$O20="C","/","")</f>
        <v/>
      </c>
      <c r="H50" s="359" t="str">
        <f>IF('Age-Level'!$O20="C","/","")</f>
        <v/>
      </c>
      <c r="I50" s="367" t="str">
        <f>IF(Summary!$X$103="E","E","")</f>
        <v/>
      </c>
      <c r="J50" s="367" t="str">
        <f>IF(Summary!$Y$103="Y","R","")</f>
        <v/>
      </c>
      <c r="L50" s="705" t="str">
        <f>'Council Own'!B30</f>
        <v>&lt;&lt;List Badge 2 Here&gt;&gt;</v>
      </c>
      <c r="M50" s="705"/>
      <c r="N50" s="705"/>
      <c r="O50" s="705"/>
      <c r="P50" s="705"/>
      <c r="Q50" s="705"/>
      <c r="R50" s="710"/>
      <c r="S50" s="365" t="str">
        <f>IF(Summary!$X$86="E","E","")</f>
        <v/>
      </c>
      <c r="T50" s="365" t="str">
        <f>IF(Summary!$Y$86="Y","R","")</f>
        <v/>
      </c>
      <c r="U50" s="716"/>
      <c r="W50" s="573" t="str">
        <f>'Fun Patches'!C51</f>
        <v>&lt;LIST PATCH HERE&gt;</v>
      </c>
      <c r="X50" s="365" t="str">
        <f>IF(Summary!$X$178="E","E","")</f>
        <v/>
      </c>
      <c r="Y50" s="365" t="str">
        <f>IF(Summary!$Y$178="Y","R","")</f>
        <v/>
      </c>
      <c r="AA50" s="336"/>
      <c r="AB50" s="337"/>
      <c r="AC50" s="338"/>
    </row>
    <row r="51" spans="2:29" ht="12.95" customHeight="1">
      <c r="B51" s="404"/>
      <c r="C51" s="429" t="s">
        <v>1175</v>
      </c>
      <c r="D51" s="361" t="str">
        <f>IF('Age-Level'!$O27="C","/","")</f>
        <v/>
      </c>
      <c r="E51" s="361" t="str">
        <f>IF('Age-Level'!$O27="C","/","")</f>
        <v/>
      </c>
      <c r="F51" s="361" t="str">
        <f>IF('Age-Level'!$O27="C","/","")</f>
        <v/>
      </c>
      <c r="G51" s="361" t="str">
        <f>IF('Age-Level'!$O27="C","/","")</f>
        <v/>
      </c>
      <c r="H51" s="361" t="str">
        <f>IF('Age-Level'!$O27="C","/","")</f>
        <v/>
      </c>
      <c r="I51" s="370" t="str">
        <f>IF(Summary!$X$104="E","E","")</f>
        <v/>
      </c>
      <c r="J51" s="370" t="str">
        <f>IF(Summary!$Y$104="Y","R","")</f>
        <v/>
      </c>
      <c r="L51" s="705" t="str">
        <f>'Council Own'!B54</f>
        <v>&lt;&lt;List Badge 3 Here&gt;&gt;</v>
      </c>
      <c r="M51" s="705"/>
      <c r="N51" s="705"/>
      <c r="O51" s="705"/>
      <c r="P51" s="705"/>
      <c r="Q51" s="705"/>
      <c r="R51" s="710"/>
      <c r="S51" s="365" t="str">
        <f>IF(Summary!$X$87="E","E","")</f>
        <v/>
      </c>
      <c r="T51" s="365" t="str">
        <f>IF(Summary!$Y$87="Y","R","")</f>
        <v/>
      </c>
      <c r="U51" s="716"/>
      <c r="W51" s="573" t="str">
        <f>'Fun Patches'!C52</f>
        <v>&lt;LIST PATCH HERE&gt;</v>
      </c>
      <c r="X51" s="365" t="str">
        <f>IF(Summary!$X$179="E","E","")</f>
        <v/>
      </c>
      <c r="Y51" s="365" t="str">
        <f>IF(Summary!$Y$179="Y","R","")</f>
        <v/>
      </c>
      <c r="AA51" s="336"/>
      <c r="AB51" s="337"/>
      <c r="AC51" s="338"/>
    </row>
    <row r="52" spans="2:29" ht="12.95" customHeight="1">
      <c r="B52" s="404"/>
      <c r="C52" s="411" t="s">
        <v>1176</v>
      </c>
      <c r="D52" s="361" t="str">
        <f>IF('Age-Level'!$O34="C","/","")</f>
        <v/>
      </c>
      <c r="E52" s="361" t="str">
        <f>IF('Age-Level'!$O34="C","/","")</f>
        <v/>
      </c>
      <c r="F52" s="361" t="str">
        <f>IF('Age-Level'!$O34="C","/","")</f>
        <v/>
      </c>
      <c r="G52" s="361" t="str">
        <f>IF('Age-Level'!$O34="C","/","")</f>
        <v/>
      </c>
      <c r="H52" s="361" t="str">
        <f>IF('Age-Level'!$O34="C","/","")</f>
        <v/>
      </c>
      <c r="I52" s="370" t="str">
        <f>IF(Summary!$X$105="E","E","")</f>
        <v/>
      </c>
      <c r="J52" s="370" t="str">
        <f>IF(Summary!$Y$105="Y","R","")</f>
        <v/>
      </c>
      <c r="L52" s="705" t="str">
        <f>'Council Own'!B78</f>
        <v>&lt;&lt;List Badge 4 Here&gt;&gt;</v>
      </c>
      <c r="M52" s="705"/>
      <c r="N52" s="705"/>
      <c r="O52" s="705"/>
      <c r="P52" s="705"/>
      <c r="Q52" s="705"/>
      <c r="R52" s="710"/>
      <c r="S52" s="365" t="str">
        <f>IF(Summary!$X$88="E","E","")</f>
        <v/>
      </c>
      <c r="T52" s="365" t="str">
        <f>IF(Summary!$Y$88="Y","R","")</f>
        <v/>
      </c>
      <c r="U52" s="716"/>
      <c r="W52" s="573" t="str">
        <f>'Fun Patches'!C53</f>
        <v>&lt;LIST PATCH HERE&gt;</v>
      </c>
      <c r="X52" s="365" t="str">
        <f>IF(Summary!$X$180="E","E","")</f>
        <v/>
      </c>
      <c r="Y52" s="365" t="str">
        <f>IF(Summary!$Y$180="Y","R","")</f>
        <v/>
      </c>
      <c r="AA52" s="336"/>
      <c r="AB52" s="337"/>
      <c r="AC52" s="338"/>
    </row>
    <row r="53" spans="2:29" ht="12.95" customHeight="1" thickBot="1">
      <c r="B53" s="404"/>
      <c r="C53" s="416" t="s">
        <v>1177</v>
      </c>
      <c r="D53" s="359" t="str">
        <f>IF('Age-Level'!$O41="C","/","")</f>
        <v/>
      </c>
      <c r="E53" s="359" t="str">
        <f>IF('Age-Level'!$O41="C","/","")</f>
        <v/>
      </c>
      <c r="F53" s="359" t="str">
        <f>IF('Age-Level'!$O41="C","/","")</f>
        <v/>
      </c>
      <c r="G53" s="359" t="str">
        <f>IF('Age-Level'!$O41="C","/","")</f>
        <v/>
      </c>
      <c r="H53" s="359" t="str">
        <f>IF('Age-Level'!$O41="C","/","")</f>
        <v/>
      </c>
      <c r="I53" s="367" t="str">
        <f>IF(Summary!$X$106="E","E","")</f>
        <v/>
      </c>
      <c r="J53" s="367" t="str">
        <f>IF(Summary!$Y$106="Y","R","")</f>
        <v/>
      </c>
      <c r="L53" s="707" t="str">
        <f>'Council Own'!B102</f>
        <v>&lt;&lt;List Badge 5 Here&gt;&gt;</v>
      </c>
      <c r="M53" s="707"/>
      <c r="N53" s="707"/>
      <c r="O53" s="707"/>
      <c r="P53" s="707"/>
      <c r="Q53" s="707"/>
      <c r="R53" s="713"/>
      <c r="S53" s="372" t="str">
        <f>IF(Summary!$X$89="E","E","")</f>
        <v/>
      </c>
      <c r="T53" s="372" t="str">
        <f>IF(Summary!$Y$89="Y","R","")</f>
        <v/>
      </c>
      <c r="U53" s="716"/>
      <c r="W53" s="573" t="str">
        <f>'Fun Patches'!C54</f>
        <v>&lt;LIST PATCH HERE&gt;</v>
      </c>
      <c r="X53" s="372" t="str">
        <f>IF(Summary!$X$181="E","E","")</f>
        <v/>
      </c>
      <c r="Y53" s="372" t="str">
        <f>IF(Summary!$Y$181="Y","R","")</f>
        <v/>
      </c>
      <c r="AA53" s="336"/>
      <c r="AB53" s="337"/>
      <c r="AC53" s="338"/>
    </row>
    <row r="54" spans="2:29" ht="12.95" customHeight="1">
      <c r="B54" s="404"/>
      <c r="C54" s="429" t="s">
        <v>1050</v>
      </c>
      <c r="D54" s="368" t="str">
        <f>IF('Age-Level'!$O48="C","/","")</f>
        <v/>
      </c>
      <c r="E54" s="368" t="str">
        <f>IF('Age-Level'!$O48="C","/","")</f>
        <v/>
      </c>
      <c r="F54" s="368" t="str">
        <f>IF('Age-Level'!$O48="C","/","")</f>
        <v/>
      </c>
      <c r="G54" s="368" t="str">
        <f>IF('Age-Level'!$O48="C","/","")</f>
        <v/>
      </c>
      <c r="H54" s="368" t="str">
        <f>IF('Age-Level'!$O48="C","/","")</f>
        <v/>
      </c>
      <c r="I54" s="370" t="str">
        <f>IF(Summary!$X$107="E","E","")</f>
        <v/>
      </c>
      <c r="J54" s="370" t="str">
        <f>IF(Summary!$Y$107="Y","R","")</f>
        <v/>
      </c>
      <c r="L54" s="707" t="str">
        <f>'Council Own'!B126</f>
        <v>&lt;&lt;List Badge 6 Here&gt;&gt;</v>
      </c>
      <c r="M54" s="707"/>
      <c r="N54" s="707"/>
      <c r="O54" s="707"/>
      <c r="P54" s="707"/>
      <c r="Q54" s="707"/>
      <c r="R54" s="713"/>
      <c r="S54" s="372" t="str">
        <f>IF(Summary!$X$90="E","E","")</f>
        <v/>
      </c>
      <c r="T54" s="372" t="str">
        <f>IF(Summary!$Y$90="Y","R","")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IF(Summary!$X$108="E","E","")</f>
        <v/>
      </c>
      <c r="J55" s="367" t="str">
        <f>IF(Summary!$Y$108="Y","R","")</f>
        <v/>
      </c>
      <c r="L55" s="707" t="str">
        <f>'Council Own'!B150</f>
        <v>&lt;&lt;List Badge 7 Here&gt;&gt;</v>
      </c>
      <c r="M55" s="707"/>
      <c r="N55" s="707"/>
      <c r="O55" s="707"/>
      <c r="P55" s="707"/>
      <c r="Q55" s="707"/>
      <c r="R55" s="713"/>
      <c r="S55" s="372" t="str">
        <f>IF(Summary!$X$91="E","E","")</f>
        <v/>
      </c>
      <c r="T55" s="372" t="str">
        <f>IF(Summary!$Y$91="Y","R","")</f>
        <v/>
      </c>
      <c r="U55" s="716"/>
      <c r="W55" s="572"/>
      <c r="X55" s="437"/>
      <c r="Y55" s="437"/>
      <c r="AA55" s="336"/>
      <c r="AB55" s="337"/>
      <c r="AC55" s="338"/>
    </row>
    <row r="56" spans="2:29" ht="12.95" customHeight="1">
      <c r="B56" s="404"/>
      <c r="C56" s="428" t="s">
        <v>1179</v>
      </c>
      <c r="D56" s="408"/>
      <c r="E56" s="408"/>
      <c r="F56" s="408"/>
      <c r="G56" s="408"/>
      <c r="H56" s="433"/>
      <c r="I56" s="370" t="str">
        <f>IF(Summary!$X$109="E","E","")</f>
        <v/>
      </c>
      <c r="J56" s="370" t="str">
        <f>IF(Summary!$Y$109="Y","R","")</f>
        <v/>
      </c>
      <c r="L56" s="707" t="str">
        <f>'Council Own'!B174</f>
        <v>&lt;&lt;List Badge 8 Here&gt;&gt;</v>
      </c>
      <c r="M56" s="707"/>
      <c r="N56" s="707"/>
      <c r="O56" s="707"/>
      <c r="P56" s="707"/>
      <c r="Q56" s="707"/>
      <c r="R56" s="713"/>
      <c r="S56" s="372" t="str">
        <f>IF(Summary!$X$92="E","E","")</f>
        <v/>
      </c>
      <c r="T56" s="372" t="str">
        <f>IF(Summary!$Y$92="Y","R","")</f>
        <v/>
      </c>
      <c r="U56" s="716"/>
      <c r="W56" s="336"/>
      <c r="X56" s="337"/>
      <c r="Y56" s="338"/>
      <c r="AA56" s="336"/>
      <c r="AB56" s="337"/>
      <c r="AC56" s="338"/>
    </row>
    <row r="57" spans="2:29" ht="12.95" customHeight="1">
      <c r="B57" s="404"/>
      <c r="C57" s="411" t="s">
        <v>1180</v>
      </c>
      <c r="D57" s="412"/>
      <c r="E57" s="412"/>
      <c r="F57" s="412"/>
      <c r="G57" s="412"/>
      <c r="H57" s="413"/>
      <c r="I57" s="370" t="str">
        <f>IF(Summary!$X$110="E","E","")</f>
        <v/>
      </c>
      <c r="J57" s="370" t="str">
        <f>IF(Summary!$Y$110="Y","R","")</f>
        <v/>
      </c>
      <c r="L57" s="707" t="str">
        <f>'Council Own'!B198</f>
        <v>&lt;&lt;List Badge 9 Here&gt;&gt;</v>
      </c>
      <c r="M57" s="707"/>
      <c r="N57" s="707"/>
      <c r="O57" s="707"/>
      <c r="P57" s="707"/>
      <c r="Q57" s="707"/>
      <c r="R57" s="713"/>
      <c r="S57" s="372" t="str">
        <f>IF(Summary!$X$93="E","E","")</f>
        <v/>
      </c>
      <c r="T57" s="372" t="str">
        <f>IF(Summary!$Y$93="Y","R","")</f>
        <v/>
      </c>
      <c r="U57" s="716"/>
      <c r="W57" s="336"/>
      <c r="X57" s="337"/>
      <c r="Y57" s="338"/>
      <c r="AA57" s="336"/>
      <c r="AB57" s="337"/>
      <c r="AC57" s="338"/>
    </row>
    <row r="58" spans="2:29" ht="12.95" customHeight="1" thickBot="1">
      <c r="B58" s="404"/>
      <c r="C58" s="434" t="s">
        <v>1062</v>
      </c>
      <c r="D58" s="417"/>
      <c r="E58" s="417"/>
      <c r="F58" s="417"/>
      <c r="G58" s="417"/>
      <c r="H58" s="418"/>
      <c r="I58" s="367" t="str">
        <f>IF(Summary!$X$111="E","E","")</f>
        <v/>
      </c>
      <c r="J58" s="367" t="str">
        <f>IF(Summary!$Y$111="Y","R","")</f>
        <v/>
      </c>
      <c r="L58" s="707" t="str">
        <f>'Council Own'!B222</f>
        <v>&lt;&lt;List Badge 10 Here&gt;&gt;</v>
      </c>
      <c r="M58" s="707"/>
      <c r="N58" s="707"/>
      <c r="O58" s="707"/>
      <c r="P58" s="707"/>
      <c r="Q58" s="707"/>
      <c r="R58" s="713"/>
      <c r="S58" s="372" t="str">
        <f>IF(Summary!$X$94="E","E","")</f>
        <v/>
      </c>
      <c r="T58" s="372" t="str">
        <f>IF(Summary!$Y$94="Y","R","")</f>
        <v/>
      </c>
      <c r="U58" s="716"/>
      <c r="W58" s="336"/>
      <c r="X58" s="337"/>
      <c r="Y58" s="338"/>
      <c r="AA58" s="336"/>
      <c r="AB58" s="337"/>
      <c r="AC58" s="338"/>
    </row>
    <row r="59" spans="2:29" ht="12.95" customHeight="1">
      <c r="B59" s="404"/>
      <c r="C59" s="428" t="s">
        <v>1181</v>
      </c>
      <c r="D59" s="408"/>
      <c r="E59" s="408"/>
      <c r="F59" s="408"/>
      <c r="G59" s="408"/>
      <c r="H59" s="433"/>
      <c r="I59" s="370" t="str">
        <f>IF(Summary!$X$112="E","E","")</f>
        <v/>
      </c>
      <c r="J59" s="370" t="str">
        <f>IF(Summary!$Y$112="Y","R","")</f>
        <v/>
      </c>
      <c r="L59" s="709" t="str">
        <f>'Council Own'!B246</f>
        <v>&lt;&lt;List Badge 11 Here&gt;&gt;</v>
      </c>
      <c r="M59" s="709"/>
      <c r="N59" s="709"/>
      <c r="O59" s="709"/>
      <c r="P59" s="709"/>
      <c r="Q59" s="709"/>
      <c r="R59" s="714"/>
      <c r="S59" s="372" t="str">
        <f>IF(Summary!$X$95="E","E","")</f>
        <v/>
      </c>
      <c r="T59" s="372" t="str">
        <f>IF(Summary!$Y$95="Y","R","")</f>
        <v/>
      </c>
      <c r="U59" s="716"/>
      <c r="W59" s="336"/>
      <c r="X59" s="337"/>
      <c r="Y59" s="338"/>
      <c r="AA59" s="336"/>
      <c r="AB59" s="337"/>
      <c r="AC59" s="338"/>
    </row>
    <row r="60" spans="2:29" ht="12.95" customHeight="1">
      <c r="B60" s="404"/>
      <c r="C60" s="424" t="s">
        <v>1147</v>
      </c>
      <c r="D60" s="425"/>
      <c r="E60" s="425"/>
      <c r="F60" s="425"/>
      <c r="G60" s="425"/>
      <c r="H60" s="426"/>
      <c r="I60" s="370" t="str">
        <f>IF(Summary!$X$129="E","E","")</f>
        <v/>
      </c>
      <c r="J60" s="370" t="str">
        <f>IF(Summary!$Y$129="Y","R","")</f>
        <v/>
      </c>
      <c r="L60" s="707" t="str">
        <f>'Council Own'!B270</f>
        <v>&lt;&lt;List Badge 12 Here&gt;&gt;</v>
      </c>
      <c r="M60" s="707"/>
      <c r="N60" s="707"/>
      <c r="O60" s="707"/>
      <c r="P60" s="707"/>
      <c r="Q60" s="707"/>
      <c r="R60" s="713"/>
      <c r="S60" s="372" t="str">
        <f>IF(Summary!$X$96="E","E","")</f>
        <v/>
      </c>
      <c r="T60" s="372" t="str">
        <f>IF(Summary!$Y$96="Y","R","")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IF(Summary!$X$97="E","E","")</f>
        <v/>
      </c>
      <c r="T61" s="372" t="str">
        <f>IF(Summary!$Y$97="Y","R","")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IF(Summary!$X$98="E","E","")</f>
        <v/>
      </c>
      <c r="T62" s="372" t="str">
        <f>IF(Summary!$Y$98="Y","R","")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IF(Summary!$X$119="E","E","")</f>
        <v/>
      </c>
      <c r="J63" s="363" t="str">
        <f>IF(Summary!$Y$119="Y","R","")</f>
        <v/>
      </c>
      <c r="L63" s="707" t="str">
        <f>'Council Own'!B342</f>
        <v>&lt;&lt;List Badge 15 Here&gt;&gt;</v>
      </c>
      <c r="M63" s="707"/>
      <c r="N63" s="707"/>
      <c r="O63" s="707"/>
      <c r="P63" s="707"/>
      <c r="Q63" s="707"/>
      <c r="R63" s="713"/>
      <c r="S63" s="372" t="str">
        <f>IF(Summary!$X$99="E","E","")</f>
        <v/>
      </c>
      <c r="T63" s="372" t="str">
        <f>IF(Summary!$Y$99="Y","R","")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IF(Summary!$X$122="E","E","")</f>
        <v/>
      </c>
      <c r="J64" s="365" t="str">
        <f>IF(Summary!$Y$122="Y","R","")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IF(Summary!$X$123="E","E","")</f>
        <v/>
      </c>
      <c r="J65" s="365" t="str">
        <f>IF(Summary!$Y$123="Y","R","")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IF(Summary!$X$124="E","E","")</f>
        <v/>
      </c>
      <c r="J66" s="365" t="str">
        <f>IF(Summary!$Y$124="Y","R","")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IF(Summary!$X$125="E","E","")</f>
        <v/>
      </c>
      <c r="J67" s="365" t="str">
        <f>IF(Summary!$Y$125="Y","R","")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IF(Summary!$X$126="E","E","")</f>
        <v/>
      </c>
      <c r="J68" s="365" t="str">
        <f>IF(Summary!$Y$126="Y","R","")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IF(Summary!$X$127="E","E","")</f>
        <v/>
      </c>
      <c r="J69" s="365" t="str">
        <f>IF(Summary!$Y$127="Y","R","")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IF(Summary!$X$128="E","E","")</f>
        <v/>
      </c>
      <c r="J70" s="365" t="str">
        <f>IF(Summary!$Y$128="Y","R","")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IF(Summary!$X$104="E","E","")</f>
        <v/>
      </c>
      <c r="J71" s="365" t="str">
        <f>IF(Summary!$Y$104="Y","R","")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IF(Summary!$X$105="E","E","")</f>
        <v/>
      </c>
      <c r="J72" s="365" t="str">
        <f>IF(Summary!$Y$105="Y","R","")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UVmxVCQ6NN18kjq01al4uopGlxAvH3ihX7mypuIinbDPYrgDKKAAG+VEI5D6A/80iaZEjBm5IPtN+LX2XrXokg==" saltValue="pR6iJoPgoTwmukEkJ9K9S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27" priority="13">
      <formula>LEFT($U$1,8)&lt;&gt;"Cadette_"</formula>
    </cfRule>
  </conditionalFormatting>
  <conditionalFormatting sqref="C1">
    <cfRule type="expression" dxfId="226" priority="11">
      <formula>LEFT($U$1,8)&lt;&gt;"Cadette_"</formula>
    </cfRule>
  </conditionalFormatting>
  <conditionalFormatting sqref="L47:L48 W54:W75 AA4:AA75">
    <cfRule type="duplicateValues" dxfId="225" priority="14"/>
  </conditionalFormatting>
  <conditionalFormatting sqref="B64:B72">
    <cfRule type="duplicateValues" dxfId="224" priority="10"/>
  </conditionalFormatting>
  <conditionalFormatting sqref="L49">
    <cfRule type="duplicateValues" dxfId="223" priority="9"/>
  </conditionalFormatting>
  <conditionalFormatting sqref="L50">
    <cfRule type="duplicateValues" dxfId="222" priority="8"/>
  </conditionalFormatting>
  <conditionalFormatting sqref="L51">
    <cfRule type="duplicateValues" dxfId="221" priority="7"/>
  </conditionalFormatting>
  <conditionalFormatting sqref="L52">
    <cfRule type="duplicateValues" dxfId="220" priority="6"/>
  </conditionalFormatting>
  <conditionalFormatting sqref="L65">
    <cfRule type="duplicateValues" dxfId="219" priority="5"/>
  </conditionalFormatting>
  <conditionalFormatting sqref="L66:L75">
    <cfRule type="duplicateValues" dxfId="218" priority="4"/>
  </conditionalFormatting>
  <conditionalFormatting sqref="M1:T1">
    <cfRule type="expression" dxfId="217" priority="2">
      <formula>LEFT($U$1,8)&lt;&gt;"Cadette_"</formula>
    </cfRule>
  </conditionalFormatting>
  <conditionalFormatting sqref="T1:W1">
    <cfRule type="expression" dxfId="216"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6B919-C20E-459B-9DA3-4FB933BE153C}">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Cadette_13</v>
      </c>
      <c r="U1" s="579" t="str">
        <f ca="1">MID(CELL("filename",A1),FIND(IF(ISERROR(FIND("]",CELL("filename",A1))),"$","]"),CELL("filename",A1))+1,256)</f>
        <v>Cadette_13</v>
      </c>
      <c r="V1" s="580"/>
      <c r="W1" s="581" t="str">
        <f ca="1">IF(T1&lt;&gt;"",T1,"")</f>
        <v>Cadette_13</v>
      </c>
    </row>
    <row r="2" spans="2:29" ht="12.95" customHeight="1">
      <c r="T2" s="403"/>
    </row>
    <row r="3" spans="2:29" ht="12.95" customHeight="1" thickBot="1"/>
    <row r="4" spans="2:29" ht="12.95" customHeight="1">
      <c r="B4" s="404"/>
      <c r="C4" s="405" t="s">
        <v>132</v>
      </c>
      <c r="D4" s="361" t="str">
        <f>IF(Badges!$P$10="A","/","")</f>
        <v/>
      </c>
      <c r="E4" s="361" t="str">
        <f>IF(Badges!$P$14="A","/","")</f>
        <v/>
      </c>
      <c r="F4" s="361" t="str">
        <f>IF(Badges!$P$18="A","/","")</f>
        <v/>
      </c>
      <c r="G4" s="361" t="str">
        <f>IF(Badges!$P$22="A","/","")</f>
        <v/>
      </c>
      <c r="H4" s="361" t="str">
        <f>IF(Badges!$P$26="A","/","")</f>
        <v/>
      </c>
      <c r="I4" s="362" t="str">
        <f>IF(Summary!$Z$3="E","E","")</f>
        <v/>
      </c>
      <c r="J4" s="362" t="str">
        <f>IF(Summary!$AA$3="Y","R","")</f>
        <v/>
      </c>
      <c r="K4" s="392" t="str">
        <f>IF(COUNT(S5:S7)=3,MAX(S5:S7),"")</f>
        <v/>
      </c>
      <c r="L4" s="406"/>
      <c r="M4" s="407" t="s">
        <v>1151</v>
      </c>
      <c r="N4" s="408"/>
      <c r="O4" s="408"/>
      <c r="P4" s="408"/>
      <c r="Q4" s="408"/>
      <c r="R4" s="409" t="s">
        <v>1189</v>
      </c>
      <c r="S4" s="363" t="str">
        <f>IF(Summary!$Z$60="E","E","")</f>
        <v/>
      </c>
      <c r="T4" s="363" t="str">
        <f>IF(Summary!$AA$60="Y","R","")</f>
        <v/>
      </c>
      <c r="U4" s="360"/>
      <c r="W4" s="573" t="str">
        <f>'Fun Patches'!C5</f>
        <v>&lt;LIST PATCH HERE&gt;</v>
      </c>
      <c r="X4" s="362" t="str">
        <f>IF(Summary!$Z$132="E","E","")</f>
        <v/>
      </c>
      <c r="Y4" s="362" t="str">
        <f>IF(Summary!$AA$132="Y","R","")</f>
        <v/>
      </c>
      <c r="AA4" s="336"/>
      <c r="AB4" s="337"/>
      <c r="AC4" s="338"/>
    </row>
    <row r="5" spans="2:29" ht="12.95" customHeight="1">
      <c r="B5" s="404"/>
      <c r="C5" s="410" t="s">
        <v>154</v>
      </c>
      <c r="D5" s="364" t="str">
        <f>IF(Badges!$P$33="A","/","")</f>
        <v/>
      </c>
      <c r="E5" s="364" t="str">
        <f>IF(Badges!$P$37="A","/","")</f>
        <v/>
      </c>
      <c r="F5" s="364" t="str">
        <f>IF(Badges!$P$41="A","/","")</f>
        <v/>
      </c>
      <c r="G5" s="364" t="str">
        <f>IF(Badges!$P$45="A","/","")</f>
        <v/>
      </c>
      <c r="H5" s="364" t="str">
        <f>IF(Badges!$P$49="A","/","")</f>
        <v/>
      </c>
      <c r="I5" s="365" t="str">
        <f>IF(Summary!$Z$4="E","E","")</f>
        <v/>
      </c>
      <c r="J5" s="365" t="str">
        <f>IF(Summary!$AA$4="Y","R","")</f>
        <v/>
      </c>
      <c r="L5" s="404"/>
      <c r="M5" s="411" t="s">
        <v>1190</v>
      </c>
      <c r="N5" s="412"/>
      <c r="O5" s="412"/>
      <c r="P5" s="412"/>
      <c r="Q5" s="412"/>
      <c r="R5" s="413"/>
      <c r="S5" s="365" t="str">
        <f>IF(Summary!$Z$57="E","E","")</f>
        <v/>
      </c>
      <c r="T5" s="365" t="str">
        <f>IF(Summary!$AA$57="Y","R","")</f>
        <v/>
      </c>
      <c r="U5" s="360"/>
      <c r="W5" s="573" t="str">
        <f>'Fun Patches'!C6</f>
        <v>&lt;LIST PATCH HERE&gt;</v>
      </c>
      <c r="X5" s="365" t="str">
        <f>IF(Summary!$Z$133="E","E","")</f>
        <v/>
      </c>
      <c r="Y5" s="365" t="str">
        <f>IF(Summary!$AA$133="Y","R","")</f>
        <v/>
      </c>
      <c r="AA5" s="336"/>
      <c r="AB5" s="337"/>
      <c r="AC5" s="338"/>
    </row>
    <row r="6" spans="2:29" ht="12.95" customHeight="1" thickBot="1">
      <c r="B6" s="404"/>
      <c r="C6" s="414" t="s">
        <v>174</v>
      </c>
      <c r="D6" s="366" t="str">
        <f>IF(Badges!$P$56="A","/","")</f>
        <v/>
      </c>
      <c r="E6" s="366" t="str">
        <f>IF(Badges!$P$60="A","/","")</f>
        <v/>
      </c>
      <c r="F6" s="366" t="str">
        <f>IF(Badges!$P$64="A","/","")</f>
        <v/>
      </c>
      <c r="G6" s="366" t="str">
        <f>IF(Badges!$P$68="A","/","")</f>
        <v/>
      </c>
      <c r="H6" s="366" t="str">
        <f>IF(Badges!$P$72="A","/","")</f>
        <v/>
      </c>
      <c r="I6" s="372" t="str">
        <f>IF(Summary!$Z$5="E","E","")</f>
        <v/>
      </c>
      <c r="J6" s="372" t="str">
        <f>IF(Summary!$AA$5="Y","R","")</f>
        <v/>
      </c>
      <c r="L6" s="404"/>
      <c r="M6" s="411" t="s">
        <v>1191</v>
      </c>
      <c r="N6" s="412"/>
      <c r="O6" s="412"/>
      <c r="P6" s="412"/>
      <c r="Q6" s="412"/>
      <c r="R6" s="413"/>
      <c r="S6" s="365" t="str">
        <f>IF(Summary!$Z$58="E","E","")</f>
        <v/>
      </c>
      <c r="T6" s="365" t="str">
        <f>IF(Summary!$AA$58="Y","R","")</f>
        <v/>
      </c>
      <c r="U6" s="360"/>
      <c r="W6" s="573" t="str">
        <f>'Fun Patches'!C7</f>
        <v>&lt;LIST PATCH HERE&gt;</v>
      </c>
      <c r="X6" s="365" t="str">
        <f>IF(Summary!$Z$134="E","E","")</f>
        <v/>
      </c>
      <c r="Y6" s="365" t="str">
        <f>IF(Summary!$AA$134="Y","R","")</f>
        <v/>
      </c>
      <c r="AA6" s="336"/>
      <c r="AB6" s="337"/>
      <c r="AC6" s="338"/>
    </row>
    <row r="7" spans="2:29" ht="12.95" customHeight="1" thickBot="1">
      <c r="B7" s="404"/>
      <c r="C7" s="415" t="s">
        <v>195</v>
      </c>
      <c r="D7" s="368" t="str">
        <f>IF(Badges!$P$79="A","/","")</f>
        <v/>
      </c>
      <c r="E7" s="368" t="str">
        <f>IF(Badges!$P$83="A","/","")</f>
        <v/>
      </c>
      <c r="F7" s="368" t="str">
        <f>IF(Badges!$P$87="A","/","")</f>
        <v/>
      </c>
      <c r="G7" s="368" t="str">
        <f>IF(Badges!$P$91="A","/","")</f>
        <v/>
      </c>
      <c r="H7" s="368" t="str">
        <f>IF(Badges!$P$95="A","/","")</f>
        <v/>
      </c>
      <c r="I7" s="362" t="str">
        <f>IF(Summary!$Z$6="E","E","")</f>
        <v/>
      </c>
      <c r="J7" s="362" t="str">
        <f>IF(Summary!$AA$6="Y","R","")</f>
        <v/>
      </c>
      <c r="L7" s="404"/>
      <c r="M7" s="416" t="s">
        <v>1192</v>
      </c>
      <c r="N7" s="417"/>
      <c r="O7" s="417"/>
      <c r="P7" s="417"/>
      <c r="Q7" s="417"/>
      <c r="R7" s="418"/>
      <c r="S7" s="367" t="str">
        <f>IF(Summary!$Z$59="E","E","")</f>
        <v/>
      </c>
      <c r="T7" s="367" t="str">
        <f>IF(Summary!$AA$59="Y","R","")</f>
        <v/>
      </c>
      <c r="U7" s="360" t="str">
        <f>IF(COUNTIF(S5:S7,"E")=3,"C"," ")</f>
        <v xml:space="preserve"> </v>
      </c>
      <c r="W7" s="573" t="str">
        <f>'Fun Patches'!C8</f>
        <v>&lt;LIST PATCH HERE&gt;</v>
      </c>
      <c r="X7" s="365" t="str">
        <f>IF(Summary!$Z$135="E","E","")</f>
        <v/>
      </c>
      <c r="Y7" s="365" t="str">
        <f>IF(Summary!$AA$135="Y","R","")</f>
        <v/>
      </c>
      <c r="AA7" s="336"/>
      <c r="AB7" s="337"/>
      <c r="AC7" s="338"/>
    </row>
    <row r="8" spans="2:29" ht="12.95" customHeight="1" thickBot="1">
      <c r="B8" s="404"/>
      <c r="C8" s="419" t="s">
        <v>237</v>
      </c>
      <c r="D8" s="366" t="str">
        <f>IF(Badges!$P$125="A","/","")</f>
        <v/>
      </c>
      <c r="E8" s="366" t="str">
        <f>IF(Badges!$P$129="A","/","")</f>
        <v/>
      </c>
      <c r="F8" s="366" t="str">
        <f>IF(Badges!$P$133="A","/","")</f>
        <v/>
      </c>
      <c r="G8" s="366" t="str">
        <f>IF(Badges!$P$137="A","/","")</f>
        <v/>
      </c>
      <c r="H8" s="366" t="str">
        <f>IF(Badges!$P$141="A","/","")</f>
        <v/>
      </c>
      <c r="I8" s="507" t="str">
        <f>IF(Summary!$Z$8="E","E","")</f>
        <v/>
      </c>
      <c r="J8" s="508" t="str">
        <f>IF(Summary!$AA$8="Y","R","")</f>
        <v/>
      </c>
      <c r="K8" s="392" t="str">
        <f>IF(COUNT(S9:S11)=3,MAX(S9:S11),"")</f>
        <v/>
      </c>
      <c r="L8" s="406"/>
      <c r="M8" s="420" t="s">
        <v>1153</v>
      </c>
      <c r="N8" s="421"/>
      <c r="O8" s="421"/>
      <c r="P8" s="421"/>
      <c r="Q8" s="421"/>
      <c r="R8" s="422" t="s">
        <v>1189</v>
      </c>
      <c r="S8" s="363" t="str">
        <f>IF(Summary!$Z$65="E","E","")</f>
        <v/>
      </c>
      <c r="T8" s="363" t="str">
        <f>IF(Summary!$AA$65="Y","R","")</f>
        <v/>
      </c>
      <c r="U8" s="360"/>
      <c r="W8" s="573" t="str">
        <f>'Fun Patches'!C9</f>
        <v>&lt;LIST PATCH HERE&gt;</v>
      </c>
      <c r="X8" s="365" t="str">
        <f>IF(Summary!$Z$136="E","E","")</f>
        <v/>
      </c>
      <c r="Y8" s="365" t="str">
        <f>IF(Summary!$AA$136="Y","R","")</f>
        <v/>
      </c>
      <c r="AA8" s="336"/>
      <c r="AB8" s="337"/>
      <c r="AC8" s="338"/>
    </row>
    <row r="9" spans="2:29" ht="12.95" customHeight="1">
      <c r="B9" s="404"/>
      <c r="C9" s="405" t="s">
        <v>281</v>
      </c>
      <c r="D9" s="368" t="str">
        <f>IF(Badges!$P$184="A","/","")</f>
        <v/>
      </c>
      <c r="E9" s="368" t="str">
        <f>IF(Badges!$P$188="A","/","")</f>
        <v/>
      </c>
      <c r="F9" s="368" t="str">
        <f>IF(Badges!$P$192="A","/","")</f>
        <v/>
      </c>
      <c r="G9" s="368" t="str">
        <f>IF(Badges!$P$196="A","/","")</f>
        <v/>
      </c>
      <c r="H9" s="368" t="str">
        <f>IF(Badges!$G$200="A","/","")</f>
        <v/>
      </c>
      <c r="I9" s="362" t="str">
        <f>IF(Summary!$Z$11="E","E","")</f>
        <v/>
      </c>
      <c r="J9" s="362" t="str">
        <f>IF(Summary!$AA$11="Y","R","")</f>
        <v/>
      </c>
      <c r="L9" s="404"/>
      <c r="M9" s="411" t="s">
        <v>959</v>
      </c>
      <c r="N9" s="412"/>
      <c r="O9" s="412"/>
      <c r="P9" s="412"/>
      <c r="Q9" s="412"/>
      <c r="R9" s="413"/>
      <c r="S9" s="365" t="str">
        <f>IF(Summary!$Z$62="E","E","")</f>
        <v/>
      </c>
      <c r="T9" s="365" t="str">
        <f>IF(Summary!$AA$62="Y","R","")</f>
        <v/>
      </c>
      <c r="U9" s="360"/>
      <c r="W9" s="573" t="str">
        <f>'Fun Patches'!C10</f>
        <v>&lt;LIST PATCH HERE&gt;</v>
      </c>
      <c r="X9" s="365" t="str">
        <f>IF(Summary!$Z$137="E","E","")</f>
        <v/>
      </c>
      <c r="Y9" s="365" t="str">
        <f>IF(Summary!$AA$137="Y","R","")</f>
        <v/>
      </c>
      <c r="AA9" s="336"/>
      <c r="AB9" s="337"/>
      <c r="AC9" s="338"/>
    </row>
    <row r="10" spans="2:29" ht="12.95" customHeight="1">
      <c r="B10" s="404"/>
      <c r="C10" s="410" t="s">
        <v>323</v>
      </c>
      <c r="D10" s="369" t="str">
        <f>IF(Badges!$P$230="A","/","")</f>
        <v/>
      </c>
      <c r="E10" s="369" t="str">
        <f>IF(Badges!$P$234="A","/","")</f>
        <v/>
      </c>
      <c r="F10" s="369" t="str">
        <f>IF(Badges!$P$238="A","/","")</f>
        <v/>
      </c>
      <c r="G10" s="369" t="str">
        <f>IF(Badges!$P$242="A","/","")</f>
        <v/>
      </c>
      <c r="H10" s="369" t="str">
        <f>IF(Badges!$G$246="A","/","")</f>
        <v/>
      </c>
      <c r="I10" s="365" t="str">
        <f>IF(Summary!$Z$13="E","E","")</f>
        <v/>
      </c>
      <c r="J10" s="365" t="str">
        <f>IF(Summary!$AA$13="Y","R","")</f>
        <v/>
      </c>
      <c r="L10" s="404"/>
      <c r="M10" s="411" t="s">
        <v>964</v>
      </c>
      <c r="N10" s="412"/>
      <c r="O10" s="412"/>
      <c r="P10" s="412"/>
      <c r="Q10" s="412"/>
      <c r="R10" s="413"/>
      <c r="S10" s="365" t="str">
        <f>IF(Summary!$Z$63="E","E","")</f>
        <v/>
      </c>
      <c r="T10" s="365" t="str">
        <f>IF(Summary!$AA$63="Y","R","")</f>
        <v/>
      </c>
      <c r="U10" s="360"/>
      <c r="W10" s="573" t="str">
        <f>'Fun Patches'!C11</f>
        <v>&lt;LIST PATCH HERE&gt;</v>
      </c>
      <c r="X10" s="365" t="str">
        <f>IF(Summary!$Z$138="E","E","")</f>
        <v/>
      </c>
      <c r="Y10" s="365" t="str">
        <f>IF(Summary!$AA$138="Y","R","")</f>
        <v/>
      </c>
      <c r="AA10" s="336"/>
      <c r="AB10" s="337"/>
      <c r="AC10" s="338"/>
    </row>
    <row r="11" spans="2:29" ht="12.95" customHeight="1" thickBot="1">
      <c r="B11" s="404"/>
      <c r="C11" s="410" t="s">
        <v>343</v>
      </c>
      <c r="D11" s="366" t="str">
        <f>IF(Badges!$P$253="A","/","")</f>
        <v/>
      </c>
      <c r="E11" s="366" t="str">
        <f>IF(Badges!$P$257="A","/","")</f>
        <v/>
      </c>
      <c r="F11" s="366" t="str">
        <f>IF(Badges!$P$261="A","/","")</f>
        <v/>
      </c>
      <c r="G11" s="366" t="str">
        <f>IF(Badges!$P$265="A","/","")</f>
        <v/>
      </c>
      <c r="H11" s="366" t="str">
        <f>IF(Badges!$P$269="A","/","")</f>
        <v/>
      </c>
      <c r="I11" s="372" t="str">
        <f>IF(Summary!$Z$14="E","E","")</f>
        <v/>
      </c>
      <c r="J11" s="372" t="str">
        <f>IF(Summary!$AA$14="Y","R","")</f>
        <v/>
      </c>
      <c r="L11" s="404"/>
      <c r="M11" s="416" t="s">
        <v>970</v>
      </c>
      <c r="N11" s="417"/>
      <c r="O11" s="417"/>
      <c r="P11" s="417"/>
      <c r="Q11" s="417"/>
      <c r="R11" s="418"/>
      <c r="S11" s="367" t="str">
        <f>IF(Summary!$Z$64="E","E","")</f>
        <v/>
      </c>
      <c r="T11" s="367" t="str">
        <f>IF(Summary!$AA$64="Y","R","")</f>
        <v/>
      </c>
      <c r="U11" s="360" t="str">
        <f>IF(COUNTIF(S9:S11,"E")=3,"C"," ")</f>
        <v xml:space="preserve"> </v>
      </c>
      <c r="W11" s="573" t="str">
        <f>'Fun Patches'!C12</f>
        <v>&lt;LIST PATCH HERE&gt;</v>
      </c>
      <c r="X11" s="365" t="str">
        <f>IF(Summary!$Z$139="E","E","")</f>
        <v/>
      </c>
      <c r="Y11" s="365" t="str">
        <f>IF(Summary!$AA$139="Y","R","")</f>
        <v/>
      </c>
      <c r="AA11" s="336"/>
      <c r="AB11" s="337"/>
      <c r="AC11" s="338"/>
    </row>
    <row r="12" spans="2:29" ht="12.95" customHeight="1">
      <c r="B12" s="404"/>
      <c r="C12" s="415" t="s">
        <v>364</v>
      </c>
      <c r="D12" s="368" t="str">
        <f>IF(Badges!$P$276="A","/","")</f>
        <v/>
      </c>
      <c r="E12" s="368" t="str">
        <f>IF(Badges!$P$280="A","/","")</f>
        <v/>
      </c>
      <c r="F12" s="368" t="str">
        <f>IF(Badges!$P$284="A","/","")</f>
        <v/>
      </c>
      <c r="G12" s="368" t="str">
        <f>IF(Badges!$P$288="A","/","")</f>
        <v/>
      </c>
      <c r="H12" s="368" t="str">
        <f>IF(Badges!$P$292="A","/","")</f>
        <v/>
      </c>
      <c r="I12" s="362" t="str">
        <f>IF(Summary!$Z$15="E","E","")</f>
        <v/>
      </c>
      <c r="J12" s="362" t="str">
        <f>IF(Summary!$AA$15="Y","R","")</f>
        <v/>
      </c>
      <c r="K12" s="392" t="str">
        <f>IF(COUNT(S13:S15)=3,MAX(S13:S15),"")</f>
        <v/>
      </c>
      <c r="L12" s="406"/>
      <c r="M12" s="420" t="s">
        <v>1154</v>
      </c>
      <c r="N12" s="421"/>
      <c r="O12" s="421"/>
      <c r="P12" s="421"/>
      <c r="Q12" s="421"/>
      <c r="R12" s="422" t="s">
        <v>1189</v>
      </c>
      <c r="S12" s="363" t="str">
        <f>IF(Summary!$Z$70="E","E","")</f>
        <v/>
      </c>
      <c r="T12" s="363" t="str">
        <f>IF(Summary!$AA$70="Y","R","")</f>
        <v/>
      </c>
      <c r="U12" s="360"/>
      <c r="W12" s="573" t="str">
        <f>'Fun Patches'!C13</f>
        <v>&lt;LIST PATCH HERE&gt;</v>
      </c>
      <c r="X12" s="365" t="str">
        <f>IF(Summary!$Z$140="E","E","")</f>
        <v/>
      </c>
      <c r="Y12" s="365" t="str">
        <f>IF(Summary!$AA$140="Y","R","")</f>
        <v/>
      </c>
      <c r="AA12" s="336"/>
      <c r="AB12" s="337"/>
      <c r="AC12" s="338"/>
    </row>
    <row r="13" spans="2:29" ht="12.95" customHeight="1" thickBot="1">
      <c r="B13" s="404"/>
      <c r="C13" s="419" t="s">
        <v>385</v>
      </c>
      <c r="D13" s="366" t="str">
        <f>IF(Badges!$P$299="A","/","")</f>
        <v/>
      </c>
      <c r="E13" s="366" t="str">
        <f>IF(Badges!$P$303="A","/","")</f>
        <v/>
      </c>
      <c r="F13" s="366" t="str">
        <f>IF(Badges!$P$307="A","/","")</f>
        <v/>
      </c>
      <c r="G13" s="366" t="str">
        <f>IF(Badges!$P$311="A","/","")</f>
        <v/>
      </c>
      <c r="H13" s="366" t="str">
        <f>IF(Badges!$P$315="A","/","")</f>
        <v/>
      </c>
      <c r="I13" s="372" t="str">
        <f>IF(Summary!$Z$16="E","E","")</f>
        <v/>
      </c>
      <c r="J13" s="372" t="str">
        <f>IF(Summary!$AA$16="Y","R","")</f>
        <v/>
      </c>
      <c r="L13" s="404"/>
      <c r="M13" s="411" t="s">
        <v>986</v>
      </c>
      <c r="N13" s="412"/>
      <c r="O13" s="412"/>
      <c r="P13" s="412"/>
      <c r="Q13" s="412"/>
      <c r="R13" s="413"/>
      <c r="S13" s="365" t="str">
        <f>IF(Summary!$Z$67="E","E","")</f>
        <v/>
      </c>
      <c r="T13" s="365" t="str">
        <f>IF(Summary!$AA$67="Y","R","")</f>
        <v/>
      </c>
      <c r="U13" s="360"/>
      <c r="W13" s="573" t="str">
        <f>'Fun Patches'!C14</f>
        <v>&lt;LIST PATCH HERE&gt;</v>
      </c>
      <c r="X13" s="365" t="str">
        <f>IF(Summary!$Z$141="E","E","")</f>
        <v/>
      </c>
      <c r="Y13" s="365" t="str">
        <f>IF(Summary!$AA$141="Y","R","")</f>
        <v/>
      </c>
      <c r="AA13" s="336"/>
      <c r="AB13" s="337"/>
      <c r="AC13" s="338"/>
    </row>
    <row r="14" spans="2:29" ht="12.95" customHeight="1">
      <c r="B14" s="404"/>
      <c r="C14" s="410" t="s">
        <v>406</v>
      </c>
      <c r="D14" s="368" t="str">
        <f>IF(Badges!$P$322="A","/","")</f>
        <v/>
      </c>
      <c r="E14" s="368" t="str">
        <f>IF(Badges!$P$326="A","/","")</f>
        <v/>
      </c>
      <c r="F14" s="368" t="str">
        <f>IF(Badges!$P$330="A","/","")</f>
        <v/>
      </c>
      <c r="G14" s="368" t="str">
        <f>IF(Badges!$P$334="A","/","")</f>
        <v/>
      </c>
      <c r="H14" s="368" t="str">
        <f>IF(Badges!$P$338="A","/","")</f>
        <v/>
      </c>
      <c r="I14" s="362" t="str">
        <f>IF(Summary!$Z$17="E","E","")</f>
        <v/>
      </c>
      <c r="J14" s="362" t="str">
        <f>IF(Summary!$AA$17="Y","R","")</f>
        <v/>
      </c>
      <c r="L14" s="404"/>
      <c r="M14" s="411" t="s">
        <v>987</v>
      </c>
      <c r="N14" s="412"/>
      <c r="O14" s="412"/>
      <c r="P14" s="412"/>
      <c r="Q14" s="412"/>
      <c r="R14" s="413"/>
      <c r="S14" s="365" t="str">
        <f>IF(Summary!$Z$68="E","E","")</f>
        <v/>
      </c>
      <c r="T14" s="365" t="str">
        <f>IF(Summary!$AA$68="Y","R","")</f>
        <v/>
      </c>
      <c r="U14" s="360"/>
      <c r="W14" s="573" t="str">
        <f>'Fun Patches'!C15</f>
        <v>&lt;LIST PATCH HERE&gt;</v>
      </c>
      <c r="X14" s="365" t="str">
        <f>IF(Summary!$Z$142="E","E","")</f>
        <v/>
      </c>
      <c r="Y14" s="365" t="str">
        <f>IF(Summary!$AA$142="Y","R","")</f>
        <v/>
      </c>
      <c r="AA14" s="336"/>
      <c r="AB14" s="337"/>
      <c r="AC14" s="338"/>
    </row>
    <row r="15" spans="2:29" ht="12.95" customHeight="1" thickBot="1">
      <c r="B15" s="404"/>
      <c r="C15" s="410" t="s">
        <v>427</v>
      </c>
      <c r="D15" s="369" t="str">
        <f>IF(Badges!$P$345="A","/","")</f>
        <v/>
      </c>
      <c r="E15" s="369" t="str">
        <f>IF(Badges!$P$349="A","/","")</f>
        <v/>
      </c>
      <c r="F15" s="369" t="str">
        <f>IF(Badges!$P$353="A","/","")</f>
        <v/>
      </c>
      <c r="G15" s="369" t="str">
        <f>IF(Badges!$P$357="A","/","")</f>
        <v/>
      </c>
      <c r="H15" s="369" t="str">
        <f>IF(Badges!$P$361="A","/","")</f>
        <v/>
      </c>
      <c r="I15" s="365" t="str">
        <f>IF(Summary!$Z$18="E","E","")</f>
        <v/>
      </c>
      <c r="J15" s="365" t="str">
        <f>IF(Summary!$AA$18="Y","R","")</f>
        <v/>
      </c>
      <c r="L15" s="404"/>
      <c r="M15" s="416" t="s">
        <v>988</v>
      </c>
      <c r="N15" s="417"/>
      <c r="O15" s="417"/>
      <c r="P15" s="417"/>
      <c r="Q15" s="417"/>
      <c r="R15" s="418"/>
      <c r="S15" s="367" t="str">
        <f>IF(Summary!$Z$69="E","E","")</f>
        <v/>
      </c>
      <c r="T15" s="367" t="str">
        <f>IF(Summary!$AA$69="Y","R","")</f>
        <v/>
      </c>
      <c r="U15" s="360" t="str">
        <f>IF(COUNTIF(S13:S15,"E")=3,"C"," ")</f>
        <v xml:space="preserve"> </v>
      </c>
      <c r="W15" s="573" t="str">
        <f>'Fun Patches'!C16</f>
        <v>&lt;LIST PATCH HERE&gt;</v>
      </c>
      <c r="X15" s="365" t="str">
        <f>IF(Summary!$Z$143="E","E","")</f>
        <v/>
      </c>
      <c r="Y15" s="365" t="str">
        <f>IF(Summary!$AA$143="Y","R","")</f>
        <v/>
      </c>
      <c r="AA15" s="336"/>
      <c r="AB15" s="337"/>
      <c r="AC15" s="338"/>
    </row>
    <row r="16" spans="2:29" ht="12.95" customHeight="1" thickBot="1">
      <c r="B16" s="404"/>
      <c r="C16" s="410" t="s">
        <v>469</v>
      </c>
      <c r="D16" s="366" t="str">
        <f>IF(Badges!$P$391="A","/","")</f>
        <v/>
      </c>
      <c r="E16" s="366" t="str">
        <f>IF(Badges!$P$395="A","/","")</f>
        <v/>
      </c>
      <c r="F16" s="366" t="str">
        <f>IF(Badges!$P$399="A","/","")</f>
        <v/>
      </c>
      <c r="G16" s="366" t="str">
        <f>IF(Badges!$P$403="A","/","")</f>
        <v/>
      </c>
      <c r="H16" s="366" t="str">
        <f>IF(Badges!$P$407="A","/","")</f>
        <v/>
      </c>
      <c r="I16" s="372" t="str">
        <f>IF(Summary!$Z$20="E","E","")</f>
        <v/>
      </c>
      <c r="J16" s="372" t="str">
        <f>IF(Summary!$AA$20="Y","R","")</f>
        <v/>
      </c>
      <c r="K16" s="392" t="str">
        <f>IF(COUNT(S17:S20)=4,MAX(S17:S20),"")</f>
        <v/>
      </c>
      <c r="L16" s="406"/>
      <c r="M16" s="420" t="s">
        <v>1155</v>
      </c>
      <c r="N16" s="421"/>
      <c r="O16" s="421"/>
      <c r="P16" s="421"/>
      <c r="Q16" s="421"/>
      <c r="R16" s="422" t="s">
        <v>1189</v>
      </c>
      <c r="S16" s="363" t="str">
        <f>IF(Summary!$Z$73="E","E","")</f>
        <v/>
      </c>
      <c r="T16" s="363" t="str">
        <f>IF(Summary!$AA$73="Y","R","")</f>
        <v/>
      </c>
      <c r="U16" s="360"/>
      <c r="W16" s="573" t="str">
        <f>'Fun Patches'!C17</f>
        <v>&lt;LIST PATCH HERE&gt;</v>
      </c>
      <c r="X16" s="365" t="str">
        <f>IF(Summary!$Z$144="E","E","")</f>
        <v/>
      </c>
      <c r="Y16" s="365" t="str">
        <f>IF(Summary!$AA$144="Y","R","")</f>
        <v/>
      </c>
      <c r="AA16" s="336"/>
      <c r="AB16" s="337"/>
      <c r="AC16" s="338"/>
    </row>
    <row r="17" spans="2:29" ht="12.95" customHeight="1">
      <c r="B17" s="404"/>
      <c r="C17" s="415" t="s">
        <v>490</v>
      </c>
      <c r="D17" s="368" t="str">
        <f>IF(Badges!$P$414="A","/","")</f>
        <v/>
      </c>
      <c r="E17" s="368" t="str">
        <f>IF(Badges!$P$418="A","/","")</f>
        <v/>
      </c>
      <c r="F17" s="368" t="str">
        <f>IF(Badges!$P$422="A","/","")</f>
        <v/>
      </c>
      <c r="G17" s="368" t="str">
        <f>IF(Badges!$P$426="A","/","")</f>
        <v/>
      </c>
      <c r="H17" s="368" t="str">
        <f>IF(Badges!$P$430="A","/","")</f>
        <v/>
      </c>
      <c r="I17" s="362" t="str">
        <f>IF(Summary!$Z$21="E","E","")</f>
        <v/>
      </c>
      <c r="J17" s="362" t="str">
        <f>IF(Summary!$AA$21="Y","R","")</f>
        <v/>
      </c>
      <c r="L17" s="404"/>
      <c r="M17" s="423" t="s">
        <v>1156</v>
      </c>
      <c r="N17" s="369" t="str">
        <f>IF(Badges!$P$542="A","/","")</f>
        <v/>
      </c>
      <c r="O17" s="369" t="str">
        <f>IF(Badges!$P$546="A","/","")</f>
        <v/>
      </c>
      <c r="P17" s="369" t="str">
        <f>IF(Badges!$P$550="A","/","")</f>
        <v/>
      </c>
      <c r="Q17" s="369" t="str">
        <f>IF(Badges!$P$554="A","/","")</f>
        <v/>
      </c>
      <c r="R17" s="369" t="str">
        <f>IF(Badges!$P$558="A","/","")</f>
        <v/>
      </c>
      <c r="S17" s="365" t="str">
        <f>IF(Summary!$Z$27="E","E","")</f>
        <v/>
      </c>
      <c r="T17" s="365" t="str">
        <f>IF(Summary!$AA$27="Y","R","")</f>
        <v/>
      </c>
      <c r="U17" s="360"/>
      <c r="W17" s="573" t="str">
        <f>'Fun Patches'!C18</f>
        <v>&lt;LIST PATCH HERE&gt;</v>
      </c>
      <c r="X17" s="365" t="str">
        <f>IF(Summary!$Z$145="E","E","")</f>
        <v/>
      </c>
      <c r="Y17" s="365" t="str">
        <f>IF(Summary!$AA$145="Y","R","")</f>
        <v/>
      </c>
      <c r="AA17" s="336"/>
      <c r="AB17" s="337"/>
      <c r="AC17" s="338"/>
    </row>
    <row r="18" spans="2:29" ht="12.95" customHeight="1" thickBot="1">
      <c r="B18" s="404"/>
      <c r="C18" s="419" t="s">
        <v>510</v>
      </c>
      <c r="D18" s="366" t="str">
        <f>IF(Badges!$P$437="A","/","")</f>
        <v/>
      </c>
      <c r="E18" s="366" t="str">
        <f>IF(Badges!$P$441="A","/","")</f>
        <v/>
      </c>
      <c r="F18" s="366" t="str">
        <f>IF(Badges!$P$445="A","/","")</f>
        <v/>
      </c>
      <c r="G18" s="366" t="str">
        <f>IF(Badges!$P$449="A","/","")</f>
        <v/>
      </c>
      <c r="H18" s="366" t="str">
        <f>IF(Badges!$P$453="A","/","")</f>
        <v/>
      </c>
      <c r="I18" s="372" t="str">
        <f>IF(Summary!$Z$22="E","E","")</f>
        <v/>
      </c>
      <c r="J18" s="372" t="str">
        <f>IF(Summary!$AA$22="Y","R","")</f>
        <v/>
      </c>
      <c r="L18" s="404"/>
      <c r="M18" s="423" t="s">
        <v>1157</v>
      </c>
      <c r="N18" s="369" t="str">
        <f>IF(Badges!$P$815="A","/","")</f>
        <v/>
      </c>
      <c r="O18" s="369" t="str">
        <f>IF(Badges!$P$819="A","/","")</f>
        <v/>
      </c>
      <c r="P18" s="369" t="str">
        <f>IF(Badges!$P$823="A","/","")</f>
        <v/>
      </c>
      <c r="Q18" s="369" t="str">
        <f>IF(Badges!$P$827="A","/","")</f>
        <v/>
      </c>
      <c r="R18" s="369" t="str">
        <f>IF(Badges!$P$831="A","/","")</f>
        <v/>
      </c>
      <c r="S18" s="365" t="str">
        <f>IF(Summary!$Z$40="E","E","")</f>
        <v/>
      </c>
      <c r="T18" s="365" t="str">
        <f>IF(Summary!$AA$40="Y","R","")</f>
        <v/>
      </c>
      <c r="U18" s="360"/>
      <c r="W18" s="573" t="str">
        <f>'Fun Patches'!C19</f>
        <v>&lt;LIST PATCH HERE&gt;</v>
      </c>
      <c r="X18" s="365" t="str">
        <f>IF(Summary!$Z$146="E","E","")</f>
        <v/>
      </c>
      <c r="Y18" s="365" t="str">
        <f>IF(Summary!$AA$146="Y","R","")</f>
        <v/>
      </c>
      <c r="AA18" s="336"/>
      <c r="AB18" s="337"/>
      <c r="AC18" s="338"/>
    </row>
    <row r="19" spans="2:29" ht="12.95" customHeight="1">
      <c r="B19" s="404"/>
      <c r="C19" s="410" t="s">
        <v>531</v>
      </c>
      <c r="D19" s="368" t="str">
        <f>IF(Badges!$P$460="A","/","")</f>
        <v/>
      </c>
      <c r="E19" s="368" t="str">
        <f>IF(Badges!$P$464="A","/","")</f>
        <v/>
      </c>
      <c r="F19" s="368" t="str">
        <f>IF(Badges!$P$468="A","/","")</f>
        <v/>
      </c>
      <c r="G19" s="368" t="str">
        <f>IF(Badges!$P$472="A","/","")</f>
        <v/>
      </c>
      <c r="H19" s="368" t="str">
        <f>IF(Badges!$P$476="A","/","")</f>
        <v/>
      </c>
      <c r="I19" s="362" t="str">
        <f>IF(Summary!$Z$23="E","E","")</f>
        <v/>
      </c>
      <c r="J19" s="362" t="str">
        <f>IF(Summary!$AA$23="Y","R","")</f>
        <v/>
      </c>
      <c r="L19" s="404"/>
      <c r="M19" s="411" t="s">
        <v>1158</v>
      </c>
      <c r="N19" s="369" t="str">
        <f>IF(Badges!$P$588="A","/","")</f>
        <v/>
      </c>
      <c r="O19" s="369" t="str">
        <f>IF(Badges!$P$592="A","/","")</f>
        <v/>
      </c>
      <c r="P19" s="369" t="str">
        <f>IF(Badges!$P$596="A","/","")</f>
        <v/>
      </c>
      <c r="Q19" s="369" t="str">
        <f>IF(Badges!$P$600="A","/","")</f>
        <v/>
      </c>
      <c r="R19" s="369" t="str">
        <f>IF(Badges!$P$604="A","/","")</f>
        <v/>
      </c>
      <c r="S19" s="365" t="str">
        <f>IF(Summary!$Z$29="E","E","")</f>
        <v/>
      </c>
      <c r="T19" s="365" t="str">
        <f>IF(Summary!$AA$29="Y","R","")</f>
        <v/>
      </c>
      <c r="U19" s="360"/>
      <c r="W19" s="573" t="str">
        <f>'Fun Patches'!C20</f>
        <v>&lt;LIST PATCH HERE&gt;</v>
      </c>
      <c r="X19" s="365" t="str">
        <f>IF(Summary!$Z$147="E","E","")</f>
        <v/>
      </c>
      <c r="Y19" s="365" t="str">
        <f>IF(Summary!$AA$147="Y","R","")</f>
        <v/>
      </c>
      <c r="AA19" s="336"/>
      <c r="AB19" s="337"/>
      <c r="AC19" s="338"/>
    </row>
    <row r="20" spans="2:29" ht="12.95" customHeight="1" thickBot="1">
      <c r="B20" s="404"/>
      <c r="C20" s="410" t="s">
        <v>563</v>
      </c>
      <c r="D20" s="369" t="str">
        <f>IF(Badges!$P$496="A","/","")</f>
        <v/>
      </c>
      <c r="E20" s="369" t="str">
        <f>IF(Badges!$P$500="A","/","")</f>
        <v/>
      </c>
      <c r="F20" s="369" t="str">
        <f>IF(Badges!$P$504="A","/","")</f>
        <v/>
      </c>
      <c r="G20" s="369" t="str">
        <f>IF(Badges!$P$508="A","/","")</f>
        <v/>
      </c>
      <c r="H20" s="369" t="str">
        <f>IF(Badges!$P$512="A","/","")</f>
        <v/>
      </c>
      <c r="I20" s="365" t="str">
        <f>IF(Summary!$Z$25="E","E","")</f>
        <v/>
      </c>
      <c r="J20" s="365" t="str">
        <f>IF(Summary!$AA$25="Y","R","")</f>
        <v/>
      </c>
      <c r="L20" s="404"/>
      <c r="M20" s="416" t="s">
        <v>1159</v>
      </c>
      <c r="N20" s="417"/>
      <c r="O20" s="417"/>
      <c r="P20" s="417"/>
      <c r="Q20" s="417"/>
      <c r="R20" s="418"/>
      <c r="S20" s="367" t="str">
        <f>IF(Summary!$Z$72="E","E","")</f>
        <v/>
      </c>
      <c r="T20" s="367" t="str">
        <f>IF(Summary!$AA$72="Y","R","")</f>
        <v/>
      </c>
      <c r="U20" s="360" t="str">
        <f>IF(COUNTIF(S17:S20,"E")=4,"C"," ")</f>
        <v xml:space="preserve"> </v>
      </c>
      <c r="W20" s="573" t="str">
        <f>'Fun Patches'!C21</f>
        <v>&lt;LIST PATCH HERE&gt;</v>
      </c>
      <c r="X20" s="365" t="str">
        <f>IF(Summary!$Z$148="E","E","")</f>
        <v/>
      </c>
      <c r="Y20" s="365" t="str">
        <f>IF(Summary!$AA$148="Y","R","")</f>
        <v/>
      </c>
      <c r="AA20" s="336"/>
      <c r="AB20" s="337"/>
      <c r="AC20" s="338"/>
    </row>
    <row r="21" spans="2:29" ht="12.95" customHeight="1" thickBot="1">
      <c r="B21" s="404"/>
      <c r="C21" s="410" t="s">
        <v>584</v>
      </c>
      <c r="D21" s="366" t="str">
        <f>IF(Badges!$P$519="A","/","")</f>
        <v/>
      </c>
      <c r="E21" s="366" t="str">
        <f>IF(Badges!$P$523="A","/","")</f>
        <v/>
      </c>
      <c r="F21" s="366" t="str">
        <f>IF(Badges!$P$527="A","/","")</f>
        <v/>
      </c>
      <c r="G21" s="366" t="str">
        <f>IF(Badges!$P$531="A","/","")</f>
        <v/>
      </c>
      <c r="H21" s="366" t="str">
        <f>IF(Badges!$P$535="A","/","")</f>
        <v/>
      </c>
      <c r="I21" s="372" t="str">
        <f>IF(Summary!$Z$26="E","E","")</f>
        <v/>
      </c>
      <c r="J21" s="372" t="str">
        <f>IF(Summary!$AA$26="Y","R","")</f>
        <v/>
      </c>
      <c r="K21" s="392" t="str">
        <f>IF(COUNT(S22:S23)=2,MAX(S22:S23),"")</f>
        <v/>
      </c>
      <c r="L21" s="406"/>
      <c r="M21" s="420" t="s">
        <v>995</v>
      </c>
      <c r="N21" s="421"/>
      <c r="O21" s="421"/>
      <c r="P21" s="421"/>
      <c r="Q21" s="421"/>
      <c r="R21" s="422" t="s">
        <v>1189</v>
      </c>
      <c r="S21" s="363" t="str">
        <f>IF(Summary!$Z$77="E","E","")</f>
        <v/>
      </c>
      <c r="T21" s="363" t="str">
        <f>IF(Summary!$AA$77="Y","R","")</f>
        <v/>
      </c>
      <c r="U21" s="360"/>
      <c r="W21" s="573" t="str">
        <f>'Fun Patches'!C22</f>
        <v>&lt;LIST PATCH HERE&gt;</v>
      </c>
      <c r="X21" s="365" t="str">
        <f>IF(Summary!$Z$149="E","E","")</f>
        <v/>
      </c>
      <c r="Y21" s="365" t="str">
        <f>IF(Summary!$AA$149="Y","R","")</f>
        <v/>
      </c>
      <c r="AA21" s="336"/>
      <c r="AB21" s="337"/>
      <c r="AC21" s="338"/>
    </row>
    <row r="22" spans="2:29" ht="12.95" customHeight="1">
      <c r="B22" s="404"/>
      <c r="C22" s="415" t="s">
        <v>626</v>
      </c>
      <c r="D22" s="368" t="str">
        <f>IF(Badges!$P$565="A","/","")</f>
        <v/>
      </c>
      <c r="E22" s="368" t="str">
        <f>IF(Badges!$P$569="A","/","")</f>
        <v/>
      </c>
      <c r="F22" s="368" t="str">
        <f>IF(Badges!$P$573="A","/","")</f>
        <v/>
      </c>
      <c r="G22" s="368" t="str">
        <f>IF(Badges!$P$577="A","/","")</f>
        <v/>
      </c>
      <c r="H22" s="368" t="str">
        <f>IF(Badges!$P$581="A","/","")</f>
        <v/>
      </c>
      <c r="I22" s="362" t="str">
        <f>IF(Summary!$Z$28="E","E","")</f>
        <v/>
      </c>
      <c r="J22" s="362" t="str">
        <f>IF(Summary!$AA$28="Y","R","")</f>
        <v/>
      </c>
      <c r="L22" s="404"/>
      <c r="M22" s="411" t="s">
        <v>995</v>
      </c>
      <c r="N22" s="412"/>
      <c r="O22" s="412"/>
      <c r="P22" s="412"/>
      <c r="Q22" s="412"/>
      <c r="R22" s="413"/>
      <c r="S22" s="365" t="str">
        <f>IF(Summary!$Z$75="E","E","")</f>
        <v/>
      </c>
      <c r="T22" s="365" t="str">
        <f>IF(Summary!$AA$75="Y","R","")</f>
        <v/>
      </c>
      <c r="U22" s="360" t="str">
        <f>IF(COUNTIF(S22:S23,"E")=2,"C"," ")</f>
        <v xml:space="preserve"> </v>
      </c>
      <c r="W22" s="573" t="str">
        <f>'Fun Patches'!C23</f>
        <v>&lt;LIST PATCH HERE&gt;</v>
      </c>
      <c r="X22" s="365" t="str">
        <f>IF(Summary!$Z$150="E","E","")</f>
        <v/>
      </c>
      <c r="Y22" s="365" t="str">
        <f>IF(Summary!$AA$150="Y","R","")</f>
        <v/>
      </c>
      <c r="AA22" s="336"/>
      <c r="AB22" s="337"/>
      <c r="AC22" s="338"/>
    </row>
    <row r="23" spans="2:29" ht="12.95" customHeight="1" thickBot="1">
      <c r="B23" s="404"/>
      <c r="C23" s="419" t="s">
        <v>668</v>
      </c>
      <c r="D23" s="366" t="str">
        <f>IF(Badges!$P$611="A","/","")</f>
        <v/>
      </c>
      <c r="E23" s="366" t="str">
        <f>IF(Badges!$P$615="A","/","")</f>
        <v/>
      </c>
      <c r="F23" s="366" t="str">
        <f>IF(Badges!$P$619="A","/","")</f>
        <v/>
      </c>
      <c r="G23" s="366" t="str">
        <f>IF(Badges!$P$623="A","/","")</f>
        <v/>
      </c>
      <c r="H23" s="366" t="str">
        <f>IF(Badges!$P$627="A","/","")</f>
        <v/>
      </c>
      <c r="I23" s="372" t="str">
        <f>IF(Summary!$Z$30="E","E","")</f>
        <v/>
      </c>
      <c r="J23" s="372" t="str">
        <f>IF(Summary!$AA$30="Y","R","")</f>
        <v/>
      </c>
      <c r="L23" s="404"/>
      <c r="M23" s="416" t="s">
        <v>1159</v>
      </c>
      <c r="N23" s="417"/>
      <c r="O23" s="417"/>
      <c r="P23" s="417"/>
      <c r="Q23" s="417"/>
      <c r="R23" s="418"/>
      <c r="S23" s="367" t="str">
        <f>IF(Summary!$Z$76="E","E","")</f>
        <v/>
      </c>
      <c r="T23" s="367" t="str">
        <f>IF(Summary!$AA$76="Y","R","")</f>
        <v/>
      </c>
      <c r="U23" s="360" t="str">
        <f>IF(COUNTIF(S25:S26,"E")=2,"C"," ")</f>
        <v xml:space="preserve"> </v>
      </c>
      <c r="W23" s="573" t="str">
        <f>'Fun Patches'!C24</f>
        <v>&lt;LIST PATCH HERE&gt;</v>
      </c>
      <c r="X23" s="365" t="str">
        <f>IF(Summary!$Z$151="E","E","")</f>
        <v/>
      </c>
      <c r="Y23" s="365" t="str">
        <f>IF(Summary!$AA$151="Y","R","")</f>
        <v/>
      </c>
      <c r="AA23" s="336"/>
      <c r="AB23" s="337"/>
      <c r="AC23" s="338"/>
    </row>
    <row r="24" spans="2:29" ht="12.95" customHeight="1">
      <c r="B24" s="404"/>
      <c r="C24" s="410" t="s">
        <v>689</v>
      </c>
      <c r="D24" s="368" t="str">
        <f>IF(Badges!$P$634="A","/","")</f>
        <v/>
      </c>
      <c r="E24" s="368" t="str">
        <f>IF(Badges!$P$638="A","/","")</f>
        <v/>
      </c>
      <c r="F24" s="368" t="str">
        <f>IF(Badges!$P$642="A","/","")</f>
        <v/>
      </c>
      <c r="G24" s="368" t="str">
        <f>IF(Badges!$P$646="A","/","")</f>
        <v/>
      </c>
      <c r="H24" s="368" t="str">
        <f>IF(Badges!$P$650="A","/","")</f>
        <v/>
      </c>
      <c r="I24" s="362" t="str">
        <f>IF(Summary!$Z$31="E","E","")</f>
        <v/>
      </c>
      <c r="J24" s="362" t="str">
        <f>IF(Summary!$AA$31="Y","R","")</f>
        <v/>
      </c>
      <c r="K24" s="392" t="str">
        <f>IF(COUNT(S25:S26)=2,MAX(S25:S26),"")</f>
        <v/>
      </c>
      <c r="L24" s="406"/>
      <c r="M24" s="407" t="s">
        <v>1003</v>
      </c>
      <c r="N24" s="408"/>
      <c r="O24" s="408"/>
      <c r="P24" s="408"/>
      <c r="Q24" s="408"/>
      <c r="R24" s="422" t="s">
        <v>1189</v>
      </c>
      <c r="S24" s="363" t="str">
        <f>IF(Summary!$Z$80="E","E","")</f>
        <v/>
      </c>
      <c r="T24" s="363" t="str">
        <f>IF(Summary!$AA$80="Y","R","")</f>
        <v/>
      </c>
      <c r="U24" s="360" t="str">
        <f>IF(COUNTIF(S28:S29,"E")=2,"C"," ")</f>
        <v xml:space="preserve"> </v>
      </c>
      <c r="W24" s="573" t="str">
        <f>'Fun Patches'!C25</f>
        <v>&lt;LIST PATCH HERE&gt;</v>
      </c>
      <c r="X24" s="365" t="str">
        <f>IF(Summary!$Z$152="E","E","")</f>
        <v/>
      </c>
      <c r="Y24" s="365" t="str">
        <f>IF(Summary!$AA$152="Y","R","")</f>
        <v/>
      </c>
      <c r="AA24" s="336"/>
      <c r="AB24" s="337"/>
      <c r="AC24" s="338"/>
    </row>
    <row r="25" spans="2:29" ht="12.95" customHeight="1">
      <c r="B25" s="404"/>
      <c r="C25" s="410" t="s">
        <v>710</v>
      </c>
      <c r="D25" s="369" t="str">
        <f>IF(Badges!$P$657="A","/","")</f>
        <v/>
      </c>
      <c r="E25" s="369" t="str">
        <f>IF(Badges!$P$661="A","/","")</f>
        <v/>
      </c>
      <c r="F25" s="369" t="str">
        <f>IF(Badges!$P$665="A","/","")</f>
        <v/>
      </c>
      <c r="G25" s="369" t="str">
        <f>IF(Badges!$P$669="A","/","")</f>
        <v/>
      </c>
      <c r="H25" s="369" t="str">
        <f>IF(Badges!$P$673="A","/","")</f>
        <v/>
      </c>
      <c r="I25" s="365" t="str">
        <f>IF(Summary!$Z$32="E","E","")</f>
        <v/>
      </c>
      <c r="J25" s="365" t="str">
        <f>IF(Summary!$AA$32="Y","R","")</f>
        <v/>
      </c>
      <c r="L25" s="404"/>
      <c r="M25" s="411" t="s">
        <v>1003</v>
      </c>
      <c r="N25" s="412"/>
      <c r="O25" s="412"/>
      <c r="P25" s="412"/>
      <c r="Q25" s="412"/>
      <c r="R25" s="413"/>
      <c r="S25" s="365" t="str">
        <f>IF(Summary!$Z$78="E","E","")</f>
        <v/>
      </c>
      <c r="T25" s="365" t="str">
        <f>IF(Summary!$AA$78="Y","R","")</f>
        <v/>
      </c>
      <c r="U25" s="716" t="s">
        <v>1197</v>
      </c>
      <c r="W25" s="573" t="str">
        <f>'Fun Patches'!C26</f>
        <v>&lt;LIST PATCH HERE&gt;</v>
      </c>
      <c r="X25" s="365" t="str">
        <f>IF(Summary!$Z$153="E","E","")</f>
        <v/>
      </c>
      <c r="Y25" s="365" t="str">
        <f>IF(Summary!$AA$153="Y","R","")</f>
        <v/>
      </c>
      <c r="AA25" s="336"/>
      <c r="AB25" s="337"/>
      <c r="AC25" s="338"/>
    </row>
    <row r="26" spans="2:29" ht="12.95" customHeight="1" thickBot="1">
      <c r="B26" s="404"/>
      <c r="C26" s="410" t="s">
        <v>1193</v>
      </c>
      <c r="D26" s="366" t="str">
        <f>IF(Badges!$P$161="A","/","")</f>
        <v/>
      </c>
      <c r="E26" s="366" t="str">
        <f>IF(Badges!$P$165="A","/","")</f>
        <v/>
      </c>
      <c r="F26" s="366" t="str">
        <f>IF(Badges!$P$169="A","/","")</f>
        <v/>
      </c>
      <c r="G26" s="366" t="str">
        <f>IF(Badges!$P$173="A","/","")</f>
        <v/>
      </c>
      <c r="H26" s="366" t="str">
        <f>IF(Badges!$P$177="A","/","")</f>
        <v/>
      </c>
      <c r="I26" s="372" t="str">
        <f>IF(Summary!$Z$10="E","E","")</f>
        <v/>
      </c>
      <c r="J26" s="372" t="str">
        <f>IF(Summary!$AA$10="Y","R","")</f>
        <v/>
      </c>
      <c r="L26" s="404"/>
      <c r="M26" s="416" t="s">
        <v>1159</v>
      </c>
      <c r="N26" s="417"/>
      <c r="O26" s="417"/>
      <c r="P26" s="417"/>
      <c r="Q26" s="417"/>
      <c r="R26" s="418"/>
      <c r="S26" s="367" t="str">
        <f>IF(Summary!$Z$79="E","E","")</f>
        <v/>
      </c>
      <c r="T26" s="367" t="str">
        <f>IF(Summary!$AA$79="Y","R","")</f>
        <v/>
      </c>
      <c r="U26" s="716"/>
      <c r="W26" s="573" t="str">
        <f>'Fun Patches'!C27</f>
        <v>&lt;LIST PATCH HERE&gt;</v>
      </c>
      <c r="X26" s="365" t="str">
        <f>IF(Summary!$Z$154="E","E","")</f>
        <v/>
      </c>
      <c r="Y26" s="365" t="str">
        <f>IF(Summary!$AA$154="Y","R","")</f>
        <v/>
      </c>
      <c r="AA26" s="336"/>
      <c r="AB26" s="337"/>
      <c r="AC26" s="338"/>
    </row>
    <row r="27" spans="2:29" ht="12.95" customHeight="1">
      <c r="B27" s="404"/>
      <c r="C27" s="415" t="s">
        <v>1194</v>
      </c>
      <c r="D27" s="368" t="str">
        <f>IF(Badges!$P$680="A","/","")</f>
        <v/>
      </c>
      <c r="E27" s="368" t="str">
        <f>IF(Badges!$P$684="A","/","")</f>
        <v/>
      </c>
      <c r="F27" s="368" t="str">
        <f>IF(Badges!$P$688="A","/","")</f>
        <v/>
      </c>
      <c r="G27" s="368" t="str">
        <f>IF(Badges!$P$692="A","/","")</f>
        <v/>
      </c>
      <c r="H27" s="368" t="str">
        <f>IF(Badges!$P$696="A","/","")</f>
        <v/>
      </c>
      <c r="I27" s="362" t="str">
        <f>IF(Summary!$Z$33="E","E","")</f>
        <v/>
      </c>
      <c r="J27" s="362" t="str">
        <f>IF(Summary!$AA$33="Y","R","")</f>
        <v/>
      </c>
      <c r="K27" s="392" t="str">
        <f>IF(COUNT(S28:S29)=2,MAX(S28:S29),"")</f>
        <v/>
      </c>
      <c r="L27" s="406"/>
      <c r="M27" s="407" t="s">
        <v>1009</v>
      </c>
      <c r="N27" s="408"/>
      <c r="O27" s="408"/>
      <c r="P27" s="408"/>
      <c r="Q27" s="408"/>
      <c r="R27" s="422" t="s">
        <v>1189</v>
      </c>
      <c r="S27" s="363" t="str">
        <f>IF(Summary!$Z$83="E","E","")</f>
        <v/>
      </c>
      <c r="T27" s="363" t="str">
        <f>IF(Summary!$AA$83="Y","R","")</f>
        <v/>
      </c>
      <c r="U27" s="716"/>
      <c r="W27" s="573" t="str">
        <f>'Fun Patches'!C28</f>
        <v>&lt;LIST PATCH HERE&gt;</v>
      </c>
      <c r="X27" s="365" t="str">
        <f>IF(Summary!$Z$155="E","E","")</f>
        <v/>
      </c>
      <c r="Y27" s="365" t="str">
        <f>IF(Summary!$AA$155="Y","R","")</f>
        <v/>
      </c>
      <c r="AA27" s="336"/>
      <c r="AB27" s="337"/>
      <c r="AC27" s="338"/>
    </row>
    <row r="28" spans="2:29" ht="12.95" customHeight="1" thickBot="1">
      <c r="B28" s="404"/>
      <c r="C28" s="419" t="s">
        <v>730</v>
      </c>
      <c r="D28" s="366" t="str">
        <f>IF(Badges!$P$703="A","/","")</f>
        <v/>
      </c>
      <c r="E28" s="366" t="str">
        <f>IF(Badges!$P$707="A","/","")</f>
        <v/>
      </c>
      <c r="F28" s="366" t="str">
        <f>IF(Badges!$P$711="A","/","")</f>
        <v/>
      </c>
      <c r="G28" s="366" t="str">
        <f>IF(Badges!$P$715="A","/","")</f>
        <v/>
      </c>
      <c r="H28" s="366" t="str">
        <f>IF(Badges!$P$719="A","/","")</f>
        <v/>
      </c>
      <c r="I28" s="372" t="str">
        <f>IF(Summary!$Z$34="E","E","")</f>
        <v/>
      </c>
      <c r="J28" s="372" t="str">
        <f>IF(Summary!$AA$34="Y","R","")</f>
        <v/>
      </c>
      <c r="L28" s="404"/>
      <c r="M28" s="411" t="s">
        <v>1009</v>
      </c>
      <c r="N28" s="412"/>
      <c r="O28" s="412"/>
      <c r="P28" s="412"/>
      <c r="Q28" s="412"/>
      <c r="R28" s="413"/>
      <c r="S28" s="365" t="str">
        <f>IF(Summary!$Z$81="E","E","")</f>
        <v/>
      </c>
      <c r="T28" s="365" t="str">
        <f>IF(Summary!$AA$81="Y","R","")</f>
        <v/>
      </c>
      <c r="U28" s="716"/>
      <c r="W28" s="573" t="str">
        <f>'Fun Patches'!C29</f>
        <v>&lt;LIST PATCH HERE&gt;</v>
      </c>
      <c r="X28" s="365" t="str">
        <f>IF(Summary!$Z$156="E","E","")</f>
        <v/>
      </c>
      <c r="Y28" s="365" t="str">
        <f>IF(Summary!$AA$156="Y","R","")</f>
        <v/>
      </c>
      <c r="AA28" s="336"/>
      <c r="AB28" s="337"/>
      <c r="AC28" s="338"/>
    </row>
    <row r="29" spans="2:29" ht="12.95" customHeight="1" thickBot="1">
      <c r="B29" s="404"/>
      <c r="C29" s="410" t="s">
        <v>751</v>
      </c>
      <c r="D29" s="368" t="str">
        <f>IF(Badges!$P$726="A","/","")</f>
        <v/>
      </c>
      <c r="E29" s="368" t="str">
        <f>IF(Badges!$P$730="A","/","")</f>
        <v/>
      </c>
      <c r="F29" s="368" t="str">
        <f>IF(Badges!$P$734="A","/","")</f>
        <v/>
      </c>
      <c r="G29" s="368" t="str">
        <f>IF(Badges!$P$738="A","/","")</f>
        <v/>
      </c>
      <c r="H29" s="368" t="str">
        <f>IF(Badges!$P$742="A","/","")</f>
        <v/>
      </c>
      <c r="I29" s="363" t="str">
        <f>IF(Summary!$Z$35="E","E","")</f>
        <v/>
      </c>
      <c r="J29" s="362" t="str">
        <f>IF(Summary!$AA$35="Y","R","")</f>
        <v/>
      </c>
      <c r="L29" s="404"/>
      <c r="M29" s="424" t="s">
        <v>1159</v>
      </c>
      <c r="N29" s="425"/>
      <c r="O29" s="425"/>
      <c r="P29" s="425"/>
      <c r="Q29" s="425"/>
      <c r="R29" s="426"/>
      <c r="S29" s="367" t="str">
        <f>IF(Summary!$Z$82="E","E","")</f>
        <v/>
      </c>
      <c r="T29" s="367" t="str">
        <f>IF(Summary!$AA$82="Y","R","")</f>
        <v/>
      </c>
      <c r="U29" s="716"/>
      <c r="W29" s="573" t="str">
        <f>'Fun Patches'!C30</f>
        <v>&lt;LIST PATCH HERE&gt;</v>
      </c>
      <c r="X29" s="365" t="str">
        <f>IF(Summary!$Z$157="E","E","")</f>
        <v/>
      </c>
      <c r="Y29" s="365" t="str">
        <f>IF(Summary!$AA$157="Y","R","")</f>
        <v/>
      </c>
      <c r="AA29" s="336"/>
      <c r="AB29" s="337"/>
      <c r="AC29" s="338"/>
    </row>
    <row r="30" spans="2:29" ht="12.95" customHeight="1">
      <c r="B30" s="404"/>
      <c r="C30" s="410" t="s">
        <v>772</v>
      </c>
      <c r="D30" s="369" t="str">
        <f>IF(Badges!$P$745="C","/","")</f>
        <v/>
      </c>
      <c r="E30" s="369" t="str">
        <f>IF(Badges!$P$746="C","/","")</f>
        <v/>
      </c>
      <c r="F30" s="369" t="str">
        <f>IF(Badges!$P$747="C","/","")</f>
        <v/>
      </c>
      <c r="G30" s="369" t="str">
        <f>IF(Badges!$P$748="C","/","")</f>
        <v/>
      </c>
      <c r="H30" s="369" t="str">
        <f>IF(Badges!$P$749="C","/","")</f>
        <v/>
      </c>
      <c r="I30" s="365" t="str">
        <f>IF(Summary!$Z$36="E","E","")</f>
        <v/>
      </c>
      <c r="J30" s="365" t="str">
        <f>IF(Summary!$AA$36="Y","R","")</f>
        <v/>
      </c>
      <c r="L30" s="495"/>
      <c r="M30" s="495"/>
      <c r="N30" s="496"/>
      <c r="O30" s="496"/>
      <c r="P30" s="496"/>
      <c r="Q30" s="496"/>
      <c r="R30" s="496"/>
      <c r="S30" s="571"/>
      <c r="T30" s="571"/>
      <c r="U30" s="716"/>
      <c r="W30" s="573" t="str">
        <f>'Fun Patches'!C31</f>
        <v>&lt;LIST PATCH HERE&gt;</v>
      </c>
      <c r="X30" s="365" t="str">
        <f>IF(Summary!$Z$158="E","E","")</f>
        <v/>
      </c>
      <c r="Y30" s="365" t="str">
        <f>IF(Summary!$AA$158="Y","R","")</f>
        <v/>
      </c>
      <c r="AA30" s="336"/>
      <c r="AB30" s="337"/>
      <c r="AC30" s="338"/>
    </row>
    <row r="31" spans="2:29" ht="12.95" customHeight="1" thickBot="1">
      <c r="B31" s="404"/>
      <c r="C31" s="414" t="s">
        <v>1195</v>
      </c>
      <c r="D31" s="366" t="str">
        <f>IF(Badges!$P$769="A","/","")</f>
        <v/>
      </c>
      <c r="E31" s="366" t="str">
        <f>IF(Badges!$P$773="A","/","")</f>
        <v/>
      </c>
      <c r="F31" s="366" t="str">
        <f>IF(Badges!$P$777="A","/","")</f>
        <v/>
      </c>
      <c r="G31" s="366" t="str">
        <f>IF(Badges!$P$781="A","/","")</f>
        <v/>
      </c>
      <c r="H31" s="366" t="str">
        <f>IF(Badges!$P$785="A","/","")</f>
        <v/>
      </c>
      <c r="I31" s="372" t="str">
        <f>IF(Summary!$Z$38="E","E","")</f>
        <v/>
      </c>
      <c r="J31" s="372" t="str">
        <f>IF(Summary!$AA$38="Y","R","")</f>
        <v/>
      </c>
      <c r="N31" s="401"/>
      <c r="O31" s="401"/>
      <c r="P31" s="401"/>
      <c r="Q31" s="401"/>
      <c r="R31" s="401"/>
      <c r="U31" s="716"/>
      <c r="W31" s="573" t="str">
        <f>'Fun Patches'!C32</f>
        <v>&lt;LIST PATCH HERE&gt;</v>
      </c>
      <c r="X31" s="365" t="str">
        <f>IF(Summary!$Z$159="E","E","")</f>
        <v/>
      </c>
      <c r="Y31" s="365" t="str">
        <f>IF(Summary!$AA$159="Y","R","")</f>
        <v/>
      </c>
      <c r="AA31" s="336"/>
      <c r="AB31" s="337"/>
      <c r="AC31" s="338"/>
    </row>
    <row r="32" spans="2:29" ht="12.95" customHeight="1">
      <c r="B32" s="404"/>
      <c r="C32" s="415" t="s">
        <v>1196</v>
      </c>
      <c r="D32" s="368" t="str">
        <f>IF(Badges!$P$792="A","/","")</f>
        <v/>
      </c>
      <c r="E32" s="368" t="str">
        <f>IF(Badges!$P$796="A","/","")</f>
        <v/>
      </c>
      <c r="F32" s="368" t="str">
        <f>IF(Badges!$P$800="A","/","")</f>
        <v/>
      </c>
      <c r="G32" s="368" t="str">
        <f>IF(Badges!$P$804="A","/","")</f>
        <v/>
      </c>
      <c r="H32" s="368" t="str">
        <f>IF(Badges!$P$808="A","/","")</f>
        <v/>
      </c>
      <c r="I32" s="362" t="str">
        <f>IF(Summary!$Z$39="E","E","")</f>
        <v/>
      </c>
      <c r="J32" s="362" t="str">
        <f>IF(Summary!$AA$39="Y","R","")</f>
        <v/>
      </c>
      <c r="L32" s="404"/>
      <c r="M32" s="405" t="s">
        <v>216</v>
      </c>
      <c r="N32" s="361" t="str">
        <f>IF(Badges!$P$102="A","/","")</f>
        <v/>
      </c>
      <c r="O32" s="361" t="str">
        <f>IF(Badges!$P$106="A","/","")</f>
        <v/>
      </c>
      <c r="P32" s="361" t="str">
        <f>IF(Badges!$P$110="A","/","")</f>
        <v/>
      </c>
      <c r="Q32" s="361" t="str">
        <f>IF(Badges!$P$114="A","/","")</f>
        <v/>
      </c>
      <c r="R32" s="361" t="str">
        <f>IF(Badges!$P$118="A","/","")</f>
        <v/>
      </c>
      <c r="S32" s="370" t="str">
        <f>IF(Summary!$Z$7="E","E","")</f>
        <v/>
      </c>
      <c r="T32" s="370" t="str">
        <f>IF(Summary!$AA$7="Y","R","")</f>
        <v/>
      </c>
      <c r="U32" s="716"/>
      <c r="W32" s="573" t="str">
        <f>'Fun Patches'!C33</f>
        <v>&lt;LIST PATCH HERE&gt;</v>
      </c>
      <c r="X32" s="365" t="str">
        <f>IF(Summary!$Z$160="E","E","")</f>
        <v/>
      </c>
      <c r="Y32" s="365" t="str">
        <f>IF(Summary!$AA$160="Y","R","")</f>
        <v/>
      </c>
      <c r="AA32" s="336"/>
      <c r="AB32" s="337"/>
      <c r="AC32" s="338"/>
    </row>
    <row r="33" spans="2:29" ht="12.95" customHeight="1" thickBot="1">
      <c r="B33" s="404"/>
      <c r="C33" s="419" t="s">
        <v>818</v>
      </c>
      <c r="D33" s="366" t="str">
        <f>IF(Badges!$P$838="A","/","")</f>
        <v/>
      </c>
      <c r="E33" s="366" t="str">
        <f>IF(Badges!$P$842="A","/","")</f>
        <v/>
      </c>
      <c r="F33" s="366" t="str">
        <f>IF(Badges!$P$846="A","/","")</f>
        <v/>
      </c>
      <c r="G33" s="366" t="str">
        <f>IF(Badges!$P$850="A","/","")</f>
        <v/>
      </c>
      <c r="H33" s="366" t="str">
        <f>IF(Badges!$P$854="A","/","")</f>
        <v/>
      </c>
      <c r="I33" s="372" t="str">
        <f>IF(Summary!$Z$41="E","E","")</f>
        <v/>
      </c>
      <c r="J33" s="372" t="str">
        <f>IF(Summary!$AA$41="Y","R","")</f>
        <v/>
      </c>
      <c r="L33" s="404"/>
      <c r="M33" s="410" t="s">
        <v>302</v>
      </c>
      <c r="N33" s="364" t="str">
        <f>IF(Badges!$P$207="A","/","")</f>
        <v/>
      </c>
      <c r="O33" s="364" t="str">
        <f>IF(Badges!$P$211="A","/","")</f>
        <v/>
      </c>
      <c r="P33" s="364" t="str">
        <f>IF(Badges!$P$215="A","/","")</f>
        <v/>
      </c>
      <c r="Q33" s="364" t="str">
        <f>IF(Badges!$P$219="A","/","")</f>
        <v/>
      </c>
      <c r="R33" s="364" t="str">
        <f>IF(Badges!$G$223="A","/","")</f>
        <v/>
      </c>
      <c r="S33" s="370" t="str">
        <f>IF(Summary!$Z$12="E","E","")</f>
        <v/>
      </c>
      <c r="T33" s="370" t="str">
        <f>IF(Summary!$AA$12="Y","R","")</f>
        <v/>
      </c>
      <c r="U33" s="716"/>
      <c r="W33" s="573" t="str">
        <f>'Fun Patches'!C34</f>
        <v>&lt;LIST PATCH HERE&gt;</v>
      </c>
      <c r="X33" s="365" t="str">
        <f>IF(Summary!$Z$161="E","E","")</f>
        <v/>
      </c>
      <c r="Y33" s="365" t="str">
        <f>IF(Summary!$AA$161="Y","R","")</f>
        <v/>
      </c>
      <c r="AA33" s="336"/>
      <c r="AB33" s="337"/>
      <c r="AC33" s="338"/>
    </row>
    <row r="34" spans="2:29" ht="12.95" customHeight="1" thickBot="1">
      <c r="B34" s="404"/>
      <c r="C34" s="414" t="s">
        <v>838</v>
      </c>
      <c r="D34" s="439" t="str">
        <f>IF(Badges!$P$861="A","/","")</f>
        <v/>
      </c>
      <c r="E34" s="439" t="str">
        <f>IF(Badges!$P$865="A","/","")</f>
        <v/>
      </c>
      <c r="F34" s="439" t="str">
        <f>IF(Badges!$P$869="A","/","")</f>
        <v/>
      </c>
      <c r="G34" s="439" t="str">
        <f>IF(Badges!$P$873="A","/","")</f>
        <v/>
      </c>
      <c r="H34" s="439" t="str">
        <f>IF(Badges!$P$877="A","/","")</f>
        <v/>
      </c>
      <c r="I34" s="362" t="str">
        <f>IF(Summary!$Z$42="E","E","")</f>
        <v/>
      </c>
      <c r="J34" s="362" t="str">
        <f>IF(Summary!$AA$42="Y","R","")</f>
        <v/>
      </c>
      <c r="L34" s="404"/>
      <c r="M34" s="419" t="s">
        <v>448</v>
      </c>
      <c r="N34" s="359" t="str">
        <f>IF(Badges!$P$368="A","/","")</f>
        <v/>
      </c>
      <c r="O34" s="359" t="str">
        <f>IF(Badges!$P$372="A","/","")</f>
        <v/>
      </c>
      <c r="P34" s="359" t="str">
        <f>IF(Badges!$P$376="A","/","")</f>
        <v/>
      </c>
      <c r="Q34" s="359" t="str">
        <f>IF(Badges!$P$380="A","/","")</f>
        <v/>
      </c>
      <c r="R34" s="359" t="str">
        <f>IF(Badges!$P$384="A","/","")</f>
        <v/>
      </c>
      <c r="S34" s="367" t="str">
        <f>IF(Summary!$Z$19="E","E","")</f>
        <v/>
      </c>
      <c r="T34" s="367" t="str">
        <f>IF(Summary!$AA$19="Y","R","")</f>
        <v/>
      </c>
      <c r="U34" s="716"/>
      <c r="W34" s="573" t="str">
        <f>'Fun Patches'!C35</f>
        <v>&lt;LIST PATCH HERE&gt;</v>
      </c>
      <c r="X34" s="365" t="str">
        <f>IF(Summary!$Z$162="E","E","")</f>
        <v/>
      </c>
      <c r="Y34" s="365" t="str">
        <f>IF(Summary!$AA$162="Y","R","")</f>
        <v/>
      </c>
      <c r="AA34" s="336"/>
      <c r="AB34" s="337"/>
      <c r="AC34" s="338"/>
    </row>
    <row r="35" spans="2:29" ht="12.95" customHeight="1">
      <c r="L35" s="404"/>
      <c r="M35" s="430" t="s">
        <v>249</v>
      </c>
      <c r="N35" s="361" t="str">
        <f>IF(Badges!$P$146="A","/","")</f>
        <v/>
      </c>
      <c r="O35" s="361" t="str">
        <f>IF(Badges!$P$148="A","/","")</f>
        <v/>
      </c>
      <c r="P35" s="361" t="str">
        <f>IF(Badges!$P$150="A","/","")</f>
        <v/>
      </c>
      <c r="Q35" s="361" t="str">
        <f>IF(Badges!$P$152="A","/","")</f>
        <v/>
      </c>
      <c r="R35" s="361" t="str">
        <f>IF(Badges!$P$154="A","/","")</f>
        <v/>
      </c>
      <c r="S35" s="370" t="str">
        <f>IF(Summary!$Z$9="E","E","")</f>
        <v/>
      </c>
      <c r="T35" s="370" t="str">
        <f>IF(Summary!$AA$9="Y","R","")</f>
        <v/>
      </c>
      <c r="U35" s="716"/>
      <c r="W35" s="573" t="str">
        <f>'Fun Patches'!C36</f>
        <v>&lt;LIST PATCH HERE&gt;</v>
      </c>
      <c r="X35" s="365" t="str">
        <f>IF(Summary!$Z$163="E","E","")</f>
        <v/>
      </c>
      <c r="Y35" s="365" t="str">
        <f>IF(Summary!$AA$163="Y","R","")</f>
        <v/>
      </c>
      <c r="AA35" s="336"/>
      <c r="AB35" s="337"/>
      <c r="AC35" s="338"/>
    </row>
    <row r="36" spans="2:29" ht="12.95" customHeight="1">
      <c r="L36" s="404"/>
      <c r="M36" s="423" t="s">
        <v>552</v>
      </c>
      <c r="N36" s="364" t="str">
        <f>IF(Badges!$P$481="A","/","")</f>
        <v/>
      </c>
      <c r="O36" s="364" t="str">
        <f>IF(Badges!$P$483="A","/","")</f>
        <v/>
      </c>
      <c r="P36" s="364" t="str">
        <f>IF(Badges!$P$485="A","/","")</f>
        <v/>
      </c>
      <c r="Q36" s="364" t="str">
        <f>IF(Badges!$P$487="A","/","")</f>
        <v/>
      </c>
      <c r="R36" s="364" t="str">
        <f>IF(Badges!$P$489="A","/","")</f>
        <v/>
      </c>
      <c r="S36" s="370" t="str">
        <f>IF(Summary!$Z$24="E","E","")</f>
        <v/>
      </c>
      <c r="T36" s="370" t="str">
        <f>IF(Summary!$AA$24="Y","R","")</f>
        <v/>
      </c>
      <c r="U36" s="716"/>
      <c r="W36" s="573" t="str">
        <f>'Fun Patches'!C37</f>
        <v>&lt;LIST PATCH HERE&gt;</v>
      </c>
      <c r="X36" s="365" t="str">
        <f>IF(Summary!$Z$164="E","E","")</f>
        <v/>
      </c>
      <c r="Y36" s="365" t="str">
        <f>IF(Summary!$AA$164="Y","R","")</f>
        <v/>
      </c>
      <c r="AA36" s="336"/>
      <c r="AB36" s="337"/>
      <c r="AC36" s="338"/>
    </row>
    <row r="37" spans="2:29" ht="12.95" customHeight="1" thickBot="1">
      <c r="B37" s="404"/>
      <c r="C37" s="430" t="s">
        <v>1162</v>
      </c>
      <c r="D37" s="361" t="str">
        <f>IF(Badges!$P$883="C","/","")</f>
        <v/>
      </c>
      <c r="E37" s="361" t="str">
        <f>IF(Badges!$P$884="C","/","")</f>
        <v/>
      </c>
      <c r="F37" s="361" t="str">
        <f>IF(Badges!$P$885="C","/","")</f>
        <v/>
      </c>
      <c r="G37" s="361" t="str">
        <f>IF(Badges!$P$886="C","/","")</f>
        <v/>
      </c>
      <c r="H37" s="361" t="str">
        <f>IF(Badges!$P$887="C","/","")</f>
        <v/>
      </c>
      <c r="I37" s="370" t="str">
        <f>IF(Summary!$Z$44="E","E","")</f>
        <v/>
      </c>
      <c r="J37" s="370" t="str">
        <f>IF(Summary!$AA$44="Y","R","")</f>
        <v/>
      </c>
      <c r="L37" s="404"/>
      <c r="M37" s="431" t="s">
        <v>775</v>
      </c>
      <c r="N37" s="359" t="str">
        <f>IF(Badges!$P$754="A","/","")</f>
        <v/>
      </c>
      <c r="O37" s="359" t="str">
        <f>IF(Badges!$P$756="A","/","")</f>
        <v/>
      </c>
      <c r="P37" s="359" t="str">
        <f>IF(Badges!$P$758="A","/","")</f>
        <v/>
      </c>
      <c r="Q37" s="359" t="str">
        <f>IF(Badges!$P$760="A","/","")</f>
        <v/>
      </c>
      <c r="R37" s="359" t="str">
        <f>IF(Badges!$P$762="A","/","")</f>
        <v/>
      </c>
      <c r="S37" s="371" t="str">
        <f>IF(Summary!$Z$37="E","E","")</f>
        <v/>
      </c>
      <c r="T37" s="371" t="str">
        <f>IF(Summary!$AA$37="Y","R","")</f>
        <v/>
      </c>
      <c r="U37" s="716"/>
      <c r="W37" s="573" t="str">
        <f>'Fun Patches'!C38</f>
        <v>&lt;LIST PATCH HERE&gt;</v>
      </c>
      <c r="X37" s="365" t="str">
        <f>IF(Summary!$Z$165="E","E","")</f>
        <v/>
      </c>
      <c r="Y37" s="365" t="str">
        <f>IF(Summary!$AA$165="Y","R","")</f>
        <v/>
      </c>
      <c r="AA37" s="336"/>
      <c r="AB37" s="337"/>
      <c r="AC37" s="338"/>
    </row>
    <row r="38" spans="2:29" ht="12.95" customHeight="1">
      <c r="B38" s="404"/>
      <c r="C38" s="423" t="s">
        <v>1163</v>
      </c>
      <c r="D38" s="361" t="str">
        <f>IF(Badges!$P$890="C","/","")</f>
        <v/>
      </c>
      <c r="E38" s="361" t="str">
        <f>IF(Badges!$P$891="C","/","")</f>
        <v/>
      </c>
      <c r="F38" s="361" t="str">
        <f>IF(Badges!$P$892="C","/","")</f>
        <v/>
      </c>
      <c r="G38" s="361" t="str">
        <f>IF(Badges!$P$893="C","/","")</f>
        <v/>
      </c>
      <c r="H38" s="361" t="str">
        <f>IF(Badges!$P$894="C","/","")</f>
        <v/>
      </c>
      <c r="I38" s="370" t="str">
        <f>IF(Summary!$Z$45="E","E","")</f>
        <v/>
      </c>
      <c r="J38" s="370" t="str">
        <f>IF(Summary!$AA$45="Y","R","")</f>
        <v/>
      </c>
      <c r="S38" s="427"/>
      <c r="T38" s="427"/>
      <c r="U38" s="716"/>
      <c r="W38" s="573" t="str">
        <f>'Fun Patches'!C39</f>
        <v>&lt;LIST PATCH HERE&gt;</v>
      </c>
      <c r="X38" s="365" t="str">
        <f>IF(Summary!$Z$166="E","E","")</f>
        <v/>
      </c>
      <c r="Y38" s="365" t="str">
        <f>IF(Summary!$AA$166="Y","R","")</f>
        <v/>
      </c>
      <c r="AA38" s="336"/>
      <c r="AB38" s="337"/>
      <c r="AC38" s="338"/>
    </row>
    <row r="39" spans="2:29" ht="12.95" customHeight="1" thickBot="1">
      <c r="B39" s="404"/>
      <c r="C39" s="432" t="s">
        <v>1164</v>
      </c>
      <c r="D39" s="359" t="str">
        <f>IF(Badges!$P$897="C","/","")</f>
        <v/>
      </c>
      <c r="E39" s="359" t="str">
        <f>IF(Badges!$P$898="C","/","")</f>
        <v/>
      </c>
      <c r="F39" s="359" t="str">
        <f>IF(Badges!$P$899="C","/","")</f>
        <v/>
      </c>
      <c r="G39" s="359" t="str">
        <f>IF(Badges!$P$900="C","/","")</f>
        <v/>
      </c>
      <c r="H39" s="359" t="str">
        <f>IF(Badges!$P$901="C","/","")</f>
        <v/>
      </c>
      <c r="I39" s="367" t="str">
        <f>IF(Summary!$Z$46="E","E","")</f>
        <v/>
      </c>
      <c r="J39" s="367" t="str">
        <f>IF(Summary!$AA$46="Y","R","")</f>
        <v/>
      </c>
      <c r="S39" s="427"/>
      <c r="T39" s="427"/>
      <c r="U39" s="716"/>
      <c r="W39" s="573" t="str">
        <f>'Fun Patches'!C40</f>
        <v>&lt;LIST PATCH HERE&gt;</v>
      </c>
      <c r="X39" s="365" t="str">
        <f>IF(Summary!$Z$167="E","E","")</f>
        <v/>
      </c>
      <c r="Y39" s="365" t="str">
        <f>IF(Summary!$AA$167="Y","R","")</f>
        <v/>
      </c>
      <c r="AA39" s="336"/>
      <c r="AB39" s="337"/>
      <c r="AC39" s="338"/>
    </row>
    <row r="40" spans="2:29" ht="12.95" customHeight="1">
      <c r="B40" s="404"/>
      <c r="C40" s="430" t="s">
        <v>1165</v>
      </c>
      <c r="D40" s="361" t="str">
        <f>IF(Badges!$P$905="C","/","")</f>
        <v/>
      </c>
      <c r="E40" s="361" t="str">
        <f>IF(Badges!$P$906="C","/","")</f>
        <v/>
      </c>
      <c r="F40" s="361" t="str">
        <f>IF(Badges!$P$907="C","/","")</f>
        <v/>
      </c>
      <c r="G40" s="361" t="str">
        <f>IF(Badges!$P$908="C","/","")</f>
        <v/>
      </c>
      <c r="H40" s="361" t="str">
        <f>IF(Badges!$P$909="C","/","")</f>
        <v/>
      </c>
      <c r="I40" s="370" t="str">
        <f>IF(Summary!$Z$48="E","E","")</f>
        <v/>
      </c>
      <c r="J40" s="370" t="str">
        <f>IF(Summary!$AA$48="Y","R","")</f>
        <v/>
      </c>
      <c r="L40" s="404"/>
      <c r="M40" s="428" t="s">
        <v>1182</v>
      </c>
      <c r="N40" s="361" t="str">
        <f>IF('Age-Level'!$P$75="A","/","")</f>
        <v/>
      </c>
      <c r="O40" s="361" t="str">
        <f>IF('Age-Level'!$P$79="A","/","")</f>
        <v/>
      </c>
      <c r="P40" s="361" t="str">
        <f>IF('Age-Level'!$P$83="A","/","")</f>
        <v/>
      </c>
      <c r="Q40" s="361" t="str">
        <f>IF('Age-Level'!$P$88="A","/","")</f>
        <v/>
      </c>
      <c r="R40" s="361" t="str">
        <f>IF('Age-Level'!$P$90="A","/","")</f>
        <v/>
      </c>
      <c r="S40" s="370" t="str">
        <f>IF(Summary!$Z$113="E","E","")</f>
        <v/>
      </c>
      <c r="T40" s="370" t="str">
        <f>IF(Summary!$AA$113="Y","R","")</f>
        <v/>
      </c>
      <c r="U40" s="716"/>
      <c r="W40" s="573" t="str">
        <f>'Fun Patches'!C41</f>
        <v>&lt;LIST PATCH HERE&gt;</v>
      </c>
      <c r="X40" s="365" t="str">
        <f>IF(Summary!$Z$168="E","E","")</f>
        <v/>
      </c>
      <c r="Y40" s="365" t="str">
        <f>IF(Summary!$AA$168="Y","R","")</f>
        <v/>
      </c>
      <c r="AA40" s="336"/>
      <c r="AB40" s="337"/>
      <c r="AC40" s="338"/>
    </row>
    <row r="41" spans="2:29" ht="12.95" customHeight="1">
      <c r="B41" s="404"/>
      <c r="C41" s="423" t="s">
        <v>1166</v>
      </c>
      <c r="D41" s="361" t="str">
        <f>IF(Badges!$P$912="C","/","")</f>
        <v/>
      </c>
      <c r="E41" s="361" t="str">
        <f>IF(Badges!$P$913="C","/","")</f>
        <v/>
      </c>
      <c r="F41" s="361" t="str">
        <f>IF(Badges!$P$914="C","/","")</f>
        <v/>
      </c>
      <c r="G41" s="361" t="str">
        <f>IF(Badges!$P$915="C","/","")</f>
        <v/>
      </c>
      <c r="H41" s="361" t="str">
        <f>IF(Badges!$P$916="C","/","")</f>
        <v/>
      </c>
      <c r="I41" s="370" t="str">
        <f>IF(Summary!$Z$49="E","E","")</f>
        <v/>
      </c>
      <c r="J41" s="370" t="str">
        <f>IF(Summary!$AA$49="Y","R","")</f>
        <v/>
      </c>
      <c r="L41" s="404"/>
      <c r="M41" s="411" t="s">
        <v>1183</v>
      </c>
      <c r="N41" s="361" t="str">
        <f>IF('Age-Level'!$P$93="A","/","")</f>
        <v/>
      </c>
      <c r="O41" s="361" t="str">
        <f>IF('Age-Level'!$P$97="A","/","")</f>
        <v/>
      </c>
      <c r="P41" s="361" t="str">
        <f>IF('Age-Level'!$P$101="A","/","")</f>
        <v/>
      </c>
      <c r="Q41" s="361" t="str">
        <f>IF('Age-Level'!$P$106="A","/","")</f>
        <v/>
      </c>
      <c r="R41" s="361" t="str">
        <f>IF('Age-Level'!$P$108="A","/","")</f>
        <v/>
      </c>
      <c r="S41" s="370" t="str">
        <f>IF(Summary!$Z$114="E","E","")</f>
        <v/>
      </c>
      <c r="T41" s="370" t="str">
        <f>IF(Summary!$AA$114="Y","R","")</f>
        <v/>
      </c>
      <c r="U41" s="716"/>
      <c r="W41" s="573" t="str">
        <f>'Fun Patches'!C42</f>
        <v>&lt;LIST PATCH HERE&gt;</v>
      </c>
      <c r="X41" s="365" t="str">
        <f>IF(Summary!$Z$169="E","E","")</f>
        <v/>
      </c>
      <c r="Y41" s="365" t="str">
        <f>IF(Summary!$AA$169="Y","R","")</f>
        <v/>
      </c>
      <c r="AA41" s="336"/>
      <c r="AB41" s="337"/>
      <c r="AC41" s="338"/>
    </row>
    <row r="42" spans="2:29" ht="12.95" customHeight="1" thickBot="1">
      <c r="B42" s="404"/>
      <c r="C42" s="432" t="s">
        <v>1167</v>
      </c>
      <c r="D42" s="359" t="str">
        <f>IF(Badges!$P$919="C","/","")</f>
        <v/>
      </c>
      <c r="E42" s="359" t="str">
        <f>IF(Badges!$P$920="C","/","")</f>
        <v/>
      </c>
      <c r="F42" s="359" t="str">
        <f>IF(Badges!$P$921="C","/","")</f>
        <v/>
      </c>
      <c r="G42" s="359" t="str">
        <f>IF(Badges!$P$922="C","/","")</f>
        <v/>
      </c>
      <c r="H42" s="359" t="str">
        <f>IF(Badges!$P$923="C","/","")</f>
        <v/>
      </c>
      <c r="I42" s="367" t="str">
        <f>IF(Summary!$Z$50="E","E","")</f>
        <v/>
      </c>
      <c r="J42" s="367" t="str">
        <f>IF(Summary!$AA$50="Y","R","")</f>
        <v/>
      </c>
      <c r="L42" s="404"/>
      <c r="M42" s="416" t="s">
        <v>1184</v>
      </c>
      <c r="N42" s="359" t="str">
        <f>IF('Age-Level'!$P$111="A","/","")</f>
        <v/>
      </c>
      <c r="O42" s="359" t="str">
        <f>IF('Age-Level'!$P$115="A","/","")</f>
        <v/>
      </c>
      <c r="P42" s="359" t="str">
        <f>IF('Age-Level'!$P$119="A","/","")</f>
        <v/>
      </c>
      <c r="Q42" s="359" t="str">
        <f>IF('Age-Level'!$P$124="A","/","")</f>
        <v/>
      </c>
      <c r="R42" s="359" t="str">
        <f>IF('Age-Level'!$P$126="A","/","")</f>
        <v/>
      </c>
      <c r="S42" s="367" t="str">
        <f>IF(Summary!$Z$115="E","E","")</f>
        <v/>
      </c>
      <c r="T42" s="367" t="str">
        <f>IF(Summary!$AA$115="Y","R","")</f>
        <v/>
      </c>
      <c r="U42" s="716"/>
      <c r="W42" s="573" t="str">
        <f>'Fun Patches'!C43</f>
        <v>&lt;LIST PATCH HERE&gt;</v>
      </c>
      <c r="X42" s="365" t="str">
        <f>IF(Summary!$Z$170="E","E","")</f>
        <v/>
      </c>
      <c r="Y42" s="365" t="str">
        <f>IF(Summary!$AA$170="Y","R","")</f>
        <v/>
      </c>
      <c r="AA42" s="336"/>
      <c r="AB42" s="337"/>
      <c r="AC42" s="338"/>
    </row>
    <row r="43" spans="2:29" ht="12.95" customHeight="1">
      <c r="B43" s="404"/>
      <c r="C43" s="430" t="s">
        <v>1169</v>
      </c>
      <c r="D43" s="361" t="str">
        <f>IF(Badges!$P$927="C","/","")</f>
        <v/>
      </c>
      <c r="E43" s="361" t="str">
        <f>IF(Badges!$P$928="C","/","")</f>
        <v/>
      </c>
      <c r="F43" s="361" t="str">
        <f>IF(Badges!$P$929="C","/","")</f>
        <v/>
      </c>
      <c r="G43" s="361" t="str">
        <f>IF(Badges!$P$930="C","/","")</f>
        <v/>
      </c>
      <c r="H43" s="361" t="str">
        <f>IF(Badges!$P$931="C","/","")</f>
        <v/>
      </c>
      <c r="I43" s="370" t="str">
        <f>IF(Summary!$Z$52="E","E","")</f>
        <v/>
      </c>
      <c r="J43" s="370" t="str">
        <f>IF(Summary!$AA$52="Y","R","")</f>
        <v/>
      </c>
      <c r="L43" s="404"/>
      <c r="M43" s="429" t="s">
        <v>1185</v>
      </c>
      <c r="N43" s="361" t="str">
        <f>IF('Age-Level'!$P$129="A","/","")</f>
        <v/>
      </c>
      <c r="O43" s="361" t="str">
        <f>IF('Age-Level'!$P$133="A","/","")</f>
        <v/>
      </c>
      <c r="P43" s="361" t="str">
        <f>IF('Age-Level'!$P$137="A","/","")</f>
        <v/>
      </c>
      <c r="Q43" s="361" t="str">
        <f>IF('Age-Level'!$P$142="A","/","")</f>
        <v/>
      </c>
      <c r="R43" s="361" t="str">
        <f>IF('Age-Level'!$P$144="A","/","")</f>
        <v/>
      </c>
      <c r="S43" s="370" t="str">
        <f>IF(Summary!$Z$116="E","E","")</f>
        <v/>
      </c>
      <c r="T43" s="370" t="str">
        <f>IF(Summary!$AA$116="Y","R","")</f>
        <v/>
      </c>
      <c r="U43" s="716"/>
      <c r="W43" s="573" t="str">
        <f>'Fun Patches'!C44</f>
        <v>&lt;LIST PATCH HERE&gt;</v>
      </c>
      <c r="X43" s="365" t="str">
        <f>IF(Summary!$Z$171="E","E","")</f>
        <v/>
      </c>
      <c r="Y43" s="365" t="str">
        <f>IF(Summary!$AA$171="Y","R","")</f>
        <v/>
      </c>
      <c r="AA43" s="336"/>
      <c r="AB43" s="337"/>
      <c r="AC43" s="338"/>
    </row>
    <row r="44" spans="2:29" ht="12.95" customHeight="1">
      <c r="B44" s="404"/>
      <c r="C44" s="423" t="s">
        <v>1170</v>
      </c>
      <c r="D44" s="361" t="str">
        <f>IF(Badges!$P$934="C","/","")</f>
        <v/>
      </c>
      <c r="E44" s="361" t="str">
        <f>IF(Badges!$P$935="C","/","")</f>
        <v/>
      </c>
      <c r="F44" s="361" t="str">
        <f>IF(Badges!$P$936="C","/","")</f>
        <v/>
      </c>
      <c r="G44" s="361" t="str">
        <f>IF(Badges!$P$937="C","/","")</f>
        <v/>
      </c>
      <c r="H44" s="361" t="str">
        <f>IF(Badges!$P$938="C","/","")</f>
        <v/>
      </c>
      <c r="I44" s="370" t="str">
        <f>IF(Summary!$Z$53="E","E","")</f>
        <v/>
      </c>
      <c r="J44" s="370" t="str">
        <f>IF(Summary!$AA$53="Y","R","")</f>
        <v/>
      </c>
      <c r="L44" s="404"/>
      <c r="M44" s="411" t="s">
        <v>1186</v>
      </c>
      <c r="N44" s="361" t="str">
        <f>IF('Age-Level'!$P$147="A","/","")</f>
        <v/>
      </c>
      <c r="O44" s="361" t="str">
        <f>IF('Age-Level'!$P$151="A","/","")</f>
        <v/>
      </c>
      <c r="P44" s="361" t="str">
        <f>IF('Age-Level'!$P$155="A","/","")</f>
        <v/>
      </c>
      <c r="Q44" s="361" t="str">
        <f>IF('Age-Level'!$P$160="A","/","")</f>
        <v/>
      </c>
      <c r="R44" s="361" t="str">
        <f>IF('Age-Level'!$P$162="A","/","")</f>
        <v/>
      </c>
      <c r="S44" s="370" t="str">
        <f>IF(Summary!$Z$117="E","E","")</f>
        <v/>
      </c>
      <c r="T44" s="370" t="str">
        <f>IF(Summary!$AA$117="Y","R","")</f>
        <v/>
      </c>
      <c r="U44" s="716"/>
      <c r="W44" s="573" t="str">
        <f>'Fun Patches'!C45</f>
        <v>&lt;LIST PATCH HERE&gt;</v>
      </c>
      <c r="X44" s="365" t="str">
        <f>IF(Summary!$Z$172="E","E","")</f>
        <v/>
      </c>
      <c r="Y44" s="365" t="str">
        <f>IF(Summary!$AA$172="Y","R","")</f>
        <v/>
      </c>
      <c r="AA44" s="336"/>
      <c r="AB44" s="337"/>
      <c r="AC44" s="338"/>
    </row>
    <row r="45" spans="2:29" ht="12.95" customHeight="1" thickBot="1">
      <c r="B45" s="404"/>
      <c r="C45" s="431" t="s">
        <v>1171</v>
      </c>
      <c r="D45" s="361" t="str">
        <f>IF(Badges!$P$941="C","/","")</f>
        <v/>
      </c>
      <c r="E45" s="361" t="str">
        <f>IF(Badges!$P$942="C","/","")</f>
        <v/>
      </c>
      <c r="F45" s="361" t="str">
        <f>IF(Badges!$P$943="C","/","")</f>
        <v/>
      </c>
      <c r="G45" s="361" t="str">
        <f>IF(Badges!$P$944="C","/","")</f>
        <v/>
      </c>
      <c r="H45" s="361" t="str">
        <f>IF(Badges!$P$945="C","/","")</f>
        <v/>
      </c>
      <c r="I45" s="370" t="str">
        <f>IF(Summary!$Z$54="E","E","")</f>
        <v/>
      </c>
      <c r="J45" s="370" t="str">
        <f>IF(Summary!$AA$54="Y","R","")</f>
        <v/>
      </c>
      <c r="L45" s="404"/>
      <c r="M45" s="416" t="s">
        <v>1187</v>
      </c>
      <c r="N45" s="359" t="str">
        <f>IF('Age-Level'!$P$165="A","/","")</f>
        <v/>
      </c>
      <c r="O45" s="359" t="str">
        <f>IF('Age-Level'!$P$169="A","/","")</f>
        <v/>
      </c>
      <c r="P45" s="359" t="str">
        <f>IF('Age-Level'!$P$173="A","/","")</f>
        <v/>
      </c>
      <c r="Q45" s="359" t="str">
        <f>IF('Age-Level'!$P$178="A","/","")</f>
        <v/>
      </c>
      <c r="R45" s="359" t="str">
        <f>IF('Age-Level'!$P$180="A","/","")</f>
        <v/>
      </c>
      <c r="S45" s="367" t="str">
        <f>IF(Summary!$Z$118="E","E","")</f>
        <v/>
      </c>
      <c r="T45" s="367" t="str">
        <f>IF(Summary!$AA$118="Y","R","")</f>
        <v/>
      </c>
      <c r="U45" s="716"/>
      <c r="W45" s="573" t="str">
        <f>'Fun Patches'!C46</f>
        <v>&lt;LIST PATCH HERE&gt;</v>
      </c>
      <c r="X45" s="365" t="str">
        <f>IF(Summary!$Z$173="E","E","")</f>
        <v/>
      </c>
      <c r="Y45" s="365" t="str">
        <f>IF(Summary!$AA$173="Y","R","")</f>
        <v/>
      </c>
      <c r="AA45" s="336"/>
      <c r="AB45" s="337"/>
      <c r="AC45" s="338"/>
    </row>
    <row r="46" spans="2:29" ht="12.95" customHeight="1">
      <c r="L46" s="404"/>
      <c r="M46" s="392" t="s">
        <v>1188</v>
      </c>
      <c r="N46" s="401"/>
      <c r="O46" s="401"/>
      <c r="P46" s="361" t="str">
        <f>IF(Bridging!$P$10="A","/","")</f>
        <v/>
      </c>
      <c r="Q46" s="361" t="str">
        <f>IF(Bridging!$P$14="A","/","")</f>
        <v/>
      </c>
      <c r="R46" s="361" t="str">
        <f>IF(Bridging!$P$16="A","/","")</f>
        <v/>
      </c>
      <c r="S46" s="370" t="str">
        <f>IF(Summary!$Z$130="E","E","")</f>
        <v/>
      </c>
      <c r="T46" s="370" t="str">
        <f>IF(Summary!$AA$130="Y","R","")</f>
        <v/>
      </c>
      <c r="U46" s="716"/>
      <c r="W46" s="573" t="str">
        <f>'Fun Patches'!C47</f>
        <v>&lt;LIST PATCH HERE&gt;</v>
      </c>
      <c r="X46" s="365" t="str">
        <f>IF(Summary!$Z$174="E","E","")</f>
        <v/>
      </c>
      <c r="Y46" s="365" t="str">
        <f>IF(Summary!$AA$174="Y","R","")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IF(Summary!$Z$175="E","E","")</f>
        <v/>
      </c>
      <c r="Y47" s="365" t="str">
        <f>IF(Summary!$AA$175="Y","R","")</f>
        <v/>
      </c>
      <c r="AA47" s="336"/>
      <c r="AB47" s="337"/>
      <c r="AC47" s="338"/>
    </row>
    <row r="48" spans="2:29" ht="12.95" customHeight="1" thickBot="1">
      <c r="B48" s="404"/>
      <c r="C48" s="428" t="s">
        <v>1172</v>
      </c>
      <c r="D48" s="361" t="str">
        <f>IF('Age-Level'!$P6="C","/","")</f>
        <v/>
      </c>
      <c r="E48" s="361" t="str">
        <f>IF('Age-Level'!$P6="C","/","")</f>
        <v/>
      </c>
      <c r="F48" s="361" t="str">
        <f>IF('Age-Level'!$P6="C","/","")</f>
        <v/>
      </c>
      <c r="G48" s="361" t="str">
        <f>IF('Age-Level'!$P6="C","/","")</f>
        <v/>
      </c>
      <c r="H48" s="361" t="str">
        <f>IF('Age-Level'!$P6="C","/","")</f>
        <v/>
      </c>
      <c r="I48" s="370" t="str">
        <f>IF(Summary!$Z$101="E","E","")</f>
        <v/>
      </c>
      <c r="J48" s="370" t="str">
        <f>IF(Summary!$AA$101="Y","R","")</f>
        <v/>
      </c>
      <c r="L48" s="712"/>
      <c r="M48" s="712"/>
      <c r="N48" s="712"/>
      <c r="O48" s="712"/>
      <c r="P48" s="712"/>
      <c r="Q48" s="712"/>
      <c r="R48" s="712"/>
      <c r="S48" s="437"/>
      <c r="T48" s="437"/>
      <c r="U48" s="716"/>
      <c r="W48" s="573" t="str">
        <f>'Fun Patches'!C49</f>
        <v>&lt;LIST PATCH HERE&gt;</v>
      </c>
      <c r="X48" s="365" t="str">
        <f>IF(Summary!$Z$176="E","E","")</f>
        <v/>
      </c>
      <c r="Y48" s="365" t="str">
        <f>IF(Summary!$AA$176="Y","R","")</f>
        <v/>
      </c>
      <c r="AA48" s="336"/>
      <c r="AB48" s="337"/>
      <c r="AC48" s="338"/>
    </row>
    <row r="49" spans="2:29" ht="12.95" customHeight="1">
      <c r="B49" s="404"/>
      <c r="C49" s="411" t="s">
        <v>1173</v>
      </c>
      <c r="D49" s="361" t="str">
        <f>IF('Age-Level'!$P13="C","/","")</f>
        <v/>
      </c>
      <c r="E49" s="361" t="str">
        <f>IF('Age-Level'!$P13="C","/","")</f>
        <v/>
      </c>
      <c r="F49" s="361" t="str">
        <f>IF('Age-Level'!$P13="C","/","")</f>
        <v/>
      </c>
      <c r="G49" s="361" t="str">
        <f>IF('Age-Level'!$P13="C","/","")</f>
        <v/>
      </c>
      <c r="H49" s="361" t="str">
        <f>IF('Age-Level'!$P13="C","/","")</f>
        <v/>
      </c>
      <c r="I49" s="370" t="str">
        <f>IF(Summary!$Z$102="E","E","")</f>
        <v/>
      </c>
      <c r="J49" s="370" t="str">
        <f>IF(Summary!$AA$102="Y","R","")</f>
        <v/>
      </c>
      <c r="L49" s="705" t="str">
        <f>'Council Own'!B6</f>
        <v>&lt;&lt;List Badge 1 Here&gt;&gt;</v>
      </c>
      <c r="M49" s="705"/>
      <c r="N49" s="705"/>
      <c r="O49" s="705"/>
      <c r="P49" s="705"/>
      <c r="Q49" s="705"/>
      <c r="R49" s="710"/>
      <c r="S49" s="363" t="str">
        <f>IF(Summary!$Z$85="E","E","")</f>
        <v/>
      </c>
      <c r="T49" s="363" t="str">
        <f>IF(Summary!$AA$85="Y","R","")</f>
        <v/>
      </c>
      <c r="U49" s="716"/>
      <c r="W49" s="573" t="str">
        <f>'Fun Patches'!C50</f>
        <v>&lt;LIST PATCH HERE&gt;</v>
      </c>
      <c r="X49" s="365" t="str">
        <f>IF(Summary!$Z$177="E","E","")</f>
        <v/>
      </c>
      <c r="Y49" s="365" t="str">
        <f>IF(Summary!$AA$177="Y","R","")</f>
        <v/>
      </c>
      <c r="AA49" s="336"/>
      <c r="AB49" s="337"/>
      <c r="AC49" s="338"/>
    </row>
    <row r="50" spans="2:29" ht="12.95" customHeight="1" thickBot="1">
      <c r="B50" s="404"/>
      <c r="C50" s="424" t="s">
        <v>1174</v>
      </c>
      <c r="D50" s="359" t="str">
        <f>IF('Age-Level'!$P20="C","/","")</f>
        <v/>
      </c>
      <c r="E50" s="359" t="str">
        <f>IF('Age-Level'!$P20="C","/","")</f>
        <v/>
      </c>
      <c r="F50" s="359" t="str">
        <f>IF('Age-Level'!$P20="C","/","")</f>
        <v/>
      </c>
      <c r="G50" s="359" t="str">
        <f>IF('Age-Level'!$P20="C","/","")</f>
        <v/>
      </c>
      <c r="H50" s="359" t="str">
        <f>IF('Age-Level'!$P20="C","/","")</f>
        <v/>
      </c>
      <c r="I50" s="367" t="str">
        <f>IF(Summary!$Z$103="E","E","")</f>
        <v/>
      </c>
      <c r="J50" s="367" t="str">
        <f>IF(Summary!$AA$103="Y","R","")</f>
        <v/>
      </c>
      <c r="L50" s="705" t="str">
        <f>'Council Own'!B30</f>
        <v>&lt;&lt;List Badge 2 Here&gt;&gt;</v>
      </c>
      <c r="M50" s="705"/>
      <c r="N50" s="705"/>
      <c r="O50" s="705"/>
      <c r="P50" s="705"/>
      <c r="Q50" s="705"/>
      <c r="R50" s="710"/>
      <c r="S50" s="365" t="str">
        <f>IF(Summary!$Z$86="E","E","")</f>
        <v/>
      </c>
      <c r="T50" s="365" t="str">
        <f>IF(Summary!$AA$86="Y","R","")</f>
        <v/>
      </c>
      <c r="U50" s="716"/>
      <c r="W50" s="573" t="str">
        <f>'Fun Patches'!C51</f>
        <v>&lt;LIST PATCH HERE&gt;</v>
      </c>
      <c r="X50" s="365" t="str">
        <f>IF(Summary!$Z$178="E","E","")</f>
        <v/>
      </c>
      <c r="Y50" s="365" t="str">
        <f>IF(Summary!$AA$178="Y","R","")</f>
        <v/>
      </c>
      <c r="AA50" s="336"/>
      <c r="AB50" s="337"/>
      <c r="AC50" s="338"/>
    </row>
    <row r="51" spans="2:29" ht="12.95" customHeight="1">
      <c r="B51" s="404"/>
      <c r="C51" s="429" t="s">
        <v>1175</v>
      </c>
      <c r="D51" s="361" t="str">
        <f>IF('Age-Level'!$P27="C","/","")</f>
        <v/>
      </c>
      <c r="E51" s="361" t="str">
        <f>IF('Age-Level'!$P27="C","/","")</f>
        <v/>
      </c>
      <c r="F51" s="361" t="str">
        <f>IF('Age-Level'!$P27="C","/","")</f>
        <v/>
      </c>
      <c r="G51" s="361" t="str">
        <f>IF('Age-Level'!$P27="C","/","")</f>
        <v/>
      </c>
      <c r="H51" s="361" t="str">
        <f>IF('Age-Level'!$P27="C","/","")</f>
        <v/>
      </c>
      <c r="I51" s="370" t="str">
        <f>IF(Summary!$Z$104="E","E","")</f>
        <v/>
      </c>
      <c r="J51" s="370" t="str">
        <f>IF(Summary!$AA$104="Y","R","")</f>
        <v/>
      </c>
      <c r="L51" s="705" t="str">
        <f>'Council Own'!B54</f>
        <v>&lt;&lt;List Badge 3 Here&gt;&gt;</v>
      </c>
      <c r="M51" s="705"/>
      <c r="N51" s="705"/>
      <c r="O51" s="705"/>
      <c r="P51" s="705"/>
      <c r="Q51" s="705"/>
      <c r="R51" s="710"/>
      <c r="S51" s="365" t="str">
        <f>IF(Summary!$Z$87="E","E","")</f>
        <v/>
      </c>
      <c r="T51" s="365" t="str">
        <f>IF(Summary!$AA$87="Y","R","")</f>
        <v/>
      </c>
      <c r="U51" s="716"/>
      <c r="W51" s="573" t="str">
        <f>'Fun Patches'!C52</f>
        <v>&lt;LIST PATCH HERE&gt;</v>
      </c>
      <c r="X51" s="365" t="str">
        <f>IF(Summary!$Z$179="E","E","")</f>
        <v/>
      </c>
      <c r="Y51" s="365" t="str">
        <f>IF(Summary!$AA$179="Y","R","")</f>
        <v/>
      </c>
      <c r="AA51" s="336"/>
      <c r="AB51" s="337"/>
      <c r="AC51" s="338"/>
    </row>
    <row r="52" spans="2:29" ht="12.95" customHeight="1">
      <c r="B52" s="404"/>
      <c r="C52" s="411" t="s">
        <v>1176</v>
      </c>
      <c r="D52" s="361" t="str">
        <f>IF('Age-Level'!$P34="C","/","")</f>
        <v/>
      </c>
      <c r="E52" s="361" t="str">
        <f>IF('Age-Level'!$P34="C","/","")</f>
        <v/>
      </c>
      <c r="F52" s="361" t="str">
        <f>IF('Age-Level'!$P34="C","/","")</f>
        <v/>
      </c>
      <c r="G52" s="361" t="str">
        <f>IF('Age-Level'!$P34="C","/","")</f>
        <v/>
      </c>
      <c r="H52" s="361" t="str">
        <f>IF('Age-Level'!$P34="C","/","")</f>
        <v/>
      </c>
      <c r="I52" s="370" t="str">
        <f>IF(Summary!$Z$105="E","E","")</f>
        <v/>
      </c>
      <c r="J52" s="370" t="str">
        <f>IF(Summary!$AA$105="Y","R","")</f>
        <v/>
      </c>
      <c r="L52" s="705" t="str">
        <f>'Council Own'!B78</f>
        <v>&lt;&lt;List Badge 4 Here&gt;&gt;</v>
      </c>
      <c r="M52" s="705"/>
      <c r="N52" s="705"/>
      <c r="O52" s="705"/>
      <c r="P52" s="705"/>
      <c r="Q52" s="705"/>
      <c r="R52" s="710"/>
      <c r="S52" s="365" t="str">
        <f>IF(Summary!$Z$88="E","E","")</f>
        <v/>
      </c>
      <c r="T52" s="365" t="str">
        <f>IF(Summary!$AA$88="Y","R","")</f>
        <v/>
      </c>
      <c r="U52" s="716"/>
      <c r="W52" s="573" t="str">
        <f>'Fun Patches'!C53</f>
        <v>&lt;LIST PATCH HERE&gt;</v>
      </c>
      <c r="X52" s="365" t="str">
        <f>IF(Summary!$Z$180="E","E","")</f>
        <v/>
      </c>
      <c r="Y52" s="365" t="str">
        <f>IF(Summary!$AA$180="Y","R","")</f>
        <v/>
      </c>
      <c r="AA52" s="336"/>
      <c r="AB52" s="337"/>
      <c r="AC52" s="338"/>
    </row>
    <row r="53" spans="2:29" ht="12.95" customHeight="1" thickBot="1">
      <c r="B53" s="404"/>
      <c r="C53" s="416" t="s">
        <v>1177</v>
      </c>
      <c r="D53" s="359" t="str">
        <f>IF('Age-Level'!$P41="C","/","")</f>
        <v/>
      </c>
      <c r="E53" s="359" t="str">
        <f>IF('Age-Level'!$P41="C","/","")</f>
        <v/>
      </c>
      <c r="F53" s="359" t="str">
        <f>IF('Age-Level'!$P41="C","/","")</f>
        <v/>
      </c>
      <c r="G53" s="359" t="str">
        <f>IF('Age-Level'!$P41="C","/","")</f>
        <v/>
      </c>
      <c r="H53" s="359" t="str">
        <f>IF('Age-Level'!$P41="C","/","")</f>
        <v/>
      </c>
      <c r="I53" s="367" t="str">
        <f>IF(Summary!$Z$106="E","E","")</f>
        <v/>
      </c>
      <c r="J53" s="367" t="str">
        <f>IF(Summary!$AA$106="Y","R","")</f>
        <v/>
      </c>
      <c r="L53" s="707" t="str">
        <f>'Council Own'!B102</f>
        <v>&lt;&lt;List Badge 5 Here&gt;&gt;</v>
      </c>
      <c r="M53" s="707"/>
      <c r="N53" s="707"/>
      <c r="O53" s="707"/>
      <c r="P53" s="707"/>
      <c r="Q53" s="707"/>
      <c r="R53" s="713"/>
      <c r="S53" s="372" t="str">
        <f>IF(Summary!$Z$89="E","E","")</f>
        <v/>
      </c>
      <c r="T53" s="372" t="str">
        <f>IF(Summary!$AA$89="Y","R","")</f>
        <v/>
      </c>
      <c r="U53" s="716"/>
      <c r="W53" s="573" t="str">
        <f>'Fun Patches'!C54</f>
        <v>&lt;LIST PATCH HERE&gt;</v>
      </c>
      <c r="X53" s="372" t="str">
        <f>IF(Summary!$Z$181="E","E","")</f>
        <v/>
      </c>
      <c r="Y53" s="372" t="str">
        <f>IF(Summary!$AA$181="Y","R","")</f>
        <v/>
      </c>
      <c r="AA53" s="336"/>
      <c r="AB53" s="337"/>
      <c r="AC53" s="338"/>
    </row>
    <row r="54" spans="2:29" ht="12.95" customHeight="1">
      <c r="B54" s="404"/>
      <c r="C54" s="429" t="s">
        <v>1050</v>
      </c>
      <c r="D54" s="368" t="str">
        <f>IF('Age-Level'!$P48="C","/","")</f>
        <v/>
      </c>
      <c r="E54" s="368" t="str">
        <f>IF('Age-Level'!$P48="C","/","")</f>
        <v/>
      </c>
      <c r="F54" s="368" t="str">
        <f>IF('Age-Level'!$P48="C","/","")</f>
        <v/>
      </c>
      <c r="G54" s="368" t="str">
        <f>IF('Age-Level'!$P48="C","/","")</f>
        <v/>
      </c>
      <c r="H54" s="368" t="str">
        <f>IF('Age-Level'!$P48="C","/","")</f>
        <v/>
      </c>
      <c r="I54" s="370" t="str">
        <f>IF(Summary!$Z$107="E","E","")</f>
        <v/>
      </c>
      <c r="J54" s="370" t="str">
        <f>IF(Summary!$AA$107="Y","R","")</f>
        <v/>
      </c>
      <c r="L54" s="707" t="str">
        <f>'Council Own'!B126</f>
        <v>&lt;&lt;List Badge 6 Here&gt;&gt;</v>
      </c>
      <c r="M54" s="707"/>
      <c r="N54" s="707"/>
      <c r="O54" s="707"/>
      <c r="P54" s="707"/>
      <c r="Q54" s="707"/>
      <c r="R54" s="713"/>
      <c r="S54" s="372" t="str">
        <f>IF(Summary!$Z$90="E","E","")</f>
        <v/>
      </c>
      <c r="T54" s="372" t="str">
        <f>IF(Summary!$AA$90="Y","R","")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IF(Summary!$Z$108="E","E","")</f>
        <v/>
      </c>
      <c r="J55" s="367" t="str">
        <f>IF(Summary!$AA$108="Y","R","")</f>
        <v/>
      </c>
      <c r="L55" s="707" t="str">
        <f>'Council Own'!B150</f>
        <v>&lt;&lt;List Badge 7 Here&gt;&gt;</v>
      </c>
      <c r="M55" s="707"/>
      <c r="N55" s="707"/>
      <c r="O55" s="707"/>
      <c r="P55" s="707"/>
      <c r="Q55" s="707"/>
      <c r="R55" s="713"/>
      <c r="S55" s="372" t="str">
        <f>IF(Summary!$Z$91="E","E","")</f>
        <v/>
      </c>
      <c r="T55" s="372" t="str">
        <f>IF(Summary!$AA$91="Y","R","")</f>
        <v/>
      </c>
      <c r="U55" s="716"/>
      <c r="W55" s="572"/>
      <c r="X55" s="437"/>
      <c r="Y55" s="437"/>
      <c r="AA55" s="336"/>
      <c r="AB55" s="337"/>
      <c r="AC55" s="338"/>
    </row>
    <row r="56" spans="2:29" ht="12.95" customHeight="1">
      <c r="B56" s="404"/>
      <c r="C56" s="428" t="s">
        <v>1179</v>
      </c>
      <c r="D56" s="408"/>
      <c r="E56" s="408"/>
      <c r="F56" s="408"/>
      <c r="G56" s="408"/>
      <c r="H56" s="433"/>
      <c r="I56" s="370" t="str">
        <f>IF(Summary!$Z$109="E","E","")</f>
        <v/>
      </c>
      <c r="J56" s="370" t="str">
        <f>IF(Summary!$AA$109="Y","R","")</f>
        <v/>
      </c>
      <c r="L56" s="707" t="str">
        <f>'Council Own'!B174</f>
        <v>&lt;&lt;List Badge 8 Here&gt;&gt;</v>
      </c>
      <c r="M56" s="707"/>
      <c r="N56" s="707"/>
      <c r="O56" s="707"/>
      <c r="P56" s="707"/>
      <c r="Q56" s="707"/>
      <c r="R56" s="713"/>
      <c r="S56" s="372" t="str">
        <f>IF(Summary!$Z$92="E","E","")</f>
        <v/>
      </c>
      <c r="T56" s="372" t="str">
        <f>IF(Summary!$AA$92="Y","R","")</f>
        <v/>
      </c>
      <c r="U56" s="716"/>
      <c r="W56" s="336"/>
      <c r="X56" s="337"/>
      <c r="Y56" s="338"/>
      <c r="AA56" s="336"/>
      <c r="AB56" s="337"/>
      <c r="AC56" s="338"/>
    </row>
    <row r="57" spans="2:29" ht="12.95" customHeight="1">
      <c r="B57" s="404"/>
      <c r="C57" s="411" t="s">
        <v>1180</v>
      </c>
      <c r="D57" s="412"/>
      <c r="E57" s="412"/>
      <c r="F57" s="412"/>
      <c r="G57" s="412"/>
      <c r="H57" s="413"/>
      <c r="I57" s="370" t="str">
        <f>IF(Summary!$Z$110="E","E","")</f>
        <v/>
      </c>
      <c r="J57" s="370" t="str">
        <f>IF(Summary!$AA$110="Y","R","")</f>
        <v/>
      </c>
      <c r="L57" s="707" t="str">
        <f>'Council Own'!B198</f>
        <v>&lt;&lt;List Badge 9 Here&gt;&gt;</v>
      </c>
      <c r="M57" s="707"/>
      <c r="N57" s="707"/>
      <c r="O57" s="707"/>
      <c r="P57" s="707"/>
      <c r="Q57" s="707"/>
      <c r="R57" s="713"/>
      <c r="S57" s="372" t="str">
        <f>IF(Summary!$Z$93="E","E","")</f>
        <v/>
      </c>
      <c r="T57" s="372" t="str">
        <f>IF(Summary!$AA$93="Y","R","")</f>
        <v/>
      </c>
      <c r="U57" s="716"/>
      <c r="W57" s="336"/>
      <c r="X57" s="337"/>
      <c r="Y57" s="338"/>
      <c r="AA57" s="336"/>
      <c r="AB57" s="337"/>
      <c r="AC57" s="338"/>
    </row>
    <row r="58" spans="2:29" ht="12.95" customHeight="1" thickBot="1">
      <c r="B58" s="404"/>
      <c r="C58" s="434" t="s">
        <v>1062</v>
      </c>
      <c r="D58" s="417"/>
      <c r="E58" s="417"/>
      <c r="F58" s="417"/>
      <c r="G58" s="417"/>
      <c r="H58" s="418"/>
      <c r="I58" s="367" t="str">
        <f>IF(Summary!$Z$111="E","E","")</f>
        <v/>
      </c>
      <c r="J58" s="367" t="str">
        <f>IF(Summary!$AA$111="Y","R","")</f>
        <v/>
      </c>
      <c r="L58" s="707" t="str">
        <f>'Council Own'!B222</f>
        <v>&lt;&lt;List Badge 10 Here&gt;&gt;</v>
      </c>
      <c r="M58" s="707"/>
      <c r="N58" s="707"/>
      <c r="O58" s="707"/>
      <c r="P58" s="707"/>
      <c r="Q58" s="707"/>
      <c r="R58" s="713"/>
      <c r="S58" s="372" t="str">
        <f>IF(Summary!$Z$94="E","E","")</f>
        <v/>
      </c>
      <c r="T58" s="372" t="str">
        <f>IF(Summary!$AA$94="Y","R","")</f>
        <v/>
      </c>
      <c r="U58" s="716"/>
      <c r="W58" s="336"/>
      <c r="X58" s="337"/>
      <c r="Y58" s="338"/>
      <c r="AA58" s="336"/>
      <c r="AB58" s="337"/>
      <c r="AC58" s="338"/>
    </row>
    <row r="59" spans="2:29" ht="12.95" customHeight="1">
      <c r="B59" s="404"/>
      <c r="C59" s="428" t="s">
        <v>1181</v>
      </c>
      <c r="D59" s="408"/>
      <c r="E59" s="408"/>
      <c r="F59" s="408"/>
      <c r="G59" s="408"/>
      <c r="H59" s="433"/>
      <c r="I59" s="370" t="str">
        <f>IF(Summary!$Z$112="E","E","")</f>
        <v/>
      </c>
      <c r="J59" s="370" t="str">
        <f>IF(Summary!$AA$112="Y","R","")</f>
        <v/>
      </c>
      <c r="L59" s="709" t="str">
        <f>'Council Own'!B246</f>
        <v>&lt;&lt;List Badge 11 Here&gt;&gt;</v>
      </c>
      <c r="M59" s="709"/>
      <c r="N59" s="709"/>
      <c r="O59" s="709"/>
      <c r="P59" s="709"/>
      <c r="Q59" s="709"/>
      <c r="R59" s="714"/>
      <c r="S59" s="372" t="str">
        <f>IF(Summary!$Z$95="E","E","")</f>
        <v/>
      </c>
      <c r="T59" s="372" t="str">
        <f>IF(Summary!$AA$95="Y","R","")</f>
        <v/>
      </c>
      <c r="U59" s="716"/>
      <c r="W59" s="336"/>
      <c r="X59" s="337"/>
      <c r="Y59" s="338"/>
      <c r="AA59" s="336"/>
      <c r="AB59" s="337"/>
      <c r="AC59" s="338"/>
    </row>
    <row r="60" spans="2:29" ht="12.95" customHeight="1">
      <c r="B60" s="404"/>
      <c r="C60" s="424" t="s">
        <v>1147</v>
      </c>
      <c r="D60" s="425"/>
      <c r="E60" s="425"/>
      <c r="F60" s="425"/>
      <c r="G60" s="425"/>
      <c r="H60" s="426"/>
      <c r="I60" s="370" t="str">
        <f>IF(Summary!$Z$129="E","E","")</f>
        <v/>
      </c>
      <c r="J60" s="370" t="str">
        <f>IF(Summary!$AA$129="Y","R","")</f>
        <v/>
      </c>
      <c r="L60" s="707" t="str">
        <f>'Council Own'!B270</f>
        <v>&lt;&lt;List Badge 12 Here&gt;&gt;</v>
      </c>
      <c r="M60" s="707"/>
      <c r="N60" s="707"/>
      <c r="O60" s="707"/>
      <c r="P60" s="707"/>
      <c r="Q60" s="707"/>
      <c r="R60" s="713"/>
      <c r="S60" s="372" t="str">
        <f>IF(Summary!$Z$96="E","E","")</f>
        <v/>
      </c>
      <c r="T60" s="372" t="str">
        <f>IF(Summary!$AA$96="Y","R","")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IF(Summary!$Z$97="E","E","")</f>
        <v/>
      </c>
      <c r="T61" s="372" t="str">
        <f>IF(Summary!$AA$97="Y","R","")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IF(Summary!$Z$98="E","E","")</f>
        <v/>
      </c>
      <c r="T62" s="372" t="str">
        <f>IF(Summary!$AA$98="Y","R","")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IF(Summary!$Z$119="E","E","")</f>
        <v/>
      </c>
      <c r="J63" s="363" t="str">
        <f>IF(Summary!$AA$119="Y","R","")</f>
        <v/>
      </c>
      <c r="L63" s="707" t="str">
        <f>'Council Own'!B342</f>
        <v>&lt;&lt;List Badge 15 Here&gt;&gt;</v>
      </c>
      <c r="M63" s="707"/>
      <c r="N63" s="707"/>
      <c r="O63" s="707"/>
      <c r="P63" s="707"/>
      <c r="Q63" s="707"/>
      <c r="R63" s="713"/>
      <c r="S63" s="372" t="str">
        <f>IF(Summary!$Z$99="E","E","")</f>
        <v/>
      </c>
      <c r="T63" s="372" t="str">
        <f>IF(Summary!$AA$99="Y","R","")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IF(Summary!$Z$122="E","E","")</f>
        <v/>
      </c>
      <c r="J64" s="365" t="str">
        <f>IF(Summary!$AA$122="Y","R","")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IF(Summary!$Z$123="E","E","")</f>
        <v/>
      </c>
      <c r="J65" s="365" t="str">
        <f>IF(Summary!$AA$123="Y","R","")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IF(Summary!$Z$124="E","E","")</f>
        <v/>
      </c>
      <c r="J66" s="365" t="str">
        <f>IF(Summary!$AA$124="Y","R","")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IF(Summary!$Z$125="E","E","")</f>
        <v/>
      </c>
      <c r="J67" s="365" t="str">
        <f>IF(Summary!$AA$125="Y","R","")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IF(Summary!$Z$126="E","E","")</f>
        <v/>
      </c>
      <c r="J68" s="365" t="str">
        <f>IF(Summary!$AA$126="Y","R","")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IF(Summary!$Z$127="E","E","")</f>
        <v/>
      </c>
      <c r="J69" s="365" t="str">
        <f>IF(Summary!$AA$127="Y","R","")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IF(Summary!$Z$128="E","E","")</f>
        <v/>
      </c>
      <c r="J70" s="365" t="str">
        <f>IF(Summary!$AA$128="Y","R","")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IF(Summary!$Z$104="E","E","")</f>
        <v/>
      </c>
      <c r="J71" s="365" t="str">
        <f>IF(Summary!$AA$104="Y","R","")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IF(Summary!$Z$105="E","E","")</f>
        <v/>
      </c>
      <c r="J72" s="365" t="str">
        <f>IF(Summary!$AA$105="Y","R","")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xnVEqmpk/+50N1L9ypfpLXOJgHkxUnnbRl2H1AZHgwH6dqr/dWqAwVB/XH0xTKnADH4YO8YsQCObGat49T0rFQ==" saltValue="NtjU8hJPAUlovY+g0b5TsA=="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15" priority="13">
      <formula>LEFT($U$1,8)&lt;&gt;"Cadette_"</formula>
    </cfRule>
  </conditionalFormatting>
  <conditionalFormatting sqref="C1">
    <cfRule type="expression" dxfId="214" priority="11">
      <formula>LEFT($U$1,8)&lt;&gt;"Cadette_"</formula>
    </cfRule>
  </conditionalFormatting>
  <conditionalFormatting sqref="L47:L48 W54:W75 AA4:AA75">
    <cfRule type="duplicateValues" dxfId="213" priority="14"/>
  </conditionalFormatting>
  <conditionalFormatting sqref="B64:B72">
    <cfRule type="duplicateValues" dxfId="212" priority="10"/>
  </conditionalFormatting>
  <conditionalFormatting sqref="L49">
    <cfRule type="duplicateValues" dxfId="211" priority="9"/>
  </conditionalFormatting>
  <conditionalFormatting sqref="L50">
    <cfRule type="duplicateValues" dxfId="210" priority="8"/>
  </conditionalFormatting>
  <conditionalFormatting sqref="L51">
    <cfRule type="duplicateValues" dxfId="209" priority="7"/>
  </conditionalFormatting>
  <conditionalFormatting sqref="L52">
    <cfRule type="duplicateValues" dxfId="208" priority="6"/>
  </conditionalFormatting>
  <conditionalFormatting sqref="L65">
    <cfRule type="duplicateValues" dxfId="207" priority="5"/>
  </conditionalFormatting>
  <conditionalFormatting sqref="L66:L75">
    <cfRule type="duplicateValues" dxfId="206" priority="4"/>
  </conditionalFormatting>
  <conditionalFormatting sqref="M1:T1">
    <cfRule type="expression" dxfId="205" priority="2">
      <formula>LEFT($U$1,8)&lt;&gt;"Cadette_"</formula>
    </cfRule>
  </conditionalFormatting>
  <conditionalFormatting sqref="T1:W1">
    <cfRule type="expression" dxfId="204"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E9F5-7033-4DA2-8BE0-AE49C812A9E3}">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Cadette_14</v>
      </c>
      <c r="U1" s="579" t="str">
        <f ca="1">MID(CELL("filename",A1),FIND(IF(ISERROR(FIND("]",CELL("filename",A1))),"$","]"),CELL("filename",A1))+1,256)</f>
        <v>Cadette_14</v>
      </c>
      <c r="V1" s="580"/>
      <c r="W1" s="581" t="str">
        <f ca="1">IF(T1&lt;&gt;"",T1,"")</f>
        <v>Cadette_14</v>
      </c>
    </row>
    <row r="2" spans="2:29" ht="12.95" customHeight="1">
      <c r="T2" s="403"/>
    </row>
    <row r="3" spans="2:29" ht="12.95" customHeight="1" thickBot="1"/>
    <row r="4" spans="2:29" ht="12.95" customHeight="1">
      <c r="B4" s="404"/>
      <c r="C4" s="405" t="s">
        <v>132</v>
      </c>
      <c r="D4" s="361" t="str">
        <f>IF(Badges!$Q$10="A","/","")</f>
        <v/>
      </c>
      <c r="E4" s="361" t="str">
        <f>IF(Badges!$Q$14="A","/","")</f>
        <v/>
      </c>
      <c r="F4" s="361" t="str">
        <f>IF(Badges!$Q$18="A","/","")</f>
        <v/>
      </c>
      <c r="G4" s="361" t="str">
        <f>IF(Badges!$Q$22="A","/","")</f>
        <v/>
      </c>
      <c r="H4" s="361" t="str">
        <f>IF(Badges!$Q$26="A","/","")</f>
        <v/>
      </c>
      <c r="I4" s="362" t="str">
        <f>IF(Summary!$AB$3="E","E","")</f>
        <v/>
      </c>
      <c r="J4" s="362" t="str">
        <f>IF(Summary!$AC$3="Y","R","")</f>
        <v/>
      </c>
      <c r="K4" s="392" t="str">
        <f>IF(COUNT(S5:S7)=3,MAX(S5:S7),"")</f>
        <v/>
      </c>
      <c r="L4" s="406"/>
      <c r="M4" s="407" t="s">
        <v>1151</v>
      </c>
      <c r="N4" s="408"/>
      <c r="O4" s="408"/>
      <c r="P4" s="408"/>
      <c r="Q4" s="408"/>
      <c r="R4" s="409" t="s">
        <v>1189</v>
      </c>
      <c r="S4" s="363" t="str">
        <f>IF(Summary!$AB$60="E","E","")</f>
        <v/>
      </c>
      <c r="T4" s="363" t="str">
        <f>IF(Summary!$AC$60="Y","R","")</f>
        <v/>
      </c>
      <c r="U4" s="360"/>
      <c r="W4" s="573" t="str">
        <f>'Fun Patches'!C5</f>
        <v>&lt;LIST PATCH HERE&gt;</v>
      </c>
      <c r="X4" s="362" t="str">
        <f>IF(Summary!$AB$132="E","E","")</f>
        <v/>
      </c>
      <c r="Y4" s="362" t="str">
        <f>IF(Summary!$AC$132="Y","R","")</f>
        <v/>
      </c>
      <c r="AA4" s="336"/>
      <c r="AB4" s="337"/>
      <c r="AC4" s="338"/>
    </row>
    <row r="5" spans="2:29" ht="12.95" customHeight="1">
      <c r="B5" s="404"/>
      <c r="C5" s="410" t="s">
        <v>154</v>
      </c>
      <c r="D5" s="364" t="str">
        <f>IF(Badges!$Q$33="A","/","")</f>
        <v/>
      </c>
      <c r="E5" s="364" t="str">
        <f>IF(Badges!$Q$37="A","/","")</f>
        <v/>
      </c>
      <c r="F5" s="364" t="str">
        <f>IF(Badges!$Q$41="A","/","")</f>
        <v/>
      </c>
      <c r="G5" s="364" t="str">
        <f>IF(Badges!$Q$45="A","/","")</f>
        <v/>
      </c>
      <c r="H5" s="364" t="str">
        <f>IF(Badges!$Q$49="A","/","")</f>
        <v/>
      </c>
      <c r="I5" s="365" t="str">
        <f>IF(Summary!$AB$4="E","E","")</f>
        <v/>
      </c>
      <c r="J5" s="365" t="str">
        <f>IF(Summary!$AC$4="Y","R","")</f>
        <v/>
      </c>
      <c r="L5" s="404"/>
      <c r="M5" s="411" t="s">
        <v>1190</v>
      </c>
      <c r="N5" s="412"/>
      <c r="O5" s="412"/>
      <c r="P5" s="412"/>
      <c r="Q5" s="412"/>
      <c r="R5" s="413"/>
      <c r="S5" s="365" t="str">
        <f>IF(Summary!$AB$57="E","E","")</f>
        <v/>
      </c>
      <c r="T5" s="365" t="str">
        <f>IF(Summary!$AC$57="Y","R","")</f>
        <v/>
      </c>
      <c r="U5" s="360"/>
      <c r="W5" s="573" t="str">
        <f>'Fun Patches'!C6</f>
        <v>&lt;LIST PATCH HERE&gt;</v>
      </c>
      <c r="X5" s="365" t="str">
        <f>IF(Summary!$AB$133="E","E","")</f>
        <v/>
      </c>
      <c r="Y5" s="365" t="str">
        <f>IF(Summary!$AC$133="Y","R","")</f>
        <v/>
      </c>
      <c r="AA5" s="336"/>
      <c r="AB5" s="337"/>
      <c r="AC5" s="338"/>
    </row>
    <row r="6" spans="2:29" ht="12.95" customHeight="1" thickBot="1">
      <c r="B6" s="404"/>
      <c r="C6" s="414" t="s">
        <v>174</v>
      </c>
      <c r="D6" s="366" t="str">
        <f>IF(Badges!$Q$56="A","/","")</f>
        <v/>
      </c>
      <c r="E6" s="366" t="str">
        <f>IF(Badges!$Q$60="A","/","")</f>
        <v/>
      </c>
      <c r="F6" s="366" t="str">
        <f>IF(Badges!$Q$64="A","/","")</f>
        <v/>
      </c>
      <c r="G6" s="366" t="str">
        <f>IF(Badges!$Q$68="A","/","")</f>
        <v/>
      </c>
      <c r="H6" s="366" t="str">
        <f>IF(Badges!$Q$72="A","/","")</f>
        <v/>
      </c>
      <c r="I6" s="372" t="str">
        <f>IF(Summary!$AB$5="E","E","")</f>
        <v/>
      </c>
      <c r="J6" s="372" t="str">
        <f>IF(Summary!$AC$5="Y","R","")</f>
        <v/>
      </c>
      <c r="L6" s="404"/>
      <c r="M6" s="411" t="s">
        <v>1191</v>
      </c>
      <c r="N6" s="412"/>
      <c r="O6" s="412"/>
      <c r="P6" s="412"/>
      <c r="Q6" s="412"/>
      <c r="R6" s="413"/>
      <c r="S6" s="365" t="str">
        <f>IF(Summary!$AB$58="E","E","")</f>
        <v/>
      </c>
      <c r="T6" s="365" t="str">
        <f>IF(Summary!$AC$58="Y","R","")</f>
        <v/>
      </c>
      <c r="U6" s="360"/>
      <c r="W6" s="573" t="str">
        <f>'Fun Patches'!C7</f>
        <v>&lt;LIST PATCH HERE&gt;</v>
      </c>
      <c r="X6" s="365" t="str">
        <f>IF(Summary!$AB$134="E","E","")</f>
        <v/>
      </c>
      <c r="Y6" s="365" t="str">
        <f>IF(Summary!$AC$134="Y","R","")</f>
        <v/>
      </c>
      <c r="AA6" s="336"/>
      <c r="AB6" s="337"/>
      <c r="AC6" s="338"/>
    </row>
    <row r="7" spans="2:29" ht="12.95" customHeight="1" thickBot="1">
      <c r="B7" s="404"/>
      <c r="C7" s="415" t="s">
        <v>195</v>
      </c>
      <c r="D7" s="368" t="str">
        <f>IF(Badges!$Q$79="A","/","")</f>
        <v/>
      </c>
      <c r="E7" s="368" t="str">
        <f>IF(Badges!$Q$83="A","/","")</f>
        <v/>
      </c>
      <c r="F7" s="368" t="str">
        <f>IF(Badges!$Q$87="A","/","")</f>
        <v/>
      </c>
      <c r="G7" s="368" t="str">
        <f>IF(Badges!$Q$91="A","/","")</f>
        <v/>
      </c>
      <c r="H7" s="368" t="str">
        <f>IF(Badges!$Q$95="A","/","")</f>
        <v/>
      </c>
      <c r="I7" s="362" t="str">
        <f>IF(Summary!$AB$6="E","E","")</f>
        <v/>
      </c>
      <c r="J7" s="362" t="str">
        <f>IF(Summary!$AC$6="Y","R","")</f>
        <v/>
      </c>
      <c r="L7" s="404"/>
      <c r="M7" s="416" t="s">
        <v>1192</v>
      </c>
      <c r="N7" s="417"/>
      <c r="O7" s="417"/>
      <c r="P7" s="417"/>
      <c r="Q7" s="417"/>
      <c r="R7" s="418"/>
      <c r="S7" s="367" t="str">
        <f>IF(Summary!$AB$59="E","E","")</f>
        <v/>
      </c>
      <c r="T7" s="367" t="str">
        <f>IF(Summary!$AC$59="Y","R","")</f>
        <v/>
      </c>
      <c r="U7" s="360" t="str">
        <f>IF(COUNTIF(S5:S7,"E")=3,"C"," ")</f>
        <v xml:space="preserve"> </v>
      </c>
      <c r="W7" s="573" t="str">
        <f>'Fun Patches'!C8</f>
        <v>&lt;LIST PATCH HERE&gt;</v>
      </c>
      <c r="X7" s="365" t="str">
        <f>IF(Summary!$AB$135="E","E","")</f>
        <v/>
      </c>
      <c r="Y7" s="365" t="str">
        <f>IF(Summary!$AC$135="Y","R","")</f>
        <v/>
      </c>
      <c r="AA7" s="336"/>
      <c r="AB7" s="337"/>
      <c r="AC7" s="338"/>
    </row>
    <row r="8" spans="2:29" ht="12.95" customHeight="1" thickBot="1">
      <c r="B8" s="404"/>
      <c r="C8" s="419" t="s">
        <v>237</v>
      </c>
      <c r="D8" s="366" t="str">
        <f>IF(Badges!$Q$125="A","/","")</f>
        <v/>
      </c>
      <c r="E8" s="366" t="str">
        <f>IF(Badges!$Q$129="A","/","")</f>
        <v/>
      </c>
      <c r="F8" s="366" t="str">
        <f>IF(Badges!$Q$133="A","/","")</f>
        <v/>
      </c>
      <c r="G8" s="366" t="str">
        <f>IF(Badges!$Q$137="A","/","")</f>
        <v/>
      </c>
      <c r="H8" s="366" t="str">
        <f>IF(Badges!$Q$141="A","/","")</f>
        <v/>
      </c>
      <c r="I8" s="507" t="str">
        <f>IF(Summary!$AB$8="E","E","")</f>
        <v/>
      </c>
      <c r="J8" s="508" t="str">
        <f>IF(Summary!$AC$8="Y","R","")</f>
        <v/>
      </c>
      <c r="K8" s="392" t="str">
        <f>IF(COUNT(S9:S11)=3,MAX(S9:S11),"")</f>
        <v/>
      </c>
      <c r="L8" s="406"/>
      <c r="M8" s="420" t="s">
        <v>1153</v>
      </c>
      <c r="N8" s="421"/>
      <c r="O8" s="421"/>
      <c r="P8" s="421"/>
      <c r="Q8" s="421"/>
      <c r="R8" s="422" t="s">
        <v>1189</v>
      </c>
      <c r="S8" s="363" t="str">
        <f>IF(Summary!$AB$65="E","E","")</f>
        <v/>
      </c>
      <c r="T8" s="363" t="str">
        <f>IF(Summary!$AC$65="Y","R","")</f>
        <v/>
      </c>
      <c r="U8" s="360"/>
      <c r="W8" s="573" t="str">
        <f>'Fun Patches'!C9</f>
        <v>&lt;LIST PATCH HERE&gt;</v>
      </c>
      <c r="X8" s="365" t="str">
        <f>IF(Summary!$AB$136="E","E","")</f>
        <v/>
      </c>
      <c r="Y8" s="365" t="str">
        <f>IF(Summary!$AC$136="Y","R","")</f>
        <v/>
      </c>
      <c r="AA8" s="336"/>
      <c r="AB8" s="337"/>
      <c r="AC8" s="338"/>
    </row>
    <row r="9" spans="2:29" ht="12.95" customHeight="1">
      <c r="B9" s="404"/>
      <c r="C9" s="405" t="s">
        <v>281</v>
      </c>
      <c r="D9" s="368" t="str">
        <f>IF(Badges!$Q$184="A","/","")</f>
        <v/>
      </c>
      <c r="E9" s="368" t="str">
        <f>IF(Badges!$Q$188="A","/","")</f>
        <v/>
      </c>
      <c r="F9" s="368" t="str">
        <f>IF(Badges!$Q$192="A","/","")</f>
        <v/>
      </c>
      <c r="G9" s="368" t="str">
        <f>IF(Badges!$Q$196="A","/","")</f>
        <v/>
      </c>
      <c r="H9" s="368" t="str">
        <f>IF(Badges!$G$200="A","/","")</f>
        <v/>
      </c>
      <c r="I9" s="362" t="str">
        <f>IF(Summary!$AB$11="E","E","")</f>
        <v/>
      </c>
      <c r="J9" s="362" t="str">
        <f>IF(Summary!$AC$11="Y","R","")</f>
        <v/>
      </c>
      <c r="L9" s="404"/>
      <c r="M9" s="411" t="s">
        <v>959</v>
      </c>
      <c r="N9" s="412"/>
      <c r="O9" s="412"/>
      <c r="P9" s="412"/>
      <c r="Q9" s="412"/>
      <c r="R9" s="413"/>
      <c r="S9" s="365" t="str">
        <f>IF(Summary!$AB$62="E","E","")</f>
        <v/>
      </c>
      <c r="T9" s="365" t="str">
        <f>IF(Summary!$AC$62="Y","R","")</f>
        <v/>
      </c>
      <c r="U9" s="360"/>
      <c r="W9" s="573" t="str">
        <f>'Fun Patches'!C10</f>
        <v>&lt;LIST PATCH HERE&gt;</v>
      </c>
      <c r="X9" s="365" t="str">
        <f>IF(Summary!$AB$137="E","E","")</f>
        <v/>
      </c>
      <c r="Y9" s="365" t="str">
        <f>IF(Summary!$AC$137="Y","R","")</f>
        <v/>
      </c>
      <c r="AA9" s="336"/>
      <c r="AB9" s="337"/>
      <c r="AC9" s="338"/>
    </row>
    <row r="10" spans="2:29" ht="12.95" customHeight="1">
      <c r="B10" s="404"/>
      <c r="C10" s="410" t="s">
        <v>323</v>
      </c>
      <c r="D10" s="369" t="str">
        <f>IF(Badges!$Q$230="A","/","")</f>
        <v/>
      </c>
      <c r="E10" s="369" t="str">
        <f>IF(Badges!$Q$234="A","/","")</f>
        <v/>
      </c>
      <c r="F10" s="369" t="str">
        <f>IF(Badges!$Q$238="A","/","")</f>
        <v/>
      </c>
      <c r="G10" s="369" t="str">
        <f>IF(Badges!$Q$242="A","/","")</f>
        <v/>
      </c>
      <c r="H10" s="369" t="str">
        <f>IF(Badges!$G$246="A","/","")</f>
        <v/>
      </c>
      <c r="I10" s="365" t="str">
        <f>IF(Summary!$AB$13="E","E","")</f>
        <v/>
      </c>
      <c r="J10" s="365" t="str">
        <f>IF(Summary!$AC$13="Y","R","")</f>
        <v/>
      </c>
      <c r="L10" s="404"/>
      <c r="M10" s="411" t="s">
        <v>964</v>
      </c>
      <c r="N10" s="412"/>
      <c r="O10" s="412"/>
      <c r="P10" s="412"/>
      <c r="Q10" s="412"/>
      <c r="R10" s="413"/>
      <c r="S10" s="365" t="str">
        <f>IF(Summary!$AB$63="E","E","")</f>
        <v/>
      </c>
      <c r="T10" s="365" t="str">
        <f>IF(Summary!$AC$63="Y","R","")</f>
        <v/>
      </c>
      <c r="U10" s="360"/>
      <c r="W10" s="573" t="str">
        <f>'Fun Patches'!C11</f>
        <v>&lt;LIST PATCH HERE&gt;</v>
      </c>
      <c r="X10" s="365" t="str">
        <f>IF(Summary!$AB$138="E","E","")</f>
        <v/>
      </c>
      <c r="Y10" s="365" t="str">
        <f>IF(Summary!$AC$138="Y","R","")</f>
        <v/>
      </c>
      <c r="AA10" s="336"/>
      <c r="AB10" s="337"/>
      <c r="AC10" s="338"/>
    </row>
    <row r="11" spans="2:29" ht="12.95" customHeight="1" thickBot="1">
      <c r="B11" s="404"/>
      <c r="C11" s="410" t="s">
        <v>343</v>
      </c>
      <c r="D11" s="366" t="str">
        <f>IF(Badges!$Q$253="A","/","")</f>
        <v/>
      </c>
      <c r="E11" s="366" t="str">
        <f>IF(Badges!$Q$257="A","/","")</f>
        <v/>
      </c>
      <c r="F11" s="366" t="str">
        <f>IF(Badges!$Q$261="A","/","")</f>
        <v/>
      </c>
      <c r="G11" s="366" t="str">
        <f>IF(Badges!$Q$265="A","/","")</f>
        <v/>
      </c>
      <c r="H11" s="366" t="str">
        <f>IF(Badges!$Q$269="A","/","")</f>
        <v/>
      </c>
      <c r="I11" s="372" t="str">
        <f>IF(Summary!$AB$14="E","E","")</f>
        <v/>
      </c>
      <c r="J11" s="372" t="str">
        <f>IF(Summary!$AC$14="Y","R","")</f>
        <v/>
      </c>
      <c r="L11" s="404"/>
      <c r="M11" s="416" t="s">
        <v>970</v>
      </c>
      <c r="N11" s="417"/>
      <c r="O11" s="417"/>
      <c r="P11" s="417"/>
      <c r="Q11" s="417"/>
      <c r="R11" s="418"/>
      <c r="S11" s="367" t="str">
        <f>IF(Summary!$AB$64="E","E","")</f>
        <v/>
      </c>
      <c r="T11" s="367" t="str">
        <f>IF(Summary!$AC$64="Y","R","")</f>
        <v/>
      </c>
      <c r="U11" s="360" t="str">
        <f>IF(COUNTIF(S9:S11,"E")=3,"C"," ")</f>
        <v xml:space="preserve"> </v>
      </c>
      <c r="W11" s="573" t="str">
        <f>'Fun Patches'!C12</f>
        <v>&lt;LIST PATCH HERE&gt;</v>
      </c>
      <c r="X11" s="365" t="str">
        <f>IF(Summary!$AB$139="E","E","")</f>
        <v/>
      </c>
      <c r="Y11" s="365" t="str">
        <f>IF(Summary!$AC$139="Y","R","")</f>
        <v/>
      </c>
      <c r="AA11" s="336"/>
      <c r="AB11" s="337"/>
      <c r="AC11" s="338"/>
    </row>
    <row r="12" spans="2:29" ht="12.95" customHeight="1">
      <c r="B12" s="404"/>
      <c r="C12" s="415" t="s">
        <v>364</v>
      </c>
      <c r="D12" s="368" t="str">
        <f>IF(Badges!$Q$276="A","/","")</f>
        <v/>
      </c>
      <c r="E12" s="368" t="str">
        <f>IF(Badges!$Q$280="A","/","")</f>
        <v/>
      </c>
      <c r="F12" s="368" t="str">
        <f>IF(Badges!$Q$284="A","/","")</f>
        <v/>
      </c>
      <c r="G12" s="368" t="str">
        <f>IF(Badges!$Q$288="A","/","")</f>
        <v/>
      </c>
      <c r="H12" s="368" t="str">
        <f>IF(Badges!$Q$292="A","/","")</f>
        <v/>
      </c>
      <c r="I12" s="362" t="str">
        <f>IF(Summary!$AB$15="E","E","")</f>
        <v/>
      </c>
      <c r="J12" s="362" t="str">
        <f>IF(Summary!$AC$15="Y","R","")</f>
        <v/>
      </c>
      <c r="K12" s="392" t="str">
        <f>IF(COUNT(S13:S15)=3,MAX(S13:S15),"")</f>
        <v/>
      </c>
      <c r="L12" s="406"/>
      <c r="M12" s="420" t="s">
        <v>1154</v>
      </c>
      <c r="N12" s="421"/>
      <c r="O12" s="421"/>
      <c r="P12" s="421"/>
      <c r="Q12" s="421"/>
      <c r="R12" s="422" t="s">
        <v>1189</v>
      </c>
      <c r="S12" s="363" t="str">
        <f>IF(Summary!$AB$70="E","E","")</f>
        <v/>
      </c>
      <c r="T12" s="363" t="str">
        <f>IF(Summary!$AC$70="Y","R","")</f>
        <v/>
      </c>
      <c r="U12" s="360"/>
      <c r="W12" s="573" t="str">
        <f>'Fun Patches'!C13</f>
        <v>&lt;LIST PATCH HERE&gt;</v>
      </c>
      <c r="X12" s="365" t="str">
        <f>IF(Summary!$AB$140="E","E","")</f>
        <v/>
      </c>
      <c r="Y12" s="365" t="str">
        <f>IF(Summary!$AC$140="Y","R","")</f>
        <v/>
      </c>
      <c r="AA12" s="336"/>
      <c r="AB12" s="337"/>
      <c r="AC12" s="338"/>
    </row>
    <row r="13" spans="2:29" ht="12.95" customHeight="1" thickBot="1">
      <c r="B13" s="404"/>
      <c r="C13" s="419" t="s">
        <v>385</v>
      </c>
      <c r="D13" s="366" t="str">
        <f>IF(Badges!$Q$299="A","/","")</f>
        <v/>
      </c>
      <c r="E13" s="366" t="str">
        <f>IF(Badges!$Q$303="A","/","")</f>
        <v/>
      </c>
      <c r="F13" s="366" t="str">
        <f>IF(Badges!$Q$307="A","/","")</f>
        <v/>
      </c>
      <c r="G13" s="366" t="str">
        <f>IF(Badges!$Q$311="A","/","")</f>
        <v/>
      </c>
      <c r="H13" s="366" t="str">
        <f>IF(Badges!$Q$315="A","/","")</f>
        <v/>
      </c>
      <c r="I13" s="372" t="str">
        <f>IF(Summary!$AB$16="E","E","")</f>
        <v/>
      </c>
      <c r="J13" s="372" t="str">
        <f>IF(Summary!$AC$16="Y","R","")</f>
        <v/>
      </c>
      <c r="L13" s="404"/>
      <c r="M13" s="411" t="s">
        <v>986</v>
      </c>
      <c r="N13" s="412"/>
      <c r="O13" s="412"/>
      <c r="P13" s="412"/>
      <c r="Q13" s="412"/>
      <c r="R13" s="413"/>
      <c r="S13" s="365" t="str">
        <f>IF(Summary!$AB$67="E","E","")</f>
        <v/>
      </c>
      <c r="T13" s="365" t="str">
        <f>IF(Summary!$AC$67="Y","R","")</f>
        <v/>
      </c>
      <c r="U13" s="360"/>
      <c r="W13" s="573" t="str">
        <f>'Fun Patches'!C14</f>
        <v>&lt;LIST PATCH HERE&gt;</v>
      </c>
      <c r="X13" s="365" t="str">
        <f>IF(Summary!$AB$141="E","E","")</f>
        <v/>
      </c>
      <c r="Y13" s="365" t="str">
        <f>IF(Summary!$AC$141="Y","R","")</f>
        <v/>
      </c>
      <c r="AA13" s="336"/>
      <c r="AB13" s="337"/>
      <c r="AC13" s="338"/>
    </row>
    <row r="14" spans="2:29" ht="12.95" customHeight="1">
      <c r="B14" s="404"/>
      <c r="C14" s="410" t="s">
        <v>406</v>
      </c>
      <c r="D14" s="368" t="str">
        <f>IF(Badges!$Q$322="A","/","")</f>
        <v/>
      </c>
      <c r="E14" s="368" t="str">
        <f>IF(Badges!$Q$326="A","/","")</f>
        <v/>
      </c>
      <c r="F14" s="368" t="str">
        <f>IF(Badges!$Q$330="A","/","")</f>
        <v/>
      </c>
      <c r="G14" s="368" t="str">
        <f>IF(Badges!$Q$334="A","/","")</f>
        <v/>
      </c>
      <c r="H14" s="368" t="str">
        <f>IF(Badges!$Q$338="A","/","")</f>
        <v/>
      </c>
      <c r="I14" s="362" t="str">
        <f>IF(Summary!$AB$17="E","E","")</f>
        <v/>
      </c>
      <c r="J14" s="362" t="str">
        <f>IF(Summary!$AC$17="Y","R","")</f>
        <v/>
      </c>
      <c r="L14" s="404"/>
      <c r="M14" s="411" t="s">
        <v>987</v>
      </c>
      <c r="N14" s="412"/>
      <c r="O14" s="412"/>
      <c r="P14" s="412"/>
      <c r="Q14" s="412"/>
      <c r="R14" s="413"/>
      <c r="S14" s="365" t="str">
        <f>IF(Summary!$AB$68="E","E","")</f>
        <v/>
      </c>
      <c r="T14" s="365" t="str">
        <f>IF(Summary!$AC$68="Y","R","")</f>
        <v/>
      </c>
      <c r="U14" s="360"/>
      <c r="W14" s="573" t="str">
        <f>'Fun Patches'!C15</f>
        <v>&lt;LIST PATCH HERE&gt;</v>
      </c>
      <c r="X14" s="365" t="str">
        <f>IF(Summary!$AB$142="E","E","")</f>
        <v/>
      </c>
      <c r="Y14" s="365" t="str">
        <f>IF(Summary!$AC$142="Y","R","")</f>
        <v/>
      </c>
      <c r="AA14" s="336"/>
      <c r="AB14" s="337"/>
      <c r="AC14" s="338"/>
    </row>
    <row r="15" spans="2:29" ht="12.95" customHeight="1" thickBot="1">
      <c r="B15" s="404"/>
      <c r="C15" s="410" t="s">
        <v>427</v>
      </c>
      <c r="D15" s="369" t="str">
        <f>IF(Badges!$Q$345="A","/","")</f>
        <v/>
      </c>
      <c r="E15" s="369" t="str">
        <f>IF(Badges!$Q$349="A","/","")</f>
        <v/>
      </c>
      <c r="F15" s="369" t="str">
        <f>IF(Badges!$Q$353="A","/","")</f>
        <v/>
      </c>
      <c r="G15" s="369" t="str">
        <f>IF(Badges!$Q$357="A","/","")</f>
        <v/>
      </c>
      <c r="H15" s="369" t="str">
        <f>IF(Badges!$Q$361="A","/","")</f>
        <v/>
      </c>
      <c r="I15" s="365" t="str">
        <f>IF(Summary!$AB$18="E","E","")</f>
        <v/>
      </c>
      <c r="J15" s="365" t="str">
        <f>IF(Summary!$AC$18="Y","R","")</f>
        <v/>
      </c>
      <c r="L15" s="404"/>
      <c r="M15" s="416" t="s">
        <v>988</v>
      </c>
      <c r="N15" s="417"/>
      <c r="O15" s="417"/>
      <c r="P15" s="417"/>
      <c r="Q15" s="417"/>
      <c r="R15" s="418"/>
      <c r="S15" s="367" t="str">
        <f>IF(Summary!$AB$69="E","E","")</f>
        <v/>
      </c>
      <c r="T15" s="367" t="str">
        <f>IF(Summary!$AC$69="Y","R","")</f>
        <v/>
      </c>
      <c r="U15" s="360" t="str">
        <f>IF(COUNTIF(S13:S15,"E")=3,"C"," ")</f>
        <v xml:space="preserve"> </v>
      </c>
      <c r="W15" s="573" t="str">
        <f>'Fun Patches'!C16</f>
        <v>&lt;LIST PATCH HERE&gt;</v>
      </c>
      <c r="X15" s="365" t="str">
        <f>IF(Summary!$AB$143="E","E","")</f>
        <v/>
      </c>
      <c r="Y15" s="365" t="str">
        <f>IF(Summary!$AC$143="Y","R","")</f>
        <v/>
      </c>
      <c r="AA15" s="336"/>
      <c r="AB15" s="337"/>
      <c r="AC15" s="338"/>
    </row>
    <row r="16" spans="2:29" ht="12.95" customHeight="1" thickBot="1">
      <c r="B16" s="404"/>
      <c r="C16" s="410" t="s">
        <v>469</v>
      </c>
      <c r="D16" s="366" t="str">
        <f>IF(Badges!$Q$391="A","/","")</f>
        <v/>
      </c>
      <c r="E16" s="366" t="str">
        <f>IF(Badges!$Q$395="A","/","")</f>
        <v/>
      </c>
      <c r="F16" s="366" t="str">
        <f>IF(Badges!$Q$399="A","/","")</f>
        <v/>
      </c>
      <c r="G16" s="366" t="str">
        <f>IF(Badges!$Q$403="A","/","")</f>
        <v/>
      </c>
      <c r="H16" s="366" t="str">
        <f>IF(Badges!$Q$407="A","/","")</f>
        <v/>
      </c>
      <c r="I16" s="372" t="str">
        <f>IF(Summary!$AB$20="E","E","")</f>
        <v/>
      </c>
      <c r="J16" s="372" t="str">
        <f>IF(Summary!$AC$20="Y","R","")</f>
        <v/>
      </c>
      <c r="K16" s="392" t="str">
        <f>IF(COUNT(S17:S20)=4,MAX(S17:S20),"")</f>
        <v/>
      </c>
      <c r="L16" s="406"/>
      <c r="M16" s="420" t="s">
        <v>1155</v>
      </c>
      <c r="N16" s="421"/>
      <c r="O16" s="421"/>
      <c r="P16" s="421"/>
      <c r="Q16" s="421"/>
      <c r="R16" s="422" t="s">
        <v>1189</v>
      </c>
      <c r="S16" s="363" t="str">
        <f>IF(Summary!$AB$73="E","E","")</f>
        <v/>
      </c>
      <c r="T16" s="363" t="str">
        <f>IF(Summary!$AC$73="Y","R","")</f>
        <v/>
      </c>
      <c r="U16" s="360"/>
      <c r="W16" s="573" t="str">
        <f>'Fun Patches'!C17</f>
        <v>&lt;LIST PATCH HERE&gt;</v>
      </c>
      <c r="X16" s="365" t="str">
        <f>IF(Summary!$AB$144="E","E","")</f>
        <v/>
      </c>
      <c r="Y16" s="365" t="str">
        <f>IF(Summary!$AC$144="Y","R","")</f>
        <v/>
      </c>
      <c r="AA16" s="336"/>
      <c r="AB16" s="337"/>
      <c r="AC16" s="338"/>
    </row>
    <row r="17" spans="2:29" ht="12.95" customHeight="1">
      <c r="B17" s="404"/>
      <c r="C17" s="415" t="s">
        <v>490</v>
      </c>
      <c r="D17" s="368" t="str">
        <f>IF(Badges!$Q$414="A","/","")</f>
        <v/>
      </c>
      <c r="E17" s="368" t="str">
        <f>IF(Badges!$Q$418="A","/","")</f>
        <v/>
      </c>
      <c r="F17" s="368" t="str">
        <f>IF(Badges!$Q$422="A","/","")</f>
        <v/>
      </c>
      <c r="G17" s="368" t="str">
        <f>IF(Badges!$Q$426="A","/","")</f>
        <v/>
      </c>
      <c r="H17" s="368" t="str">
        <f>IF(Badges!$Q$430="A","/","")</f>
        <v/>
      </c>
      <c r="I17" s="362" t="str">
        <f>IF(Summary!$AB$21="E","E","")</f>
        <v/>
      </c>
      <c r="J17" s="362" t="str">
        <f>IF(Summary!$AC$21="Y","R","")</f>
        <v/>
      </c>
      <c r="L17" s="404"/>
      <c r="M17" s="423" t="s">
        <v>1156</v>
      </c>
      <c r="N17" s="369" t="str">
        <f>IF(Badges!$Q$542="A","/","")</f>
        <v/>
      </c>
      <c r="O17" s="369" t="str">
        <f>IF(Badges!$Q$546="A","/","")</f>
        <v/>
      </c>
      <c r="P17" s="369" t="str">
        <f>IF(Badges!$Q$550="A","/","")</f>
        <v/>
      </c>
      <c r="Q17" s="369" t="str">
        <f>IF(Badges!$Q$554="A","/","")</f>
        <v/>
      </c>
      <c r="R17" s="369" t="str">
        <f>IF(Badges!$Q$558="A","/","")</f>
        <v/>
      </c>
      <c r="S17" s="365" t="str">
        <f>IF(Summary!$AB$27="E","E","")</f>
        <v/>
      </c>
      <c r="T17" s="365" t="str">
        <f>IF(Summary!$AC$27="Y","R","")</f>
        <v/>
      </c>
      <c r="U17" s="360"/>
      <c r="W17" s="573" t="str">
        <f>'Fun Patches'!C18</f>
        <v>&lt;LIST PATCH HERE&gt;</v>
      </c>
      <c r="X17" s="365" t="str">
        <f>IF(Summary!$AB$145="E","E","")</f>
        <v/>
      </c>
      <c r="Y17" s="365" t="str">
        <f>IF(Summary!$AC$145="Y","R","")</f>
        <v/>
      </c>
      <c r="AA17" s="336"/>
      <c r="AB17" s="337"/>
      <c r="AC17" s="338"/>
    </row>
    <row r="18" spans="2:29" ht="12.95" customHeight="1" thickBot="1">
      <c r="B18" s="404"/>
      <c r="C18" s="419" t="s">
        <v>510</v>
      </c>
      <c r="D18" s="366" t="str">
        <f>IF(Badges!$Q$437="A","/","")</f>
        <v/>
      </c>
      <c r="E18" s="366" t="str">
        <f>IF(Badges!$Q$441="A","/","")</f>
        <v/>
      </c>
      <c r="F18" s="366" t="str">
        <f>IF(Badges!$Q$445="A","/","")</f>
        <v/>
      </c>
      <c r="G18" s="366" t="str">
        <f>IF(Badges!$Q$449="A","/","")</f>
        <v/>
      </c>
      <c r="H18" s="366" t="str">
        <f>IF(Badges!$Q$453="A","/","")</f>
        <v/>
      </c>
      <c r="I18" s="372" t="str">
        <f>IF(Summary!$AB$22="E","E","")</f>
        <v/>
      </c>
      <c r="J18" s="372" t="str">
        <f>IF(Summary!$AC$22="Y","R","")</f>
        <v/>
      </c>
      <c r="L18" s="404"/>
      <c r="M18" s="423" t="s">
        <v>1157</v>
      </c>
      <c r="N18" s="369" t="str">
        <f>IF(Badges!$Q$815="A","/","")</f>
        <v/>
      </c>
      <c r="O18" s="369" t="str">
        <f>IF(Badges!$Q$819="A","/","")</f>
        <v/>
      </c>
      <c r="P18" s="369" t="str">
        <f>IF(Badges!$Q$823="A","/","")</f>
        <v/>
      </c>
      <c r="Q18" s="369" t="str">
        <f>IF(Badges!$Q$827="A","/","")</f>
        <v/>
      </c>
      <c r="R18" s="369" t="str">
        <f>IF(Badges!$Q$831="A","/","")</f>
        <v/>
      </c>
      <c r="S18" s="365" t="str">
        <f>IF(Summary!$AB$40="E","E","")</f>
        <v/>
      </c>
      <c r="T18" s="365" t="str">
        <f>IF(Summary!$AC$40="Y","R","")</f>
        <v/>
      </c>
      <c r="U18" s="360"/>
      <c r="W18" s="573" t="str">
        <f>'Fun Patches'!C19</f>
        <v>&lt;LIST PATCH HERE&gt;</v>
      </c>
      <c r="X18" s="365" t="str">
        <f>IF(Summary!$AB$146="E","E","")</f>
        <v/>
      </c>
      <c r="Y18" s="365" t="str">
        <f>IF(Summary!$AC$146="Y","R","")</f>
        <v/>
      </c>
      <c r="AA18" s="336"/>
      <c r="AB18" s="337"/>
      <c r="AC18" s="338"/>
    </row>
    <row r="19" spans="2:29" ht="12.95" customHeight="1">
      <c r="B19" s="404"/>
      <c r="C19" s="410" t="s">
        <v>531</v>
      </c>
      <c r="D19" s="368" t="str">
        <f>IF(Badges!$Q$460="A","/","")</f>
        <v/>
      </c>
      <c r="E19" s="368" t="str">
        <f>IF(Badges!$Q$464="A","/","")</f>
        <v/>
      </c>
      <c r="F19" s="368" t="str">
        <f>IF(Badges!$Q$468="A","/","")</f>
        <v/>
      </c>
      <c r="G19" s="368" t="str">
        <f>IF(Badges!$Q$472="A","/","")</f>
        <v/>
      </c>
      <c r="H19" s="368" t="str">
        <f>IF(Badges!$Q$476="A","/","")</f>
        <v/>
      </c>
      <c r="I19" s="362" t="str">
        <f>IF(Summary!$AB$23="E","E","")</f>
        <v/>
      </c>
      <c r="J19" s="362" t="str">
        <f>IF(Summary!$AC$23="Y","R","")</f>
        <v/>
      </c>
      <c r="L19" s="404"/>
      <c r="M19" s="411" t="s">
        <v>1158</v>
      </c>
      <c r="N19" s="369" t="str">
        <f>IF(Badges!$Q$588="A","/","")</f>
        <v/>
      </c>
      <c r="O19" s="369" t="str">
        <f>IF(Badges!$Q$592="A","/","")</f>
        <v/>
      </c>
      <c r="P19" s="369" t="str">
        <f>IF(Badges!$Q$596="A","/","")</f>
        <v/>
      </c>
      <c r="Q19" s="369" t="str">
        <f>IF(Badges!$Q$600="A","/","")</f>
        <v/>
      </c>
      <c r="R19" s="369" t="str">
        <f>IF(Badges!$Q$604="A","/","")</f>
        <v/>
      </c>
      <c r="S19" s="365" t="str">
        <f>IF(Summary!$AB$29="E","E","")</f>
        <v/>
      </c>
      <c r="T19" s="365" t="str">
        <f>IF(Summary!$AC$29="Y","R","")</f>
        <v/>
      </c>
      <c r="U19" s="360"/>
      <c r="W19" s="573" t="str">
        <f>'Fun Patches'!C20</f>
        <v>&lt;LIST PATCH HERE&gt;</v>
      </c>
      <c r="X19" s="365" t="str">
        <f>IF(Summary!$AB$147="E","E","")</f>
        <v/>
      </c>
      <c r="Y19" s="365" t="str">
        <f>IF(Summary!$AC$147="Y","R","")</f>
        <v/>
      </c>
      <c r="AA19" s="336"/>
      <c r="AB19" s="337"/>
      <c r="AC19" s="338"/>
    </row>
    <row r="20" spans="2:29" ht="12.95" customHeight="1" thickBot="1">
      <c r="B20" s="404"/>
      <c r="C20" s="410" t="s">
        <v>563</v>
      </c>
      <c r="D20" s="369" t="str">
        <f>IF(Badges!$Q$496="A","/","")</f>
        <v/>
      </c>
      <c r="E20" s="369" t="str">
        <f>IF(Badges!$Q$500="A","/","")</f>
        <v/>
      </c>
      <c r="F20" s="369" t="str">
        <f>IF(Badges!$Q$504="A","/","")</f>
        <v/>
      </c>
      <c r="G20" s="369" t="str">
        <f>IF(Badges!$Q$508="A","/","")</f>
        <v/>
      </c>
      <c r="H20" s="369" t="str">
        <f>IF(Badges!$Q$512="A","/","")</f>
        <v/>
      </c>
      <c r="I20" s="365" t="str">
        <f>IF(Summary!$AB$25="E","E","")</f>
        <v/>
      </c>
      <c r="J20" s="365" t="str">
        <f>IF(Summary!$AC$25="Y","R","")</f>
        <v/>
      </c>
      <c r="L20" s="404"/>
      <c r="M20" s="416" t="s">
        <v>1159</v>
      </c>
      <c r="N20" s="417"/>
      <c r="O20" s="417"/>
      <c r="P20" s="417"/>
      <c r="Q20" s="417"/>
      <c r="R20" s="418"/>
      <c r="S20" s="367" t="str">
        <f>IF(Summary!$AB$72="E","E","")</f>
        <v/>
      </c>
      <c r="T20" s="367" t="str">
        <f>IF(Summary!$AC$72="Y","R","")</f>
        <v/>
      </c>
      <c r="U20" s="360" t="str">
        <f>IF(COUNTIF(S17:S20,"E")=4,"C"," ")</f>
        <v xml:space="preserve"> </v>
      </c>
      <c r="W20" s="573" t="str">
        <f>'Fun Patches'!C21</f>
        <v>&lt;LIST PATCH HERE&gt;</v>
      </c>
      <c r="X20" s="365" t="str">
        <f>IF(Summary!$AB$148="E","E","")</f>
        <v/>
      </c>
      <c r="Y20" s="365" t="str">
        <f>IF(Summary!$AC$148="Y","R","")</f>
        <v/>
      </c>
      <c r="AA20" s="336"/>
      <c r="AB20" s="337"/>
      <c r="AC20" s="338"/>
    </row>
    <row r="21" spans="2:29" ht="12.95" customHeight="1" thickBot="1">
      <c r="B21" s="404"/>
      <c r="C21" s="410" t="s">
        <v>584</v>
      </c>
      <c r="D21" s="366" t="str">
        <f>IF(Badges!$Q$519="A","/","")</f>
        <v/>
      </c>
      <c r="E21" s="366" t="str">
        <f>IF(Badges!$Q$523="A","/","")</f>
        <v/>
      </c>
      <c r="F21" s="366" t="str">
        <f>IF(Badges!$Q$527="A","/","")</f>
        <v/>
      </c>
      <c r="G21" s="366" t="str">
        <f>IF(Badges!$Q$531="A","/","")</f>
        <v/>
      </c>
      <c r="H21" s="366" t="str">
        <f>IF(Badges!$Q$535="A","/","")</f>
        <v/>
      </c>
      <c r="I21" s="372" t="str">
        <f>IF(Summary!$AB$26="E","E","")</f>
        <v/>
      </c>
      <c r="J21" s="372" t="str">
        <f>IF(Summary!$AC$26="Y","R","")</f>
        <v/>
      </c>
      <c r="K21" s="392" t="str">
        <f>IF(COUNT(S22:S23)=2,MAX(S22:S23),"")</f>
        <v/>
      </c>
      <c r="L21" s="406"/>
      <c r="M21" s="420" t="s">
        <v>995</v>
      </c>
      <c r="N21" s="421"/>
      <c r="O21" s="421"/>
      <c r="P21" s="421"/>
      <c r="Q21" s="421"/>
      <c r="R21" s="422" t="s">
        <v>1189</v>
      </c>
      <c r="S21" s="363" t="str">
        <f>IF(Summary!$AB$77="E","E","")</f>
        <v/>
      </c>
      <c r="T21" s="363" t="str">
        <f>IF(Summary!$AC$77="Y","R","")</f>
        <v/>
      </c>
      <c r="U21" s="360"/>
      <c r="W21" s="573" t="str">
        <f>'Fun Patches'!C22</f>
        <v>&lt;LIST PATCH HERE&gt;</v>
      </c>
      <c r="X21" s="365" t="str">
        <f>IF(Summary!$AB$149="E","E","")</f>
        <v/>
      </c>
      <c r="Y21" s="365" t="str">
        <f>IF(Summary!$AC$149="Y","R","")</f>
        <v/>
      </c>
      <c r="AA21" s="336"/>
      <c r="AB21" s="337"/>
      <c r="AC21" s="338"/>
    </row>
    <row r="22" spans="2:29" ht="12.95" customHeight="1">
      <c r="B22" s="404"/>
      <c r="C22" s="415" t="s">
        <v>626</v>
      </c>
      <c r="D22" s="368" t="str">
        <f>IF(Badges!$Q$565="A","/","")</f>
        <v/>
      </c>
      <c r="E22" s="368" t="str">
        <f>IF(Badges!$Q$569="A","/","")</f>
        <v/>
      </c>
      <c r="F22" s="368" t="str">
        <f>IF(Badges!$Q$573="A","/","")</f>
        <v/>
      </c>
      <c r="G22" s="368" t="str">
        <f>IF(Badges!$Q$577="A","/","")</f>
        <v/>
      </c>
      <c r="H22" s="368" t="str">
        <f>IF(Badges!$Q$581="A","/","")</f>
        <v/>
      </c>
      <c r="I22" s="362" t="str">
        <f>IF(Summary!$AB$28="E","E","")</f>
        <v/>
      </c>
      <c r="J22" s="362" t="str">
        <f>IF(Summary!$AC$28="Y","R","")</f>
        <v/>
      </c>
      <c r="L22" s="404"/>
      <c r="M22" s="411" t="s">
        <v>995</v>
      </c>
      <c r="N22" s="412"/>
      <c r="O22" s="412"/>
      <c r="P22" s="412"/>
      <c r="Q22" s="412"/>
      <c r="R22" s="413"/>
      <c r="S22" s="365" t="str">
        <f>IF(Summary!$AB$75="E","E","")</f>
        <v/>
      </c>
      <c r="T22" s="365" t="str">
        <f>IF(Summary!$AC$75="Y","R","")</f>
        <v/>
      </c>
      <c r="U22" s="360" t="str">
        <f>IF(COUNTIF(S22:S23,"E")=2,"C"," ")</f>
        <v xml:space="preserve"> </v>
      </c>
      <c r="W22" s="573" t="str">
        <f>'Fun Patches'!C23</f>
        <v>&lt;LIST PATCH HERE&gt;</v>
      </c>
      <c r="X22" s="365" t="str">
        <f>IF(Summary!$AB$150="E","E","")</f>
        <v/>
      </c>
      <c r="Y22" s="365" t="str">
        <f>IF(Summary!$AC$150="Y","R","")</f>
        <v/>
      </c>
      <c r="AA22" s="336"/>
      <c r="AB22" s="337"/>
      <c r="AC22" s="338"/>
    </row>
    <row r="23" spans="2:29" ht="12.95" customHeight="1" thickBot="1">
      <c r="B23" s="404"/>
      <c r="C23" s="419" t="s">
        <v>668</v>
      </c>
      <c r="D23" s="366" t="str">
        <f>IF(Badges!$Q$611="A","/","")</f>
        <v/>
      </c>
      <c r="E23" s="366" t="str">
        <f>IF(Badges!$Q$615="A","/","")</f>
        <v/>
      </c>
      <c r="F23" s="366" t="str">
        <f>IF(Badges!$Q$619="A","/","")</f>
        <v/>
      </c>
      <c r="G23" s="366" t="str">
        <f>IF(Badges!$Q$623="A","/","")</f>
        <v/>
      </c>
      <c r="H23" s="366" t="str">
        <f>IF(Badges!$Q$627="A","/","")</f>
        <v/>
      </c>
      <c r="I23" s="372" t="str">
        <f>IF(Summary!$AB$30="E","E","")</f>
        <v/>
      </c>
      <c r="J23" s="372" t="str">
        <f>IF(Summary!$AC$30="Y","R","")</f>
        <v/>
      </c>
      <c r="L23" s="404"/>
      <c r="M23" s="416" t="s">
        <v>1159</v>
      </c>
      <c r="N23" s="417"/>
      <c r="O23" s="417"/>
      <c r="P23" s="417"/>
      <c r="Q23" s="417"/>
      <c r="R23" s="418"/>
      <c r="S23" s="367" t="str">
        <f>IF(Summary!$AB$76="E","E","")</f>
        <v/>
      </c>
      <c r="T23" s="367" t="str">
        <f>IF(Summary!$AC$76="Y","R","")</f>
        <v/>
      </c>
      <c r="U23" s="360" t="str">
        <f>IF(COUNTIF(S25:S26,"E")=2,"C"," ")</f>
        <v xml:space="preserve"> </v>
      </c>
      <c r="W23" s="573" t="str">
        <f>'Fun Patches'!C24</f>
        <v>&lt;LIST PATCH HERE&gt;</v>
      </c>
      <c r="X23" s="365" t="str">
        <f>IF(Summary!$AB$151="E","E","")</f>
        <v/>
      </c>
      <c r="Y23" s="365" t="str">
        <f>IF(Summary!$AC$151="Y","R","")</f>
        <v/>
      </c>
      <c r="AA23" s="336"/>
      <c r="AB23" s="337"/>
      <c r="AC23" s="338"/>
    </row>
    <row r="24" spans="2:29" ht="12.95" customHeight="1">
      <c r="B24" s="404"/>
      <c r="C24" s="410" t="s">
        <v>689</v>
      </c>
      <c r="D24" s="368" t="str">
        <f>IF(Badges!$Q$634="A","/","")</f>
        <v/>
      </c>
      <c r="E24" s="368" t="str">
        <f>IF(Badges!$Q$638="A","/","")</f>
        <v/>
      </c>
      <c r="F24" s="368" t="str">
        <f>IF(Badges!$Q$642="A","/","")</f>
        <v/>
      </c>
      <c r="G24" s="368" t="str">
        <f>IF(Badges!$Q$646="A","/","")</f>
        <v/>
      </c>
      <c r="H24" s="368" t="str">
        <f>IF(Badges!$Q$650="A","/","")</f>
        <v/>
      </c>
      <c r="I24" s="362" t="str">
        <f>IF(Summary!$AB$31="E","E","")</f>
        <v/>
      </c>
      <c r="J24" s="362" t="str">
        <f>IF(Summary!$AC$31="Y","R","")</f>
        <v/>
      </c>
      <c r="K24" s="392" t="str">
        <f>IF(COUNT(S25:S26)=2,MAX(S25:S26),"")</f>
        <v/>
      </c>
      <c r="L24" s="406"/>
      <c r="M24" s="407" t="s">
        <v>1003</v>
      </c>
      <c r="N24" s="408"/>
      <c r="O24" s="408"/>
      <c r="P24" s="408"/>
      <c r="Q24" s="408"/>
      <c r="R24" s="422" t="s">
        <v>1189</v>
      </c>
      <c r="S24" s="363" t="str">
        <f>IF(Summary!$AB$80="E","E","")</f>
        <v/>
      </c>
      <c r="T24" s="363" t="str">
        <f>IF(Summary!$AC$80="Y","R","")</f>
        <v/>
      </c>
      <c r="U24" s="360" t="str">
        <f>IF(COUNTIF(S28:S29,"E")=2,"C"," ")</f>
        <v xml:space="preserve"> </v>
      </c>
      <c r="W24" s="573" t="str">
        <f>'Fun Patches'!C25</f>
        <v>&lt;LIST PATCH HERE&gt;</v>
      </c>
      <c r="X24" s="365" t="str">
        <f>IF(Summary!$AB$152="E","E","")</f>
        <v/>
      </c>
      <c r="Y24" s="365" t="str">
        <f>IF(Summary!$AC$152="Y","R","")</f>
        <v/>
      </c>
      <c r="AA24" s="336"/>
      <c r="AB24" s="337"/>
      <c r="AC24" s="338"/>
    </row>
    <row r="25" spans="2:29" ht="12.95" customHeight="1">
      <c r="B25" s="404"/>
      <c r="C25" s="410" t="s">
        <v>710</v>
      </c>
      <c r="D25" s="369" t="str">
        <f>IF(Badges!$Q$657="A","/","")</f>
        <v/>
      </c>
      <c r="E25" s="369" t="str">
        <f>IF(Badges!$Q$661="A","/","")</f>
        <v/>
      </c>
      <c r="F25" s="369" t="str">
        <f>IF(Badges!$Q$665="A","/","")</f>
        <v/>
      </c>
      <c r="G25" s="369" t="str">
        <f>IF(Badges!$Q$669="A","/","")</f>
        <v/>
      </c>
      <c r="H25" s="369" t="str">
        <f>IF(Badges!$Q$673="A","/","")</f>
        <v/>
      </c>
      <c r="I25" s="365" t="str">
        <f>IF(Summary!$AB$32="E","E","")</f>
        <v/>
      </c>
      <c r="J25" s="365" t="str">
        <f>IF(Summary!$AC$32="Y","R","")</f>
        <v/>
      </c>
      <c r="L25" s="404"/>
      <c r="M25" s="411" t="s">
        <v>1003</v>
      </c>
      <c r="N25" s="412"/>
      <c r="O25" s="412"/>
      <c r="P25" s="412"/>
      <c r="Q25" s="412"/>
      <c r="R25" s="413"/>
      <c r="S25" s="365" t="str">
        <f>IF(Summary!$AB$78="E","E","")</f>
        <v/>
      </c>
      <c r="T25" s="365" t="str">
        <f>IF(Summary!$AC$78="Y","R","")</f>
        <v/>
      </c>
      <c r="U25" s="716" t="s">
        <v>1197</v>
      </c>
      <c r="W25" s="573" t="str">
        <f>'Fun Patches'!C26</f>
        <v>&lt;LIST PATCH HERE&gt;</v>
      </c>
      <c r="X25" s="365" t="str">
        <f>IF(Summary!$AB$153="E","E","")</f>
        <v/>
      </c>
      <c r="Y25" s="365" t="str">
        <f>IF(Summary!$AC$153="Y","R","")</f>
        <v/>
      </c>
      <c r="AA25" s="336"/>
      <c r="AB25" s="337"/>
      <c r="AC25" s="338"/>
    </row>
    <row r="26" spans="2:29" ht="12.95" customHeight="1" thickBot="1">
      <c r="B26" s="404"/>
      <c r="C26" s="410" t="s">
        <v>1193</v>
      </c>
      <c r="D26" s="366" t="str">
        <f>IF(Badges!$Q$161="A","/","")</f>
        <v/>
      </c>
      <c r="E26" s="366" t="str">
        <f>IF(Badges!$Q$165="A","/","")</f>
        <v/>
      </c>
      <c r="F26" s="366" t="str">
        <f>IF(Badges!$Q$169="A","/","")</f>
        <v/>
      </c>
      <c r="G26" s="366" t="str">
        <f>IF(Badges!$Q$173="A","/","")</f>
        <v/>
      </c>
      <c r="H26" s="366" t="str">
        <f>IF(Badges!$Q$177="A","/","")</f>
        <v/>
      </c>
      <c r="I26" s="372" t="str">
        <f>IF(Summary!$AB$10="E","E","")</f>
        <v/>
      </c>
      <c r="J26" s="372" t="str">
        <f>IF(Summary!$AC$10="Y","R","")</f>
        <v/>
      </c>
      <c r="L26" s="404"/>
      <c r="M26" s="416" t="s">
        <v>1159</v>
      </c>
      <c r="N26" s="417"/>
      <c r="O26" s="417"/>
      <c r="P26" s="417"/>
      <c r="Q26" s="417"/>
      <c r="R26" s="418"/>
      <c r="S26" s="367" t="str">
        <f>IF(Summary!$AB$79="E","E","")</f>
        <v/>
      </c>
      <c r="T26" s="367" t="str">
        <f>IF(Summary!$AC$79="Y","R","")</f>
        <v/>
      </c>
      <c r="U26" s="716"/>
      <c r="W26" s="573" t="str">
        <f>'Fun Patches'!C27</f>
        <v>&lt;LIST PATCH HERE&gt;</v>
      </c>
      <c r="X26" s="365" t="str">
        <f>IF(Summary!$AB$154="E","E","")</f>
        <v/>
      </c>
      <c r="Y26" s="365" t="str">
        <f>IF(Summary!$AC$154="Y","R","")</f>
        <v/>
      </c>
      <c r="AA26" s="336"/>
      <c r="AB26" s="337"/>
      <c r="AC26" s="338"/>
    </row>
    <row r="27" spans="2:29" ht="12.95" customHeight="1">
      <c r="B27" s="404"/>
      <c r="C27" s="415" t="s">
        <v>1194</v>
      </c>
      <c r="D27" s="368" t="str">
        <f>IF(Badges!$Q$680="A","/","")</f>
        <v/>
      </c>
      <c r="E27" s="368" t="str">
        <f>IF(Badges!$Q$684="A","/","")</f>
        <v/>
      </c>
      <c r="F27" s="368" t="str">
        <f>IF(Badges!$Q$688="A","/","")</f>
        <v/>
      </c>
      <c r="G27" s="368" t="str">
        <f>IF(Badges!$Q$692="A","/","")</f>
        <v/>
      </c>
      <c r="H27" s="368" t="str">
        <f>IF(Badges!$Q$696="A","/","")</f>
        <v/>
      </c>
      <c r="I27" s="362" t="str">
        <f>IF(Summary!$AB$33="E","E","")</f>
        <v/>
      </c>
      <c r="J27" s="362" t="str">
        <f>IF(Summary!$AC$33="Y","R","")</f>
        <v/>
      </c>
      <c r="K27" s="392" t="str">
        <f>IF(COUNT(S28:S29)=2,MAX(S28:S29),"")</f>
        <v/>
      </c>
      <c r="L27" s="406"/>
      <c r="M27" s="407" t="s">
        <v>1009</v>
      </c>
      <c r="N27" s="408"/>
      <c r="O27" s="408"/>
      <c r="P27" s="408"/>
      <c r="Q27" s="408"/>
      <c r="R27" s="422" t="s">
        <v>1189</v>
      </c>
      <c r="S27" s="363" t="str">
        <f>IF(Summary!$AB$83="E","E","")</f>
        <v/>
      </c>
      <c r="T27" s="363" t="str">
        <f>IF(Summary!$AC$83="Y","R","")</f>
        <v/>
      </c>
      <c r="U27" s="716"/>
      <c r="W27" s="573" t="str">
        <f>'Fun Patches'!C28</f>
        <v>&lt;LIST PATCH HERE&gt;</v>
      </c>
      <c r="X27" s="365" t="str">
        <f>IF(Summary!$AB$155="E","E","")</f>
        <v/>
      </c>
      <c r="Y27" s="365" t="str">
        <f>IF(Summary!$AC$155="Y","R","")</f>
        <v/>
      </c>
      <c r="AA27" s="336"/>
      <c r="AB27" s="337"/>
      <c r="AC27" s="338"/>
    </row>
    <row r="28" spans="2:29" ht="12.95" customHeight="1" thickBot="1">
      <c r="B28" s="404"/>
      <c r="C28" s="419" t="s">
        <v>730</v>
      </c>
      <c r="D28" s="366" t="str">
        <f>IF(Badges!$Q$703="A","/","")</f>
        <v/>
      </c>
      <c r="E28" s="366" t="str">
        <f>IF(Badges!$Q$707="A","/","")</f>
        <v/>
      </c>
      <c r="F28" s="366" t="str">
        <f>IF(Badges!$Q$711="A","/","")</f>
        <v/>
      </c>
      <c r="G28" s="366" t="str">
        <f>IF(Badges!$Q$715="A","/","")</f>
        <v/>
      </c>
      <c r="H28" s="366" t="str">
        <f>IF(Badges!$Q$719="A","/","")</f>
        <v/>
      </c>
      <c r="I28" s="372" t="str">
        <f>IF(Summary!$AB$34="E","E","")</f>
        <v/>
      </c>
      <c r="J28" s="372" t="str">
        <f>IF(Summary!$AC$34="Y","R","")</f>
        <v/>
      </c>
      <c r="L28" s="404"/>
      <c r="M28" s="411" t="s">
        <v>1009</v>
      </c>
      <c r="N28" s="412"/>
      <c r="O28" s="412"/>
      <c r="P28" s="412"/>
      <c r="Q28" s="412"/>
      <c r="R28" s="413"/>
      <c r="S28" s="365" t="str">
        <f>IF(Summary!$AB$81="E","E","")</f>
        <v/>
      </c>
      <c r="T28" s="365" t="str">
        <f>IF(Summary!$AC$81="Y","R","")</f>
        <v/>
      </c>
      <c r="U28" s="716"/>
      <c r="W28" s="573" t="str">
        <f>'Fun Patches'!C29</f>
        <v>&lt;LIST PATCH HERE&gt;</v>
      </c>
      <c r="X28" s="365" t="str">
        <f>IF(Summary!$AB$156="E","E","")</f>
        <v/>
      </c>
      <c r="Y28" s="365" t="str">
        <f>IF(Summary!$AC$156="Y","R","")</f>
        <v/>
      </c>
      <c r="AA28" s="336"/>
      <c r="AB28" s="337"/>
      <c r="AC28" s="338"/>
    </row>
    <row r="29" spans="2:29" ht="12.95" customHeight="1" thickBot="1">
      <c r="B29" s="404"/>
      <c r="C29" s="410" t="s">
        <v>751</v>
      </c>
      <c r="D29" s="368" t="str">
        <f>IF(Badges!$Q$726="A","/","")</f>
        <v/>
      </c>
      <c r="E29" s="368" t="str">
        <f>IF(Badges!$Q$730="A","/","")</f>
        <v/>
      </c>
      <c r="F29" s="368" t="str">
        <f>IF(Badges!$Q$734="A","/","")</f>
        <v/>
      </c>
      <c r="G29" s="368" t="str">
        <f>IF(Badges!$Q$738="A","/","")</f>
        <v/>
      </c>
      <c r="H29" s="368" t="str">
        <f>IF(Badges!$Q$742="A","/","")</f>
        <v/>
      </c>
      <c r="I29" s="363" t="str">
        <f>IF(Summary!$AB$35="E","E","")</f>
        <v/>
      </c>
      <c r="J29" s="362" t="str">
        <f>IF(Summary!$AC$35="Y","R","")</f>
        <v/>
      </c>
      <c r="L29" s="404"/>
      <c r="M29" s="424" t="s">
        <v>1159</v>
      </c>
      <c r="N29" s="425"/>
      <c r="O29" s="425"/>
      <c r="P29" s="425"/>
      <c r="Q29" s="425"/>
      <c r="R29" s="426"/>
      <c r="S29" s="367" t="str">
        <f>IF(Summary!$AB$82="E","E","")</f>
        <v/>
      </c>
      <c r="T29" s="367" t="str">
        <f>IF(Summary!$AC$82="Y","R","")</f>
        <v/>
      </c>
      <c r="U29" s="716"/>
      <c r="W29" s="573" t="str">
        <f>'Fun Patches'!C30</f>
        <v>&lt;LIST PATCH HERE&gt;</v>
      </c>
      <c r="X29" s="365" t="str">
        <f>IF(Summary!$AB$157="E","E","")</f>
        <v/>
      </c>
      <c r="Y29" s="365" t="str">
        <f>IF(Summary!$AC$157="Y","R","")</f>
        <v/>
      </c>
      <c r="AA29" s="336"/>
      <c r="AB29" s="337"/>
      <c r="AC29" s="338"/>
    </row>
    <row r="30" spans="2:29" ht="12.95" customHeight="1">
      <c r="B30" s="404"/>
      <c r="C30" s="410" t="s">
        <v>772</v>
      </c>
      <c r="D30" s="369" t="str">
        <f>IF(Badges!$Q$745="C","/","")</f>
        <v/>
      </c>
      <c r="E30" s="369" t="str">
        <f>IF(Badges!$Q$746="C","/","")</f>
        <v/>
      </c>
      <c r="F30" s="369" t="str">
        <f>IF(Badges!$Q$747="C","/","")</f>
        <v/>
      </c>
      <c r="G30" s="369" t="str">
        <f>IF(Badges!$Q$748="C","/","")</f>
        <v/>
      </c>
      <c r="H30" s="369" t="str">
        <f>IF(Badges!$Q$749="C","/","")</f>
        <v/>
      </c>
      <c r="I30" s="365" t="str">
        <f>IF(Summary!$AB$36="E","E","")</f>
        <v/>
      </c>
      <c r="J30" s="365" t="str">
        <f>IF(Summary!$AC$36="Y","R","")</f>
        <v/>
      </c>
      <c r="L30" s="495"/>
      <c r="M30" s="495"/>
      <c r="N30" s="496"/>
      <c r="O30" s="496"/>
      <c r="P30" s="496"/>
      <c r="Q30" s="496"/>
      <c r="R30" s="496"/>
      <c r="S30" s="571"/>
      <c r="T30" s="571"/>
      <c r="U30" s="716"/>
      <c r="W30" s="573" t="str">
        <f>'Fun Patches'!C31</f>
        <v>&lt;LIST PATCH HERE&gt;</v>
      </c>
      <c r="X30" s="365" t="str">
        <f>IF(Summary!$AB$158="E","E","")</f>
        <v/>
      </c>
      <c r="Y30" s="365" t="str">
        <f>IF(Summary!$AC$158="Y","R","")</f>
        <v/>
      </c>
      <c r="AA30" s="336"/>
      <c r="AB30" s="337"/>
      <c r="AC30" s="338"/>
    </row>
    <row r="31" spans="2:29" ht="12.95" customHeight="1" thickBot="1">
      <c r="B31" s="404"/>
      <c r="C31" s="414" t="s">
        <v>1195</v>
      </c>
      <c r="D31" s="366" t="str">
        <f>IF(Badges!$Q$769="A","/","")</f>
        <v/>
      </c>
      <c r="E31" s="366" t="str">
        <f>IF(Badges!$Q$773="A","/","")</f>
        <v/>
      </c>
      <c r="F31" s="366" t="str">
        <f>IF(Badges!$Q$777="A","/","")</f>
        <v/>
      </c>
      <c r="G31" s="366" t="str">
        <f>IF(Badges!$Q$781="A","/","")</f>
        <v/>
      </c>
      <c r="H31" s="366" t="str">
        <f>IF(Badges!$Q$785="A","/","")</f>
        <v/>
      </c>
      <c r="I31" s="372" t="str">
        <f>IF(Summary!$AB$38="E","E","")</f>
        <v/>
      </c>
      <c r="J31" s="372" t="str">
        <f>IF(Summary!$AC$38="Y","R","")</f>
        <v/>
      </c>
      <c r="N31" s="401"/>
      <c r="O31" s="401"/>
      <c r="P31" s="401"/>
      <c r="Q31" s="401"/>
      <c r="R31" s="401"/>
      <c r="U31" s="716"/>
      <c r="W31" s="573" t="str">
        <f>'Fun Patches'!C32</f>
        <v>&lt;LIST PATCH HERE&gt;</v>
      </c>
      <c r="X31" s="365" t="str">
        <f>IF(Summary!$AB$159="E","E","")</f>
        <v/>
      </c>
      <c r="Y31" s="365" t="str">
        <f>IF(Summary!$AC$159="Y","R","")</f>
        <v/>
      </c>
      <c r="AA31" s="336"/>
      <c r="AB31" s="337"/>
      <c r="AC31" s="338"/>
    </row>
    <row r="32" spans="2:29" ht="12.95" customHeight="1">
      <c r="B32" s="404"/>
      <c r="C32" s="415" t="s">
        <v>1196</v>
      </c>
      <c r="D32" s="368" t="str">
        <f>IF(Badges!$Q$792="A","/","")</f>
        <v/>
      </c>
      <c r="E32" s="368" t="str">
        <f>IF(Badges!$Q$796="A","/","")</f>
        <v/>
      </c>
      <c r="F32" s="368" t="str">
        <f>IF(Badges!$Q$800="A","/","")</f>
        <v/>
      </c>
      <c r="G32" s="368" t="str">
        <f>IF(Badges!$Q$804="A","/","")</f>
        <v/>
      </c>
      <c r="H32" s="368" t="str">
        <f>IF(Badges!$Q$808="A","/","")</f>
        <v/>
      </c>
      <c r="I32" s="362" t="str">
        <f>IF(Summary!$AB$39="E","E","")</f>
        <v/>
      </c>
      <c r="J32" s="362" t="str">
        <f>IF(Summary!$AC$39="Y","R","")</f>
        <v/>
      </c>
      <c r="L32" s="404"/>
      <c r="M32" s="405" t="s">
        <v>216</v>
      </c>
      <c r="N32" s="361" t="str">
        <f>IF(Badges!$Q$102="A","/","")</f>
        <v/>
      </c>
      <c r="O32" s="361" t="str">
        <f>IF(Badges!$Q$106="A","/","")</f>
        <v/>
      </c>
      <c r="P32" s="361" t="str">
        <f>IF(Badges!$Q$110="A","/","")</f>
        <v/>
      </c>
      <c r="Q32" s="361" t="str">
        <f>IF(Badges!$Q$114="A","/","")</f>
        <v/>
      </c>
      <c r="R32" s="361" t="str">
        <f>IF(Badges!$Q$118="A","/","")</f>
        <v/>
      </c>
      <c r="S32" s="370" t="str">
        <f>IF(Summary!$AB$7="E","E","")</f>
        <v/>
      </c>
      <c r="T32" s="370" t="str">
        <f>IF(Summary!$AC$7="Y","R","")</f>
        <v/>
      </c>
      <c r="U32" s="716"/>
      <c r="W32" s="573" t="str">
        <f>'Fun Patches'!C33</f>
        <v>&lt;LIST PATCH HERE&gt;</v>
      </c>
      <c r="X32" s="365" t="str">
        <f>IF(Summary!$AB$160="E","E","")</f>
        <v/>
      </c>
      <c r="Y32" s="365" t="str">
        <f>IF(Summary!$AC$160="Y","R","")</f>
        <v/>
      </c>
      <c r="AA32" s="336"/>
      <c r="AB32" s="337"/>
      <c r="AC32" s="338"/>
    </row>
    <row r="33" spans="2:29" ht="12.95" customHeight="1" thickBot="1">
      <c r="B33" s="404"/>
      <c r="C33" s="419" t="s">
        <v>818</v>
      </c>
      <c r="D33" s="366" t="str">
        <f>IF(Badges!$Q$838="A","/","")</f>
        <v/>
      </c>
      <c r="E33" s="366" t="str">
        <f>IF(Badges!$Q$842="A","/","")</f>
        <v/>
      </c>
      <c r="F33" s="366" t="str">
        <f>IF(Badges!$Q$846="A","/","")</f>
        <v/>
      </c>
      <c r="G33" s="366" t="str">
        <f>IF(Badges!$Q$850="A","/","")</f>
        <v/>
      </c>
      <c r="H33" s="366" t="str">
        <f>IF(Badges!$Q$854="A","/","")</f>
        <v/>
      </c>
      <c r="I33" s="372" t="str">
        <f>IF(Summary!$AB$41="E","E","")</f>
        <v/>
      </c>
      <c r="J33" s="372" t="str">
        <f>IF(Summary!$AC$41="Y","R","")</f>
        <v/>
      </c>
      <c r="L33" s="404"/>
      <c r="M33" s="410" t="s">
        <v>302</v>
      </c>
      <c r="N33" s="364" t="str">
        <f>IF(Badges!$Q$207="A","/","")</f>
        <v/>
      </c>
      <c r="O33" s="364" t="str">
        <f>IF(Badges!$Q$211="A","/","")</f>
        <v/>
      </c>
      <c r="P33" s="364" t="str">
        <f>IF(Badges!$Q$215="A","/","")</f>
        <v/>
      </c>
      <c r="Q33" s="364" t="str">
        <f>IF(Badges!$Q$219="A","/","")</f>
        <v/>
      </c>
      <c r="R33" s="364" t="str">
        <f>IF(Badges!$G$223="A","/","")</f>
        <v/>
      </c>
      <c r="S33" s="370" t="str">
        <f>IF(Summary!$AB$12="E","E","")</f>
        <v/>
      </c>
      <c r="T33" s="370" t="str">
        <f>IF(Summary!$AC$12="Y","R","")</f>
        <v/>
      </c>
      <c r="U33" s="716"/>
      <c r="W33" s="573" t="str">
        <f>'Fun Patches'!C34</f>
        <v>&lt;LIST PATCH HERE&gt;</v>
      </c>
      <c r="X33" s="365" t="str">
        <f>IF(Summary!$AB$161="E","E","")</f>
        <v/>
      </c>
      <c r="Y33" s="365" t="str">
        <f>IF(Summary!$AC$161="Y","R","")</f>
        <v/>
      </c>
      <c r="AA33" s="336"/>
      <c r="AB33" s="337"/>
      <c r="AC33" s="338"/>
    </row>
    <row r="34" spans="2:29" ht="12.95" customHeight="1" thickBot="1">
      <c r="B34" s="404"/>
      <c r="C34" s="414" t="s">
        <v>838</v>
      </c>
      <c r="D34" s="439" t="str">
        <f>IF(Badges!$Q$861="A","/","")</f>
        <v/>
      </c>
      <c r="E34" s="439" t="str">
        <f>IF(Badges!$Q$865="A","/","")</f>
        <v/>
      </c>
      <c r="F34" s="439" t="str">
        <f>IF(Badges!$Q$869="A","/","")</f>
        <v/>
      </c>
      <c r="G34" s="439" t="str">
        <f>IF(Badges!$Q$873="A","/","")</f>
        <v/>
      </c>
      <c r="H34" s="439" t="str">
        <f>IF(Badges!$Q$877="A","/","")</f>
        <v/>
      </c>
      <c r="I34" s="362" t="str">
        <f>IF(Summary!$AB$42="E","E","")</f>
        <v/>
      </c>
      <c r="J34" s="362" t="str">
        <f>IF(Summary!$AC$42="Y","R","")</f>
        <v/>
      </c>
      <c r="L34" s="404"/>
      <c r="M34" s="419" t="s">
        <v>448</v>
      </c>
      <c r="N34" s="359" t="str">
        <f>IF(Badges!$Q$368="A","/","")</f>
        <v/>
      </c>
      <c r="O34" s="359" t="str">
        <f>IF(Badges!$Q$372="A","/","")</f>
        <v/>
      </c>
      <c r="P34" s="359" t="str">
        <f>IF(Badges!$Q$376="A","/","")</f>
        <v/>
      </c>
      <c r="Q34" s="359" t="str">
        <f>IF(Badges!$Q$380="A","/","")</f>
        <v/>
      </c>
      <c r="R34" s="359" t="str">
        <f>IF(Badges!$Q$384="A","/","")</f>
        <v/>
      </c>
      <c r="S34" s="367" t="str">
        <f>IF(Summary!$AB$19="E","E","")</f>
        <v/>
      </c>
      <c r="T34" s="367" t="str">
        <f>IF(Summary!$AC$19="Y","R","")</f>
        <v/>
      </c>
      <c r="U34" s="716"/>
      <c r="W34" s="573" t="str">
        <f>'Fun Patches'!C35</f>
        <v>&lt;LIST PATCH HERE&gt;</v>
      </c>
      <c r="X34" s="365" t="str">
        <f>IF(Summary!$AB$162="E","E","")</f>
        <v/>
      </c>
      <c r="Y34" s="365" t="str">
        <f>IF(Summary!$AC$162="Y","R","")</f>
        <v/>
      </c>
      <c r="AA34" s="336"/>
      <c r="AB34" s="337"/>
      <c r="AC34" s="338"/>
    </row>
    <row r="35" spans="2:29" ht="12.95" customHeight="1">
      <c r="L35" s="404"/>
      <c r="M35" s="430" t="s">
        <v>249</v>
      </c>
      <c r="N35" s="361" t="str">
        <f>IF(Badges!$Q$146="A","/","")</f>
        <v/>
      </c>
      <c r="O35" s="361" t="str">
        <f>IF(Badges!$Q$148="A","/","")</f>
        <v/>
      </c>
      <c r="P35" s="361" t="str">
        <f>IF(Badges!$Q$150="A","/","")</f>
        <v/>
      </c>
      <c r="Q35" s="361" t="str">
        <f>IF(Badges!$Q$152="A","/","")</f>
        <v/>
      </c>
      <c r="R35" s="361" t="str">
        <f>IF(Badges!$Q$154="A","/","")</f>
        <v/>
      </c>
      <c r="S35" s="370" t="str">
        <f>IF(Summary!$AB$9="E","E","")</f>
        <v/>
      </c>
      <c r="T35" s="370" t="str">
        <f>IF(Summary!$AC$9="Y","R","")</f>
        <v/>
      </c>
      <c r="U35" s="716"/>
      <c r="W35" s="573" t="str">
        <f>'Fun Patches'!C36</f>
        <v>&lt;LIST PATCH HERE&gt;</v>
      </c>
      <c r="X35" s="365" t="str">
        <f>IF(Summary!$AB$163="E","E","")</f>
        <v/>
      </c>
      <c r="Y35" s="365" t="str">
        <f>IF(Summary!$AC$163="Y","R","")</f>
        <v/>
      </c>
      <c r="AA35" s="336"/>
      <c r="AB35" s="337"/>
      <c r="AC35" s="338"/>
    </row>
    <row r="36" spans="2:29" ht="12.95" customHeight="1">
      <c r="L36" s="404"/>
      <c r="M36" s="423" t="s">
        <v>552</v>
      </c>
      <c r="N36" s="364" t="str">
        <f>IF(Badges!$Q$481="A","/","")</f>
        <v/>
      </c>
      <c r="O36" s="364" t="str">
        <f>IF(Badges!$Q$483="A","/","")</f>
        <v/>
      </c>
      <c r="P36" s="364" t="str">
        <f>IF(Badges!$Q$485="A","/","")</f>
        <v/>
      </c>
      <c r="Q36" s="364" t="str">
        <f>IF(Badges!$Q$487="A","/","")</f>
        <v/>
      </c>
      <c r="R36" s="364" t="str">
        <f>IF(Badges!$Q$489="A","/","")</f>
        <v/>
      </c>
      <c r="S36" s="370" t="str">
        <f>IF(Summary!$AB$24="E","E","")</f>
        <v/>
      </c>
      <c r="T36" s="370" t="str">
        <f>IF(Summary!$AC$24="Y","R","")</f>
        <v/>
      </c>
      <c r="U36" s="716"/>
      <c r="W36" s="573" t="str">
        <f>'Fun Patches'!C37</f>
        <v>&lt;LIST PATCH HERE&gt;</v>
      </c>
      <c r="X36" s="365" t="str">
        <f>IF(Summary!$AB$164="E","E","")</f>
        <v/>
      </c>
      <c r="Y36" s="365" t="str">
        <f>IF(Summary!$AC$164="Y","R","")</f>
        <v/>
      </c>
      <c r="AA36" s="336"/>
      <c r="AB36" s="337"/>
      <c r="AC36" s="338"/>
    </row>
    <row r="37" spans="2:29" ht="12.95" customHeight="1" thickBot="1">
      <c r="B37" s="404"/>
      <c r="C37" s="430" t="s">
        <v>1162</v>
      </c>
      <c r="D37" s="361" t="str">
        <f>IF(Badges!$Q$883="C","/","")</f>
        <v/>
      </c>
      <c r="E37" s="361" t="str">
        <f>IF(Badges!$Q$884="C","/","")</f>
        <v/>
      </c>
      <c r="F37" s="361" t="str">
        <f>IF(Badges!$Q$885="C","/","")</f>
        <v/>
      </c>
      <c r="G37" s="361" t="str">
        <f>IF(Badges!$Q$886="C","/","")</f>
        <v/>
      </c>
      <c r="H37" s="361" t="str">
        <f>IF(Badges!$Q$887="C","/","")</f>
        <v/>
      </c>
      <c r="I37" s="370" t="str">
        <f>IF(Summary!$AB$44="E","E","")</f>
        <v/>
      </c>
      <c r="J37" s="370" t="str">
        <f>IF(Summary!$AC$44="Y","R","")</f>
        <v/>
      </c>
      <c r="L37" s="404"/>
      <c r="M37" s="431" t="s">
        <v>775</v>
      </c>
      <c r="N37" s="359" t="str">
        <f>IF(Badges!$Q$754="A","/","")</f>
        <v/>
      </c>
      <c r="O37" s="359" t="str">
        <f>IF(Badges!$Q$756="A","/","")</f>
        <v/>
      </c>
      <c r="P37" s="359" t="str">
        <f>IF(Badges!$Q$758="A","/","")</f>
        <v/>
      </c>
      <c r="Q37" s="359" t="str">
        <f>IF(Badges!$Q$760="A","/","")</f>
        <v/>
      </c>
      <c r="R37" s="359" t="str">
        <f>IF(Badges!$Q$762="A","/","")</f>
        <v/>
      </c>
      <c r="S37" s="371" t="str">
        <f>IF(Summary!$AB$37="E","E","")</f>
        <v/>
      </c>
      <c r="T37" s="371" t="str">
        <f>IF(Summary!$AC$37="Y","R","")</f>
        <v/>
      </c>
      <c r="U37" s="716"/>
      <c r="W37" s="573" t="str">
        <f>'Fun Patches'!C38</f>
        <v>&lt;LIST PATCH HERE&gt;</v>
      </c>
      <c r="X37" s="365" t="str">
        <f>IF(Summary!$AB$165="E","E","")</f>
        <v/>
      </c>
      <c r="Y37" s="365" t="str">
        <f>IF(Summary!$AC$165="Y","R","")</f>
        <v/>
      </c>
      <c r="AA37" s="336"/>
      <c r="AB37" s="337"/>
      <c r="AC37" s="338"/>
    </row>
    <row r="38" spans="2:29" ht="12.95" customHeight="1">
      <c r="B38" s="404"/>
      <c r="C38" s="423" t="s">
        <v>1163</v>
      </c>
      <c r="D38" s="361" t="str">
        <f>IF(Badges!$Q$890="C","/","")</f>
        <v/>
      </c>
      <c r="E38" s="361" t="str">
        <f>IF(Badges!$Q$891="C","/","")</f>
        <v/>
      </c>
      <c r="F38" s="361" t="str">
        <f>IF(Badges!$Q$892="C","/","")</f>
        <v/>
      </c>
      <c r="G38" s="361" t="str">
        <f>IF(Badges!$Q$893="C","/","")</f>
        <v/>
      </c>
      <c r="H38" s="361" t="str">
        <f>IF(Badges!$Q$894="C","/","")</f>
        <v/>
      </c>
      <c r="I38" s="370" t="str">
        <f>IF(Summary!$AB$45="E","E","")</f>
        <v/>
      </c>
      <c r="J38" s="370" t="str">
        <f>IF(Summary!$AC$45="Y","R","")</f>
        <v/>
      </c>
      <c r="S38" s="427"/>
      <c r="T38" s="427"/>
      <c r="U38" s="716"/>
      <c r="W38" s="573" t="str">
        <f>'Fun Patches'!C39</f>
        <v>&lt;LIST PATCH HERE&gt;</v>
      </c>
      <c r="X38" s="365" t="str">
        <f>IF(Summary!$AB$166="E","E","")</f>
        <v/>
      </c>
      <c r="Y38" s="365" t="str">
        <f>IF(Summary!$AC$166="Y","R","")</f>
        <v/>
      </c>
      <c r="AA38" s="336"/>
      <c r="AB38" s="337"/>
      <c r="AC38" s="338"/>
    </row>
    <row r="39" spans="2:29" ht="12.95" customHeight="1" thickBot="1">
      <c r="B39" s="404"/>
      <c r="C39" s="432" t="s">
        <v>1164</v>
      </c>
      <c r="D39" s="359" t="str">
        <f>IF(Badges!$Q$897="C","/","")</f>
        <v/>
      </c>
      <c r="E39" s="359" t="str">
        <f>IF(Badges!$Q$898="C","/","")</f>
        <v/>
      </c>
      <c r="F39" s="359" t="str">
        <f>IF(Badges!$Q$899="C","/","")</f>
        <v/>
      </c>
      <c r="G39" s="359" t="str">
        <f>IF(Badges!$Q$900="C","/","")</f>
        <v/>
      </c>
      <c r="H39" s="359" t="str">
        <f>IF(Badges!$Q$901="C","/","")</f>
        <v/>
      </c>
      <c r="I39" s="367" t="str">
        <f>IF(Summary!$AB$46="E","E","")</f>
        <v/>
      </c>
      <c r="J39" s="367" t="str">
        <f>IF(Summary!$AC$46="Y","R","")</f>
        <v/>
      </c>
      <c r="S39" s="427"/>
      <c r="T39" s="427"/>
      <c r="U39" s="716"/>
      <c r="W39" s="573" t="str">
        <f>'Fun Patches'!C40</f>
        <v>&lt;LIST PATCH HERE&gt;</v>
      </c>
      <c r="X39" s="365" t="str">
        <f>IF(Summary!$AB$167="E","E","")</f>
        <v/>
      </c>
      <c r="Y39" s="365" t="str">
        <f>IF(Summary!$AC$167="Y","R","")</f>
        <v/>
      </c>
      <c r="AA39" s="336"/>
      <c r="AB39" s="337"/>
      <c r="AC39" s="338"/>
    </row>
    <row r="40" spans="2:29" ht="12.95" customHeight="1">
      <c r="B40" s="404"/>
      <c r="C40" s="430" t="s">
        <v>1165</v>
      </c>
      <c r="D40" s="361" t="str">
        <f>IF(Badges!$Q$905="C","/","")</f>
        <v/>
      </c>
      <c r="E40" s="361" t="str">
        <f>IF(Badges!$Q$906="C","/","")</f>
        <v/>
      </c>
      <c r="F40" s="361" t="str">
        <f>IF(Badges!$Q$907="C","/","")</f>
        <v/>
      </c>
      <c r="G40" s="361" t="str">
        <f>IF(Badges!$Q$908="C","/","")</f>
        <v/>
      </c>
      <c r="H40" s="361" t="str">
        <f>IF(Badges!$Q$909="C","/","")</f>
        <v/>
      </c>
      <c r="I40" s="370" t="str">
        <f>IF(Summary!$AB$48="E","E","")</f>
        <v/>
      </c>
      <c r="J40" s="370" t="str">
        <f>IF(Summary!$AC$48="Y","R","")</f>
        <v/>
      </c>
      <c r="L40" s="404"/>
      <c r="M40" s="428" t="s">
        <v>1182</v>
      </c>
      <c r="N40" s="361" t="str">
        <f>IF('Age-Level'!$Q$75="A","/","")</f>
        <v/>
      </c>
      <c r="O40" s="361" t="str">
        <f>IF('Age-Level'!$Q$79="A","/","")</f>
        <v/>
      </c>
      <c r="P40" s="361" t="str">
        <f>IF('Age-Level'!$Q$83="A","/","")</f>
        <v/>
      </c>
      <c r="Q40" s="361" t="str">
        <f>IF('Age-Level'!$Q$88="A","/","")</f>
        <v/>
      </c>
      <c r="R40" s="361" t="str">
        <f>IF('Age-Level'!$Q$90="A","/","")</f>
        <v/>
      </c>
      <c r="S40" s="370" t="str">
        <f>IF(Summary!$AB$113="E","E","")</f>
        <v/>
      </c>
      <c r="T40" s="370" t="str">
        <f>IF(Summary!$AC$113="Y","R","")</f>
        <v/>
      </c>
      <c r="U40" s="716"/>
      <c r="W40" s="573" t="str">
        <f>'Fun Patches'!C41</f>
        <v>&lt;LIST PATCH HERE&gt;</v>
      </c>
      <c r="X40" s="365" t="str">
        <f>IF(Summary!$AB$168="E","E","")</f>
        <v/>
      </c>
      <c r="Y40" s="365" t="str">
        <f>IF(Summary!$AC$168="Y","R","")</f>
        <v/>
      </c>
      <c r="AA40" s="336"/>
      <c r="AB40" s="337"/>
      <c r="AC40" s="338"/>
    </row>
    <row r="41" spans="2:29" ht="12.95" customHeight="1">
      <c r="B41" s="404"/>
      <c r="C41" s="423" t="s">
        <v>1166</v>
      </c>
      <c r="D41" s="361" t="str">
        <f>IF(Badges!$Q$912="C","/","")</f>
        <v/>
      </c>
      <c r="E41" s="361" t="str">
        <f>IF(Badges!$Q$913="C","/","")</f>
        <v/>
      </c>
      <c r="F41" s="361" t="str">
        <f>IF(Badges!$Q$914="C","/","")</f>
        <v/>
      </c>
      <c r="G41" s="361" t="str">
        <f>IF(Badges!$Q$915="C","/","")</f>
        <v/>
      </c>
      <c r="H41" s="361" t="str">
        <f>IF(Badges!$Q$916="C","/","")</f>
        <v/>
      </c>
      <c r="I41" s="370" t="str">
        <f>IF(Summary!$AB$49="E","E","")</f>
        <v/>
      </c>
      <c r="J41" s="370" t="str">
        <f>IF(Summary!$AC$49="Y","R","")</f>
        <v/>
      </c>
      <c r="L41" s="404"/>
      <c r="M41" s="411" t="s">
        <v>1183</v>
      </c>
      <c r="N41" s="361" t="str">
        <f>IF('Age-Level'!$Q$93="A","/","")</f>
        <v/>
      </c>
      <c r="O41" s="361" t="str">
        <f>IF('Age-Level'!$Q$97="A","/","")</f>
        <v/>
      </c>
      <c r="P41" s="361" t="str">
        <f>IF('Age-Level'!$Q$101="A","/","")</f>
        <v/>
      </c>
      <c r="Q41" s="361" t="str">
        <f>IF('Age-Level'!$Q$106="A","/","")</f>
        <v/>
      </c>
      <c r="R41" s="361" t="str">
        <f>IF('Age-Level'!$Q$108="A","/","")</f>
        <v/>
      </c>
      <c r="S41" s="370" t="str">
        <f>IF(Summary!$AB$114="E","E","")</f>
        <v/>
      </c>
      <c r="T41" s="370" t="str">
        <f>IF(Summary!$AC$114="Y","R","")</f>
        <v/>
      </c>
      <c r="U41" s="716"/>
      <c r="W41" s="573" t="str">
        <f>'Fun Patches'!C42</f>
        <v>&lt;LIST PATCH HERE&gt;</v>
      </c>
      <c r="X41" s="365" t="str">
        <f>IF(Summary!$AB$169="E","E","")</f>
        <v/>
      </c>
      <c r="Y41" s="365" t="str">
        <f>IF(Summary!$AC$169="Y","R","")</f>
        <v/>
      </c>
      <c r="AA41" s="336"/>
      <c r="AB41" s="337"/>
      <c r="AC41" s="338"/>
    </row>
    <row r="42" spans="2:29" ht="12.95" customHeight="1" thickBot="1">
      <c r="B42" s="404"/>
      <c r="C42" s="432" t="s">
        <v>1167</v>
      </c>
      <c r="D42" s="359" t="str">
        <f>IF(Badges!$Q$919="C","/","")</f>
        <v/>
      </c>
      <c r="E42" s="359" t="str">
        <f>IF(Badges!$Q$920="C","/","")</f>
        <v/>
      </c>
      <c r="F42" s="359" t="str">
        <f>IF(Badges!$Q$921="C","/","")</f>
        <v/>
      </c>
      <c r="G42" s="359" t="str">
        <f>IF(Badges!$Q$922="C","/","")</f>
        <v/>
      </c>
      <c r="H42" s="359" t="str">
        <f>IF(Badges!$Q$923="C","/","")</f>
        <v/>
      </c>
      <c r="I42" s="367" t="str">
        <f>IF(Summary!$AB$50="E","E","")</f>
        <v/>
      </c>
      <c r="J42" s="367" t="str">
        <f>IF(Summary!$AC$50="Y","R","")</f>
        <v/>
      </c>
      <c r="L42" s="404"/>
      <c r="M42" s="416" t="s">
        <v>1184</v>
      </c>
      <c r="N42" s="359" t="str">
        <f>IF('Age-Level'!$Q$111="A","/","")</f>
        <v/>
      </c>
      <c r="O42" s="359" t="str">
        <f>IF('Age-Level'!$Q$115="A","/","")</f>
        <v/>
      </c>
      <c r="P42" s="359" t="str">
        <f>IF('Age-Level'!$Q$119="A","/","")</f>
        <v/>
      </c>
      <c r="Q42" s="359" t="str">
        <f>IF('Age-Level'!$Q$124="A","/","")</f>
        <v/>
      </c>
      <c r="R42" s="359" t="str">
        <f>IF('Age-Level'!$Q$126="A","/","")</f>
        <v/>
      </c>
      <c r="S42" s="367" t="str">
        <f>IF(Summary!$AB$115="E","E","")</f>
        <v/>
      </c>
      <c r="T42" s="367" t="str">
        <f>IF(Summary!$AC$115="Y","R","")</f>
        <v/>
      </c>
      <c r="U42" s="716"/>
      <c r="W42" s="573" t="str">
        <f>'Fun Patches'!C43</f>
        <v>&lt;LIST PATCH HERE&gt;</v>
      </c>
      <c r="X42" s="365" t="str">
        <f>IF(Summary!$AB$170="E","E","")</f>
        <v/>
      </c>
      <c r="Y42" s="365" t="str">
        <f>IF(Summary!$AC$170="Y","R","")</f>
        <v/>
      </c>
      <c r="AA42" s="336"/>
      <c r="AB42" s="337"/>
      <c r="AC42" s="338"/>
    </row>
    <row r="43" spans="2:29" ht="12.95" customHeight="1">
      <c r="B43" s="404"/>
      <c r="C43" s="430" t="s">
        <v>1169</v>
      </c>
      <c r="D43" s="361" t="str">
        <f>IF(Badges!$Q$927="C","/","")</f>
        <v/>
      </c>
      <c r="E43" s="361" t="str">
        <f>IF(Badges!$Q$928="C","/","")</f>
        <v/>
      </c>
      <c r="F43" s="361" t="str">
        <f>IF(Badges!$Q$929="C","/","")</f>
        <v/>
      </c>
      <c r="G43" s="361" t="str">
        <f>IF(Badges!$Q$930="C","/","")</f>
        <v/>
      </c>
      <c r="H43" s="361" t="str">
        <f>IF(Badges!$Q$931="C","/","")</f>
        <v/>
      </c>
      <c r="I43" s="370" t="str">
        <f>IF(Summary!$AB$52="E","E","")</f>
        <v/>
      </c>
      <c r="J43" s="370" t="str">
        <f>IF(Summary!$AC$52="Y","R","")</f>
        <v/>
      </c>
      <c r="L43" s="404"/>
      <c r="M43" s="429" t="s">
        <v>1185</v>
      </c>
      <c r="N43" s="361" t="str">
        <f>IF('Age-Level'!$Q$129="A","/","")</f>
        <v/>
      </c>
      <c r="O43" s="361" t="str">
        <f>IF('Age-Level'!$Q$133="A","/","")</f>
        <v/>
      </c>
      <c r="P43" s="361" t="str">
        <f>IF('Age-Level'!$Q$137="A","/","")</f>
        <v/>
      </c>
      <c r="Q43" s="361" t="str">
        <f>IF('Age-Level'!$Q$142="A","/","")</f>
        <v/>
      </c>
      <c r="R43" s="361" t="str">
        <f>IF('Age-Level'!$Q$144="A","/","")</f>
        <v/>
      </c>
      <c r="S43" s="370" t="str">
        <f>IF(Summary!$AB$116="E","E","")</f>
        <v/>
      </c>
      <c r="T43" s="370" t="str">
        <f>IF(Summary!$AC$116="Y","R","")</f>
        <v/>
      </c>
      <c r="U43" s="716"/>
      <c r="W43" s="573" t="str">
        <f>'Fun Patches'!C44</f>
        <v>&lt;LIST PATCH HERE&gt;</v>
      </c>
      <c r="X43" s="365" t="str">
        <f>IF(Summary!$AB$171="E","E","")</f>
        <v/>
      </c>
      <c r="Y43" s="365" t="str">
        <f>IF(Summary!$AC$171="Y","R","")</f>
        <v/>
      </c>
      <c r="AA43" s="336"/>
      <c r="AB43" s="337"/>
      <c r="AC43" s="338"/>
    </row>
    <row r="44" spans="2:29" ht="12.95" customHeight="1">
      <c r="B44" s="404"/>
      <c r="C44" s="423" t="s">
        <v>1170</v>
      </c>
      <c r="D44" s="361" t="str">
        <f>IF(Badges!$Q$934="C","/","")</f>
        <v/>
      </c>
      <c r="E44" s="361" t="str">
        <f>IF(Badges!$Q$935="C","/","")</f>
        <v/>
      </c>
      <c r="F44" s="361" t="str">
        <f>IF(Badges!$Q$936="C","/","")</f>
        <v/>
      </c>
      <c r="G44" s="361" t="str">
        <f>IF(Badges!$Q$937="C","/","")</f>
        <v/>
      </c>
      <c r="H44" s="361" t="str">
        <f>IF(Badges!$Q$938="C","/","")</f>
        <v/>
      </c>
      <c r="I44" s="370" t="str">
        <f>IF(Summary!$AB$53="E","E","")</f>
        <v/>
      </c>
      <c r="J44" s="370" t="str">
        <f>IF(Summary!$AC$53="Y","R","")</f>
        <v/>
      </c>
      <c r="L44" s="404"/>
      <c r="M44" s="411" t="s">
        <v>1186</v>
      </c>
      <c r="N44" s="361" t="str">
        <f>IF('Age-Level'!$Q$147="A","/","")</f>
        <v/>
      </c>
      <c r="O44" s="361" t="str">
        <f>IF('Age-Level'!$Q$151="A","/","")</f>
        <v/>
      </c>
      <c r="P44" s="361" t="str">
        <f>IF('Age-Level'!$Q$155="A","/","")</f>
        <v/>
      </c>
      <c r="Q44" s="361" t="str">
        <f>IF('Age-Level'!$Q$160="A","/","")</f>
        <v/>
      </c>
      <c r="R44" s="361" t="str">
        <f>IF('Age-Level'!$Q$162="A","/","")</f>
        <v/>
      </c>
      <c r="S44" s="370" t="str">
        <f>IF(Summary!$AB$117="E","E","")</f>
        <v/>
      </c>
      <c r="T44" s="370" t="str">
        <f>IF(Summary!$AC$117="Y","R","")</f>
        <v/>
      </c>
      <c r="U44" s="716"/>
      <c r="W44" s="573" t="str">
        <f>'Fun Patches'!C45</f>
        <v>&lt;LIST PATCH HERE&gt;</v>
      </c>
      <c r="X44" s="365" t="str">
        <f>IF(Summary!$AB$172="E","E","")</f>
        <v/>
      </c>
      <c r="Y44" s="365" t="str">
        <f>IF(Summary!$AC$172="Y","R","")</f>
        <v/>
      </c>
      <c r="AA44" s="336"/>
      <c r="AB44" s="337"/>
      <c r="AC44" s="338"/>
    </row>
    <row r="45" spans="2:29" ht="12.95" customHeight="1" thickBot="1">
      <c r="B45" s="404"/>
      <c r="C45" s="431" t="s">
        <v>1171</v>
      </c>
      <c r="D45" s="361" t="str">
        <f>IF(Badges!$Q$941="C","/","")</f>
        <v/>
      </c>
      <c r="E45" s="361" t="str">
        <f>IF(Badges!$Q$942="C","/","")</f>
        <v/>
      </c>
      <c r="F45" s="361" t="str">
        <f>IF(Badges!$Q$943="C","/","")</f>
        <v/>
      </c>
      <c r="G45" s="361" t="str">
        <f>IF(Badges!$Q$944="C","/","")</f>
        <v/>
      </c>
      <c r="H45" s="361" t="str">
        <f>IF(Badges!$Q$945="C","/","")</f>
        <v/>
      </c>
      <c r="I45" s="370" t="str">
        <f>IF(Summary!$AB$54="E","E","")</f>
        <v/>
      </c>
      <c r="J45" s="370" t="str">
        <f>IF(Summary!$AC$54="Y","R","")</f>
        <v/>
      </c>
      <c r="L45" s="404"/>
      <c r="M45" s="416" t="s">
        <v>1187</v>
      </c>
      <c r="N45" s="359" t="str">
        <f>IF('Age-Level'!$Q$165="A","/","")</f>
        <v/>
      </c>
      <c r="O45" s="359" t="str">
        <f>IF('Age-Level'!$Q$169="A","/","")</f>
        <v/>
      </c>
      <c r="P45" s="359" t="str">
        <f>IF('Age-Level'!$Q$173="A","/","")</f>
        <v/>
      </c>
      <c r="Q45" s="359" t="str">
        <f>IF('Age-Level'!$Q$178="A","/","")</f>
        <v/>
      </c>
      <c r="R45" s="359" t="str">
        <f>IF('Age-Level'!$Q$180="A","/","")</f>
        <v/>
      </c>
      <c r="S45" s="367" t="str">
        <f>IF(Summary!$AB$118="E","E","")</f>
        <v/>
      </c>
      <c r="T45" s="367" t="str">
        <f>IF(Summary!$AC$118="Y","R","")</f>
        <v/>
      </c>
      <c r="U45" s="716"/>
      <c r="W45" s="573" t="str">
        <f>'Fun Patches'!C46</f>
        <v>&lt;LIST PATCH HERE&gt;</v>
      </c>
      <c r="X45" s="365" t="str">
        <f>IF(Summary!$AB$173="E","E","")</f>
        <v/>
      </c>
      <c r="Y45" s="365" t="str">
        <f>IF(Summary!$AC$173="Y","R","")</f>
        <v/>
      </c>
      <c r="AA45" s="336"/>
      <c r="AB45" s="337"/>
      <c r="AC45" s="338"/>
    </row>
    <row r="46" spans="2:29" ht="12.95" customHeight="1">
      <c r="L46" s="404"/>
      <c r="M46" s="392" t="s">
        <v>1188</v>
      </c>
      <c r="N46" s="401"/>
      <c r="O46" s="401"/>
      <c r="P46" s="361" t="str">
        <f>IF(Bridging!$Q$10="A","/","")</f>
        <v/>
      </c>
      <c r="Q46" s="361" t="str">
        <f>IF(Bridging!$Q$14="A","/","")</f>
        <v/>
      </c>
      <c r="R46" s="361" t="str">
        <f>IF(Bridging!$Q$16="A","/","")</f>
        <v/>
      </c>
      <c r="S46" s="370" t="str">
        <f>IF(Summary!$AB$130="E","E","")</f>
        <v/>
      </c>
      <c r="T46" s="370" t="str">
        <f>IF(Summary!$AC$130="Y","R","")</f>
        <v/>
      </c>
      <c r="U46" s="716"/>
      <c r="W46" s="573" t="str">
        <f>'Fun Patches'!C47</f>
        <v>&lt;LIST PATCH HERE&gt;</v>
      </c>
      <c r="X46" s="365" t="str">
        <f>IF(Summary!$AB$174="E","E","")</f>
        <v/>
      </c>
      <c r="Y46" s="365" t="str">
        <f>IF(Summary!$AC$174="Y","R","")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IF(Summary!$AB$175="E","E","")</f>
        <v/>
      </c>
      <c r="Y47" s="365" t="str">
        <f>IF(Summary!$AC$175="Y","R","")</f>
        <v/>
      </c>
      <c r="AA47" s="336"/>
      <c r="AB47" s="337"/>
      <c r="AC47" s="338"/>
    </row>
    <row r="48" spans="2:29" ht="12.95" customHeight="1" thickBot="1">
      <c r="B48" s="404"/>
      <c r="C48" s="428" t="s">
        <v>1172</v>
      </c>
      <c r="D48" s="361" t="str">
        <f>IF('Age-Level'!$Q6="C","/","")</f>
        <v/>
      </c>
      <c r="E48" s="361" t="str">
        <f>IF('Age-Level'!$Q6="C","/","")</f>
        <v/>
      </c>
      <c r="F48" s="361" t="str">
        <f>IF('Age-Level'!$Q6="C","/","")</f>
        <v/>
      </c>
      <c r="G48" s="361" t="str">
        <f>IF('Age-Level'!$Q6="C","/","")</f>
        <v/>
      </c>
      <c r="H48" s="361" t="str">
        <f>IF('Age-Level'!$Q6="C","/","")</f>
        <v/>
      </c>
      <c r="I48" s="370" t="str">
        <f>IF(Summary!$AB$101="E","E","")</f>
        <v/>
      </c>
      <c r="J48" s="370" t="str">
        <f>IF(Summary!$AC$101="Y","R","")</f>
        <v/>
      </c>
      <c r="L48" s="712"/>
      <c r="M48" s="712"/>
      <c r="N48" s="712"/>
      <c r="O48" s="712"/>
      <c r="P48" s="712"/>
      <c r="Q48" s="712"/>
      <c r="R48" s="712"/>
      <c r="S48" s="437"/>
      <c r="T48" s="437"/>
      <c r="U48" s="716"/>
      <c r="W48" s="573" t="str">
        <f>'Fun Patches'!C49</f>
        <v>&lt;LIST PATCH HERE&gt;</v>
      </c>
      <c r="X48" s="365" t="str">
        <f>IF(Summary!$AB$176="E","E","")</f>
        <v/>
      </c>
      <c r="Y48" s="365" t="str">
        <f>IF(Summary!$AC$176="Y","R","")</f>
        <v/>
      </c>
      <c r="AA48" s="336"/>
      <c r="AB48" s="337"/>
      <c r="AC48" s="338"/>
    </row>
    <row r="49" spans="2:29" ht="12.95" customHeight="1">
      <c r="B49" s="404"/>
      <c r="C49" s="411" t="s">
        <v>1173</v>
      </c>
      <c r="D49" s="361" t="str">
        <f>IF('Age-Level'!$Q13="C","/","")</f>
        <v/>
      </c>
      <c r="E49" s="361" t="str">
        <f>IF('Age-Level'!$Q13="C","/","")</f>
        <v/>
      </c>
      <c r="F49" s="361" t="str">
        <f>IF('Age-Level'!$Q13="C","/","")</f>
        <v/>
      </c>
      <c r="G49" s="361" t="str">
        <f>IF('Age-Level'!$Q13="C","/","")</f>
        <v/>
      </c>
      <c r="H49" s="361" t="str">
        <f>IF('Age-Level'!$Q13="C","/","")</f>
        <v/>
      </c>
      <c r="I49" s="370" t="str">
        <f>IF(Summary!$AB$102="E","E","")</f>
        <v/>
      </c>
      <c r="J49" s="370" t="str">
        <f>IF(Summary!$AC$102="Y","R","")</f>
        <v/>
      </c>
      <c r="L49" s="705" t="str">
        <f>'Council Own'!B6</f>
        <v>&lt;&lt;List Badge 1 Here&gt;&gt;</v>
      </c>
      <c r="M49" s="705"/>
      <c r="N49" s="705"/>
      <c r="O49" s="705"/>
      <c r="P49" s="705"/>
      <c r="Q49" s="705"/>
      <c r="R49" s="710"/>
      <c r="S49" s="363" t="str">
        <f>IF(Summary!$AB$85="E","E","")</f>
        <v/>
      </c>
      <c r="T49" s="363" t="str">
        <f>IF(Summary!$AC$85="Y","R","")</f>
        <v/>
      </c>
      <c r="U49" s="716"/>
      <c r="W49" s="573" t="str">
        <f>'Fun Patches'!C50</f>
        <v>&lt;LIST PATCH HERE&gt;</v>
      </c>
      <c r="X49" s="365" t="str">
        <f>IF(Summary!$AB$177="E","E","")</f>
        <v/>
      </c>
      <c r="Y49" s="365" t="str">
        <f>IF(Summary!$AC$177="Y","R","")</f>
        <v/>
      </c>
      <c r="AA49" s="336"/>
      <c r="AB49" s="337"/>
      <c r="AC49" s="338"/>
    </row>
    <row r="50" spans="2:29" ht="12.95" customHeight="1" thickBot="1">
      <c r="B50" s="404"/>
      <c r="C50" s="424" t="s">
        <v>1174</v>
      </c>
      <c r="D50" s="359" t="str">
        <f>IF('Age-Level'!$Q20="C","/","")</f>
        <v/>
      </c>
      <c r="E50" s="359" t="str">
        <f>IF('Age-Level'!$Q20="C","/","")</f>
        <v/>
      </c>
      <c r="F50" s="359" t="str">
        <f>IF('Age-Level'!$Q20="C","/","")</f>
        <v/>
      </c>
      <c r="G50" s="359" t="str">
        <f>IF('Age-Level'!$Q20="C","/","")</f>
        <v/>
      </c>
      <c r="H50" s="359" t="str">
        <f>IF('Age-Level'!$Q20="C","/","")</f>
        <v/>
      </c>
      <c r="I50" s="367" t="str">
        <f>IF(Summary!$AB$103="E","E","")</f>
        <v/>
      </c>
      <c r="J50" s="367" t="str">
        <f>IF(Summary!$AC$103="Y","R","")</f>
        <v/>
      </c>
      <c r="L50" s="705" t="str">
        <f>'Council Own'!B30</f>
        <v>&lt;&lt;List Badge 2 Here&gt;&gt;</v>
      </c>
      <c r="M50" s="705"/>
      <c r="N50" s="705"/>
      <c r="O50" s="705"/>
      <c r="P50" s="705"/>
      <c r="Q50" s="705"/>
      <c r="R50" s="710"/>
      <c r="S50" s="365" t="str">
        <f>IF(Summary!$AB$86="E","E","")</f>
        <v/>
      </c>
      <c r="T50" s="365" t="str">
        <f>IF(Summary!$AC$86="Y","R","")</f>
        <v/>
      </c>
      <c r="U50" s="716"/>
      <c r="W50" s="573" t="str">
        <f>'Fun Patches'!C51</f>
        <v>&lt;LIST PATCH HERE&gt;</v>
      </c>
      <c r="X50" s="365" t="str">
        <f>IF(Summary!$AB$178="E","E","")</f>
        <v/>
      </c>
      <c r="Y50" s="365" t="str">
        <f>IF(Summary!$AC$178="Y","R","")</f>
        <v/>
      </c>
      <c r="AA50" s="336"/>
      <c r="AB50" s="337"/>
      <c r="AC50" s="338"/>
    </row>
    <row r="51" spans="2:29" ht="12.95" customHeight="1">
      <c r="B51" s="404"/>
      <c r="C51" s="429" t="s">
        <v>1175</v>
      </c>
      <c r="D51" s="361" t="str">
        <f>IF('Age-Level'!$Q27="C","/","")</f>
        <v/>
      </c>
      <c r="E51" s="361" t="str">
        <f>IF('Age-Level'!$Q27="C","/","")</f>
        <v/>
      </c>
      <c r="F51" s="361" t="str">
        <f>IF('Age-Level'!$Q27="C","/","")</f>
        <v/>
      </c>
      <c r="G51" s="361" t="str">
        <f>IF('Age-Level'!$Q27="C","/","")</f>
        <v/>
      </c>
      <c r="H51" s="361" t="str">
        <f>IF('Age-Level'!$Q27="C","/","")</f>
        <v/>
      </c>
      <c r="I51" s="370" t="str">
        <f>IF(Summary!$AB$104="E","E","")</f>
        <v/>
      </c>
      <c r="J51" s="370" t="str">
        <f>IF(Summary!$AC$104="Y","R","")</f>
        <v/>
      </c>
      <c r="L51" s="705" t="str">
        <f>'Council Own'!B54</f>
        <v>&lt;&lt;List Badge 3 Here&gt;&gt;</v>
      </c>
      <c r="M51" s="705"/>
      <c r="N51" s="705"/>
      <c r="O51" s="705"/>
      <c r="P51" s="705"/>
      <c r="Q51" s="705"/>
      <c r="R51" s="710"/>
      <c r="S51" s="365" t="str">
        <f>IF(Summary!$AB$87="E","E","")</f>
        <v/>
      </c>
      <c r="T51" s="365" t="str">
        <f>IF(Summary!$AC$87="Y","R","")</f>
        <v/>
      </c>
      <c r="U51" s="716"/>
      <c r="W51" s="573" t="str">
        <f>'Fun Patches'!C52</f>
        <v>&lt;LIST PATCH HERE&gt;</v>
      </c>
      <c r="X51" s="365" t="str">
        <f>IF(Summary!$AB$179="E","E","")</f>
        <v/>
      </c>
      <c r="Y51" s="365" t="str">
        <f>IF(Summary!$AC$179="Y","R","")</f>
        <v/>
      </c>
      <c r="AA51" s="336"/>
      <c r="AB51" s="337"/>
      <c r="AC51" s="338"/>
    </row>
    <row r="52" spans="2:29" ht="12.95" customHeight="1">
      <c r="B52" s="404"/>
      <c r="C52" s="411" t="s">
        <v>1176</v>
      </c>
      <c r="D52" s="361" t="str">
        <f>IF('Age-Level'!$Q34="C","/","")</f>
        <v/>
      </c>
      <c r="E52" s="361" t="str">
        <f>IF('Age-Level'!$Q34="C","/","")</f>
        <v/>
      </c>
      <c r="F52" s="361" t="str">
        <f>IF('Age-Level'!$Q34="C","/","")</f>
        <v/>
      </c>
      <c r="G52" s="361" t="str">
        <f>IF('Age-Level'!$Q34="C","/","")</f>
        <v/>
      </c>
      <c r="H52" s="361" t="str">
        <f>IF('Age-Level'!$Q34="C","/","")</f>
        <v/>
      </c>
      <c r="I52" s="370" t="str">
        <f>IF(Summary!$AB$105="E","E","")</f>
        <v/>
      </c>
      <c r="J52" s="370" t="str">
        <f>IF(Summary!$AC$105="Y","R","")</f>
        <v/>
      </c>
      <c r="L52" s="705" t="str">
        <f>'Council Own'!B78</f>
        <v>&lt;&lt;List Badge 4 Here&gt;&gt;</v>
      </c>
      <c r="M52" s="705"/>
      <c r="N52" s="705"/>
      <c r="O52" s="705"/>
      <c r="P52" s="705"/>
      <c r="Q52" s="705"/>
      <c r="R52" s="710"/>
      <c r="S52" s="365" t="str">
        <f>IF(Summary!$AB$88="E","E","")</f>
        <v/>
      </c>
      <c r="T52" s="365" t="str">
        <f>IF(Summary!$AC$88="Y","R","")</f>
        <v/>
      </c>
      <c r="U52" s="716"/>
      <c r="W52" s="573" t="str">
        <f>'Fun Patches'!C53</f>
        <v>&lt;LIST PATCH HERE&gt;</v>
      </c>
      <c r="X52" s="365" t="str">
        <f>IF(Summary!$AB$180="E","E","")</f>
        <v/>
      </c>
      <c r="Y52" s="365" t="str">
        <f>IF(Summary!$AC$180="Y","R","")</f>
        <v/>
      </c>
      <c r="AA52" s="336"/>
      <c r="AB52" s="337"/>
      <c r="AC52" s="338"/>
    </row>
    <row r="53" spans="2:29" ht="12.95" customHeight="1" thickBot="1">
      <c r="B53" s="404"/>
      <c r="C53" s="416" t="s">
        <v>1177</v>
      </c>
      <c r="D53" s="359" t="str">
        <f>IF('Age-Level'!$Q41="C","/","")</f>
        <v/>
      </c>
      <c r="E53" s="359" t="str">
        <f>IF('Age-Level'!$Q41="C","/","")</f>
        <v/>
      </c>
      <c r="F53" s="359" t="str">
        <f>IF('Age-Level'!$Q41="C","/","")</f>
        <v/>
      </c>
      <c r="G53" s="359" t="str">
        <f>IF('Age-Level'!$Q41="C","/","")</f>
        <v/>
      </c>
      <c r="H53" s="359" t="str">
        <f>IF('Age-Level'!$Q41="C","/","")</f>
        <v/>
      </c>
      <c r="I53" s="367" t="str">
        <f>IF(Summary!$AB$106="E","E","")</f>
        <v/>
      </c>
      <c r="J53" s="367" t="str">
        <f>IF(Summary!$AC$106="Y","R","")</f>
        <v/>
      </c>
      <c r="L53" s="707" t="str">
        <f>'Council Own'!B102</f>
        <v>&lt;&lt;List Badge 5 Here&gt;&gt;</v>
      </c>
      <c r="M53" s="707"/>
      <c r="N53" s="707"/>
      <c r="O53" s="707"/>
      <c r="P53" s="707"/>
      <c r="Q53" s="707"/>
      <c r="R53" s="713"/>
      <c r="S53" s="372" t="str">
        <f>IF(Summary!$AB$89="E","E","")</f>
        <v/>
      </c>
      <c r="T53" s="372" t="str">
        <f>IF(Summary!$AC$89="Y","R","")</f>
        <v/>
      </c>
      <c r="U53" s="716"/>
      <c r="W53" s="573" t="str">
        <f>'Fun Patches'!C54</f>
        <v>&lt;LIST PATCH HERE&gt;</v>
      </c>
      <c r="X53" s="372" t="str">
        <f>IF(Summary!$AB$181="E","E","")</f>
        <v/>
      </c>
      <c r="Y53" s="372" t="str">
        <f>IF(Summary!$AC$181="Y","R","")</f>
        <v/>
      </c>
      <c r="AA53" s="336"/>
      <c r="AB53" s="337"/>
      <c r="AC53" s="338"/>
    </row>
    <row r="54" spans="2:29" ht="12.95" customHeight="1">
      <c r="B54" s="404"/>
      <c r="C54" s="429" t="s">
        <v>1050</v>
      </c>
      <c r="D54" s="368" t="str">
        <f>IF('Age-Level'!$Q48="C","/","")</f>
        <v/>
      </c>
      <c r="E54" s="368" t="str">
        <f>IF('Age-Level'!$Q48="C","/","")</f>
        <v/>
      </c>
      <c r="F54" s="368" t="str">
        <f>IF('Age-Level'!$Q48="C","/","")</f>
        <v/>
      </c>
      <c r="G54" s="368" t="str">
        <f>IF('Age-Level'!$Q48="C","/","")</f>
        <v/>
      </c>
      <c r="H54" s="368" t="str">
        <f>IF('Age-Level'!$Q48="C","/","")</f>
        <v/>
      </c>
      <c r="I54" s="370" t="str">
        <f>IF(Summary!$AB$107="E","E","")</f>
        <v/>
      </c>
      <c r="J54" s="370" t="str">
        <f>IF(Summary!$AC$107="Y","R","")</f>
        <v/>
      </c>
      <c r="L54" s="707" t="str">
        <f>'Council Own'!B126</f>
        <v>&lt;&lt;List Badge 6 Here&gt;&gt;</v>
      </c>
      <c r="M54" s="707"/>
      <c r="N54" s="707"/>
      <c r="O54" s="707"/>
      <c r="P54" s="707"/>
      <c r="Q54" s="707"/>
      <c r="R54" s="713"/>
      <c r="S54" s="372" t="str">
        <f>IF(Summary!$AB$90="E","E","")</f>
        <v/>
      </c>
      <c r="T54" s="372" t="str">
        <f>IF(Summary!$AC$90="Y","R","")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IF(Summary!$AB$108="E","E","")</f>
        <v/>
      </c>
      <c r="J55" s="367" t="str">
        <f>IF(Summary!$AC$108="Y","R","")</f>
        <v/>
      </c>
      <c r="L55" s="707" t="str">
        <f>'Council Own'!B150</f>
        <v>&lt;&lt;List Badge 7 Here&gt;&gt;</v>
      </c>
      <c r="M55" s="707"/>
      <c r="N55" s="707"/>
      <c r="O55" s="707"/>
      <c r="P55" s="707"/>
      <c r="Q55" s="707"/>
      <c r="R55" s="713"/>
      <c r="S55" s="372" t="str">
        <f>IF(Summary!$AB$91="E","E","")</f>
        <v/>
      </c>
      <c r="T55" s="372" t="str">
        <f>IF(Summary!$AC$91="Y","R","")</f>
        <v/>
      </c>
      <c r="U55" s="716"/>
      <c r="W55" s="572"/>
      <c r="X55" s="437"/>
      <c r="Y55" s="437"/>
      <c r="AA55" s="336"/>
      <c r="AB55" s="337"/>
      <c r="AC55" s="338"/>
    </row>
    <row r="56" spans="2:29" ht="12.95" customHeight="1">
      <c r="B56" s="404"/>
      <c r="C56" s="428" t="s">
        <v>1179</v>
      </c>
      <c r="D56" s="408"/>
      <c r="E56" s="408"/>
      <c r="F56" s="408"/>
      <c r="G56" s="408"/>
      <c r="H56" s="433"/>
      <c r="I56" s="370" t="str">
        <f>IF(Summary!$AB$109="E","E","")</f>
        <v/>
      </c>
      <c r="J56" s="370" t="str">
        <f>IF(Summary!$AC$109="Y","R","")</f>
        <v/>
      </c>
      <c r="L56" s="707" t="str">
        <f>'Council Own'!B174</f>
        <v>&lt;&lt;List Badge 8 Here&gt;&gt;</v>
      </c>
      <c r="M56" s="707"/>
      <c r="N56" s="707"/>
      <c r="O56" s="707"/>
      <c r="P56" s="707"/>
      <c r="Q56" s="707"/>
      <c r="R56" s="713"/>
      <c r="S56" s="372" t="str">
        <f>IF(Summary!$AB$92="E","E","")</f>
        <v/>
      </c>
      <c r="T56" s="372" t="str">
        <f>IF(Summary!$AC$92="Y","R","")</f>
        <v/>
      </c>
      <c r="U56" s="716"/>
      <c r="W56" s="336"/>
      <c r="X56" s="337"/>
      <c r="Y56" s="338"/>
      <c r="AA56" s="336"/>
      <c r="AB56" s="337"/>
      <c r="AC56" s="338"/>
    </row>
    <row r="57" spans="2:29" ht="12.95" customHeight="1">
      <c r="B57" s="404"/>
      <c r="C57" s="411" t="s">
        <v>1180</v>
      </c>
      <c r="D57" s="412"/>
      <c r="E57" s="412"/>
      <c r="F57" s="412"/>
      <c r="G57" s="412"/>
      <c r="H57" s="413"/>
      <c r="I57" s="370" t="str">
        <f>IF(Summary!$AB$110="E","E","")</f>
        <v/>
      </c>
      <c r="J57" s="370" t="str">
        <f>IF(Summary!$AC$110="Y","R","")</f>
        <v/>
      </c>
      <c r="L57" s="707" t="str">
        <f>'Council Own'!B198</f>
        <v>&lt;&lt;List Badge 9 Here&gt;&gt;</v>
      </c>
      <c r="M57" s="707"/>
      <c r="N57" s="707"/>
      <c r="O57" s="707"/>
      <c r="P57" s="707"/>
      <c r="Q57" s="707"/>
      <c r="R57" s="713"/>
      <c r="S57" s="372" t="str">
        <f>IF(Summary!$AB$93="E","E","")</f>
        <v/>
      </c>
      <c r="T57" s="372" t="str">
        <f>IF(Summary!$AC$93="Y","R","")</f>
        <v/>
      </c>
      <c r="U57" s="716"/>
      <c r="W57" s="336"/>
      <c r="X57" s="337"/>
      <c r="Y57" s="338"/>
      <c r="AA57" s="336"/>
      <c r="AB57" s="337"/>
      <c r="AC57" s="338"/>
    </row>
    <row r="58" spans="2:29" ht="12.95" customHeight="1" thickBot="1">
      <c r="B58" s="404"/>
      <c r="C58" s="434" t="s">
        <v>1062</v>
      </c>
      <c r="D58" s="417"/>
      <c r="E58" s="417"/>
      <c r="F58" s="417"/>
      <c r="G58" s="417"/>
      <c r="H58" s="418"/>
      <c r="I58" s="367" t="str">
        <f>IF(Summary!$AB$111="E","E","")</f>
        <v/>
      </c>
      <c r="J58" s="367" t="str">
        <f>IF(Summary!$AC$111="Y","R","")</f>
        <v/>
      </c>
      <c r="L58" s="707" t="str">
        <f>'Council Own'!B222</f>
        <v>&lt;&lt;List Badge 10 Here&gt;&gt;</v>
      </c>
      <c r="M58" s="707"/>
      <c r="N58" s="707"/>
      <c r="O58" s="707"/>
      <c r="P58" s="707"/>
      <c r="Q58" s="707"/>
      <c r="R58" s="713"/>
      <c r="S58" s="372" t="str">
        <f>IF(Summary!$AB$94="E","E","")</f>
        <v/>
      </c>
      <c r="T58" s="372" t="str">
        <f>IF(Summary!$AC$94="Y","R","")</f>
        <v/>
      </c>
      <c r="U58" s="716"/>
      <c r="W58" s="336"/>
      <c r="X58" s="337"/>
      <c r="Y58" s="338"/>
      <c r="AA58" s="336"/>
      <c r="AB58" s="337"/>
      <c r="AC58" s="338"/>
    </row>
    <row r="59" spans="2:29" ht="12.95" customHeight="1">
      <c r="B59" s="404"/>
      <c r="C59" s="428" t="s">
        <v>1181</v>
      </c>
      <c r="D59" s="408"/>
      <c r="E59" s="408"/>
      <c r="F59" s="408"/>
      <c r="G59" s="408"/>
      <c r="H59" s="433"/>
      <c r="I59" s="370" t="str">
        <f>IF(Summary!$AB$112="E","E","")</f>
        <v/>
      </c>
      <c r="J59" s="370" t="str">
        <f>IF(Summary!$AC$112="Y","R","")</f>
        <v/>
      </c>
      <c r="L59" s="709" t="str">
        <f>'Council Own'!B246</f>
        <v>&lt;&lt;List Badge 11 Here&gt;&gt;</v>
      </c>
      <c r="M59" s="709"/>
      <c r="N59" s="709"/>
      <c r="O59" s="709"/>
      <c r="P59" s="709"/>
      <c r="Q59" s="709"/>
      <c r="R59" s="714"/>
      <c r="S59" s="372" t="str">
        <f>IF(Summary!$AB$95="E","E","")</f>
        <v/>
      </c>
      <c r="T59" s="372" t="str">
        <f>IF(Summary!$AC$95="Y","R","")</f>
        <v/>
      </c>
      <c r="U59" s="716"/>
      <c r="W59" s="336"/>
      <c r="X59" s="337"/>
      <c r="Y59" s="338"/>
      <c r="AA59" s="336"/>
      <c r="AB59" s="337"/>
      <c r="AC59" s="338"/>
    </row>
    <row r="60" spans="2:29" ht="12.95" customHeight="1">
      <c r="B60" s="404"/>
      <c r="C60" s="424" t="s">
        <v>1147</v>
      </c>
      <c r="D60" s="425"/>
      <c r="E60" s="425"/>
      <c r="F60" s="425"/>
      <c r="G60" s="425"/>
      <c r="H60" s="426"/>
      <c r="I60" s="370" t="str">
        <f>IF(Summary!$AB$129="E","E","")</f>
        <v/>
      </c>
      <c r="J60" s="370" t="str">
        <f>IF(Summary!$AC$129="Y","R","")</f>
        <v/>
      </c>
      <c r="L60" s="707" t="str">
        <f>'Council Own'!B270</f>
        <v>&lt;&lt;List Badge 12 Here&gt;&gt;</v>
      </c>
      <c r="M60" s="707"/>
      <c r="N60" s="707"/>
      <c r="O60" s="707"/>
      <c r="P60" s="707"/>
      <c r="Q60" s="707"/>
      <c r="R60" s="713"/>
      <c r="S60" s="372" t="str">
        <f>IF(Summary!$AB$96="E","E","")</f>
        <v/>
      </c>
      <c r="T60" s="372" t="str">
        <f>IF(Summary!$AC$96="Y","R","")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IF(Summary!$AB$97="E","E","")</f>
        <v/>
      </c>
      <c r="T61" s="372" t="str">
        <f>IF(Summary!$AC$97="Y","R","")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IF(Summary!$AB$98="E","E","")</f>
        <v/>
      </c>
      <c r="T62" s="372" t="str">
        <f>IF(Summary!$AC$98="Y","R","")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IF(Summary!$AB$119="E","E","")</f>
        <v/>
      </c>
      <c r="J63" s="363" t="str">
        <f>IF(Summary!$AC$119="Y","R","")</f>
        <v/>
      </c>
      <c r="L63" s="707" t="str">
        <f>'Council Own'!B342</f>
        <v>&lt;&lt;List Badge 15 Here&gt;&gt;</v>
      </c>
      <c r="M63" s="707"/>
      <c r="N63" s="707"/>
      <c r="O63" s="707"/>
      <c r="P63" s="707"/>
      <c r="Q63" s="707"/>
      <c r="R63" s="713"/>
      <c r="S63" s="372" t="str">
        <f>IF(Summary!$AB$99="E","E","")</f>
        <v/>
      </c>
      <c r="T63" s="372" t="str">
        <f>IF(Summary!$AC$99="Y","R","")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IF(Summary!$AB$122="E","E","")</f>
        <v/>
      </c>
      <c r="J64" s="365" t="str">
        <f>IF(Summary!$AC$122="Y","R","")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IF(Summary!$AB$123="E","E","")</f>
        <v/>
      </c>
      <c r="J65" s="365" t="str">
        <f>IF(Summary!$AC$123="Y","R","")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IF(Summary!$AB$124="E","E","")</f>
        <v/>
      </c>
      <c r="J66" s="365" t="str">
        <f>IF(Summary!$AC$124="Y","R","")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IF(Summary!$AB$125="E","E","")</f>
        <v/>
      </c>
      <c r="J67" s="365" t="str">
        <f>IF(Summary!$AC$125="Y","R","")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IF(Summary!$AB$126="E","E","")</f>
        <v/>
      </c>
      <c r="J68" s="365" t="str">
        <f>IF(Summary!$AC$126="Y","R","")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IF(Summary!$AB$127="E","E","")</f>
        <v/>
      </c>
      <c r="J69" s="365" t="str">
        <f>IF(Summary!$AC$127="Y","R","")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IF(Summary!$AB$128="E","E","")</f>
        <v/>
      </c>
      <c r="J70" s="365" t="str">
        <f>IF(Summary!$AC$128="Y","R","")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IF(Summary!$AB$104="E","E","")</f>
        <v/>
      </c>
      <c r="J71" s="365" t="str">
        <f>IF(Summary!$AC$104="Y","R","")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IF(Summary!$AB$105="E","E","")</f>
        <v/>
      </c>
      <c r="J72" s="365" t="str">
        <f>IF(Summary!$AC$105="Y","R","")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NtI2lxSYeET/xVpkzU9sI3o+AExm6J/PEkJKgUdheuPWpgCVJ00qNIbyTwdIV0U6pFYNwIZxcE/r7L15jWpPRQ==" saltValue="UGkcR2w80s5A6RmvMDHc2w=="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03" priority="13">
      <formula>LEFT($U$1,8)&lt;&gt;"Cadette_"</formula>
    </cfRule>
  </conditionalFormatting>
  <conditionalFormatting sqref="C1">
    <cfRule type="expression" dxfId="202" priority="11">
      <formula>LEFT($U$1,8)&lt;&gt;"Cadette_"</formula>
    </cfRule>
  </conditionalFormatting>
  <conditionalFormatting sqref="L47:L48 W54:W75 AA4:AA75">
    <cfRule type="duplicateValues" dxfId="201" priority="14"/>
  </conditionalFormatting>
  <conditionalFormatting sqref="B64:B72">
    <cfRule type="duplicateValues" dxfId="200" priority="10"/>
  </conditionalFormatting>
  <conditionalFormatting sqref="L49">
    <cfRule type="duplicateValues" dxfId="199" priority="9"/>
  </conditionalFormatting>
  <conditionalFormatting sqref="L50">
    <cfRule type="duplicateValues" dxfId="198" priority="8"/>
  </conditionalFormatting>
  <conditionalFormatting sqref="L51">
    <cfRule type="duplicateValues" dxfId="197" priority="7"/>
  </conditionalFormatting>
  <conditionalFormatting sqref="L52">
    <cfRule type="duplicateValues" dxfId="196" priority="6"/>
  </conditionalFormatting>
  <conditionalFormatting sqref="L65">
    <cfRule type="duplicateValues" dxfId="195" priority="5"/>
  </conditionalFormatting>
  <conditionalFormatting sqref="L66:L75">
    <cfRule type="duplicateValues" dxfId="194" priority="4"/>
  </conditionalFormatting>
  <conditionalFormatting sqref="M1:T1">
    <cfRule type="expression" dxfId="193" priority="2">
      <formula>LEFT($U$1,8)&lt;&gt;"Cadette_"</formula>
    </cfRule>
  </conditionalFormatting>
  <conditionalFormatting sqref="T1:W1">
    <cfRule type="expression" dxfId="192"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92D050"/>
    <pageSetUpPr fitToPage="1"/>
  </sheetPr>
  <dimension ref="A1:AN25"/>
  <sheetViews>
    <sheetView showGridLines="0" zoomScaleNormal="100" workbookViewId="0">
      <selection activeCell="D6" sqref="D6"/>
    </sheetView>
  </sheetViews>
  <sheetFormatPr defaultColWidth="8.85546875" defaultRowHeight="12.75"/>
  <cols>
    <col min="1" max="1" width="2.42578125" customWidth="1"/>
    <col min="2" max="3" width="17.7109375" customWidth="1"/>
    <col min="4" max="40" width="3.28515625" customWidth="1"/>
  </cols>
  <sheetData>
    <row r="1" spans="1:40" ht="12.75" customHeight="1">
      <c r="A1" s="192"/>
      <c r="B1" s="478" t="s">
        <v>103</v>
      </c>
      <c r="C1" s="479">
        <f>Instructions!E4</f>
        <v>0</v>
      </c>
      <c r="D1" s="614" t="str">
        <f ca="1">Cadette_1!$U$1</f>
        <v>Cadette_1</v>
      </c>
      <c r="E1" s="614" t="str">
        <f ca="1">Cadette_2!$U$1</f>
        <v>Cadette_2</v>
      </c>
      <c r="F1" s="614" t="str">
        <f ca="1">Cadette_3!$U$1</f>
        <v>Cadette_3</v>
      </c>
      <c r="G1" s="614" t="str">
        <f ca="1">Cadette_4!$U$1</f>
        <v>Cadette_4</v>
      </c>
      <c r="H1" s="614" t="str">
        <f ca="1">Cadette_5!$U$1</f>
        <v>Cadette_5</v>
      </c>
      <c r="I1" s="614" t="str">
        <f ca="1">Cadette_6!$U$1</f>
        <v>Cadette_6</v>
      </c>
      <c r="J1" s="614" t="str">
        <f ca="1">Cadette_7!$U$1</f>
        <v>Cadette_7</v>
      </c>
      <c r="K1" s="614" t="str">
        <f ca="1">Cadette_8!$U$1</f>
        <v>Cadette_8</v>
      </c>
      <c r="L1" s="614" t="str">
        <f ca="1">Cadette_9!$U$1</f>
        <v>Cadette_9</v>
      </c>
      <c r="M1" s="614" t="str">
        <f ca="1">Cadette_10!$U$1</f>
        <v>Cadette_10</v>
      </c>
      <c r="N1" s="614" t="str">
        <f ca="1">Cadette_11!$U$1</f>
        <v>Cadette_11</v>
      </c>
      <c r="O1" s="614" t="str">
        <f ca="1">Cadette_12!$U$1</f>
        <v>Cadette_12</v>
      </c>
      <c r="P1" s="614" t="str">
        <f ca="1">Cadette_13!$U$1</f>
        <v>Cadette_13</v>
      </c>
      <c r="Q1" s="614" t="str">
        <f ca="1">Cadette_14!$U$1</f>
        <v>Cadette_14</v>
      </c>
      <c r="R1" s="614" t="str">
        <f ca="1">Cadette_15!$U$1</f>
        <v>Cadette_15</v>
      </c>
      <c r="S1" s="614" t="str">
        <f ca="1">Cadette_16!$U$1</f>
        <v>Cadette_16</v>
      </c>
      <c r="T1" s="614" t="str">
        <f ca="1">Cadette_17!$U$1</f>
        <v>Cadette_17</v>
      </c>
      <c r="U1" s="614" t="str">
        <f ca="1">Cadette_18!$U$1</f>
        <v>Cadette_18</v>
      </c>
      <c r="V1" s="614" t="str">
        <f ca="1">Cadette_19!$U$1</f>
        <v>Cadette_19</v>
      </c>
      <c r="W1" s="614" t="str">
        <f ca="1">Cadette_20!$U$1</f>
        <v>Cadette_20</v>
      </c>
      <c r="X1" s="614" t="str">
        <f ca="1">Cadette_21!$U$1</f>
        <v>Cadette_21</v>
      </c>
      <c r="Y1" s="614" t="str">
        <f ca="1">Cadette_22!$U$1</f>
        <v>Cadette_22</v>
      </c>
      <c r="Z1" s="614" t="str">
        <f ca="1">Cadette_23!$U$1</f>
        <v>Cadette_23</v>
      </c>
      <c r="AA1" s="614" t="str">
        <f ca="1">Cadette_24!$U$1</f>
        <v>Cadette_24</v>
      </c>
      <c r="AB1" s="614" t="str">
        <f ca="1">Cadette_25!$U$1</f>
        <v>Cadette_25</v>
      </c>
      <c r="AC1" s="614" t="str">
        <f ca="1">Cadette_26!$U$1</f>
        <v>Cadette_26</v>
      </c>
      <c r="AD1" s="614" t="str">
        <f ca="1">Cadette_27!$U$1</f>
        <v>Cadette_27</v>
      </c>
      <c r="AE1" s="614" t="str">
        <f ca="1">Cadette_28!$U$1</f>
        <v>Cadette_28</v>
      </c>
      <c r="AF1" s="614" t="str">
        <f ca="1">Cadette_29!$U$1</f>
        <v>Cadette_29</v>
      </c>
      <c r="AG1" s="614" t="str">
        <f ca="1">Cadette_30!$U$1</f>
        <v>Cadette_30</v>
      </c>
      <c r="AH1" s="622" t="s">
        <v>104</v>
      </c>
      <c r="AI1" s="622" t="s">
        <v>105</v>
      </c>
      <c r="AJ1" s="622" t="s">
        <v>106</v>
      </c>
      <c r="AK1" s="622" t="s">
        <v>107</v>
      </c>
      <c r="AL1" s="622" t="s">
        <v>108</v>
      </c>
      <c r="AM1" s="622" t="s">
        <v>109</v>
      </c>
      <c r="AN1" s="619" t="s">
        <v>110</v>
      </c>
    </row>
    <row r="2" spans="1:40" ht="15">
      <c r="A2" s="2"/>
      <c r="B2" s="70" t="s">
        <v>111</v>
      </c>
      <c r="C2" s="90">
        <f>Instructions!E6</f>
        <v>0</v>
      </c>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23"/>
      <c r="AI2" s="623"/>
      <c r="AJ2" s="623"/>
      <c r="AK2" s="623"/>
      <c r="AL2" s="623"/>
      <c r="AM2" s="623"/>
      <c r="AN2" s="620"/>
    </row>
    <row r="3" spans="1:40">
      <c r="A3" s="625"/>
      <c r="B3" s="625"/>
      <c r="C3" s="626"/>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23"/>
      <c r="AI3" s="623"/>
      <c r="AJ3" s="623"/>
      <c r="AK3" s="623"/>
      <c r="AL3" s="623"/>
      <c r="AM3" s="623"/>
      <c r="AN3" s="620"/>
    </row>
    <row r="4" spans="1:40">
      <c r="A4" s="630" t="s">
        <v>112</v>
      </c>
      <c r="B4" s="630"/>
      <c r="C4" s="631"/>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24"/>
      <c r="AI4" s="624"/>
      <c r="AJ4" s="624"/>
      <c r="AK4" s="624"/>
      <c r="AL4" s="624"/>
      <c r="AM4" s="624"/>
      <c r="AN4" s="621"/>
    </row>
    <row r="5" spans="1:40" ht="20.25" customHeight="1">
      <c r="A5" s="296"/>
      <c r="B5" s="610"/>
      <c r="C5" s="610"/>
      <c r="D5" s="612"/>
      <c r="E5" s="612"/>
      <c r="F5" s="612"/>
      <c r="G5" s="612"/>
      <c r="H5" s="612"/>
      <c r="I5" s="612"/>
      <c r="J5" s="612"/>
      <c r="K5" s="612"/>
      <c r="L5" s="612"/>
      <c r="M5" s="612"/>
      <c r="N5" s="612"/>
      <c r="O5" s="612"/>
      <c r="P5" s="612"/>
      <c r="Q5" s="612"/>
      <c r="R5" s="612"/>
      <c r="S5" s="612"/>
      <c r="T5" s="613"/>
      <c r="U5" s="613"/>
      <c r="V5" s="613"/>
      <c r="W5" s="613"/>
      <c r="X5" s="613"/>
      <c r="Y5" s="613"/>
      <c r="Z5" s="613"/>
      <c r="AA5" s="613"/>
      <c r="AB5" s="613"/>
      <c r="AC5" s="613"/>
      <c r="AD5" s="613"/>
      <c r="AE5" s="613"/>
      <c r="AF5" s="613"/>
      <c r="AG5" s="613"/>
      <c r="AH5" s="613"/>
      <c r="AI5" s="613"/>
      <c r="AJ5" s="613"/>
      <c r="AK5" s="613"/>
      <c r="AL5" s="613"/>
      <c r="AM5" s="613"/>
      <c r="AN5" s="613"/>
    </row>
    <row r="6" spans="1:40">
      <c r="A6" s="1">
        <v>1</v>
      </c>
      <c r="B6" s="617" t="s">
        <v>113</v>
      </c>
      <c r="C6" s="617"/>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57"/>
      <c r="AI6" s="157"/>
      <c r="AJ6" s="157"/>
      <c r="AK6" s="157"/>
      <c r="AL6" s="157"/>
      <c r="AM6" s="157"/>
      <c r="AN6" s="157"/>
    </row>
    <row r="7" spans="1:40">
      <c r="A7" s="1">
        <v>2</v>
      </c>
      <c r="B7" s="617" t="s">
        <v>114</v>
      </c>
      <c r="C7" s="61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57"/>
      <c r="AI7" s="157"/>
      <c r="AJ7" s="157"/>
      <c r="AK7" s="157"/>
      <c r="AL7" s="157"/>
      <c r="AM7" s="157"/>
      <c r="AN7" s="157"/>
    </row>
    <row r="8" spans="1:40">
      <c r="A8" s="1">
        <v>3</v>
      </c>
      <c r="B8" s="617" t="s">
        <v>115</v>
      </c>
      <c r="C8" s="617"/>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38"/>
      <c r="AI8" s="39"/>
      <c r="AJ8" s="39"/>
      <c r="AK8" s="39"/>
      <c r="AL8" s="39"/>
      <c r="AM8" s="39"/>
      <c r="AN8" s="39"/>
    </row>
    <row r="9" spans="1:40">
      <c r="A9" s="1">
        <v>4</v>
      </c>
      <c r="B9" s="632" t="s">
        <v>116</v>
      </c>
      <c r="C9" s="633"/>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40"/>
      <c r="AI9" s="41"/>
      <c r="AJ9" s="41"/>
      <c r="AK9" s="41"/>
      <c r="AL9" s="41"/>
      <c r="AM9" s="41"/>
      <c r="AN9" s="41"/>
    </row>
    <row r="10" spans="1:40" ht="13.5" thickBot="1">
      <c r="A10" s="1">
        <v>5</v>
      </c>
      <c r="B10" s="632" t="s">
        <v>117</v>
      </c>
      <c r="C10" s="633"/>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57"/>
      <c r="AI10" s="157"/>
      <c r="AJ10" s="157"/>
      <c r="AK10" s="157"/>
      <c r="AL10" s="157"/>
      <c r="AM10" s="157"/>
      <c r="AN10" s="157"/>
    </row>
    <row r="11" spans="1:40" ht="13.5" thickBot="1">
      <c r="B11" s="627" t="s">
        <v>118</v>
      </c>
      <c r="C11" s="627"/>
      <c r="D11" s="10" t="str">
        <f>IF(AND(D6="A",D7="A",D8="A",D9="A",D10="A"),"C",IF(COUNTIF(D6:D10,"A")&gt;0,"P"," "))</f>
        <v xml:space="preserve"> </v>
      </c>
      <c r="E11" s="10" t="str">
        <f t="shared" ref="E11" si="0">IF(AND(E6="A",E7="A",E8="A",E9="A",E10="A"),"C",IF(COUNTIF(E6:E10,"A")&gt;0,"P"," "))</f>
        <v xml:space="preserve"> </v>
      </c>
      <c r="F11" s="10" t="str">
        <f t="shared" ref="F11:S11" si="1">IF(AND(F6="A",F7="A",F8="A",F9="A",F10="A"),"C",IF(COUNTIF(F6:F10,"A")&gt;0,"P"," "))</f>
        <v xml:space="preserve"> </v>
      </c>
      <c r="G11" s="10" t="str">
        <f t="shared" si="1"/>
        <v xml:space="preserve"> </v>
      </c>
      <c r="H11" s="10" t="str">
        <f t="shared" si="1"/>
        <v xml:space="preserve"> </v>
      </c>
      <c r="I11" s="10" t="str">
        <f t="shared" si="1"/>
        <v xml:space="preserve"> </v>
      </c>
      <c r="J11" s="10" t="str">
        <f t="shared" si="1"/>
        <v xml:space="preserve"> </v>
      </c>
      <c r="K11" s="10" t="str">
        <f t="shared" si="1"/>
        <v xml:space="preserve"> </v>
      </c>
      <c r="L11" s="10" t="str">
        <f t="shared" si="1"/>
        <v xml:space="preserve"> </v>
      </c>
      <c r="M11" s="10" t="str">
        <f t="shared" si="1"/>
        <v xml:space="preserve"> </v>
      </c>
      <c r="N11" s="10" t="str">
        <f t="shared" si="1"/>
        <v xml:space="preserve"> </v>
      </c>
      <c r="O11" s="10" t="str">
        <f t="shared" si="1"/>
        <v xml:space="preserve"> </v>
      </c>
      <c r="P11" s="10" t="str">
        <f t="shared" si="1"/>
        <v xml:space="preserve"> </v>
      </c>
      <c r="Q11" s="10" t="str">
        <f t="shared" si="1"/>
        <v xml:space="preserve"> </v>
      </c>
      <c r="R11" s="10" t="str">
        <f t="shared" si="1"/>
        <v xml:space="preserve"> </v>
      </c>
      <c r="S11" s="10" t="str">
        <f t="shared" si="1"/>
        <v xml:space="preserve"> </v>
      </c>
      <c r="T11" s="10" t="str">
        <f t="shared" ref="T11:AA11" si="2">IF(AND(T6="A",T7="A",T8="A",T9="A",T10="A"),"C",IF(COUNTIF(T6:T10,"A")&gt;0,"P"," "))</f>
        <v xml:space="preserve"> </v>
      </c>
      <c r="U11" s="10" t="str">
        <f t="shared" si="2"/>
        <v xml:space="preserve"> </v>
      </c>
      <c r="V11" s="10" t="str">
        <f t="shared" si="2"/>
        <v xml:space="preserve"> </v>
      </c>
      <c r="W11" s="10" t="str">
        <f t="shared" si="2"/>
        <v xml:space="preserve"> </v>
      </c>
      <c r="X11" s="10" t="str">
        <f t="shared" si="2"/>
        <v xml:space="preserve"> </v>
      </c>
      <c r="Y11" s="10" t="str">
        <f t="shared" si="2"/>
        <v xml:space="preserve"> </v>
      </c>
      <c r="Z11" s="10" t="str">
        <f t="shared" si="2"/>
        <v xml:space="preserve"> </v>
      </c>
      <c r="AA11" s="10" t="str">
        <f t="shared" si="2"/>
        <v xml:space="preserve"> </v>
      </c>
      <c r="AB11" s="10" t="str">
        <f t="shared" ref="AB11:AG11" si="3">IF(AND(AB6="A",AB7="A",AB8="A",AB9="A",AB10="A"),"C",IF(COUNTIF(AB6:AB10,"A")&gt;0,"P"," "))</f>
        <v xml:space="preserve"> </v>
      </c>
      <c r="AC11" s="10" t="str">
        <f t="shared" si="3"/>
        <v xml:space="preserve"> </v>
      </c>
      <c r="AD11" s="10" t="str">
        <f t="shared" si="3"/>
        <v xml:space="preserve"> </v>
      </c>
      <c r="AE11" s="10" t="str">
        <f t="shared" si="3"/>
        <v xml:space="preserve"> </v>
      </c>
      <c r="AF11" s="10" t="str">
        <f t="shared" si="3"/>
        <v xml:space="preserve"> </v>
      </c>
      <c r="AG11" s="10" t="str">
        <f t="shared" si="3"/>
        <v xml:space="preserve"> </v>
      </c>
      <c r="AH11" s="10" t="str">
        <f>IF(AND(AH6="A",AH7="A",AH10="A"),"C",IF(COUNTIF(AH6:AH10,"A")&gt;0,"P"," "))</f>
        <v xml:space="preserve"> </v>
      </c>
      <c r="AI11" s="10" t="str">
        <f t="shared" ref="AI11:AN11" si="4">IF(AND(AI6="A",AI7="A",AI10="A"),"C",IF(COUNTIF(AI6:AI10,"A")&gt;0,"P"," "))</f>
        <v xml:space="preserve"> </v>
      </c>
      <c r="AJ11" s="10" t="str">
        <f t="shared" si="4"/>
        <v xml:space="preserve"> </v>
      </c>
      <c r="AK11" s="10" t="str">
        <f t="shared" si="4"/>
        <v xml:space="preserve"> </v>
      </c>
      <c r="AL11" s="10" t="str">
        <f t="shared" si="4"/>
        <v xml:space="preserve"> </v>
      </c>
      <c r="AM11" s="10" t="str">
        <f t="shared" si="4"/>
        <v xml:space="preserve"> </v>
      </c>
      <c r="AN11" s="10" t="str">
        <f t="shared" si="4"/>
        <v xml:space="preserve"> </v>
      </c>
    </row>
    <row r="12" spans="1:40">
      <c r="A12" s="296"/>
      <c r="B12" s="610"/>
      <c r="C12" s="610"/>
      <c r="D12" s="611"/>
      <c r="E12" s="611"/>
      <c r="F12" s="611"/>
      <c r="G12" s="611"/>
      <c r="H12" s="611"/>
      <c r="I12" s="611"/>
      <c r="J12" s="611"/>
      <c r="K12" s="611"/>
      <c r="L12" s="611"/>
      <c r="M12" s="611"/>
      <c r="N12" s="611"/>
      <c r="O12" s="611"/>
      <c r="P12" s="611"/>
      <c r="Q12" s="611"/>
      <c r="R12" s="611"/>
      <c r="S12" s="611"/>
      <c r="T12" s="610"/>
      <c r="U12" s="610"/>
      <c r="V12" s="610"/>
      <c r="W12" s="610"/>
      <c r="X12" s="610"/>
      <c r="Y12" s="610"/>
      <c r="Z12" s="610"/>
      <c r="AA12" s="610"/>
      <c r="AB12" s="610"/>
      <c r="AC12" s="610"/>
      <c r="AD12" s="610"/>
      <c r="AE12" s="610"/>
      <c r="AF12" s="610"/>
      <c r="AG12" s="610"/>
      <c r="AH12" s="610"/>
      <c r="AI12" s="610"/>
      <c r="AJ12" s="610"/>
      <c r="AK12" s="610"/>
      <c r="AL12" s="610"/>
      <c r="AM12" s="610"/>
      <c r="AN12" s="610"/>
    </row>
    <row r="13" spans="1:40">
      <c r="A13" s="1">
        <v>1</v>
      </c>
      <c r="B13" s="618" t="str">
        <f>B6</f>
        <v>Registration Papers</v>
      </c>
      <c r="C13" s="618"/>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57"/>
      <c r="AI13" s="157"/>
      <c r="AJ13" s="157"/>
      <c r="AK13" s="157"/>
      <c r="AL13" s="157"/>
      <c r="AM13" s="157"/>
      <c r="AN13" s="157"/>
    </row>
    <row r="14" spans="1:40">
      <c r="A14" s="1">
        <v>2</v>
      </c>
      <c r="B14" s="618" t="str">
        <f>B7</f>
        <v>Girl Scout Council Dues</v>
      </c>
      <c r="C14" s="618"/>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57"/>
      <c r="AI14" s="157"/>
      <c r="AJ14" s="157"/>
      <c r="AK14" s="157"/>
      <c r="AL14" s="157"/>
      <c r="AM14" s="157"/>
      <c r="AN14" s="157"/>
    </row>
    <row r="15" spans="1:40">
      <c r="A15" s="1">
        <v>3</v>
      </c>
      <c r="B15" s="618" t="str">
        <f>B8</f>
        <v>Service Unit Dues</v>
      </c>
      <c r="C15" s="618"/>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38"/>
      <c r="AI15" s="39"/>
      <c r="AJ15" s="39"/>
      <c r="AK15" s="39"/>
      <c r="AL15" s="39"/>
      <c r="AM15" s="39"/>
      <c r="AN15" s="39"/>
    </row>
    <row r="16" spans="1:40" ht="12.75" customHeight="1">
      <c r="A16" s="1">
        <v>4</v>
      </c>
      <c r="B16" s="628" t="str">
        <f>B9</f>
        <v>Annual Fund</v>
      </c>
      <c r="C16" s="629"/>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40"/>
      <c r="AI16" s="41"/>
      <c r="AJ16" s="41"/>
      <c r="AK16" s="41"/>
      <c r="AL16" s="41"/>
      <c r="AM16" s="41"/>
      <c r="AN16" s="41"/>
    </row>
    <row r="17" spans="1:40" ht="13.5" thickBot="1">
      <c r="A17" s="1">
        <v>5</v>
      </c>
      <c r="B17" s="628" t="str">
        <f>B10</f>
        <v>Health History</v>
      </c>
      <c r="C17" s="629"/>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57"/>
      <c r="AI17" s="157"/>
      <c r="AJ17" s="157"/>
      <c r="AK17" s="157"/>
      <c r="AL17" s="157"/>
      <c r="AM17" s="157"/>
      <c r="AN17" s="157"/>
    </row>
    <row r="18" spans="1:40" ht="13.5" thickBot="1">
      <c r="B18" s="627" t="s">
        <v>118</v>
      </c>
      <c r="C18" s="627"/>
      <c r="D18" s="10" t="str">
        <f t="shared" ref="D18:AA18" si="5">IF(AND(D13="A",D14="A",D15="A",D16="A",D17="A"),"C",IF(COUNTIF(D13:D17,"A")&gt;0,"P"," "))</f>
        <v xml:space="preserve"> </v>
      </c>
      <c r="E18" s="10" t="str">
        <f t="shared" si="5"/>
        <v xml:space="preserve"> </v>
      </c>
      <c r="F18" s="10" t="str">
        <f t="shared" ref="F18:S18" si="6">IF(AND(F13="A",F14="A",F15="A",F16="A",F17="A"),"C",IF(COUNTIF(F13:F17,"A")&gt;0,"P"," "))</f>
        <v xml:space="preserve"> </v>
      </c>
      <c r="G18" s="10" t="str">
        <f t="shared" si="6"/>
        <v xml:space="preserve"> </v>
      </c>
      <c r="H18" s="10" t="str">
        <f t="shared" si="6"/>
        <v xml:space="preserve"> </v>
      </c>
      <c r="I18" s="10" t="str">
        <f t="shared" si="6"/>
        <v xml:space="preserve"> </v>
      </c>
      <c r="J18" s="10" t="str">
        <f t="shared" si="6"/>
        <v xml:space="preserve"> </v>
      </c>
      <c r="K18" s="10" t="str">
        <f t="shared" si="6"/>
        <v xml:space="preserve"> </v>
      </c>
      <c r="L18" s="10" t="str">
        <f t="shared" si="6"/>
        <v xml:space="preserve"> </v>
      </c>
      <c r="M18" s="10" t="str">
        <f t="shared" si="6"/>
        <v xml:space="preserve"> </v>
      </c>
      <c r="N18" s="10" t="str">
        <f t="shared" si="6"/>
        <v xml:space="preserve"> </v>
      </c>
      <c r="O18" s="10" t="str">
        <f t="shared" si="6"/>
        <v xml:space="preserve"> </v>
      </c>
      <c r="P18" s="10" t="str">
        <f t="shared" si="6"/>
        <v xml:space="preserve"> </v>
      </c>
      <c r="Q18" s="10" t="str">
        <f t="shared" si="6"/>
        <v xml:space="preserve"> </v>
      </c>
      <c r="R18" s="10" t="str">
        <f t="shared" si="6"/>
        <v xml:space="preserve"> </v>
      </c>
      <c r="S18" s="10" t="str">
        <f t="shared" si="6"/>
        <v xml:space="preserve"> </v>
      </c>
      <c r="T18" s="10" t="str">
        <f t="shared" si="5"/>
        <v xml:space="preserve"> </v>
      </c>
      <c r="U18" s="10" t="str">
        <f t="shared" si="5"/>
        <v xml:space="preserve"> </v>
      </c>
      <c r="V18" s="10" t="str">
        <f t="shared" si="5"/>
        <v xml:space="preserve"> </v>
      </c>
      <c r="W18" s="10" t="str">
        <f t="shared" si="5"/>
        <v xml:space="preserve"> </v>
      </c>
      <c r="X18" s="10" t="str">
        <f t="shared" si="5"/>
        <v xml:space="preserve"> </v>
      </c>
      <c r="Y18" s="10" t="str">
        <f t="shared" si="5"/>
        <v xml:space="preserve"> </v>
      </c>
      <c r="Z18" s="10" t="str">
        <f t="shared" si="5"/>
        <v xml:space="preserve"> </v>
      </c>
      <c r="AA18" s="10" t="str">
        <f t="shared" si="5"/>
        <v xml:space="preserve"> </v>
      </c>
      <c r="AB18" s="10" t="str">
        <f t="shared" ref="AB18:AG18" si="7">IF(AND(AB13="A",AB14="A",AB15="A",AB16="A",AB17="A"),"C",IF(COUNTIF(AB13:AB17,"A")&gt;0,"P"," "))</f>
        <v xml:space="preserve"> </v>
      </c>
      <c r="AC18" s="10" t="str">
        <f t="shared" si="7"/>
        <v xml:space="preserve"> </v>
      </c>
      <c r="AD18" s="10" t="str">
        <f t="shared" si="7"/>
        <v xml:space="preserve"> </v>
      </c>
      <c r="AE18" s="10" t="str">
        <f t="shared" si="7"/>
        <v xml:space="preserve"> </v>
      </c>
      <c r="AF18" s="10" t="str">
        <f t="shared" si="7"/>
        <v xml:space="preserve"> </v>
      </c>
      <c r="AG18" s="10" t="str">
        <f t="shared" si="7"/>
        <v xml:space="preserve"> </v>
      </c>
      <c r="AH18" s="10" t="str">
        <f t="shared" ref="AH18:AN18" si="8">IF(AND(AH13="A",AH14="A",AH17="A"),"C",IF(COUNTIF(AH13:AH17,"A")&gt;0,"P"," "))</f>
        <v xml:space="preserve"> </v>
      </c>
      <c r="AI18" s="10" t="str">
        <f t="shared" si="8"/>
        <v xml:space="preserve"> </v>
      </c>
      <c r="AJ18" s="10" t="str">
        <f t="shared" si="8"/>
        <v xml:space="preserve"> </v>
      </c>
      <c r="AK18" s="10" t="str">
        <f t="shared" si="8"/>
        <v xml:space="preserve"> </v>
      </c>
      <c r="AL18" s="10" t="str">
        <f t="shared" si="8"/>
        <v xml:space="preserve"> </v>
      </c>
      <c r="AM18" s="10" t="str">
        <f t="shared" si="8"/>
        <v xml:space="preserve"> </v>
      </c>
      <c r="AN18" s="10" t="str">
        <f t="shared" si="8"/>
        <v xml:space="preserve"> </v>
      </c>
    </row>
    <row r="20" spans="1:40">
      <c r="A20" s="1">
        <v>1</v>
      </c>
      <c r="B20" s="618" t="str">
        <f>B6</f>
        <v>Registration Papers</v>
      </c>
      <c r="C20" s="618"/>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57"/>
      <c r="AI20" s="157"/>
      <c r="AJ20" s="157"/>
      <c r="AK20" s="157"/>
      <c r="AL20" s="157"/>
      <c r="AM20" s="157"/>
      <c r="AN20" s="157"/>
    </row>
    <row r="21" spans="1:40">
      <c r="A21" s="1">
        <v>2</v>
      </c>
      <c r="B21" s="618" t="str">
        <f>B7</f>
        <v>Girl Scout Council Dues</v>
      </c>
      <c r="C21" s="618"/>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57"/>
      <c r="AI21" s="157"/>
      <c r="AJ21" s="157"/>
      <c r="AK21" s="157"/>
      <c r="AL21" s="157"/>
      <c r="AM21" s="157"/>
      <c r="AN21" s="157"/>
    </row>
    <row r="22" spans="1:40">
      <c r="A22" s="1">
        <v>3</v>
      </c>
      <c r="B22" s="618" t="str">
        <f>B8</f>
        <v>Service Unit Dues</v>
      </c>
      <c r="C22" s="618"/>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38"/>
      <c r="AI22" s="39"/>
      <c r="AJ22" s="39"/>
      <c r="AK22" s="39"/>
      <c r="AL22" s="39"/>
      <c r="AM22" s="39"/>
      <c r="AN22" s="39"/>
    </row>
    <row r="23" spans="1:40">
      <c r="A23" s="1">
        <v>4</v>
      </c>
      <c r="B23" s="628" t="str">
        <f>B9</f>
        <v>Annual Fund</v>
      </c>
      <c r="C23" s="629"/>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40"/>
      <c r="AI23" s="41"/>
      <c r="AJ23" s="41"/>
      <c r="AK23" s="41"/>
      <c r="AL23" s="41"/>
      <c r="AM23" s="41"/>
      <c r="AN23" s="41"/>
    </row>
    <row r="24" spans="1:40" ht="13.5" thickBot="1">
      <c r="A24" s="1">
        <v>5</v>
      </c>
      <c r="B24" s="628" t="str">
        <f>B10</f>
        <v>Health History</v>
      </c>
      <c r="C24" s="629"/>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57"/>
      <c r="AI24" s="157"/>
      <c r="AJ24" s="157"/>
      <c r="AK24" s="157"/>
      <c r="AL24" s="157"/>
      <c r="AM24" s="157"/>
      <c r="AN24" s="157"/>
    </row>
    <row r="25" spans="1:40" ht="13.5" thickBot="1">
      <c r="B25" s="627" t="s">
        <v>118</v>
      </c>
      <c r="C25" s="627"/>
      <c r="D25" s="10" t="str">
        <f t="shared" ref="D25:AG25" si="9">IF(AND(D20="A",D21="A",D22="A",D23="A",D24="A"),"C",IF(COUNTIF(D20:D24,"A")&gt;0,"P"," "))</f>
        <v xml:space="preserve"> </v>
      </c>
      <c r="E25" s="10" t="str">
        <f t="shared" si="9"/>
        <v xml:space="preserve"> </v>
      </c>
      <c r="F25" s="10" t="str">
        <f t="shared" ref="F25:S25" si="10">IF(AND(F20="A",F21="A",F22="A",F23="A",F24="A"),"C",IF(COUNTIF(F20:F24,"A")&gt;0,"P"," "))</f>
        <v xml:space="preserve"> </v>
      </c>
      <c r="G25" s="10" t="str">
        <f t="shared" si="10"/>
        <v xml:space="preserve"> </v>
      </c>
      <c r="H25" s="10" t="str">
        <f t="shared" si="10"/>
        <v xml:space="preserve"> </v>
      </c>
      <c r="I25" s="10" t="str">
        <f t="shared" si="10"/>
        <v xml:space="preserve"> </v>
      </c>
      <c r="J25" s="10" t="str">
        <f t="shared" si="10"/>
        <v xml:space="preserve"> </v>
      </c>
      <c r="K25" s="10" t="str">
        <f t="shared" si="10"/>
        <v xml:space="preserve"> </v>
      </c>
      <c r="L25" s="10" t="str">
        <f t="shared" si="10"/>
        <v xml:space="preserve"> </v>
      </c>
      <c r="M25" s="10" t="str">
        <f t="shared" si="10"/>
        <v xml:space="preserve"> </v>
      </c>
      <c r="N25" s="10" t="str">
        <f t="shared" si="10"/>
        <v xml:space="preserve"> </v>
      </c>
      <c r="O25" s="10" t="str">
        <f t="shared" si="10"/>
        <v xml:space="preserve"> </v>
      </c>
      <c r="P25" s="10" t="str">
        <f t="shared" si="10"/>
        <v xml:space="preserve"> </v>
      </c>
      <c r="Q25" s="10" t="str">
        <f t="shared" si="10"/>
        <v xml:space="preserve"> </v>
      </c>
      <c r="R25" s="10" t="str">
        <f t="shared" si="10"/>
        <v xml:space="preserve"> </v>
      </c>
      <c r="S25" s="10" t="str">
        <f t="shared" si="10"/>
        <v xml:space="preserve"> </v>
      </c>
      <c r="T25" s="10" t="str">
        <f t="shared" si="9"/>
        <v xml:space="preserve"> </v>
      </c>
      <c r="U25" s="10" t="str">
        <f t="shared" si="9"/>
        <v xml:space="preserve"> </v>
      </c>
      <c r="V25" s="10" t="str">
        <f t="shared" si="9"/>
        <v xml:space="preserve"> </v>
      </c>
      <c r="W25" s="10" t="str">
        <f t="shared" si="9"/>
        <v xml:space="preserve"> </v>
      </c>
      <c r="X25" s="10" t="str">
        <f t="shared" si="9"/>
        <v xml:space="preserve"> </v>
      </c>
      <c r="Y25" s="10" t="str">
        <f t="shared" si="9"/>
        <v xml:space="preserve"> </v>
      </c>
      <c r="Z25" s="10" t="str">
        <f t="shared" si="9"/>
        <v xml:space="preserve"> </v>
      </c>
      <c r="AA25" s="10" t="str">
        <f t="shared" si="9"/>
        <v xml:space="preserve"> </v>
      </c>
      <c r="AB25" s="10" t="str">
        <f t="shared" si="9"/>
        <v xml:space="preserve"> </v>
      </c>
      <c r="AC25" s="10" t="str">
        <f t="shared" si="9"/>
        <v xml:space="preserve"> </v>
      </c>
      <c r="AD25" s="10" t="str">
        <f t="shared" si="9"/>
        <v xml:space="preserve"> </v>
      </c>
      <c r="AE25" s="10" t="str">
        <f t="shared" si="9"/>
        <v xml:space="preserve"> </v>
      </c>
      <c r="AF25" s="10" t="str">
        <f t="shared" si="9"/>
        <v xml:space="preserve"> </v>
      </c>
      <c r="AG25" s="10" t="str">
        <f t="shared" si="9"/>
        <v xml:space="preserve"> </v>
      </c>
      <c r="AH25" s="10" t="str">
        <f t="shared" ref="AH25:AN25" si="11">IF(AND(AH20="A",AH21="A",AH24="A"),"C",IF(COUNTIF(AH20:AH24,"A")&gt;0,"P"," "))</f>
        <v xml:space="preserve"> </v>
      </c>
      <c r="AI25" s="10" t="str">
        <f t="shared" si="11"/>
        <v xml:space="preserve"> </v>
      </c>
      <c r="AJ25" s="10" t="str">
        <f t="shared" si="11"/>
        <v xml:space="preserve"> </v>
      </c>
      <c r="AK25" s="10" t="str">
        <f t="shared" si="11"/>
        <v xml:space="preserve"> </v>
      </c>
      <c r="AL25" s="10" t="str">
        <f t="shared" si="11"/>
        <v xml:space="preserve"> </v>
      </c>
      <c r="AM25" s="10" t="str">
        <f t="shared" si="11"/>
        <v xml:space="preserve"> </v>
      </c>
      <c r="AN25" s="10" t="str">
        <f t="shared" si="11"/>
        <v xml:space="preserve"> </v>
      </c>
    </row>
  </sheetData>
  <sheetProtection algorithmName="SHA-512" hashValue="HdUYtPKocbVS4ePXiIQq5XKDFfQo/ROI8J9kpOlkQnno7idscHGb+uDC8PVa8fxmHFTcFs1/+f9xzibR3KOQFg==" saltValue="ldZVBinF9YJ3fDANHZcPWg==" spinCount="100000" sheet="1" objects="1" scenarios="1" selectLockedCells="1"/>
  <mergeCells count="59">
    <mergeCell ref="P1:P4"/>
    <mergeCell ref="Q1:Q4"/>
    <mergeCell ref="R1:R4"/>
    <mergeCell ref="S1:S4"/>
    <mergeCell ref="E1:E4"/>
    <mergeCell ref="K1:K4"/>
    <mergeCell ref="L1:L4"/>
    <mergeCell ref="M1:M4"/>
    <mergeCell ref="N1:N4"/>
    <mergeCell ref="O1:O4"/>
    <mergeCell ref="F1:F4"/>
    <mergeCell ref="G1:G4"/>
    <mergeCell ref="H1:H4"/>
    <mergeCell ref="I1:I4"/>
    <mergeCell ref="J1:J4"/>
    <mergeCell ref="B25:C25"/>
    <mergeCell ref="B20:C20"/>
    <mergeCell ref="B21:C21"/>
    <mergeCell ref="B22:C22"/>
    <mergeCell ref="B23:C23"/>
    <mergeCell ref="B24:C24"/>
    <mergeCell ref="X1:X4"/>
    <mergeCell ref="AM1:AM4"/>
    <mergeCell ref="AJ1:AJ4"/>
    <mergeCell ref="AD1:AD4"/>
    <mergeCell ref="AE1:AE4"/>
    <mergeCell ref="Z1:Z4"/>
    <mergeCell ref="AI1:AI4"/>
    <mergeCell ref="AF1:AF4"/>
    <mergeCell ref="AG1:AG4"/>
    <mergeCell ref="AK1:AK4"/>
    <mergeCell ref="AL1:AL4"/>
    <mergeCell ref="A4:C4"/>
    <mergeCell ref="B11:C11"/>
    <mergeCell ref="B10:C10"/>
    <mergeCell ref="B9:C9"/>
    <mergeCell ref="B8:C8"/>
    <mergeCell ref="B7:C7"/>
    <mergeCell ref="B18:C18"/>
    <mergeCell ref="B16:C16"/>
    <mergeCell ref="B17:C17"/>
    <mergeCell ref="B14:C14"/>
    <mergeCell ref="B15:C15"/>
    <mergeCell ref="B12:AN12"/>
    <mergeCell ref="B5:AN5"/>
    <mergeCell ref="V1:V4"/>
    <mergeCell ref="B6:C6"/>
    <mergeCell ref="B13:C13"/>
    <mergeCell ref="Y1:Y4"/>
    <mergeCell ref="D1:D4"/>
    <mergeCell ref="AB1:AB4"/>
    <mergeCell ref="AC1:AC4"/>
    <mergeCell ref="T1:T4"/>
    <mergeCell ref="AA1:AA4"/>
    <mergeCell ref="W1:W4"/>
    <mergeCell ref="U1:U4"/>
    <mergeCell ref="AN1:AN4"/>
    <mergeCell ref="AH1:AH4"/>
    <mergeCell ref="A3:C3"/>
  </mergeCells>
  <phoneticPr fontId="2" type="noConversion"/>
  <pageMargins left="0.75" right="0.7" top="1" bottom="1" header="0.5" footer="0.5"/>
  <pageSetup orientation="landscape" r:id="rId1"/>
  <headerFooter alignWithMargins="0">
    <oddHeader>&amp;C&amp;"Arial,Bold"&amp;14CadetteTrax&amp;12
Registration - &amp;D</oddHeader>
    <oddFoote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A398-02AC-4077-BF20-6A54887FC249}">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Cadette_15</v>
      </c>
      <c r="U1" s="579" t="str">
        <f ca="1">MID(CELL("filename",A1),FIND(IF(ISERROR(FIND("]",CELL("filename",A1))),"$","]"),CELL("filename",A1))+1,256)</f>
        <v>Cadette_15</v>
      </c>
      <c r="V1" s="580"/>
      <c r="W1" s="581" t="str">
        <f ca="1">IF(T1&lt;&gt;"",T1,"")</f>
        <v>Cadette_15</v>
      </c>
    </row>
    <row r="2" spans="2:29" ht="12.95" customHeight="1">
      <c r="T2" s="403"/>
    </row>
    <row r="3" spans="2:29" ht="12.95" customHeight="1" thickBot="1"/>
    <row r="4" spans="2:29" ht="12.95" customHeight="1">
      <c r="B4" s="404"/>
      <c r="C4" s="405" t="s">
        <v>132</v>
      </c>
      <c r="D4" s="361" t="str">
        <f>IF(Badges!$R$10="A","/","")</f>
        <v/>
      </c>
      <c r="E4" s="361" t="str">
        <f>IF(Badges!$R$14="A","/","")</f>
        <v/>
      </c>
      <c r="F4" s="361" t="str">
        <f>IF(Badges!$R$18="A","/","")</f>
        <v/>
      </c>
      <c r="G4" s="361" t="str">
        <f>IF(Badges!$R$22="A","/","")</f>
        <v/>
      </c>
      <c r="H4" s="361" t="str">
        <f>IF(Badges!$R$26="A","/","")</f>
        <v/>
      </c>
      <c r="I4" s="362" t="str">
        <f>IF(Summary!$AD$3="E","E","")</f>
        <v/>
      </c>
      <c r="J4" s="362" t="str">
        <f>IF(Summary!$AE$3="Y","R","")</f>
        <v/>
      </c>
      <c r="K4" s="392" t="str">
        <f>IF(COUNT(S5:S7)=3,MAX(S5:S7),"")</f>
        <v/>
      </c>
      <c r="L4" s="406"/>
      <c r="M4" s="407" t="s">
        <v>1151</v>
      </c>
      <c r="N4" s="408"/>
      <c r="O4" s="408"/>
      <c r="P4" s="408"/>
      <c r="Q4" s="408"/>
      <c r="R4" s="409" t="s">
        <v>1189</v>
      </c>
      <c r="S4" s="363" t="str">
        <f>IF(Summary!$AD$60="E","E","")</f>
        <v/>
      </c>
      <c r="T4" s="363" t="str">
        <f>IF(Summary!$AE$60="Y","R","")</f>
        <v/>
      </c>
      <c r="U4" s="360"/>
      <c r="W4" s="573" t="str">
        <f>'Fun Patches'!C5</f>
        <v>&lt;LIST PATCH HERE&gt;</v>
      </c>
      <c r="X4" s="362" t="str">
        <f>IF(Summary!$AD$132="E","E","")</f>
        <v/>
      </c>
      <c r="Y4" s="362" t="str">
        <f>IF(Summary!$AE$132="Y","R","")</f>
        <v/>
      </c>
      <c r="AA4" s="336"/>
      <c r="AB4" s="337"/>
      <c r="AC4" s="338"/>
    </row>
    <row r="5" spans="2:29" ht="12.95" customHeight="1">
      <c r="B5" s="404"/>
      <c r="C5" s="410" t="s">
        <v>154</v>
      </c>
      <c r="D5" s="364" t="str">
        <f>IF(Badges!$R$33="A","/","")</f>
        <v/>
      </c>
      <c r="E5" s="364" t="str">
        <f>IF(Badges!$R$37="A","/","")</f>
        <v/>
      </c>
      <c r="F5" s="364" t="str">
        <f>IF(Badges!$R$41="A","/","")</f>
        <v/>
      </c>
      <c r="G5" s="364" t="str">
        <f>IF(Badges!$R$45="A","/","")</f>
        <v/>
      </c>
      <c r="H5" s="364" t="str">
        <f>IF(Badges!$R$49="A","/","")</f>
        <v/>
      </c>
      <c r="I5" s="365" t="str">
        <f>IF(Summary!$AD$4="E","E","")</f>
        <v/>
      </c>
      <c r="J5" s="365" t="str">
        <f>IF(Summary!$AE$4="Y","R","")</f>
        <v/>
      </c>
      <c r="L5" s="404"/>
      <c r="M5" s="411" t="s">
        <v>1190</v>
      </c>
      <c r="N5" s="412"/>
      <c r="O5" s="412"/>
      <c r="P5" s="412"/>
      <c r="Q5" s="412"/>
      <c r="R5" s="413"/>
      <c r="S5" s="365" t="str">
        <f>IF(Summary!$AD$57="E","E","")</f>
        <v/>
      </c>
      <c r="T5" s="365" t="str">
        <f>IF(Summary!$AE$57="Y","R","")</f>
        <v/>
      </c>
      <c r="U5" s="360"/>
      <c r="W5" s="573" t="str">
        <f>'Fun Patches'!C6</f>
        <v>&lt;LIST PATCH HERE&gt;</v>
      </c>
      <c r="X5" s="365" t="str">
        <f>IF(Summary!$AD$133="E","E","")</f>
        <v/>
      </c>
      <c r="Y5" s="365" t="str">
        <f>IF(Summary!$AE$133="Y","R","")</f>
        <v/>
      </c>
      <c r="AA5" s="336"/>
      <c r="AB5" s="337"/>
      <c r="AC5" s="338"/>
    </row>
    <row r="6" spans="2:29" ht="12.95" customHeight="1" thickBot="1">
      <c r="B6" s="404"/>
      <c r="C6" s="414" t="s">
        <v>174</v>
      </c>
      <c r="D6" s="366" t="str">
        <f>IF(Badges!$R$56="A","/","")</f>
        <v/>
      </c>
      <c r="E6" s="366" t="str">
        <f>IF(Badges!$R$60="A","/","")</f>
        <v/>
      </c>
      <c r="F6" s="366" t="str">
        <f>IF(Badges!$R$64="A","/","")</f>
        <v/>
      </c>
      <c r="G6" s="366" t="str">
        <f>IF(Badges!$R$68="A","/","")</f>
        <v/>
      </c>
      <c r="H6" s="366" t="str">
        <f>IF(Badges!$R$72="A","/","")</f>
        <v/>
      </c>
      <c r="I6" s="372" t="str">
        <f>IF(Summary!$AD$5="E","E","")</f>
        <v/>
      </c>
      <c r="J6" s="372" t="str">
        <f>IF(Summary!$AE$5="Y","R","")</f>
        <v/>
      </c>
      <c r="L6" s="404"/>
      <c r="M6" s="411" t="s">
        <v>1191</v>
      </c>
      <c r="N6" s="412"/>
      <c r="O6" s="412"/>
      <c r="P6" s="412"/>
      <c r="Q6" s="412"/>
      <c r="R6" s="413"/>
      <c r="S6" s="365" t="str">
        <f>IF(Summary!$AD$58="E","E","")</f>
        <v/>
      </c>
      <c r="T6" s="365" t="str">
        <f>IF(Summary!$AE$58="Y","R","")</f>
        <v/>
      </c>
      <c r="U6" s="360"/>
      <c r="W6" s="573" t="str">
        <f>'Fun Patches'!C7</f>
        <v>&lt;LIST PATCH HERE&gt;</v>
      </c>
      <c r="X6" s="365" t="str">
        <f>IF(Summary!$AD$134="E","E","")</f>
        <v/>
      </c>
      <c r="Y6" s="365" t="str">
        <f>IF(Summary!$AE$134="Y","R","")</f>
        <v/>
      </c>
      <c r="AA6" s="336"/>
      <c r="AB6" s="337"/>
      <c r="AC6" s="338"/>
    </row>
    <row r="7" spans="2:29" ht="12.95" customHeight="1" thickBot="1">
      <c r="B7" s="404"/>
      <c r="C7" s="415" t="s">
        <v>195</v>
      </c>
      <c r="D7" s="368" t="str">
        <f>IF(Badges!$R$79="A","/","")</f>
        <v/>
      </c>
      <c r="E7" s="368" t="str">
        <f>IF(Badges!$R$83="A","/","")</f>
        <v/>
      </c>
      <c r="F7" s="368" t="str">
        <f>IF(Badges!$R$87="A","/","")</f>
        <v/>
      </c>
      <c r="G7" s="368" t="str">
        <f>IF(Badges!$R$91="A","/","")</f>
        <v/>
      </c>
      <c r="H7" s="368" t="str">
        <f>IF(Badges!$R$95="A","/","")</f>
        <v/>
      </c>
      <c r="I7" s="362" t="str">
        <f>IF(Summary!$AD$6="E","E","")</f>
        <v/>
      </c>
      <c r="J7" s="362" t="str">
        <f>IF(Summary!$AE$6="Y","R","")</f>
        <v/>
      </c>
      <c r="L7" s="404"/>
      <c r="M7" s="416" t="s">
        <v>1192</v>
      </c>
      <c r="N7" s="417"/>
      <c r="O7" s="417"/>
      <c r="P7" s="417"/>
      <c r="Q7" s="417"/>
      <c r="R7" s="418"/>
      <c r="S7" s="367" t="str">
        <f>IF(Summary!$AD$59="E","E","")</f>
        <v/>
      </c>
      <c r="T7" s="367" t="str">
        <f>IF(Summary!$AE$59="Y","R","")</f>
        <v/>
      </c>
      <c r="U7" s="360" t="str">
        <f>IF(COUNTIF(S5:S7,"E")=3,"C"," ")</f>
        <v xml:space="preserve"> </v>
      </c>
      <c r="W7" s="573" t="str">
        <f>'Fun Patches'!C8</f>
        <v>&lt;LIST PATCH HERE&gt;</v>
      </c>
      <c r="X7" s="365" t="str">
        <f>IF(Summary!$AD$135="E","E","")</f>
        <v/>
      </c>
      <c r="Y7" s="365" t="str">
        <f>IF(Summary!$AE$135="Y","R","")</f>
        <v/>
      </c>
      <c r="AA7" s="336"/>
      <c r="AB7" s="337"/>
      <c r="AC7" s="338"/>
    </row>
    <row r="8" spans="2:29" ht="12.95" customHeight="1" thickBot="1">
      <c r="B8" s="404"/>
      <c r="C8" s="419" t="s">
        <v>237</v>
      </c>
      <c r="D8" s="366" t="str">
        <f>IF(Badges!$R$125="A","/","")</f>
        <v/>
      </c>
      <c r="E8" s="366" t="str">
        <f>IF(Badges!$R$129="A","/","")</f>
        <v/>
      </c>
      <c r="F8" s="366" t="str">
        <f>IF(Badges!$R$133="A","/","")</f>
        <v/>
      </c>
      <c r="G8" s="366" t="str">
        <f>IF(Badges!$R$137="A","/","")</f>
        <v/>
      </c>
      <c r="H8" s="366" t="str">
        <f>IF(Badges!$R$141="A","/","")</f>
        <v/>
      </c>
      <c r="I8" s="507" t="str">
        <f>IF(Summary!$AD$8="E","E","")</f>
        <v/>
      </c>
      <c r="J8" s="508" t="str">
        <f>IF(Summary!$AE$8="Y","R","")</f>
        <v/>
      </c>
      <c r="K8" s="392" t="str">
        <f>IF(COUNT(S9:S11)=3,MAX(S9:S11),"")</f>
        <v/>
      </c>
      <c r="L8" s="406"/>
      <c r="M8" s="420" t="s">
        <v>1153</v>
      </c>
      <c r="N8" s="421"/>
      <c r="O8" s="421"/>
      <c r="P8" s="421"/>
      <c r="Q8" s="421"/>
      <c r="R8" s="422" t="s">
        <v>1189</v>
      </c>
      <c r="S8" s="363" t="str">
        <f>IF(Summary!$AD$65="E","E","")</f>
        <v/>
      </c>
      <c r="T8" s="363" t="str">
        <f>IF(Summary!$AE$65="Y","R","")</f>
        <v/>
      </c>
      <c r="U8" s="360"/>
      <c r="W8" s="573" t="str">
        <f>'Fun Patches'!C9</f>
        <v>&lt;LIST PATCH HERE&gt;</v>
      </c>
      <c r="X8" s="365" t="str">
        <f>IF(Summary!$AD$136="E","E","")</f>
        <v/>
      </c>
      <c r="Y8" s="365" t="str">
        <f>IF(Summary!$AE$136="Y","R","")</f>
        <v/>
      </c>
      <c r="AA8" s="336"/>
      <c r="AB8" s="337"/>
      <c r="AC8" s="338"/>
    </row>
    <row r="9" spans="2:29" ht="12.95" customHeight="1">
      <c r="B9" s="404"/>
      <c r="C9" s="405" t="s">
        <v>281</v>
      </c>
      <c r="D9" s="368" t="str">
        <f>IF(Badges!$R$184="A","/","")</f>
        <v/>
      </c>
      <c r="E9" s="368" t="str">
        <f>IF(Badges!$R$188="A","/","")</f>
        <v/>
      </c>
      <c r="F9" s="368" t="str">
        <f>IF(Badges!$R$192="A","/","")</f>
        <v/>
      </c>
      <c r="G9" s="368" t="str">
        <f>IF(Badges!$R$196="A","/","")</f>
        <v/>
      </c>
      <c r="H9" s="368" t="str">
        <f>IF(Badges!$G$200="A","/","")</f>
        <v/>
      </c>
      <c r="I9" s="362" t="str">
        <f>IF(Summary!$AD$11="E","E","")</f>
        <v/>
      </c>
      <c r="J9" s="362" t="str">
        <f>IF(Summary!$AE$11="Y","R","")</f>
        <v/>
      </c>
      <c r="L9" s="404"/>
      <c r="M9" s="411" t="s">
        <v>959</v>
      </c>
      <c r="N9" s="412"/>
      <c r="O9" s="412"/>
      <c r="P9" s="412"/>
      <c r="Q9" s="412"/>
      <c r="R9" s="413"/>
      <c r="S9" s="365" t="str">
        <f>IF(Summary!$AD$62="E","E","")</f>
        <v/>
      </c>
      <c r="T9" s="365" t="str">
        <f>IF(Summary!$AE$62="Y","R","")</f>
        <v/>
      </c>
      <c r="U9" s="360"/>
      <c r="W9" s="573" t="str">
        <f>'Fun Patches'!C10</f>
        <v>&lt;LIST PATCH HERE&gt;</v>
      </c>
      <c r="X9" s="365" t="str">
        <f>IF(Summary!$AD$137="E","E","")</f>
        <v/>
      </c>
      <c r="Y9" s="365" t="str">
        <f>IF(Summary!$AE$137="Y","R","")</f>
        <v/>
      </c>
      <c r="AA9" s="336"/>
      <c r="AB9" s="337"/>
      <c r="AC9" s="338"/>
    </row>
    <row r="10" spans="2:29" ht="12.95" customHeight="1">
      <c r="B10" s="404"/>
      <c r="C10" s="410" t="s">
        <v>323</v>
      </c>
      <c r="D10" s="369" t="str">
        <f>IF(Badges!$R$230="A","/","")</f>
        <v/>
      </c>
      <c r="E10" s="369" t="str">
        <f>IF(Badges!$R$234="A","/","")</f>
        <v/>
      </c>
      <c r="F10" s="369" t="str">
        <f>IF(Badges!$R$238="A","/","")</f>
        <v/>
      </c>
      <c r="G10" s="369" t="str">
        <f>IF(Badges!$R$242="A","/","")</f>
        <v/>
      </c>
      <c r="H10" s="369" t="str">
        <f>IF(Badges!$G$246="A","/","")</f>
        <v/>
      </c>
      <c r="I10" s="365" t="str">
        <f>IF(Summary!$AD$13="E","E","")</f>
        <v/>
      </c>
      <c r="J10" s="365" t="str">
        <f>IF(Summary!$AE$13="Y","R","")</f>
        <v/>
      </c>
      <c r="L10" s="404"/>
      <c r="M10" s="411" t="s">
        <v>964</v>
      </c>
      <c r="N10" s="412"/>
      <c r="O10" s="412"/>
      <c r="P10" s="412"/>
      <c r="Q10" s="412"/>
      <c r="R10" s="413"/>
      <c r="S10" s="365" t="str">
        <f>IF(Summary!$AD$63="E","E","")</f>
        <v/>
      </c>
      <c r="T10" s="365" t="str">
        <f>IF(Summary!$AE$63="Y","R","")</f>
        <v/>
      </c>
      <c r="U10" s="360"/>
      <c r="W10" s="573" t="str">
        <f>'Fun Patches'!C11</f>
        <v>&lt;LIST PATCH HERE&gt;</v>
      </c>
      <c r="X10" s="365" t="str">
        <f>IF(Summary!$AD$138="E","E","")</f>
        <v/>
      </c>
      <c r="Y10" s="365" t="str">
        <f>IF(Summary!$AE$138="Y","R","")</f>
        <v/>
      </c>
      <c r="AA10" s="336"/>
      <c r="AB10" s="337"/>
      <c r="AC10" s="338"/>
    </row>
    <row r="11" spans="2:29" ht="12.95" customHeight="1" thickBot="1">
      <c r="B11" s="404"/>
      <c r="C11" s="410" t="s">
        <v>343</v>
      </c>
      <c r="D11" s="366" t="str">
        <f>IF(Badges!$R$253="A","/","")</f>
        <v/>
      </c>
      <c r="E11" s="366" t="str">
        <f>IF(Badges!$R$257="A","/","")</f>
        <v/>
      </c>
      <c r="F11" s="366" t="str">
        <f>IF(Badges!$R$261="A","/","")</f>
        <v/>
      </c>
      <c r="G11" s="366" t="str">
        <f>IF(Badges!$R$265="A","/","")</f>
        <v/>
      </c>
      <c r="H11" s="366" t="str">
        <f>IF(Badges!$R$269="A","/","")</f>
        <v/>
      </c>
      <c r="I11" s="372" t="str">
        <f>IF(Summary!$AD$14="E","E","")</f>
        <v/>
      </c>
      <c r="J11" s="372" t="str">
        <f>IF(Summary!$AE$14="Y","R","")</f>
        <v/>
      </c>
      <c r="L11" s="404"/>
      <c r="M11" s="416" t="s">
        <v>970</v>
      </c>
      <c r="N11" s="417"/>
      <c r="O11" s="417"/>
      <c r="P11" s="417"/>
      <c r="Q11" s="417"/>
      <c r="R11" s="418"/>
      <c r="S11" s="367" t="str">
        <f>IF(Summary!$AD$64="E","E","")</f>
        <v/>
      </c>
      <c r="T11" s="367" t="str">
        <f>IF(Summary!$AE$64="Y","R","")</f>
        <v/>
      </c>
      <c r="U11" s="360" t="str">
        <f>IF(COUNTIF(S9:S11,"E")=3,"C"," ")</f>
        <v xml:space="preserve"> </v>
      </c>
      <c r="W11" s="573" t="str">
        <f>'Fun Patches'!C12</f>
        <v>&lt;LIST PATCH HERE&gt;</v>
      </c>
      <c r="X11" s="365" t="str">
        <f>IF(Summary!$AD$139="E","E","")</f>
        <v/>
      </c>
      <c r="Y11" s="365" t="str">
        <f>IF(Summary!$AE$139="Y","R","")</f>
        <v/>
      </c>
      <c r="AA11" s="336"/>
      <c r="AB11" s="337"/>
      <c r="AC11" s="338"/>
    </row>
    <row r="12" spans="2:29" ht="12.95" customHeight="1">
      <c r="B12" s="404"/>
      <c r="C12" s="415" t="s">
        <v>364</v>
      </c>
      <c r="D12" s="368" t="str">
        <f>IF(Badges!$R$276="A","/","")</f>
        <v/>
      </c>
      <c r="E12" s="368" t="str">
        <f>IF(Badges!$R$280="A","/","")</f>
        <v/>
      </c>
      <c r="F12" s="368" t="str">
        <f>IF(Badges!$R$284="A","/","")</f>
        <v/>
      </c>
      <c r="G12" s="368" t="str">
        <f>IF(Badges!$R$288="A","/","")</f>
        <v/>
      </c>
      <c r="H12" s="368" t="str">
        <f>IF(Badges!$R$292="A","/","")</f>
        <v/>
      </c>
      <c r="I12" s="362" t="str">
        <f>IF(Summary!$AD$15="E","E","")</f>
        <v/>
      </c>
      <c r="J12" s="362" t="str">
        <f>IF(Summary!$AE$15="Y","R","")</f>
        <v/>
      </c>
      <c r="K12" s="392" t="str">
        <f>IF(COUNT(S13:S15)=3,MAX(S13:S15),"")</f>
        <v/>
      </c>
      <c r="L12" s="406"/>
      <c r="M12" s="420" t="s">
        <v>1154</v>
      </c>
      <c r="N12" s="421"/>
      <c r="O12" s="421"/>
      <c r="P12" s="421"/>
      <c r="Q12" s="421"/>
      <c r="R12" s="422" t="s">
        <v>1189</v>
      </c>
      <c r="S12" s="363" t="str">
        <f>IF(Summary!$AD$70="E","E","")</f>
        <v/>
      </c>
      <c r="T12" s="363" t="str">
        <f>IF(Summary!$AE$70="Y","R","")</f>
        <v/>
      </c>
      <c r="U12" s="360"/>
      <c r="W12" s="573" t="str">
        <f>'Fun Patches'!C13</f>
        <v>&lt;LIST PATCH HERE&gt;</v>
      </c>
      <c r="X12" s="365" t="str">
        <f>IF(Summary!$AD$140="E","E","")</f>
        <v/>
      </c>
      <c r="Y12" s="365" t="str">
        <f>IF(Summary!$AE$140="Y","R","")</f>
        <v/>
      </c>
      <c r="AA12" s="336"/>
      <c r="AB12" s="337"/>
      <c r="AC12" s="338"/>
    </row>
    <row r="13" spans="2:29" ht="12.95" customHeight="1" thickBot="1">
      <c r="B13" s="404"/>
      <c r="C13" s="419" t="s">
        <v>385</v>
      </c>
      <c r="D13" s="366" t="str">
        <f>IF(Badges!$R$299="A","/","")</f>
        <v/>
      </c>
      <c r="E13" s="366" t="str">
        <f>IF(Badges!$R$303="A","/","")</f>
        <v/>
      </c>
      <c r="F13" s="366" t="str">
        <f>IF(Badges!$R$307="A","/","")</f>
        <v/>
      </c>
      <c r="G13" s="366" t="str">
        <f>IF(Badges!$R$311="A","/","")</f>
        <v/>
      </c>
      <c r="H13" s="366" t="str">
        <f>IF(Badges!$R$315="A","/","")</f>
        <v/>
      </c>
      <c r="I13" s="372" t="str">
        <f>IF(Summary!$AD$16="E","E","")</f>
        <v/>
      </c>
      <c r="J13" s="372" t="str">
        <f>IF(Summary!$AE$16="Y","R","")</f>
        <v/>
      </c>
      <c r="L13" s="404"/>
      <c r="M13" s="411" t="s">
        <v>986</v>
      </c>
      <c r="N13" s="412"/>
      <c r="O13" s="412"/>
      <c r="P13" s="412"/>
      <c r="Q13" s="412"/>
      <c r="R13" s="413"/>
      <c r="S13" s="365" t="str">
        <f>IF(Summary!$AD$67="E","E","")</f>
        <v/>
      </c>
      <c r="T13" s="365" t="str">
        <f>IF(Summary!$AE$67="Y","R","")</f>
        <v/>
      </c>
      <c r="U13" s="360"/>
      <c r="W13" s="573" t="str">
        <f>'Fun Patches'!C14</f>
        <v>&lt;LIST PATCH HERE&gt;</v>
      </c>
      <c r="X13" s="365" t="str">
        <f>IF(Summary!$AD$141="E","E","")</f>
        <v/>
      </c>
      <c r="Y13" s="365" t="str">
        <f>IF(Summary!$AE$141="Y","R","")</f>
        <v/>
      </c>
      <c r="AA13" s="336"/>
      <c r="AB13" s="337"/>
      <c r="AC13" s="338"/>
    </row>
    <row r="14" spans="2:29" ht="12.95" customHeight="1">
      <c r="B14" s="404"/>
      <c r="C14" s="410" t="s">
        <v>406</v>
      </c>
      <c r="D14" s="368" t="str">
        <f>IF(Badges!$R$322="A","/","")</f>
        <v/>
      </c>
      <c r="E14" s="368" t="str">
        <f>IF(Badges!$R$326="A","/","")</f>
        <v/>
      </c>
      <c r="F14" s="368" t="str">
        <f>IF(Badges!$R$330="A","/","")</f>
        <v/>
      </c>
      <c r="G14" s="368" t="str">
        <f>IF(Badges!$R$334="A","/","")</f>
        <v/>
      </c>
      <c r="H14" s="368" t="str">
        <f>IF(Badges!$R$338="A","/","")</f>
        <v/>
      </c>
      <c r="I14" s="362" t="str">
        <f>IF(Summary!$AD$17="E","E","")</f>
        <v/>
      </c>
      <c r="J14" s="362" t="str">
        <f>IF(Summary!$AE$17="Y","R","")</f>
        <v/>
      </c>
      <c r="L14" s="404"/>
      <c r="M14" s="411" t="s">
        <v>987</v>
      </c>
      <c r="N14" s="412"/>
      <c r="O14" s="412"/>
      <c r="P14" s="412"/>
      <c r="Q14" s="412"/>
      <c r="R14" s="413"/>
      <c r="S14" s="365" t="str">
        <f>IF(Summary!$AD$68="E","E","")</f>
        <v/>
      </c>
      <c r="T14" s="365" t="str">
        <f>IF(Summary!$AE$68="Y","R","")</f>
        <v/>
      </c>
      <c r="U14" s="360"/>
      <c r="W14" s="573" t="str">
        <f>'Fun Patches'!C15</f>
        <v>&lt;LIST PATCH HERE&gt;</v>
      </c>
      <c r="X14" s="365" t="str">
        <f>IF(Summary!$AD$142="E","E","")</f>
        <v/>
      </c>
      <c r="Y14" s="365" t="str">
        <f>IF(Summary!$AE$142="Y","R","")</f>
        <v/>
      </c>
      <c r="AA14" s="336"/>
      <c r="AB14" s="337"/>
      <c r="AC14" s="338"/>
    </row>
    <row r="15" spans="2:29" ht="12.95" customHeight="1" thickBot="1">
      <c r="B15" s="404"/>
      <c r="C15" s="410" t="s">
        <v>427</v>
      </c>
      <c r="D15" s="369" t="str">
        <f>IF(Badges!$R$345="A","/","")</f>
        <v/>
      </c>
      <c r="E15" s="369" t="str">
        <f>IF(Badges!$R$349="A","/","")</f>
        <v/>
      </c>
      <c r="F15" s="369" t="str">
        <f>IF(Badges!$R$353="A","/","")</f>
        <v/>
      </c>
      <c r="G15" s="369" t="str">
        <f>IF(Badges!$R$357="A","/","")</f>
        <v/>
      </c>
      <c r="H15" s="369" t="str">
        <f>IF(Badges!$R$361="A","/","")</f>
        <v/>
      </c>
      <c r="I15" s="365" t="str">
        <f>IF(Summary!$AD$18="E","E","")</f>
        <v/>
      </c>
      <c r="J15" s="365" t="str">
        <f>IF(Summary!$AE$18="Y","R","")</f>
        <v/>
      </c>
      <c r="L15" s="404"/>
      <c r="M15" s="416" t="s">
        <v>988</v>
      </c>
      <c r="N15" s="417"/>
      <c r="O15" s="417"/>
      <c r="P15" s="417"/>
      <c r="Q15" s="417"/>
      <c r="R15" s="418"/>
      <c r="S15" s="367" t="str">
        <f>IF(Summary!$AD$69="E","E","")</f>
        <v/>
      </c>
      <c r="T15" s="367" t="str">
        <f>IF(Summary!$AE$69="Y","R","")</f>
        <v/>
      </c>
      <c r="U15" s="360" t="str">
        <f>IF(COUNTIF(S13:S15,"E")=3,"C"," ")</f>
        <v xml:space="preserve"> </v>
      </c>
      <c r="W15" s="573" t="str">
        <f>'Fun Patches'!C16</f>
        <v>&lt;LIST PATCH HERE&gt;</v>
      </c>
      <c r="X15" s="365" t="str">
        <f>IF(Summary!$AD$143="E","E","")</f>
        <v/>
      </c>
      <c r="Y15" s="365" t="str">
        <f>IF(Summary!$AE$143="Y","R","")</f>
        <v/>
      </c>
      <c r="AA15" s="336"/>
      <c r="AB15" s="337"/>
      <c r="AC15" s="338"/>
    </row>
    <row r="16" spans="2:29" ht="12.95" customHeight="1" thickBot="1">
      <c r="B16" s="404"/>
      <c r="C16" s="410" t="s">
        <v>469</v>
      </c>
      <c r="D16" s="366" t="str">
        <f>IF(Badges!$R$391="A","/","")</f>
        <v/>
      </c>
      <c r="E16" s="366" t="str">
        <f>IF(Badges!$R$395="A","/","")</f>
        <v/>
      </c>
      <c r="F16" s="366" t="str">
        <f>IF(Badges!$R$399="A","/","")</f>
        <v/>
      </c>
      <c r="G16" s="366" t="str">
        <f>IF(Badges!$R$403="A","/","")</f>
        <v/>
      </c>
      <c r="H16" s="366" t="str">
        <f>IF(Badges!$R$407="A","/","")</f>
        <v/>
      </c>
      <c r="I16" s="372" t="str">
        <f>IF(Summary!$AD$20="E","E","")</f>
        <v/>
      </c>
      <c r="J16" s="372" t="str">
        <f>IF(Summary!$AE$20="Y","R","")</f>
        <v/>
      </c>
      <c r="K16" s="392" t="str">
        <f>IF(COUNT(S17:S20)=4,MAX(S17:S20),"")</f>
        <v/>
      </c>
      <c r="L16" s="406"/>
      <c r="M16" s="420" t="s">
        <v>1155</v>
      </c>
      <c r="N16" s="421"/>
      <c r="O16" s="421"/>
      <c r="P16" s="421"/>
      <c r="Q16" s="421"/>
      <c r="R16" s="422" t="s">
        <v>1189</v>
      </c>
      <c r="S16" s="363" t="str">
        <f>IF(Summary!$AD$73="E","E","")</f>
        <v/>
      </c>
      <c r="T16" s="363" t="str">
        <f>IF(Summary!$AE$73="Y","R","")</f>
        <v/>
      </c>
      <c r="U16" s="360"/>
      <c r="W16" s="573" t="str">
        <f>'Fun Patches'!C17</f>
        <v>&lt;LIST PATCH HERE&gt;</v>
      </c>
      <c r="X16" s="365" t="str">
        <f>IF(Summary!$AD$144="E","E","")</f>
        <v/>
      </c>
      <c r="Y16" s="365" t="str">
        <f>IF(Summary!$AE$144="Y","R","")</f>
        <v/>
      </c>
      <c r="AA16" s="336"/>
      <c r="AB16" s="337"/>
      <c r="AC16" s="338"/>
    </row>
    <row r="17" spans="2:29" ht="12.95" customHeight="1">
      <c r="B17" s="404"/>
      <c r="C17" s="415" t="s">
        <v>490</v>
      </c>
      <c r="D17" s="368" t="str">
        <f>IF(Badges!$R$414="A","/","")</f>
        <v/>
      </c>
      <c r="E17" s="368" t="str">
        <f>IF(Badges!$R$418="A","/","")</f>
        <v/>
      </c>
      <c r="F17" s="368" t="str">
        <f>IF(Badges!$R$422="A","/","")</f>
        <v/>
      </c>
      <c r="G17" s="368" t="str">
        <f>IF(Badges!$R$426="A","/","")</f>
        <v/>
      </c>
      <c r="H17" s="368" t="str">
        <f>IF(Badges!$R$430="A","/","")</f>
        <v/>
      </c>
      <c r="I17" s="362" t="str">
        <f>IF(Summary!$AD$21="E","E","")</f>
        <v/>
      </c>
      <c r="J17" s="362" t="str">
        <f>IF(Summary!$AE$21="Y","R","")</f>
        <v/>
      </c>
      <c r="L17" s="404"/>
      <c r="M17" s="423" t="s">
        <v>1156</v>
      </c>
      <c r="N17" s="369" t="str">
        <f>IF(Badges!$R$542="A","/","")</f>
        <v/>
      </c>
      <c r="O17" s="369" t="str">
        <f>IF(Badges!$R$546="A","/","")</f>
        <v/>
      </c>
      <c r="P17" s="369" t="str">
        <f>IF(Badges!$R$550="A","/","")</f>
        <v/>
      </c>
      <c r="Q17" s="369" t="str">
        <f>IF(Badges!$R$554="A","/","")</f>
        <v/>
      </c>
      <c r="R17" s="369" t="str">
        <f>IF(Badges!$R$558="A","/","")</f>
        <v/>
      </c>
      <c r="S17" s="365" t="str">
        <f>IF(Summary!$AD$27="E","E","")</f>
        <v/>
      </c>
      <c r="T17" s="365" t="str">
        <f>IF(Summary!$AE$27="Y","R","")</f>
        <v/>
      </c>
      <c r="U17" s="360"/>
      <c r="W17" s="573" t="str">
        <f>'Fun Patches'!C18</f>
        <v>&lt;LIST PATCH HERE&gt;</v>
      </c>
      <c r="X17" s="365" t="str">
        <f>IF(Summary!$AD$145="E","E","")</f>
        <v/>
      </c>
      <c r="Y17" s="365" t="str">
        <f>IF(Summary!$AE$145="Y","R","")</f>
        <v/>
      </c>
      <c r="AA17" s="336"/>
      <c r="AB17" s="337"/>
      <c r="AC17" s="338"/>
    </row>
    <row r="18" spans="2:29" ht="12.95" customHeight="1" thickBot="1">
      <c r="B18" s="404"/>
      <c r="C18" s="419" t="s">
        <v>510</v>
      </c>
      <c r="D18" s="366" t="str">
        <f>IF(Badges!$R$437="A","/","")</f>
        <v/>
      </c>
      <c r="E18" s="366" t="str">
        <f>IF(Badges!$R$441="A","/","")</f>
        <v/>
      </c>
      <c r="F18" s="366" t="str">
        <f>IF(Badges!$R$445="A","/","")</f>
        <v/>
      </c>
      <c r="G18" s="366" t="str">
        <f>IF(Badges!$R$449="A","/","")</f>
        <v/>
      </c>
      <c r="H18" s="366" t="str">
        <f>IF(Badges!$R$453="A","/","")</f>
        <v/>
      </c>
      <c r="I18" s="372" t="str">
        <f>IF(Summary!$AD$22="E","E","")</f>
        <v/>
      </c>
      <c r="J18" s="372" t="str">
        <f>IF(Summary!$AE$22="Y","R","")</f>
        <v/>
      </c>
      <c r="L18" s="404"/>
      <c r="M18" s="423" t="s">
        <v>1157</v>
      </c>
      <c r="N18" s="369" t="str">
        <f>IF(Badges!$R$815="A","/","")</f>
        <v/>
      </c>
      <c r="O18" s="369" t="str">
        <f>IF(Badges!$R$819="A","/","")</f>
        <v/>
      </c>
      <c r="P18" s="369" t="str">
        <f>IF(Badges!$R$823="A","/","")</f>
        <v/>
      </c>
      <c r="Q18" s="369" t="str">
        <f>IF(Badges!$R$827="A","/","")</f>
        <v/>
      </c>
      <c r="R18" s="369" t="str">
        <f>IF(Badges!$R$831="A","/","")</f>
        <v/>
      </c>
      <c r="S18" s="365" t="str">
        <f>IF(Summary!$AD$40="E","E","")</f>
        <v/>
      </c>
      <c r="T18" s="365" t="str">
        <f>IF(Summary!$AE$40="Y","R","")</f>
        <v/>
      </c>
      <c r="U18" s="360"/>
      <c r="W18" s="573" t="str">
        <f>'Fun Patches'!C19</f>
        <v>&lt;LIST PATCH HERE&gt;</v>
      </c>
      <c r="X18" s="365" t="str">
        <f>IF(Summary!$AD$146="E","E","")</f>
        <v/>
      </c>
      <c r="Y18" s="365" t="str">
        <f>IF(Summary!$AE$146="Y","R","")</f>
        <v/>
      </c>
      <c r="AA18" s="336"/>
      <c r="AB18" s="337"/>
      <c r="AC18" s="338"/>
    </row>
    <row r="19" spans="2:29" ht="12.95" customHeight="1">
      <c r="B19" s="404"/>
      <c r="C19" s="410" t="s">
        <v>531</v>
      </c>
      <c r="D19" s="368" t="str">
        <f>IF(Badges!$R$460="A","/","")</f>
        <v/>
      </c>
      <c r="E19" s="368" t="str">
        <f>IF(Badges!$R$464="A","/","")</f>
        <v/>
      </c>
      <c r="F19" s="368" t="str">
        <f>IF(Badges!$R$468="A","/","")</f>
        <v/>
      </c>
      <c r="G19" s="368" t="str">
        <f>IF(Badges!$R$472="A","/","")</f>
        <v/>
      </c>
      <c r="H19" s="368" t="str">
        <f>IF(Badges!$R$476="A","/","")</f>
        <v/>
      </c>
      <c r="I19" s="362" t="str">
        <f>IF(Summary!$AD$23="E","E","")</f>
        <v/>
      </c>
      <c r="J19" s="362" t="str">
        <f>IF(Summary!$AE$23="Y","R","")</f>
        <v/>
      </c>
      <c r="L19" s="404"/>
      <c r="M19" s="411" t="s">
        <v>1158</v>
      </c>
      <c r="N19" s="369" t="str">
        <f>IF(Badges!$R$588="A","/","")</f>
        <v/>
      </c>
      <c r="O19" s="369" t="str">
        <f>IF(Badges!$R$592="A","/","")</f>
        <v/>
      </c>
      <c r="P19" s="369" t="str">
        <f>IF(Badges!$R$596="A","/","")</f>
        <v/>
      </c>
      <c r="Q19" s="369" t="str">
        <f>IF(Badges!$R$600="A","/","")</f>
        <v/>
      </c>
      <c r="R19" s="369" t="str">
        <f>IF(Badges!$R$604="A","/","")</f>
        <v/>
      </c>
      <c r="S19" s="365" t="str">
        <f>IF(Summary!$AD$29="E","E","")</f>
        <v/>
      </c>
      <c r="T19" s="365" t="str">
        <f>IF(Summary!$AE$29="Y","R","")</f>
        <v/>
      </c>
      <c r="U19" s="360"/>
      <c r="W19" s="573" t="str">
        <f>'Fun Patches'!C20</f>
        <v>&lt;LIST PATCH HERE&gt;</v>
      </c>
      <c r="X19" s="365" t="str">
        <f>IF(Summary!$AD$147="E","E","")</f>
        <v/>
      </c>
      <c r="Y19" s="365" t="str">
        <f>IF(Summary!$AE$147="Y","R","")</f>
        <v/>
      </c>
      <c r="AA19" s="336"/>
      <c r="AB19" s="337"/>
      <c r="AC19" s="338"/>
    </row>
    <row r="20" spans="2:29" ht="12.95" customHeight="1" thickBot="1">
      <c r="B20" s="404"/>
      <c r="C20" s="410" t="s">
        <v>563</v>
      </c>
      <c r="D20" s="369" t="str">
        <f>IF(Badges!$R$496="A","/","")</f>
        <v/>
      </c>
      <c r="E20" s="369" t="str">
        <f>IF(Badges!$R$500="A","/","")</f>
        <v/>
      </c>
      <c r="F20" s="369" t="str">
        <f>IF(Badges!$R$504="A","/","")</f>
        <v/>
      </c>
      <c r="G20" s="369" t="str">
        <f>IF(Badges!$R$508="A","/","")</f>
        <v/>
      </c>
      <c r="H20" s="369" t="str">
        <f>IF(Badges!$R$512="A","/","")</f>
        <v/>
      </c>
      <c r="I20" s="365" t="str">
        <f>IF(Summary!$AD$25="E","E","")</f>
        <v/>
      </c>
      <c r="J20" s="365" t="str">
        <f>IF(Summary!$AE$25="Y","R","")</f>
        <v/>
      </c>
      <c r="L20" s="404"/>
      <c r="M20" s="416" t="s">
        <v>1159</v>
      </c>
      <c r="N20" s="417"/>
      <c r="O20" s="417"/>
      <c r="P20" s="417"/>
      <c r="Q20" s="417"/>
      <c r="R20" s="418"/>
      <c r="S20" s="367" t="str">
        <f>IF(Summary!$AD$72="E","E","")</f>
        <v/>
      </c>
      <c r="T20" s="367" t="str">
        <f>IF(Summary!$AE$72="Y","R","")</f>
        <v/>
      </c>
      <c r="U20" s="360" t="str">
        <f>IF(COUNTIF(S17:S20,"E")=4,"C"," ")</f>
        <v xml:space="preserve"> </v>
      </c>
      <c r="W20" s="573" t="str">
        <f>'Fun Patches'!C21</f>
        <v>&lt;LIST PATCH HERE&gt;</v>
      </c>
      <c r="X20" s="365" t="str">
        <f>IF(Summary!$AD$148="E","E","")</f>
        <v/>
      </c>
      <c r="Y20" s="365" t="str">
        <f>IF(Summary!$AE$148="Y","R","")</f>
        <v/>
      </c>
      <c r="AA20" s="336"/>
      <c r="AB20" s="337"/>
      <c r="AC20" s="338"/>
    </row>
    <row r="21" spans="2:29" ht="12.95" customHeight="1" thickBot="1">
      <c r="B21" s="404"/>
      <c r="C21" s="410" t="s">
        <v>584</v>
      </c>
      <c r="D21" s="366" t="str">
        <f>IF(Badges!$R$519="A","/","")</f>
        <v/>
      </c>
      <c r="E21" s="366" t="str">
        <f>IF(Badges!$R$523="A","/","")</f>
        <v/>
      </c>
      <c r="F21" s="366" t="str">
        <f>IF(Badges!$R$527="A","/","")</f>
        <v/>
      </c>
      <c r="G21" s="366" t="str">
        <f>IF(Badges!$R$531="A","/","")</f>
        <v/>
      </c>
      <c r="H21" s="366" t="str">
        <f>IF(Badges!$R$535="A","/","")</f>
        <v/>
      </c>
      <c r="I21" s="372" t="str">
        <f>IF(Summary!$AD$26="E","E","")</f>
        <v/>
      </c>
      <c r="J21" s="372" t="str">
        <f>IF(Summary!$AE$26="Y","R","")</f>
        <v/>
      </c>
      <c r="K21" s="392" t="str">
        <f>IF(COUNT(S22:S23)=2,MAX(S22:S23),"")</f>
        <v/>
      </c>
      <c r="L21" s="406"/>
      <c r="M21" s="420" t="s">
        <v>995</v>
      </c>
      <c r="N21" s="421"/>
      <c r="O21" s="421"/>
      <c r="P21" s="421"/>
      <c r="Q21" s="421"/>
      <c r="R21" s="422" t="s">
        <v>1189</v>
      </c>
      <c r="S21" s="363" t="str">
        <f>IF(Summary!$AD$77="E","E","")</f>
        <v/>
      </c>
      <c r="T21" s="363" t="str">
        <f>IF(Summary!$AE$77="Y","R","")</f>
        <v/>
      </c>
      <c r="U21" s="360"/>
      <c r="W21" s="573" t="str">
        <f>'Fun Patches'!C22</f>
        <v>&lt;LIST PATCH HERE&gt;</v>
      </c>
      <c r="X21" s="365" t="str">
        <f>IF(Summary!$AD$149="E","E","")</f>
        <v/>
      </c>
      <c r="Y21" s="365" t="str">
        <f>IF(Summary!$AE$149="Y","R","")</f>
        <v/>
      </c>
      <c r="AA21" s="336"/>
      <c r="AB21" s="337"/>
      <c r="AC21" s="338"/>
    </row>
    <row r="22" spans="2:29" ht="12.95" customHeight="1">
      <c r="B22" s="404"/>
      <c r="C22" s="415" t="s">
        <v>626</v>
      </c>
      <c r="D22" s="368" t="str">
        <f>IF(Badges!$R$565="A","/","")</f>
        <v/>
      </c>
      <c r="E22" s="368" t="str">
        <f>IF(Badges!$R$569="A","/","")</f>
        <v/>
      </c>
      <c r="F22" s="368" t="str">
        <f>IF(Badges!$R$573="A","/","")</f>
        <v/>
      </c>
      <c r="G22" s="368" t="str">
        <f>IF(Badges!$R$577="A","/","")</f>
        <v/>
      </c>
      <c r="H22" s="368" t="str">
        <f>IF(Badges!$R$581="A","/","")</f>
        <v/>
      </c>
      <c r="I22" s="362" t="str">
        <f>IF(Summary!$AD$28="E","E","")</f>
        <v/>
      </c>
      <c r="J22" s="362" t="str">
        <f>IF(Summary!$AE$28="Y","R","")</f>
        <v/>
      </c>
      <c r="L22" s="404"/>
      <c r="M22" s="411" t="s">
        <v>995</v>
      </c>
      <c r="N22" s="412"/>
      <c r="O22" s="412"/>
      <c r="P22" s="412"/>
      <c r="Q22" s="412"/>
      <c r="R22" s="413"/>
      <c r="S22" s="365" t="str">
        <f>IF(Summary!$AD$75="E","E","")</f>
        <v/>
      </c>
      <c r="T22" s="365" t="str">
        <f>IF(Summary!$AE$75="Y","R","")</f>
        <v/>
      </c>
      <c r="U22" s="360" t="str">
        <f>IF(COUNTIF(S22:S23,"E")=2,"C"," ")</f>
        <v xml:space="preserve"> </v>
      </c>
      <c r="W22" s="573" t="str">
        <f>'Fun Patches'!C23</f>
        <v>&lt;LIST PATCH HERE&gt;</v>
      </c>
      <c r="X22" s="365" t="str">
        <f>IF(Summary!$AD$150="E","E","")</f>
        <v/>
      </c>
      <c r="Y22" s="365" t="str">
        <f>IF(Summary!$AE$150="Y","R","")</f>
        <v/>
      </c>
      <c r="AA22" s="336"/>
      <c r="AB22" s="337"/>
      <c r="AC22" s="338"/>
    </row>
    <row r="23" spans="2:29" ht="12.95" customHeight="1" thickBot="1">
      <c r="B23" s="404"/>
      <c r="C23" s="419" t="s">
        <v>668</v>
      </c>
      <c r="D23" s="366" t="str">
        <f>IF(Badges!$R$611="A","/","")</f>
        <v/>
      </c>
      <c r="E23" s="366" t="str">
        <f>IF(Badges!$R$615="A","/","")</f>
        <v/>
      </c>
      <c r="F23" s="366" t="str">
        <f>IF(Badges!$R$619="A","/","")</f>
        <v/>
      </c>
      <c r="G23" s="366" t="str">
        <f>IF(Badges!$R$623="A","/","")</f>
        <v/>
      </c>
      <c r="H23" s="366" t="str">
        <f>IF(Badges!$R$627="A","/","")</f>
        <v/>
      </c>
      <c r="I23" s="372" t="str">
        <f>IF(Summary!$AD$30="E","E","")</f>
        <v/>
      </c>
      <c r="J23" s="372" t="str">
        <f>IF(Summary!$AE$30="Y","R","")</f>
        <v/>
      </c>
      <c r="L23" s="404"/>
      <c r="M23" s="416" t="s">
        <v>1159</v>
      </c>
      <c r="N23" s="417"/>
      <c r="O23" s="417"/>
      <c r="P23" s="417"/>
      <c r="Q23" s="417"/>
      <c r="R23" s="418"/>
      <c r="S23" s="367" t="str">
        <f>IF(Summary!$AD$76="E","E","")</f>
        <v/>
      </c>
      <c r="T23" s="367" t="str">
        <f>IF(Summary!$AE$76="Y","R","")</f>
        <v/>
      </c>
      <c r="U23" s="360" t="str">
        <f>IF(COUNTIF(S25:S26,"E")=2,"C"," ")</f>
        <v xml:space="preserve"> </v>
      </c>
      <c r="W23" s="573" t="str">
        <f>'Fun Patches'!C24</f>
        <v>&lt;LIST PATCH HERE&gt;</v>
      </c>
      <c r="X23" s="365" t="str">
        <f>IF(Summary!$AD$151="E","E","")</f>
        <v/>
      </c>
      <c r="Y23" s="365" t="str">
        <f>IF(Summary!$AE$151="Y","R","")</f>
        <v/>
      </c>
      <c r="AA23" s="336"/>
      <c r="AB23" s="337"/>
      <c r="AC23" s="338"/>
    </row>
    <row r="24" spans="2:29" ht="12.95" customHeight="1">
      <c r="B24" s="404"/>
      <c r="C24" s="410" t="s">
        <v>689</v>
      </c>
      <c r="D24" s="368" t="str">
        <f>IF(Badges!$R$634="A","/","")</f>
        <v/>
      </c>
      <c r="E24" s="368" t="str">
        <f>IF(Badges!$R$638="A","/","")</f>
        <v/>
      </c>
      <c r="F24" s="368" t="str">
        <f>IF(Badges!$R$642="A","/","")</f>
        <v/>
      </c>
      <c r="G24" s="368" t="str">
        <f>IF(Badges!$R$646="A","/","")</f>
        <v/>
      </c>
      <c r="H24" s="368" t="str">
        <f>IF(Badges!$R$650="A","/","")</f>
        <v/>
      </c>
      <c r="I24" s="362" t="str">
        <f>IF(Summary!$AD$31="E","E","")</f>
        <v/>
      </c>
      <c r="J24" s="362" t="str">
        <f>IF(Summary!$AE$31="Y","R","")</f>
        <v/>
      </c>
      <c r="K24" s="392" t="str">
        <f>IF(COUNT(S25:S26)=2,MAX(S25:S26),"")</f>
        <v/>
      </c>
      <c r="L24" s="406"/>
      <c r="M24" s="407" t="s">
        <v>1003</v>
      </c>
      <c r="N24" s="408"/>
      <c r="O24" s="408"/>
      <c r="P24" s="408"/>
      <c r="Q24" s="408"/>
      <c r="R24" s="422" t="s">
        <v>1189</v>
      </c>
      <c r="S24" s="363" t="str">
        <f>IF(Summary!$AD$80="E","E","")</f>
        <v/>
      </c>
      <c r="T24" s="363" t="str">
        <f>IF(Summary!$AE$80="Y","R","")</f>
        <v/>
      </c>
      <c r="U24" s="360" t="str">
        <f>IF(COUNTIF(S28:S29,"E")=2,"C"," ")</f>
        <v xml:space="preserve"> </v>
      </c>
      <c r="W24" s="573" t="str">
        <f>'Fun Patches'!C25</f>
        <v>&lt;LIST PATCH HERE&gt;</v>
      </c>
      <c r="X24" s="365" t="str">
        <f>IF(Summary!$AD$152="E","E","")</f>
        <v/>
      </c>
      <c r="Y24" s="365" t="str">
        <f>IF(Summary!$AE$152="Y","R","")</f>
        <v/>
      </c>
      <c r="AA24" s="336"/>
      <c r="AB24" s="337"/>
      <c r="AC24" s="338"/>
    </row>
    <row r="25" spans="2:29" ht="12.95" customHeight="1">
      <c r="B25" s="404"/>
      <c r="C25" s="410" t="s">
        <v>710</v>
      </c>
      <c r="D25" s="369" t="str">
        <f>IF(Badges!$R$657="A","/","")</f>
        <v/>
      </c>
      <c r="E25" s="369" t="str">
        <f>IF(Badges!$R$661="A","/","")</f>
        <v/>
      </c>
      <c r="F25" s="369" t="str">
        <f>IF(Badges!$R$665="A","/","")</f>
        <v/>
      </c>
      <c r="G25" s="369" t="str">
        <f>IF(Badges!$R$669="A","/","")</f>
        <v/>
      </c>
      <c r="H25" s="369" t="str">
        <f>IF(Badges!$R$673="A","/","")</f>
        <v/>
      </c>
      <c r="I25" s="365" t="str">
        <f>IF(Summary!$AD$32="E","E","")</f>
        <v/>
      </c>
      <c r="J25" s="365" t="str">
        <f>IF(Summary!$AE$32="Y","R","")</f>
        <v/>
      </c>
      <c r="L25" s="404"/>
      <c r="M25" s="411" t="s">
        <v>1003</v>
      </c>
      <c r="N25" s="412"/>
      <c r="O25" s="412"/>
      <c r="P25" s="412"/>
      <c r="Q25" s="412"/>
      <c r="R25" s="413"/>
      <c r="S25" s="365" t="str">
        <f>IF(Summary!$AD$78="E","E","")</f>
        <v/>
      </c>
      <c r="T25" s="365" t="str">
        <f>IF(Summary!$AE$78="Y","R","")</f>
        <v/>
      </c>
      <c r="U25" s="716" t="s">
        <v>1197</v>
      </c>
      <c r="W25" s="573" t="str">
        <f>'Fun Patches'!C26</f>
        <v>&lt;LIST PATCH HERE&gt;</v>
      </c>
      <c r="X25" s="365" t="str">
        <f>IF(Summary!$AD$153="E","E","")</f>
        <v/>
      </c>
      <c r="Y25" s="365" t="str">
        <f>IF(Summary!$AE$153="Y","R","")</f>
        <v/>
      </c>
      <c r="AA25" s="336"/>
      <c r="AB25" s="337"/>
      <c r="AC25" s="338"/>
    </row>
    <row r="26" spans="2:29" ht="12.95" customHeight="1" thickBot="1">
      <c r="B26" s="404"/>
      <c r="C26" s="410" t="s">
        <v>1193</v>
      </c>
      <c r="D26" s="366" t="str">
        <f>IF(Badges!$R$161="A","/","")</f>
        <v/>
      </c>
      <c r="E26" s="366" t="str">
        <f>IF(Badges!$R$165="A","/","")</f>
        <v/>
      </c>
      <c r="F26" s="366" t="str">
        <f>IF(Badges!$R$169="A","/","")</f>
        <v/>
      </c>
      <c r="G26" s="366" t="str">
        <f>IF(Badges!$R$173="A","/","")</f>
        <v/>
      </c>
      <c r="H26" s="366" t="str">
        <f>IF(Badges!$R$177="A","/","")</f>
        <v/>
      </c>
      <c r="I26" s="372" t="str">
        <f>IF(Summary!$AD$10="E","E","")</f>
        <v/>
      </c>
      <c r="J26" s="372" t="str">
        <f>IF(Summary!$AE$10="Y","R","")</f>
        <v/>
      </c>
      <c r="L26" s="404"/>
      <c r="M26" s="416" t="s">
        <v>1159</v>
      </c>
      <c r="N26" s="417"/>
      <c r="O26" s="417"/>
      <c r="P26" s="417"/>
      <c r="Q26" s="417"/>
      <c r="R26" s="418"/>
      <c r="S26" s="367" t="str">
        <f>IF(Summary!$AD$79="E","E","")</f>
        <v/>
      </c>
      <c r="T26" s="367" t="str">
        <f>IF(Summary!$AE$79="Y","R","")</f>
        <v/>
      </c>
      <c r="U26" s="716"/>
      <c r="W26" s="573" t="str">
        <f>'Fun Patches'!C27</f>
        <v>&lt;LIST PATCH HERE&gt;</v>
      </c>
      <c r="X26" s="365" t="str">
        <f>IF(Summary!$AD$154="E","E","")</f>
        <v/>
      </c>
      <c r="Y26" s="365" t="str">
        <f>IF(Summary!$AE$154="Y","R","")</f>
        <v/>
      </c>
      <c r="AA26" s="336"/>
      <c r="AB26" s="337"/>
      <c r="AC26" s="338"/>
    </row>
    <row r="27" spans="2:29" ht="12.95" customHeight="1">
      <c r="B27" s="404"/>
      <c r="C27" s="415" t="s">
        <v>1194</v>
      </c>
      <c r="D27" s="368" t="str">
        <f>IF(Badges!$R$680="A","/","")</f>
        <v/>
      </c>
      <c r="E27" s="368" t="str">
        <f>IF(Badges!$R$684="A","/","")</f>
        <v/>
      </c>
      <c r="F27" s="368" t="str">
        <f>IF(Badges!$R$688="A","/","")</f>
        <v/>
      </c>
      <c r="G27" s="368" t="str">
        <f>IF(Badges!$R$692="A","/","")</f>
        <v/>
      </c>
      <c r="H27" s="368" t="str">
        <f>IF(Badges!$R$696="A","/","")</f>
        <v/>
      </c>
      <c r="I27" s="362" t="str">
        <f>IF(Summary!$AD$33="E","E","")</f>
        <v/>
      </c>
      <c r="J27" s="362" t="str">
        <f>IF(Summary!$AE$33="Y","R","")</f>
        <v/>
      </c>
      <c r="K27" s="392" t="str">
        <f>IF(COUNT(S28:S29)=2,MAX(S28:S29),"")</f>
        <v/>
      </c>
      <c r="L27" s="406"/>
      <c r="M27" s="407" t="s">
        <v>1009</v>
      </c>
      <c r="N27" s="408"/>
      <c r="O27" s="408"/>
      <c r="P27" s="408"/>
      <c r="Q27" s="408"/>
      <c r="R27" s="422" t="s">
        <v>1189</v>
      </c>
      <c r="S27" s="363" t="str">
        <f>IF(Summary!$AD$83="E","E","")</f>
        <v/>
      </c>
      <c r="T27" s="363" t="str">
        <f>IF(Summary!$AE$83="Y","R","")</f>
        <v/>
      </c>
      <c r="U27" s="716"/>
      <c r="W27" s="573" t="str">
        <f>'Fun Patches'!C28</f>
        <v>&lt;LIST PATCH HERE&gt;</v>
      </c>
      <c r="X27" s="365" t="str">
        <f>IF(Summary!$AD$155="E","E","")</f>
        <v/>
      </c>
      <c r="Y27" s="365" t="str">
        <f>IF(Summary!$AE$155="Y","R","")</f>
        <v/>
      </c>
      <c r="AA27" s="336"/>
      <c r="AB27" s="337"/>
      <c r="AC27" s="338"/>
    </row>
    <row r="28" spans="2:29" ht="12.95" customHeight="1" thickBot="1">
      <c r="B28" s="404"/>
      <c r="C28" s="419" t="s">
        <v>730</v>
      </c>
      <c r="D28" s="366" t="str">
        <f>IF(Badges!$R$703="A","/","")</f>
        <v/>
      </c>
      <c r="E28" s="366" t="str">
        <f>IF(Badges!$R$707="A","/","")</f>
        <v/>
      </c>
      <c r="F28" s="366" t="str">
        <f>IF(Badges!$R$711="A","/","")</f>
        <v/>
      </c>
      <c r="G28" s="366" t="str">
        <f>IF(Badges!$R$715="A","/","")</f>
        <v/>
      </c>
      <c r="H28" s="366" t="str">
        <f>IF(Badges!$R$719="A","/","")</f>
        <v/>
      </c>
      <c r="I28" s="372" t="str">
        <f>IF(Summary!$AD$34="E","E","")</f>
        <v/>
      </c>
      <c r="J28" s="372" t="str">
        <f>IF(Summary!$AE$34="Y","R","")</f>
        <v/>
      </c>
      <c r="L28" s="404"/>
      <c r="M28" s="411" t="s">
        <v>1009</v>
      </c>
      <c r="N28" s="412"/>
      <c r="O28" s="412"/>
      <c r="P28" s="412"/>
      <c r="Q28" s="412"/>
      <c r="R28" s="413"/>
      <c r="S28" s="365" t="str">
        <f>IF(Summary!$AD$81="E","E","")</f>
        <v/>
      </c>
      <c r="T28" s="365" t="str">
        <f>IF(Summary!$AE$81="Y","R","")</f>
        <v/>
      </c>
      <c r="U28" s="716"/>
      <c r="W28" s="573" t="str">
        <f>'Fun Patches'!C29</f>
        <v>&lt;LIST PATCH HERE&gt;</v>
      </c>
      <c r="X28" s="365" t="str">
        <f>IF(Summary!$AD$156="E","E","")</f>
        <v/>
      </c>
      <c r="Y28" s="365" t="str">
        <f>IF(Summary!$AE$156="Y","R","")</f>
        <v/>
      </c>
      <c r="AA28" s="336"/>
      <c r="AB28" s="337"/>
      <c r="AC28" s="338"/>
    </row>
    <row r="29" spans="2:29" ht="12.95" customHeight="1" thickBot="1">
      <c r="B29" s="404"/>
      <c r="C29" s="410" t="s">
        <v>751</v>
      </c>
      <c r="D29" s="368" t="str">
        <f>IF(Badges!$R$726="A","/","")</f>
        <v/>
      </c>
      <c r="E29" s="368" t="str">
        <f>IF(Badges!$R$730="A","/","")</f>
        <v/>
      </c>
      <c r="F29" s="368" t="str">
        <f>IF(Badges!$R$734="A","/","")</f>
        <v/>
      </c>
      <c r="G29" s="368" t="str">
        <f>IF(Badges!$R$738="A","/","")</f>
        <v/>
      </c>
      <c r="H29" s="368" t="str">
        <f>IF(Badges!$R$742="A","/","")</f>
        <v/>
      </c>
      <c r="I29" s="363" t="str">
        <f>IF(Summary!$AD$35="E","E","")</f>
        <v/>
      </c>
      <c r="J29" s="362" t="str">
        <f>IF(Summary!$AE$35="Y","R","")</f>
        <v/>
      </c>
      <c r="L29" s="404"/>
      <c r="M29" s="424" t="s">
        <v>1159</v>
      </c>
      <c r="N29" s="425"/>
      <c r="O29" s="425"/>
      <c r="P29" s="425"/>
      <c r="Q29" s="425"/>
      <c r="R29" s="426"/>
      <c r="S29" s="367" t="str">
        <f>IF(Summary!$AD$82="E","E","")</f>
        <v/>
      </c>
      <c r="T29" s="367" t="str">
        <f>IF(Summary!$AE$82="Y","R","")</f>
        <v/>
      </c>
      <c r="U29" s="716"/>
      <c r="W29" s="573" t="str">
        <f>'Fun Patches'!C30</f>
        <v>&lt;LIST PATCH HERE&gt;</v>
      </c>
      <c r="X29" s="365" t="str">
        <f>IF(Summary!$AD$157="E","E","")</f>
        <v/>
      </c>
      <c r="Y29" s="365" t="str">
        <f>IF(Summary!$AE$157="Y","R","")</f>
        <v/>
      </c>
      <c r="AA29" s="336"/>
      <c r="AB29" s="337"/>
      <c r="AC29" s="338"/>
    </row>
    <row r="30" spans="2:29" ht="12.95" customHeight="1">
      <c r="B30" s="404"/>
      <c r="C30" s="410" t="s">
        <v>772</v>
      </c>
      <c r="D30" s="369" t="str">
        <f>IF(Badges!$R$745="C","/","")</f>
        <v/>
      </c>
      <c r="E30" s="369" t="str">
        <f>IF(Badges!$R$746="C","/","")</f>
        <v/>
      </c>
      <c r="F30" s="369" t="str">
        <f>IF(Badges!$R$747="C","/","")</f>
        <v/>
      </c>
      <c r="G30" s="369" t="str">
        <f>IF(Badges!$R$748="C","/","")</f>
        <v/>
      </c>
      <c r="H30" s="369" t="str">
        <f>IF(Badges!$R$749="C","/","")</f>
        <v/>
      </c>
      <c r="I30" s="365" t="str">
        <f>IF(Summary!$AD$36="E","E","")</f>
        <v/>
      </c>
      <c r="J30" s="365" t="str">
        <f>IF(Summary!$AE$36="Y","R","")</f>
        <v/>
      </c>
      <c r="L30" s="495"/>
      <c r="M30" s="495"/>
      <c r="N30" s="496"/>
      <c r="O30" s="496"/>
      <c r="P30" s="496"/>
      <c r="Q30" s="496"/>
      <c r="R30" s="496"/>
      <c r="S30" s="571"/>
      <c r="T30" s="571"/>
      <c r="U30" s="716"/>
      <c r="W30" s="573" t="str">
        <f>'Fun Patches'!C31</f>
        <v>&lt;LIST PATCH HERE&gt;</v>
      </c>
      <c r="X30" s="365" t="str">
        <f>IF(Summary!$AD$158="E","E","")</f>
        <v/>
      </c>
      <c r="Y30" s="365" t="str">
        <f>IF(Summary!$AE$158="Y","R","")</f>
        <v/>
      </c>
      <c r="AA30" s="336"/>
      <c r="AB30" s="337"/>
      <c r="AC30" s="338"/>
    </row>
    <row r="31" spans="2:29" ht="12.95" customHeight="1" thickBot="1">
      <c r="B31" s="404"/>
      <c r="C31" s="414" t="s">
        <v>1195</v>
      </c>
      <c r="D31" s="366" t="str">
        <f>IF(Badges!$R$769="A","/","")</f>
        <v/>
      </c>
      <c r="E31" s="366" t="str">
        <f>IF(Badges!$R$773="A","/","")</f>
        <v/>
      </c>
      <c r="F31" s="366" t="str">
        <f>IF(Badges!$R$777="A","/","")</f>
        <v/>
      </c>
      <c r="G31" s="366" t="str">
        <f>IF(Badges!$R$781="A","/","")</f>
        <v/>
      </c>
      <c r="H31" s="366" t="str">
        <f>IF(Badges!$R$785="A","/","")</f>
        <v/>
      </c>
      <c r="I31" s="372" t="str">
        <f>IF(Summary!$AD$38="E","E","")</f>
        <v/>
      </c>
      <c r="J31" s="372" t="str">
        <f>IF(Summary!$AE$38="Y","R","")</f>
        <v/>
      </c>
      <c r="N31" s="401"/>
      <c r="O31" s="401"/>
      <c r="P31" s="401"/>
      <c r="Q31" s="401"/>
      <c r="R31" s="401"/>
      <c r="U31" s="716"/>
      <c r="W31" s="573" t="str">
        <f>'Fun Patches'!C32</f>
        <v>&lt;LIST PATCH HERE&gt;</v>
      </c>
      <c r="X31" s="365" t="str">
        <f>IF(Summary!$AD$159="E","E","")</f>
        <v/>
      </c>
      <c r="Y31" s="365" t="str">
        <f>IF(Summary!$AE$159="Y","R","")</f>
        <v/>
      </c>
      <c r="AA31" s="336"/>
      <c r="AB31" s="337"/>
      <c r="AC31" s="338"/>
    </row>
    <row r="32" spans="2:29" ht="12.95" customHeight="1">
      <c r="B32" s="404"/>
      <c r="C32" s="415" t="s">
        <v>1196</v>
      </c>
      <c r="D32" s="368" t="str">
        <f>IF(Badges!$R$792="A","/","")</f>
        <v/>
      </c>
      <c r="E32" s="368" t="str">
        <f>IF(Badges!$R$796="A","/","")</f>
        <v/>
      </c>
      <c r="F32" s="368" t="str">
        <f>IF(Badges!$R$800="A","/","")</f>
        <v/>
      </c>
      <c r="G32" s="368" t="str">
        <f>IF(Badges!$R$804="A","/","")</f>
        <v/>
      </c>
      <c r="H32" s="368" t="str">
        <f>IF(Badges!$R$808="A","/","")</f>
        <v/>
      </c>
      <c r="I32" s="362" t="str">
        <f>IF(Summary!$AD$39="E","E","")</f>
        <v/>
      </c>
      <c r="J32" s="362" t="str">
        <f>IF(Summary!$AE$39="Y","R","")</f>
        <v/>
      </c>
      <c r="L32" s="404"/>
      <c r="M32" s="405" t="s">
        <v>216</v>
      </c>
      <c r="N32" s="361" t="str">
        <f>IF(Badges!$R$102="A","/","")</f>
        <v/>
      </c>
      <c r="O32" s="361" t="str">
        <f>IF(Badges!$R$106="A","/","")</f>
        <v/>
      </c>
      <c r="P32" s="361" t="str">
        <f>IF(Badges!$R$110="A","/","")</f>
        <v/>
      </c>
      <c r="Q32" s="361" t="str">
        <f>IF(Badges!$R$114="A","/","")</f>
        <v/>
      </c>
      <c r="R32" s="361" t="str">
        <f>IF(Badges!$R$118="A","/","")</f>
        <v/>
      </c>
      <c r="S32" s="370" t="str">
        <f>IF(Summary!$AD$7="E","E","")</f>
        <v/>
      </c>
      <c r="T32" s="370" t="str">
        <f>IF(Summary!$AE$7="Y","R","")</f>
        <v/>
      </c>
      <c r="U32" s="716"/>
      <c r="W32" s="573" t="str">
        <f>'Fun Patches'!C33</f>
        <v>&lt;LIST PATCH HERE&gt;</v>
      </c>
      <c r="X32" s="365" t="str">
        <f>IF(Summary!$AD$160="E","E","")</f>
        <v/>
      </c>
      <c r="Y32" s="365" t="str">
        <f>IF(Summary!$AE$160="Y","R","")</f>
        <v/>
      </c>
      <c r="AA32" s="336"/>
      <c r="AB32" s="337"/>
      <c r="AC32" s="338"/>
    </row>
    <row r="33" spans="2:29" ht="12.95" customHeight="1" thickBot="1">
      <c r="B33" s="404"/>
      <c r="C33" s="419" t="s">
        <v>818</v>
      </c>
      <c r="D33" s="366" t="str">
        <f>IF(Badges!$R$838="A","/","")</f>
        <v/>
      </c>
      <c r="E33" s="366" t="str">
        <f>IF(Badges!$R$842="A","/","")</f>
        <v/>
      </c>
      <c r="F33" s="366" t="str">
        <f>IF(Badges!$R$846="A","/","")</f>
        <v/>
      </c>
      <c r="G33" s="366" t="str">
        <f>IF(Badges!$R$850="A","/","")</f>
        <v/>
      </c>
      <c r="H33" s="366" t="str">
        <f>IF(Badges!$R$854="A","/","")</f>
        <v/>
      </c>
      <c r="I33" s="372" t="str">
        <f>IF(Summary!$AD$41="E","E","")</f>
        <v/>
      </c>
      <c r="J33" s="372" t="str">
        <f>IF(Summary!$AE$41="Y","R","")</f>
        <v/>
      </c>
      <c r="L33" s="404"/>
      <c r="M33" s="410" t="s">
        <v>302</v>
      </c>
      <c r="N33" s="364" t="str">
        <f>IF(Badges!$R$207="A","/","")</f>
        <v/>
      </c>
      <c r="O33" s="364" t="str">
        <f>IF(Badges!$R$211="A","/","")</f>
        <v/>
      </c>
      <c r="P33" s="364" t="str">
        <f>IF(Badges!$R$215="A","/","")</f>
        <v/>
      </c>
      <c r="Q33" s="364" t="str">
        <f>IF(Badges!$R$219="A","/","")</f>
        <v/>
      </c>
      <c r="R33" s="364" t="str">
        <f>IF(Badges!$G$223="A","/","")</f>
        <v/>
      </c>
      <c r="S33" s="370" t="str">
        <f>IF(Summary!$AD$12="E","E","")</f>
        <v/>
      </c>
      <c r="T33" s="370" t="str">
        <f>IF(Summary!$AE$12="Y","R","")</f>
        <v/>
      </c>
      <c r="U33" s="716"/>
      <c r="W33" s="573" t="str">
        <f>'Fun Patches'!C34</f>
        <v>&lt;LIST PATCH HERE&gt;</v>
      </c>
      <c r="X33" s="365" t="str">
        <f>IF(Summary!$AD$161="E","E","")</f>
        <v/>
      </c>
      <c r="Y33" s="365" t="str">
        <f>IF(Summary!$AE$161="Y","R","")</f>
        <v/>
      </c>
      <c r="AA33" s="336"/>
      <c r="AB33" s="337"/>
      <c r="AC33" s="338"/>
    </row>
    <row r="34" spans="2:29" ht="12.95" customHeight="1" thickBot="1">
      <c r="B34" s="404"/>
      <c r="C34" s="414" t="s">
        <v>838</v>
      </c>
      <c r="D34" s="439" t="str">
        <f>IF(Badges!$R$861="A","/","")</f>
        <v/>
      </c>
      <c r="E34" s="439" t="str">
        <f>IF(Badges!$R$865="A","/","")</f>
        <v/>
      </c>
      <c r="F34" s="439" t="str">
        <f>IF(Badges!$R$869="A","/","")</f>
        <v/>
      </c>
      <c r="G34" s="439" t="str">
        <f>IF(Badges!$R$873="A","/","")</f>
        <v/>
      </c>
      <c r="H34" s="439" t="str">
        <f>IF(Badges!$R$877="A","/","")</f>
        <v/>
      </c>
      <c r="I34" s="362" t="str">
        <f>IF(Summary!$AD$42="E","E","")</f>
        <v/>
      </c>
      <c r="J34" s="362" t="str">
        <f>IF(Summary!$AE$42="Y","R","")</f>
        <v/>
      </c>
      <c r="L34" s="404"/>
      <c r="M34" s="419" t="s">
        <v>448</v>
      </c>
      <c r="N34" s="359" t="str">
        <f>IF(Badges!$R$368="A","/","")</f>
        <v/>
      </c>
      <c r="O34" s="359" t="str">
        <f>IF(Badges!$R$372="A","/","")</f>
        <v/>
      </c>
      <c r="P34" s="359" t="str">
        <f>IF(Badges!$R$376="A","/","")</f>
        <v/>
      </c>
      <c r="Q34" s="359" t="str">
        <f>IF(Badges!$R$380="A","/","")</f>
        <v/>
      </c>
      <c r="R34" s="359" t="str">
        <f>IF(Badges!$R$384="A","/","")</f>
        <v/>
      </c>
      <c r="S34" s="367" t="str">
        <f>IF(Summary!$AD$19="E","E","")</f>
        <v/>
      </c>
      <c r="T34" s="367" t="str">
        <f>IF(Summary!$AE$19="Y","R","")</f>
        <v/>
      </c>
      <c r="U34" s="716"/>
      <c r="W34" s="573" t="str">
        <f>'Fun Patches'!C35</f>
        <v>&lt;LIST PATCH HERE&gt;</v>
      </c>
      <c r="X34" s="365" t="str">
        <f>IF(Summary!$AD$162="E","E","")</f>
        <v/>
      </c>
      <c r="Y34" s="365" t="str">
        <f>IF(Summary!$AE$162="Y","R","")</f>
        <v/>
      </c>
      <c r="AA34" s="336"/>
      <c r="AB34" s="337"/>
      <c r="AC34" s="338"/>
    </row>
    <row r="35" spans="2:29" ht="12.95" customHeight="1">
      <c r="L35" s="404"/>
      <c r="M35" s="430" t="s">
        <v>249</v>
      </c>
      <c r="N35" s="361" t="str">
        <f>IF(Badges!$R$146="A","/","")</f>
        <v/>
      </c>
      <c r="O35" s="361" t="str">
        <f>IF(Badges!$R$148="A","/","")</f>
        <v/>
      </c>
      <c r="P35" s="361" t="str">
        <f>IF(Badges!$R$150="A","/","")</f>
        <v/>
      </c>
      <c r="Q35" s="361" t="str">
        <f>IF(Badges!$R$152="A","/","")</f>
        <v/>
      </c>
      <c r="R35" s="361" t="str">
        <f>IF(Badges!$R$154="A","/","")</f>
        <v/>
      </c>
      <c r="S35" s="370" t="str">
        <f>IF(Summary!$AD$9="E","E","")</f>
        <v/>
      </c>
      <c r="T35" s="370" t="str">
        <f>IF(Summary!$AE$9="Y","R","")</f>
        <v/>
      </c>
      <c r="U35" s="716"/>
      <c r="W35" s="573" t="str">
        <f>'Fun Patches'!C36</f>
        <v>&lt;LIST PATCH HERE&gt;</v>
      </c>
      <c r="X35" s="365" t="str">
        <f>IF(Summary!$AD$163="E","E","")</f>
        <v/>
      </c>
      <c r="Y35" s="365" t="str">
        <f>IF(Summary!$AE$163="Y","R","")</f>
        <v/>
      </c>
      <c r="AA35" s="336"/>
      <c r="AB35" s="337"/>
      <c r="AC35" s="338"/>
    </row>
    <row r="36" spans="2:29" ht="12.95" customHeight="1">
      <c r="L36" s="404"/>
      <c r="M36" s="423" t="s">
        <v>552</v>
      </c>
      <c r="N36" s="364" t="str">
        <f>IF(Badges!$R$481="A","/","")</f>
        <v/>
      </c>
      <c r="O36" s="364" t="str">
        <f>IF(Badges!$R$483="A","/","")</f>
        <v/>
      </c>
      <c r="P36" s="364" t="str">
        <f>IF(Badges!$R$485="A","/","")</f>
        <v/>
      </c>
      <c r="Q36" s="364" t="str">
        <f>IF(Badges!$R$487="A","/","")</f>
        <v/>
      </c>
      <c r="R36" s="364" t="str">
        <f>IF(Badges!$R$489="A","/","")</f>
        <v/>
      </c>
      <c r="S36" s="370" t="str">
        <f>IF(Summary!$AD$24="E","E","")</f>
        <v/>
      </c>
      <c r="T36" s="370" t="str">
        <f>IF(Summary!$AE$24="Y","R","")</f>
        <v/>
      </c>
      <c r="U36" s="716"/>
      <c r="W36" s="573" t="str">
        <f>'Fun Patches'!C37</f>
        <v>&lt;LIST PATCH HERE&gt;</v>
      </c>
      <c r="X36" s="365" t="str">
        <f>IF(Summary!$AD$164="E","E","")</f>
        <v/>
      </c>
      <c r="Y36" s="365" t="str">
        <f>IF(Summary!$AE$164="Y","R","")</f>
        <v/>
      </c>
      <c r="AA36" s="336"/>
      <c r="AB36" s="337"/>
      <c r="AC36" s="338"/>
    </row>
    <row r="37" spans="2:29" ht="12.95" customHeight="1" thickBot="1">
      <c r="B37" s="404"/>
      <c r="C37" s="430" t="s">
        <v>1162</v>
      </c>
      <c r="D37" s="361" t="str">
        <f>IF(Badges!$R$883="C","/","")</f>
        <v/>
      </c>
      <c r="E37" s="361" t="str">
        <f>IF(Badges!$R$884="C","/","")</f>
        <v/>
      </c>
      <c r="F37" s="361" t="str">
        <f>IF(Badges!$R$885="C","/","")</f>
        <v/>
      </c>
      <c r="G37" s="361" t="str">
        <f>IF(Badges!$R$886="C","/","")</f>
        <v/>
      </c>
      <c r="H37" s="361" t="str">
        <f>IF(Badges!$R$887="C","/","")</f>
        <v/>
      </c>
      <c r="I37" s="370" t="str">
        <f>IF(Summary!$AD$44="E","E","")</f>
        <v/>
      </c>
      <c r="J37" s="370" t="str">
        <f>IF(Summary!$AE$44="Y","R","")</f>
        <v/>
      </c>
      <c r="L37" s="404"/>
      <c r="M37" s="431" t="s">
        <v>775</v>
      </c>
      <c r="N37" s="359" t="str">
        <f>IF(Badges!$R$754="A","/","")</f>
        <v/>
      </c>
      <c r="O37" s="359" t="str">
        <f>IF(Badges!$R$756="A","/","")</f>
        <v/>
      </c>
      <c r="P37" s="359" t="str">
        <f>IF(Badges!$R$758="A","/","")</f>
        <v/>
      </c>
      <c r="Q37" s="359" t="str">
        <f>IF(Badges!$R$760="A","/","")</f>
        <v/>
      </c>
      <c r="R37" s="359" t="str">
        <f>IF(Badges!$R$762="A","/","")</f>
        <v/>
      </c>
      <c r="S37" s="371" t="str">
        <f>IF(Summary!$AD$37="E","E","")</f>
        <v/>
      </c>
      <c r="T37" s="371" t="str">
        <f>IF(Summary!$AE$37="Y","R","")</f>
        <v/>
      </c>
      <c r="U37" s="716"/>
      <c r="W37" s="573" t="str">
        <f>'Fun Patches'!C38</f>
        <v>&lt;LIST PATCH HERE&gt;</v>
      </c>
      <c r="X37" s="365" t="str">
        <f>IF(Summary!$AD$165="E","E","")</f>
        <v/>
      </c>
      <c r="Y37" s="365" t="str">
        <f>IF(Summary!$AE$165="Y","R","")</f>
        <v/>
      </c>
      <c r="AA37" s="336"/>
      <c r="AB37" s="337"/>
      <c r="AC37" s="338"/>
    </row>
    <row r="38" spans="2:29" ht="12.95" customHeight="1">
      <c r="B38" s="404"/>
      <c r="C38" s="423" t="s">
        <v>1163</v>
      </c>
      <c r="D38" s="361" t="str">
        <f>IF(Badges!$R$890="C","/","")</f>
        <v/>
      </c>
      <c r="E38" s="361" t="str">
        <f>IF(Badges!$R$891="C","/","")</f>
        <v/>
      </c>
      <c r="F38" s="361" t="str">
        <f>IF(Badges!$R$892="C","/","")</f>
        <v/>
      </c>
      <c r="G38" s="361" t="str">
        <f>IF(Badges!$R$893="C","/","")</f>
        <v/>
      </c>
      <c r="H38" s="361" t="str">
        <f>IF(Badges!$R$894="C","/","")</f>
        <v/>
      </c>
      <c r="I38" s="370" t="str">
        <f>IF(Summary!$AD$45="E","E","")</f>
        <v/>
      </c>
      <c r="J38" s="370" t="str">
        <f>IF(Summary!$AE$45="Y","R","")</f>
        <v/>
      </c>
      <c r="S38" s="427"/>
      <c r="T38" s="427"/>
      <c r="U38" s="716"/>
      <c r="W38" s="573" t="str">
        <f>'Fun Patches'!C39</f>
        <v>&lt;LIST PATCH HERE&gt;</v>
      </c>
      <c r="X38" s="365" t="str">
        <f>IF(Summary!$AD$166="E","E","")</f>
        <v/>
      </c>
      <c r="Y38" s="365" t="str">
        <f>IF(Summary!$AE$166="Y","R","")</f>
        <v/>
      </c>
      <c r="AA38" s="336"/>
      <c r="AB38" s="337"/>
      <c r="AC38" s="338"/>
    </row>
    <row r="39" spans="2:29" ht="12.95" customHeight="1" thickBot="1">
      <c r="B39" s="404"/>
      <c r="C39" s="432" t="s">
        <v>1164</v>
      </c>
      <c r="D39" s="359" t="str">
        <f>IF(Badges!$R$897="C","/","")</f>
        <v/>
      </c>
      <c r="E39" s="359" t="str">
        <f>IF(Badges!$R$898="C","/","")</f>
        <v/>
      </c>
      <c r="F39" s="359" t="str">
        <f>IF(Badges!$R$899="C","/","")</f>
        <v/>
      </c>
      <c r="G39" s="359" t="str">
        <f>IF(Badges!$R$900="C","/","")</f>
        <v/>
      </c>
      <c r="H39" s="359" t="str">
        <f>IF(Badges!$R$901="C","/","")</f>
        <v/>
      </c>
      <c r="I39" s="367" t="str">
        <f>IF(Summary!$AD$46="E","E","")</f>
        <v/>
      </c>
      <c r="J39" s="367" t="str">
        <f>IF(Summary!$AE$46="Y","R","")</f>
        <v/>
      </c>
      <c r="S39" s="427"/>
      <c r="T39" s="427"/>
      <c r="U39" s="716"/>
      <c r="W39" s="573" t="str">
        <f>'Fun Patches'!C40</f>
        <v>&lt;LIST PATCH HERE&gt;</v>
      </c>
      <c r="X39" s="365" t="str">
        <f>IF(Summary!$AD$167="E","E","")</f>
        <v/>
      </c>
      <c r="Y39" s="365" t="str">
        <f>IF(Summary!$AE$167="Y","R","")</f>
        <v/>
      </c>
      <c r="AA39" s="336"/>
      <c r="AB39" s="337"/>
      <c r="AC39" s="338"/>
    </row>
    <row r="40" spans="2:29" ht="12.95" customHeight="1">
      <c r="B40" s="404"/>
      <c r="C40" s="430" t="s">
        <v>1165</v>
      </c>
      <c r="D40" s="361" t="str">
        <f>IF(Badges!$R$905="C","/","")</f>
        <v/>
      </c>
      <c r="E40" s="361" t="str">
        <f>IF(Badges!$R$906="C","/","")</f>
        <v/>
      </c>
      <c r="F40" s="361" t="str">
        <f>IF(Badges!$R$907="C","/","")</f>
        <v/>
      </c>
      <c r="G40" s="361" t="str">
        <f>IF(Badges!$R$908="C","/","")</f>
        <v/>
      </c>
      <c r="H40" s="361" t="str">
        <f>IF(Badges!$R$909="C","/","")</f>
        <v/>
      </c>
      <c r="I40" s="370" t="str">
        <f>IF(Summary!$AD$48="E","E","")</f>
        <v/>
      </c>
      <c r="J40" s="370" t="str">
        <f>IF(Summary!$AE$48="Y","R","")</f>
        <v/>
      </c>
      <c r="L40" s="404"/>
      <c r="M40" s="428" t="s">
        <v>1182</v>
      </c>
      <c r="N40" s="361" t="str">
        <f>IF('Age-Level'!$R$75="A","/","")</f>
        <v/>
      </c>
      <c r="O40" s="361" t="str">
        <f>IF('Age-Level'!$R$79="A","/","")</f>
        <v/>
      </c>
      <c r="P40" s="361" t="str">
        <f>IF('Age-Level'!$R$83="A","/","")</f>
        <v/>
      </c>
      <c r="Q40" s="361" t="str">
        <f>IF('Age-Level'!$R$88="A","/","")</f>
        <v/>
      </c>
      <c r="R40" s="361" t="str">
        <f>IF('Age-Level'!$R$90="A","/","")</f>
        <v/>
      </c>
      <c r="S40" s="370" t="str">
        <f>IF(Summary!$AD$113="E","E","")</f>
        <v/>
      </c>
      <c r="T40" s="370" t="str">
        <f>IF(Summary!$AE$113="Y","R","")</f>
        <v/>
      </c>
      <c r="U40" s="716"/>
      <c r="W40" s="573" t="str">
        <f>'Fun Patches'!C41</f>
        <v>&lt;LIST PATCH HERE&gt;</v>
      </c>
      <c r="X40" s="365" t="str">
        <f>IF(Summary!$AD$168="E","E","")</f>
        <v/>
      </c>
      <c r="Y40" s="365" t="str">
        <f>IF(Summary!$AE$168="Y","R","")</f>
        <v/>
      </c>
      <c r="AA40" s="336"/>
      <c r="AB40" s="337"/>
      <c r="AC40" s="338"/>
    </row>
    <row r="41" spans="2:29" ht="12.95" customHeight="1">
      <c r="B41" s="404"/>
      <c r="C41" s="423" t="s">
        <v>1166</v>
      </c>
      <c r="D41" s="361" t="str">
        <f>IF(Badges!$R$912="C","/","")</f>
        <v/>
      </c>
      <c r="E41" s="361" t="str">
        <f>IF(Badges!$R$913="C","/","")</f>
        <v/>
      </c>
      <c r="F41" s="361" t="str">
        <f>IF(Badges!$R$914="C","/","")</f>
        <v/>
      </c>
      <c r="G41" s="361" t="str">
        <f>IF(Badges!$R$915="C","/","")</f>
        <v/>
      </c>
      <c r="H41" s="361" t="str">
        <f>IF(Badges!$R$916="C","/","")</f>
        <v/>
      </c>
      <c r="I41" s="370" t="str">
        <f>IF(Summary!$AD$49="E","E","")</f>
        <v/>
      </c>
      <c r="J41" s="370" t="str">
        <f>IF(Summary!$AE$49="Y","R","")</f>
        <v/>
      </c>
      <c r="L41" s="404"/>
      <c r="M41" s="411" t="s">
        <v>1183</v>
      </c>
      <c r="N41" s="361" t="str">
        <f>IF('Age-Level'!$R$93="A","/","")</f>
        <v/>
      </c>
      <c r="O41" s="361" t="str">
        <f>IF('Age-Level'!$R$97="A","/","")</f>
        <v/>
      </c>
      <c r="P41" s="361" t="str">
        <f>IF('Age-Level'!$R$101="A","/","")</f>
        <v/>
      </c>
      <c r="Q41" s="361" t="str">
        <f>IF('Age-Level'!$R$106="A","/","")</f>
        <v/>
      </c>
      <c r="R41" s="361" t="str">
        <f>IF('Age-Level'!$R$108="A","/","")</f>
        <v/>
      </c>
      <c r="S41" s="370" t="str">
        <f>IF(Summary!$AD$114="E","E","")</f>
        <v/>
      </c>
      <c r="T41" s="370" t="str">
        <f>IF(Summary!$AE$114="Y","R","")</f>
        <v/>
      </c>
      <c r="U41" s="716"/>
      <c r="W41" s="573" t="str">
        <f>'Fun Patches'!C42</f>
        <v>&lt;LIST PATCH HERE&gt;</v>
      </c>
      <c r="X41" s="365" t="str">
        <f>IF(Summary!$AD$169="E","E","")</f>
        <v/>
      </c>
      <c r="Y41" s="365" t="str">
        <f>IF(Summary!$AE$169="Y","R","")</f>
        <v/>
      </c>
      <c r="AA41" s="336"/>
      <c r="AB41" s="337"/>
      <c r="AC41" s="338"/>
    </row>
    <row r="42" spans="2:29" ht="12.95" customHeight="1" thickBot="1">
      <c r="B42" s="404"/>
      <c r="C42" s="432" t="s">
        <v>1167</v>
      </c>
      <c r="D42" s="359" t="str">
        <f>IF(Badges!$R$919="C","/","")</f>
        <v/>
      </c>
      <c r="E42" s="359" t="str">
        <f>IF(Badges!$R$920="C","/","")</f>
        <v/>
      </c>
      <c r="F42" s="359" t="str">
        <f>IF(Badges!$R$921="C","/","")</f>
        <v/>
      </c>
      <c r="G42" s="359" t="str">
        <f>IF(Badges!$R$922="C","/","")</f>
        <v/>
      </c>
      <c r="H42" s="359" t="str">
        <f>IF(Badges!$R$923="C","/","")</f>
        <v/>
      </c>
      <c r="I42" s="367" t="str">
        <f>IF(Summary!$AD$50="E","E","")</f>
        <v/>
      </c>
      <c r="J42" s="367" t="str">
        <f>IF(Summary!$AE$50="Y","R","")</f>
        <v/>
      </c>
      <c r="L42" s="404"/>
      <c r="M42" s="416" t="s">
        <v>1184</v>
      </c>
      <c r="N42" s="359" t="str">
        <f>IF('Age-Level'!$R$111="A","/","")</f>
        <v/>
      </c>
      <c r="O42" s="359" t="str">
        <f>IF('Age-Level'!$R$115="A","/","")</f>
        <v/>
      </c>
      <c r="P42" s="359" t="str">
        <f>IF('Age-Level'!$R$119="A","/","")</f>
        <v/>
      </c>
      <c r="Q42" s="359" t="str">
        <f>IF('Age-Level'!$R$124="A","/","")</f>
        <v/>
      </c>
      <c r="R42" s="359" t="str">
        <f>IF('Age-Level'!$R$126="A","/","")</f>
        <v/>
      </c>
      <c r="S42" s="367" t="str">
        <f>IF(Summary!$AD$115="E","E","")</f>
        <v/>
      </c>
      <c r="T42" s="367" t="str">
        <f>IF(Summary!$AE$115="Y","R","")</f>
        <v/>
      </c>
      <c r="U42" s="716"/>
      <c r="W42" s="573" t="str">
        <f>'Fun Patches'!C43</f>
        <v>&lt;LIST PATCH HERE&gt;</v>
      </c>
      <c r="X42" s="365" t="str">
        <f>IF(Summary!$AD$170="E","E","")</f>
        <v/>
      </c>
      <c r="Y42" s="365" t="str">
        <f>IF(Summary!$AE$170="Y","R","")</f>
        <v/>
      </c>
      <c r="AA42" s="336"/>
      <c r="AB42" s="337"/>
      <c r="AC42" s="338"/>
    </row>
    <row r="43" spans="2:29" ht="12.95" customHeight="1">
      <c r="B43" s="404"/>
      <c r="C43" s="430" t="s">
        <v>1169</v>
      </c>
      <c r="D43" s="361" t="str">
        <f>IF(Badges!$R$927="C","/","")</f>
        <v/>
      </c>
      <c r="E43" s="361" t="str">
        <f>IF(Badges!$R$928="C","/","")</f>
        <v/>
      </c>
      <c r="F43" s="361" t="str">
        <f>IF(Badges!$R$929="C","/","")</f>
        <v/>
      </c>
      <c r="G43" s="361" t="str">
        <f>IF(Badges!$R$930="C","/","")</f>
        <v/>
      </c>
      <c r="H43" s="361" t="str">
        <f>IF(Badges!$R$931="C","/","")</f>
        <v/>
      </c>
      <c r="I43" s="370" t="str">
        <f>IF(Summary!$AD$52="E","E","")</f>
        <v/>
      </c>
      <c r="J43" s="370" t="str">
        <f>IF(Summary!$AE$52="Y","R","")</f>
        <v/>
      </c>
      <c r="L43" s="404"/>
      <c r="M43" s="429" t="s">
        <v>1185</v>
      </c>
      <c r="N43" s="361" t="str">
        <f>IF('Age-Level'!$R$129="A","/","")</f>
        <v/>
      </c>
      <c r="O43" s="361" t="str">
        <f>IF('Age-Level'!$R$133="A","/","")</f>
        <v/>
      </c>
      <c r="P43" s="361" t="str">
        <f>IF('Age-Level'!$R$137="A","/","")</f>
        <v/>
      </c>
      <c r="Q43" s="361" t="str">
        <f>IF('Age-Level'!$R$142="A","/","")</f>
        <v/>
      </c>
      <c r="R43" s="361" t="str">
        <f>IF('Age-Level'!$R$144="A","/","")</f>
        <v/>
      </c>
      <c r="S43" s="370" t="str">
        <f>IF(Summary!$AD$116="E","E","")</f>
        <v/>
      </c>
      <c r="T43" s="370" t="str">
        <f>IF(Summary!$AE$116="Y","R","")</f>
        <v/>
      </c>
      <c r="U43" s="716"/>
      <c r="W43" s="573" t="str">
        <f>'Fun Patches'!C44</f>
        <v>&lt;LIST PATCH HERE&gt;</v>
      </c>
      <c r="X43" s="365" t="str">
        <f>IF(Summary!$AD$171="E","E","")</f>
        <v/>
      </c>
      <c r="Y43" s="365" t="str">
        <f>IF(Summary!$AE$171="Y","R","")</f>
        <v/>
      </c>
      <c r="AA43" s="336"/>
      <c r="AB43" s="337"/>
      <c r="AC43" s="338"/>
    </row>
    <row r="44" spans="2:29" ht="12.95" customHeight="1">
      <c r="B44" s="404"/>
      <c r="C44" s="423" t="s">
        <v>1170</v>
      </c>
      <c r="D44" s="361" t="str">
        <f>IF(Badges!$R$934="C","/","")</f>
        <v/>
      </c>
      <c r="E44" s="361" t="str">
        <f>IF(Badges!$R$935="C","/","")</f>
        <v/>
      </c>
      <c r="F44" s="361" t="str">
        <f>IF(Badges!$R$936="C","/","")</f>
        <v/>
      </c>
      <c r="G44" s="361" t="str">
        <f>IF(Badges!$R$937="C","/","")</f>
        <v/>
      </c>
      <c r="H44" s="361" t="str">
        <f>IF(Badges!$R$938="C","/","")</f>
        <v/>
      </c>
      <c r="I44" s="370" t="str">
        <f>IF(Summary!$AD$53="E","E","")</f>
        <v/>
      </c>
      <c r="J44" s="370" t="str">
        <f>IF(Summary!$AE$53="Y","R","")</f>
        <v/>
      </c>
      <c r="L44" s="404"/>
      <c r="M44" s="411" t="s">
        <v>1186</v>
      </c>
      <c r="N44" s="361" t="str">
        <f>IF('Age-Level'!$R$147="A","/","")</f>
        <v/>
      </c>
      <c r="O44" s="361" t="str">
        <f>IF('Age-Level'!$R$151="A","/","")</f>
        <v/>
      </c>
      <c r="P44" s="361" t="str">
        <f>IF('Age-Level'!$R$155="A","/","")</f>
        <v/>
      </c>
      <c r="Q44" s="361" t="str">
        <f>IF('Age-Level'!$R$160="A","/","")</f>
        <v/>
      </c>
      <c r="R44" s="361" t="str">
        <f>IF('Age-Level'!$R$162="A","/","")</f>
        <v/>
      </c>
      <c r="S44" s="370" t="str">
        <f>IF(Summary!$AD$117="E","E","")</f>
        <v/>
      </c>
      <c r="T44" s="370" t="str">
        <f>IF(Summary!$AE$117="Y","R","")</f>
        <v/>
      </c>
      <c r="U44" s="716"/>
      <c r="W44" s="573" t="str">
        <f>'Fun Patches'!C45</f>
        <v>&lt;LIST PATCH HERE&gt;</v>
      </c>
      <c r="X44" s="365" t="str">
        <f>IF(Summary!$AD$172="E","E","")</f>
        <v/>
      </c>
      <c r="Y44" s="365" t="str">
        <f>IF(Summary!$AE$172="Y","R","")</f>
        <v/>
      </c>
      <c r="AA44" s="336"/>
      <c r="AB44" s="337"/>
      <c r="AC44" s="338"/>
    </row>
    <row r="45" spans="2:29" ht="12.95" customHeight="1" thickBot="1">
      <c r="B45" s="404"/>
      <c r="C45" s="431" t="s">
        <v>1171</v>
      </c>
      <c r="D45" s="361" t="str">
        <f>IF(Badges!$R$941="C","/","")</f>
        <v/>
      </c>
      <c r="E45" s="361" t="str">
        <f>IF(Badges!$R$942="C","/","")</f>
        <v/>
      </c>
      <c r="F45" s="361" t="str">
        <f>IF(Badges!$R$943="C","/","")</f>
        <v/>
      </c>
      <c r="G45" s="361" t="str">
        <f>IF(Badges!$R$944="C","/","")</f>
        <v/>
      </c>
      <c r="H45" s="361" t="str">
        <f>IF(Badges!$R$945="C","/","")</f>
        <v/>
      </c>
      <c r="I45" s="370" t="str">
        <f>IF(Summary!$AD$54="E","E","")</f>
        <v/>
      </c>
      <c r="J45" s="370" t="str">
        <f>IF(Summary!$AE$54="Y","R","")</f>
        <v/>
      </c>
      <c r="L45" s="404"/>
      <c r="M45" s="416" t="s">
        <v>1187</v>
      </c>
      <c r="N45" s="359" t="str">
        <f>IF('Age-Level'!$R$165="A","/","")</f>
        <v/>
      </c>
      <c r="O45" s="359" t="str">
        <f>IF('Age-Level'!$R$169="A","/","")</f>
        <v/>
      </c>
      <c r="P45" s="359" t="str">
        <f>IF('Age-Level'!$R$173="A","/","")</f>
        <v/>
      </c>
      <c r="Q45" s="359" t="str">
        <f>IF('Age-Level'!$R$178="A","/","")</f>
        <v/>
      </c>
      <c r="R45" s="359" t="str">
        <f>IF('Age-Level'!$R$180="A","/","")</f>
        <v/>
      </c>
      <c r="S45" s="367" t="str">
        <f>IF(Summary!$AD$118="E","E","")</f>
        <v/>
      </c>
      <c r="T45" s="367" t="str">
        <f>IF(Summary!$AE$118="Y","R","")</f>
        <v/>
      </c>
      <c r="U45" s="716"/>
      <c r="W45" s="573" t="str">
        <f>'Fun Patches'!C46</f>
        <v>&lt;LIST PATCH HERE&gt;</v>
      </c>
      <c r="X45" s="365" t="str">
        <f>IF(Summary!$AD$173="E","E","")</f>
        <v/>
      </c>
      <c r="Y45" s="365" t="str">
        <f>IF(Summary!$AE$173="Y","R","")</f>
        <v/>
      </c>
      <c r="AA45" s="336"/>
      <c r="AB45" s="337"/>
      <c r="AC45" s="338"/>
    </row>
    <row r="46" spans="2:29" ht="12.95" customHeight="1">
      <c r="L46" s="404"/>
      <c r="M46" s="392" t="s">
        <v>1188</v>
      </c>
      <c r="N46" s="401"/>
      <c r="O46" s="401"/>
      <c r="P46" s="361" t="str">
        <f>IF(Bridging!$R$10="A","/","")</f>
        <v/>
      </c>
      <c r="Q46" s="361" t="str">
        <f>IF(Bridging!$R$14="A","/","")</f>
        <v/>
      </c>
      <c r="R46" s="361" t="str">
        <f>IF(Bridging!$R$16="A","/","")</f>
        <v/>
      </c>
      <c r="S46" s="370" t="str">
        <f>IF(Summary!$AD$130="E","E","")</f>
        <v/>
      </c>
      <c r="T46" s="370" t="str">
        <f>IF(Summary!$AE$130="Y","R","")</f>
        <v/>
      </c>
      <c r="U46" s="716"/>
      <c r="W46" s="573" t="str">
        <f>'Fun Patches'!C47</f>
        <v>&lt;LIST PATCH HERE&gt;</v>
      </c>
      <c r="X46" s="365" t="str">
        <f>IF(Summary!$AD$174="E","E","")</f>
        <v/>
      </c>
      <c r="Y46" s="365" t="str">
        <f>IF(Summary!$AE$174="Y","R","")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IF(Summary!$AD$175="E","E","")</f>
        <v/>
      </c>
      <c r="Y47" s="365" t="str">
        <f>IF(Summary!$AE$175="Y","R","")</f>
        <v/>
      </c>
      <c r="AA47" s="336"/>
      <c r="AB47" s="337"/>
      <c r="AC47" s="338"/>
    </row>
    <row r="48" spans="2:29" ht="12.95" customHeight="1" thickBot="1">
      <c r="B48" s="404"/>
      <c r="C48" s="428" t="s">
        <v>1172</v>
      </c>
      <c r="D48" s="361" t="str">
        <f>IF('Age-Level'!$R6="C","/","")</f>
        <v/>
      </c>
      <c r="E48" s="361" t="str">
        <f>IF('Age-Level'!$R6="C","/","")</f>
        <v/>
      </c>
      <c r="F48" s="361" t="str">
        <f>IF('Age-Level'!$R6="C","/","")</f>
        <v/>
      </c>
      <c r="G48" s="361" t="str">
        <f>IF('Age-Level'!$R6="C","/","")</f>
        <v/>
      </c>
      <c r="H48" s="361" t="str">
        <f>IF('Age-Level'!$R6="C","/","")</f>
        <v/>
      </c>
      <c r="I48" s="370" t="str">
        <f>IF(Summary!$AD$101="E","E","")</f>
        <v/>
      </c>
      <c r="J48" s="370" t="str">
        <f>IF(Summary!$AE$101="Y","R","")</f>
        <v/>
      </c>
      <c r="L48" s="712"/>
      <c r="M48" s="712"/>
      <c r="N48" s="712"/>
      <c r="O48" s="712"/>
      <c r="P48" s="712"/>
      <c r="Q48" s="712"/>
      <c r="R48" s="712"/>
      <c r="S48" s="437"/>
      <c r="T48" s="437"/>
      <c r="U48" s="716"/>
      <c r="W48" s="573" t="str">
        <f>'Fun Patches'!C49</f>
        <v>&lt;LIST PATCH HERE&gt;</v>
      </c>
      <c r="X48" s="365" t="str">
        <f>IF(Summary!$AD$176="E","E","")</f>
        <v/>
      </c>
      <c r="Y48" s="365" t="str">
        <f>IF(Summary!$AE$176="Y","R","")</f>
        <v/>
      </c>
      <c r="AA48" s="336"/>
      <c r="AB48" s="337"/>
      <c r="AC48" s="338"/>
    </row>
    <row r="49" spans="2:29" ht="12.95" customHeight="1">
      <c r="B49" s="404"/>
      <c r="C49" s="411" t="s">
        <v>1173</v>
      </c>
      <c r="D49" s="361" t="str">
        <f>IF('Age-Level'!$R13="C","/","")</f>
        <v/>
      </c>
      <c r="E49" s="361" t="str">
        <f>IF('Age-Level'!$R13="C","/","")</f>
        <v/>
      </c>
      <c r="F49" s="361" t="str">
        <f>IF('Age-Level'!$R13="C","/","")</f>
        <v/>
      </c>
      <c r="G49" s="361" t="str">
        <f>IF('Age-Level'!$R13="C","/","")</f>
        <v/>
      </c>
      <c r="H49" s="361" t="str">
        <f>IF('Age-Level'!$R13="C","/","")</f>
        <v/>
      </c>
      <c r="I49" s="370" t="str">
        <f>IF(Summary!$AD$102="E","E","")</f>
        <v/>
      </c>
      <c r="J49" s="370" t="str">
        <f>IF(Summary!$AE$102="Y","R","")</f>
        <v/>
      </c>
      <c r="L49" s="705" t="str">
        <f>'Council Own'!B6</f>
        <v>&lt;&lt;List Badge 1 Here&gt;&gt;</v>
      </c>
      <c r="M49" s="705"/>
      <c r="N49" s="705"/>
      <c r="O49" s="705"/>
      <c r="P49" s="705"/>
      <c r="Q49" s="705"/>
      <c r="R49" s="710"/>
      <c r="S49" s="363" t="str">
        <f>IF(Summary!$AD$85="E","E","")</f>
        <v/>
      </c>
      <c r="T49" s="363" t="str">
        <f>IF(Summary!$AE$85="Y","R","")</f>
        <v/>
      </c>
      <c r="U49" s="716"/>
      <c r="W49" s="573" t="str">
        <f>'Fun Patches'!C50</f>
        <v>&lt;LIST PATCH HERE&gt;</v>
      </c>
      <c r="X49" s="365" t="str">
        <f>IF(Summary!$AD$177="E","E","")</f>
        <v/>
      </c>
      <c r="Y49" s="365" t="str">
        <f>IF(Summary!$AE$177="Y","R","")</f>
        <v/>
      </c>
      <c r="AA49" s="336"/>
      <c r="AB49" s="337"/>
      <c r="AC49" s="338"/>
    </row>
    <row r="50" spans="2:29" ht="12.95" customHeight="1" thickBot="1">
      <c r="B50" s="404"/>
      <c r="C50" s="424" t="s">
        <v>1174</v>
      </c>
      <c r="D50" s="359" t="str">
        <f>IF('Age-Level'!$R20="C","/","")</f>
        <v/>
      </c>
      <c r="E50" s="359" t="str">
        <f>IF('Age-Level'!$R20="C","/","")</f>
        <v/>
      </c>
      <c r="F50" s="359" t="str">
        <f>IF('Age-Level'!$R20="C","/","")</f>
        <v/>
      </c>
      <c r="G50" s="359" t="str">
        <f>IF('Age-Level'!$R20="C","/","")</f>
        <v/>
      </c>
      <c r="H50" s="359" t="str">
        <f>IF('Age-Level'!$R20="C","/","")</f>
        <v/>
      </c>
      <c r="I50" s="367" t="str">
        <f>IF(Summary!$AD$103="E","E","")</f>
        <v/>
      </c>
      <c r="J50" s="367" t="str">
        <f>IF(Summary!$AE$103="Y","R","")</f>
        <v/>
      </c>
      <c r="L50" s="705" t="str">
        <f>'Council Own'!B30</f>
        <v>&lt;&lt;List Badge 2 Here&gt;&gt;</v>
      </c>
      <c r="M50" s="705"/>
      <c r="N50" s="705"/>
      <c r="O50" s="705"/>
      <c r="P50" s="705"/>
      <c r="Q50" s="705"/>
      <c r="R50" s="710"/>
      <c r="S50" s="365" t="str">
        <f>IF(Summary!$AD$86="E","E","")</f>
        <v/>
      </c>
      <c r="T50" s="365" t="str">
        <f>IF(Summary!$AE$86="Y","R","")</f>
        <v/>
      </c>
      <c r="U50" s="716"/>
      <c r="W50" s="573" t="str">
        <f>'Fun Patches'!C51</f>
        <v>&lt;LIST PATCH HERE&gt;</v>
      </c>
      <c r="X50" s="365" t="str">
        <f>IF(Summary!$AD$178="E","E","")</f>
        <v/>
      </c>
      <c r="Y50" s="365" t="str">
        <f>IF(Summary!$AE$178="Y","R","")</f>
        <v/>
      </c>
      <c r="AA50" s="336"/>
      <c r="AB50" s="337"/>
      <c r="AC50" s="338"/>
    </row>
    <row r="51" spans="2:29" ht="12.95" customHeight="1">
      <c r="B51" s="404"/>
      <c r="C51" s="429" t="s">
        <v>1175</v>
      </c>
      <c r="D51" s="361" t="str">
        <f>IF('Age-Level'!$R27="C","/","")</f>
        <v/>
      </c>
      <c r="E51" s="361" t="str">
        <f>IF('Age-Level'!$R27="C","/","")</f>
        <v/>
      </c>
      <c r="F51" s="361" t="str">
        <f>IF('Age-Level'!$R27="C","/","")</f>
        <v/>
      </c>
      <c r="G51" s="361" t="str">
        <f>IF('Age-Level'!$R27="C","/","")</f>
        <v/>
      </c>
      <c r="H51" s="361" t="str">
        <f>IF('Age-Level'!$R27="C","/","")</f>
        <v/>
      </c>
      <c r="I51" s="370" t="str">
        <f>IF(Summary!$AD$104="E","E","")</f>
        <v/>
      </c>
      <c r="J51" s="370" t="str">
        <f>IF(Summary!$AE$104="Y","R","")</f>
        <v/>
      </c>
      <c r="L51" s="705" t="str">
        <f>'Council Own'!B54</f>
        <v>&lt;&lt;List Badge 3 Here&gt;&gt;</v>
      </c>
      <c r="M51" s="705"/>
      <c r="N51" s="705"/>
      <c r="O51" s="705"/>
      <c r="P51" s="705"/>
      <c r="Q51" s="705"/>
      <c r="R51" s="710"/>
      <c r="S51" s="365" t="str">
        <f>IF(Summary!$AD$87="E","E","")</f>
        <v/>
      </c>
      <c r="T51" s="365" t="str">
        <f>IF(Summary!$AE$87="Y","R","")</f>
        <v/>
      </c>
      <c r="U51" s="716"/>
      <c r="W51" s="573" t="str">
        <f>'Fun Patches'!C52</f>
        <v>&lt;LIST PATCH HERE&gt;</v>
      </c>
      <c r="X51" s="365" t="str">
        <f>IF(Summary!$AD$179="E","E","")</f>
        <v/>
      </c>
      <c r="Y51" s="365" t="str">
        <f>IF(Summary!$AE$179="Y","R","")</f>
        <v/>
      </c>
      <c r="AA51" s="336"/>
      <c r="AB51" s="337"/>
      <c r="AC51" s="338"/>
    </row>
    <row r="52" spans="2:29" ht="12.95" customHeight="1">
      <c r="B52" s="404"/>
      <c r="C52" s="411" t="s">
        <v>1176</v>
      </c>
      <c r="D52" s="361" t="str">
        <f>IF('Age-Level'!$R34="C","/","")</f>
        <v/>
      </c>
      <c r="E52" s="361" t="str">
        <f>IF('Age-Level'!$R34="C","/","")</f>
        <v/>
      </c>
      <c r="F52" s="361" t="str">
        <f>IF('Age-Level'!$R34="C","/","")</f>
        <v/>
      </c>
      <c r="G52" s="361" t="str">
        <f>IF('Age-Level'!$R34="C","/","")</f>
        <v/>
      </c>
      <c r="H52" s="361" t="str">
        <f>IF('Age-Level'!$R34="C","/","")</f>
        <v/>
      </c>
      <c r="I52" s="370" t="str">
        <f>IF(Summary!$AD$105="E","E","")</f>
        <v/>
      </c>
      <c r="J52" s="370" t="str">
        <f>IF(Summary!$AE$105="Y","R","")</f>
        <v/>
      </c>
      <c r="L52" s="705" t="str">
        <f>'Council Own'!B78</f>
        <v>&lt;&lt;List Badge 4 Here&gt;&gt;</v>
      </c>
      <c r="M52" s="705"/>
      <c r="N52" s="705"/>
      <c r="O52" s="705"/>
      <c r="P52" s="705"/>
      <c r="Q52" s="705"/>
      <c r="R52" s="710"/>
      <c r="S52" s="365" t="str">
        <f>IF(Summary!$AD$88="E","E","")</f>
        <v/>
      </c>
      <c r="T52" s="365" t="str">
        <f>IF(Summary!$AE$88="Y","R","")</f>
        <v/>
      </c>
      <c r="U52" s="716"/>
      <c r="W52" s="573" t="str">
        <f>'Fun Patches'!C53</f>
        <v>&lt;LIST PATCH HERE&gt;</v>
      </c>
      <c r="X52" s="365" t="str">
        <f>IF(Summary!$AD$180="E","E","")</f>
        <v/>
      </c>
      <c r="Y52" s="365" t="str">
        <f>IF(Summary!$AE$180="Y","R","")</f>
        <v/>
      </c>
      <c r="AA52" s="336"/>
      <c r="AB52" s="337"/>
      <c r="AC52" s="338"/>
    </row>
    <row r="53" spans="2:29" ht="12.95" customHeight="1" thickBot="1">
      <c r="B53" s="404"/>
      <c r="C53" s="416" t="s">
        <v>1177</v>
      </c>
      <c r="D53" s="359" t="str">
        <f>IF('Age-Level'!$R41="C","/","")</f>
        <v/>
      </c>
      <c r="E53" s="359" t="str">
        <f>IF('Age-Level'!$R41="C","/","")</f>
        <v/>
      </c>
      <c r="F53" s="359" t="str">
        <f>IF('Age-Level'!$R41="C","/","")</f>
        <v/>
      </c>
      <c r="G53" s="359" t="str">
        <f>IF('Age-Level'!$R41="C","/","")</f>
        <v/>
      </c>
      <c r="H53" s="359" t="str">
        <f>IF('Age-Level'!$R41="C","/","")</f>
        <v/>
      </c>
      <c r="I53" s="367" t="str">
        <f>IF(Summary!$AD$106="E","E","")</f>
        <v/>
      </c>
      <c r="J53" s="367" t="str">
        <f>IF(Summary!$AE$106="Y","R","")</f>
        <v/>
      </c>
      <c r="L53" s="707" t="str">
        <f>'Council Own'!B102</f>
        <v>&lt;&lt;List Badge 5 Here&gt;&gt;</v>
      </c>
      <c r="M53" s="707"/>
      <c r="N53" s="707"/>
      <c r="O53" s="707"/>
      <c r="P53" s="707"/>
      <c r="Q53" s="707"/>
      <c r="R53" s="713"/>
      <c r="S53" s="372" t="str">
        <f>IF(Summary!$AD$89="E","E","")</f>
        <v/>
      </c>
      <c r="T53" s="372" t="str">
        <f>IF(Summary!$AE$89="Y","R","")</f>
        <v/>
      </c>
      <c r="U53" s="716"/>
      <c r="W53" s="573" t="str">
        <f>'Fun Patches'!C54</f>
        <v>&lt;LIST PATCH HERE&gt;</v>
      </c>
      <c r="X53" s="372" t="str">
        <f>IF(Summary!$AD$181="E","E","")</f>
        <v/>
      </c>
      <c r="Y53" s="372" t="str">
        <f>IF(Summary!$AE$181="Y","R","")</f>
        <v/>
      </c>
      <c r="AA53" s="336"/>
      <c r="AB53" s="337"/>
      <c r="AC53" s="338"/>
    </row>
    <row r="54" spans="2:29" ht="12.95" customHeight="1">
      <c r="B54" s="404"/>
      <c r="C54" s="429" t="s">
        <v>1050</v>
      </c>
      <c r="D54" s="368" t="str">
        <f>IF('Age-Level'!$R48="C","/","")</f>
        <v/>
      </c>
      <c r="E54" s="368" t="str">
        <f>IF('Age-Level'!$R48="C","/","")</f>
        <v/>
      </c>
      <c r="F54" s="368" t="str">
        <f>IF('Age-Level'!$R48="C","/","")</f>
        <v/>
      </c>
      <c r="G54" s="368" t="str">
        <f>IF('Age-Level'!$R48="C","/","")</f>
        <v/>
      </c>
      <c r="H54" s="368" t="str">
        <f>IF('Age-Level'!$R48="C","/","")</f>
        <v/>
      </c>
      <c r="I54" s="370" t="str">
        <f>IF(Summary!$AD$107="E","E","")</f>
        <v/>
      </c>
      <c r="J54" s="370" t="str">
        <f>IF(Summary!$AE$107="Y","R","")</f>
        <v/>
      </c>
      <c r="L54" s="707" t="str">
        <f>'Council Own'!B126</f>
        <v>&lt;&lt;List Badge 6 Here&gt;&gt;</v>
      </c>
      <c r="M54" s="707"/>
      <c r="N54" s="707"/>
      <c r="O54" s="707"/>
      <c r="P54" s="707"/>
      <c r="Q54" s="707"/>
      <c r="R54" s="713"/>
      <c r="S54" s="372" t="str">
        <f>IF(Summary!$AD$90="E","E","")</f>
        <v/>
      </c>
      <c r="T54" s="372" t="str">
        <f>IF(Summary!$AE$90="Y","R","")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IF(Summary!$AD$108="E","E","")</f>
        <v/>
      </c>
      <c r="J55" s="367" t="str">
        <f>IF(Summary!$AE$108="Y","R","")</f>
        <v/>
      </c>
      <c r="L55" s="707" t="str">
        <f>'Council Own'!B150</f>
        <v>&lt;&lt;List Badge 7 Here&gt;&gt;</v>
      </c>
      <c r="M55" s="707"/>
      <c r="N55" s="707"/>
      <c r="O55" s="707"/>
      <c r="P55" s="707"/>
      <c r="Q55" s="707"/>
      <c r="R55" s="713"/>
      <c r="S55" s="372" t="str">
        <f>IF(Summary!$AD$91="E","E","")</f>
        <v/>
      </c>
      <c r="T55" s="372" t="str">
        <f>IF(Summary!$AE$91="Y","R","")</f>
        <v/>
      </c>
      <c r="U55" s="716"/>
      <c r="W55" s="572"/>
      <c r="X55" s="437"/>
      <c r="Y55" s="437"/>
      <c r="AA55" s="336"/>
      <c r="AB55" s="337"/>
      <c r="AC55" s="338"/>
    </row>
    <row r="56" spans="2:29" ht="12.95" customHeight="1">
      <c r="B56" s="404"/>
      <c r="C56" s="428" t="s">
        <v>1179</v>
      </c>
      <c r="D56" s="408"/>
      <c r="E56" s="408"/>
      <c r="F56" s="408"/>
      <c r="G56" s="408"/>
      <c r="H56" s="433"/>
      <c r="I56" s="370" t="str">
        <f>IF(Summary!$AD$109="E","E","")</f>
        <v/>
      </c>
      <c r="J56" s="370" t="str">
        <f>IF(Summary!$AE$109="Y","R","")</f>
        <v/>
      </c>
      <c r="L56" s="707" t="str">
        <f>'Council Own'!B174</f>
        <v>&lt;&lt;List Badge 8 Here&gt;&gt;</v>
      </c>
      <c r="M56" s="707"/>
      <c r="N56" s="707"/>
      <c r="O56" s="707"/>
      <c r="P56" s="707"/>
      <c r="Q56" s="707"/>
      <c r="R56" s="713"/>
      <c r="S56" s="372" t="str">
        <f>IF(Summary!$AD$92="E","E","")</f>
        <v/>
      </c>
      <c r="T56" s="372" t="str">
        <f>IF(Summary!$AE$92="Y","R","")</f>
        <v/>
      </c>
      <c r="U56" s="716"/>
      <c r="W56" s="336"/>
      <c r="X56" s="337"/>
      <c r="Y56" s="338"/>
      <c r="AA56" s="336"/>
      <c r="AB56" s="337"/>
      <c r="AC56" s="338"/>
    </row>
    <row r="57" spans="2:29" ht="12.95" customHeight="1">
      <c r="B57" s="404"/>
      <c r="C57" s="411" t="s">
        <v>1180</v>
      </c>
      <c r="D57" s="412"/>
      <c r="E57" s="412"/>
      <c r="F57" s="412"/>
      <c r="G57" s="412"/>
      <c r="H57" s="413"/>
      <c r="I57" s="370" t="str">
        <f>IF(Summary!$AD$110="E","E","")</f>
        <v/>
      </c>
      <c r="J57" s="370" t="str">
        <f>IF(Summary!$AE$110="Y","R","")</f>
        <v/>
      </c>
      <c r="L57" s="707" t="str">
        <f>'Council Own'!B198</f>
        <v>&lt;&lt;List Badge 9 Here&gt;&gt;</v>
      </c>
      <c r="M57" s="707"/>
      <c r="N57" s="707"/>
      <c r="O57" s="707"/>
      <c r="P57" s="707"/>
      <c r="Q57" s="707"/>
      <c r="R57" s="713"/>
      <c r="S57" s="372" t="str">
        <f>IF(Summary!$AD$93="E","E","")</f>
        <v/>
      </c>
      <c r="T57" s="372" t="str">
        <f>IF(Summary!$AE$93="Y","R","")</f>
        <v/>
      </c>
      <c r="U57" s="716"/>
      <c r="W57" s="336"/>
      <c r="X57" s="337"/>
      <c r="Y57" s="338"/>
      <c r="AA57" s="336"/>
      <c r="AB57" s="337"/>
      <c r="AC57" s="338"/>
    </row>
    <row r="58" spans="2:29" ht="12.95" customHeight="1" thickBot="1">
      <c r="B58" s="404"/>
      <c r="C58" s="434" t="s">
        <v>1062</v>
      </c>
      <c r="D58" s="417"/>
      <c r="E58" s="417"/>
      <c r="F58" s="417"/>
      <c r="G58" s="417"/>
      <c r="H58" s="418"/>
      <c r="I58" s="367" t="str">
        <f>IF(Summary!$AD$111="E","E","")</f>
        <v/>
      </c>
      <c r="J58" s="367" t="str">
        <f>IF(Summary!$AE$111="Y","R","")</f>
        <v/>
      </c>
      <c r="L58" s="707" t="str">
        <f>'Council Own'!B222</f>
        <v>&lt;&lt;List Badge 10 Here&gt;&gt;</v>
      </c>
      <c r="M58" s="707"/>
      <c r="N58" s="707"/>
      <c r="O58" s="707"/>
      <c r="P58" s="707"/>
      <c r="Q58" s="707"/>
      <c r="R58" s="713"/>
      <c r="S58" s="372" t="str">
        <f>IF(Summary!$AD$94="E","E","")</f>
        <v/>
      </c>
      <c r="T58" s="372" t="str">
        <f>IF(Summary!$AE$94="Y","R","")</f>
        <v/>
      </c>
      <c r="U58" s="716"/>
      <c r="W58" s="336"/>
      <c r="X58" s="337"/>
      <c r="Y58" s="338"/>
      <c r="AA58" s="336"/>
      <c r="AB58" s="337"/>
      <c r="AC58" s="338"/>
    </row>
    <row r="59" spans="2:29" ht="12.95" customHeight="1">
      <c r="B59" s="404"/>
      <c r="C59" s="428" t="s">
        <v>1181</v>
      </c>
      <c r="D59" s="408"/>
      <c r="E59" s="408"/>
      <c r="F59" s="408"/>
      <c r="G59" s="408"/>
      <c r="H59" s="433"/>
      <c r="I59" s="370" t="str">
        <f>IF(Summary!$AD$112="E","E","")</f>
        <v/>
      </c>
      <c r="J59" s="370" t="str">
        <f>IF(Summary!$AE$112="Y","R","")</f>
        <v/>
      </c>
      <c r="L59" s="709" t="str">
        <f>'Council Own'!B246</f>
        <v>&lt;&lt;List Badge 11 Here&gt;&gt;</v>
      </c>
      <c r="M59" s="709"/>
      <c r="N59" s="709"/>
      <c r="O59" s="709"/>
      <c r="P59" s="709"/>
      <c r="Q59" s="709"/>
      <c r="R59" s="714"/>
      <c r="S59" s="372" t="str">
        <f>IF(Summary!$AD$95="E","E","")</f>
        <v/>
      </c>
      <c r="T59" s="372" t="str">
        <f>IF(Summary!$AE$95="Y","R","")</f>
        <v/>
      </c>
      <c r="U59" s="716"/>
      <c r="W59" s="336"/>
      <c r="X59" s="337"/>
      <c r="Y59" s="338"/>
      <c r="AA59" s="336"/>
      <c r="AB59" s="337"/>
      <c r="AC59" s="338"/>
    </row>
    <row r="60" spans="2:29" ht="12.95" customHeight="1">
      <c r="B60" s="404"/>
      <c r="C60" s="424" t="s">
        <v>1147</v>
      </c>
      <c r="D60" s="425"/>
      <c r="E60" s="425"/>
      <c r="F60" s="425"/>
      <c r="G60" s="425"/>
      <c r="H60" s="426"/>
      <c r="I60" s="370" t="str">
        <f>IF(Summary!$AD$129="E","E","")</f>
        <v/>
      </c>
      <c r="J60" s="370" t="str">
        <f>IF(Summary!$AE$129="Y","R","")</f>
        <v/>
      </c>
      <c r="L60" s="707" t="str">
        <f>'Council Own'!B270</f>
        <v>&lt;&lt;List Badge 12 Here&gt;&gt;</v>
      </c>
      <c r="M60" s="707"/>
      <c r="N60" s="707"/>
      <c r="O60" s="707"/>
      <c r="P60" s="707"/>
      <c r="Q60" s="707"/>
      <c r="R60" s="713"/>
      <c r="S60" s="372" t="str">
        <f>IF(Summary!$AD$96="E","E","")</f>
        <v/>
      </c>
      <c r="T60" s="372" t="str">
        <f>IF(Summary!$AE$96="Y","R","")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IF(Summary!$AD$97="E","E","")</f>
        <v/>
      </c>
      <c r="T61" s="372" t="str">
        <f>IF(Summary!$AE$97="Y","R","")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IF(Summary!$AD$98="E","E","")</f>
        <v/>
      </c>
      <c r="T62" s="372" t="str">
        <f>IF(Summary!$AE$98="Y","R","")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IF(Summary!$AD$119="E","E","")</f>
        <v/>
      </c>
      <c r="J63" s="363" t="str">
        <f>IF(Summary!$AE$119="Y","R","")</f>
        <v/>
      </c>
      <c r="L63" s="707" t="str">
        <f>'Council Own'!B342</f>
        <v>&lt;&lt;List Badge 15 Here&gt;&gt;</v>
      </c>
      <c r="M63" s="707"/>
      <c r="N63" s="707"/>
      <c r="O63" s="707"/>
      <c r="P63" s="707"/>
      <c r="Q63" s="707"/>
      <c r="R63" s="713"/>
      <c r="S63" s="372" t="str">
        <f>IF(Summary!$AD$99="E","E","")</f>
        <v/>
      </c>
      <c r="T63" s="372" t="str">
        <f>IF(Summary!$AE$99="Y","R","")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IF(Summary!$AD$122="E","E","")</f>
        <v/>
      </c>
      <c r="J64" s="365" t="str">
        <f>IF(Summary!$AE$122="Y","R","")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IF(Summary!$AD$123="E","E","")</f>
        <v/>
      </c>
      <c r="J65" s="365" t="str">
        <f>IF(Summary!$AE$123="Y","R","")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IF(Summary!$AD$124="E","E","")</f>
        <v/>
      </c>
      <c r="J66" s="365" t="str">
        <f>IF(Summary!$AE$124="Y","R","")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IF(Summary!$AD$125="E","E","")</f>
        <v/>
      </c>
      <c r="J67" s="365" t="str">
        <f>IF(Summary!$AE$125="Y","R","")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IF(Summary!$AD$126="E","E","")</f>
        <v/>
      </c>
      <c r="J68" s="365" t="str">
        <f>IF(Summary!$AE$126="Y","R","")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IF(Summary!$AD$127="E","E","")</f>
        <v/>
      </c>
      <c r="J69" s="365" t="str">
        <f>IF(Summary!$AE$127="Y","R","")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IF(Summary!$AD$128="E","E","")</f>
        <v/>
      </c>
      <c r="J70" s="365" t="str">
        <f>IF(Summary!$AE$128="Y","R","")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IF(Summary!$AD$104="E","E","")</f>
        <v/>
      </c>
      <c r="J71" s="365" t="str">
        <f>IF(Summary!$AE$104="Y","R","")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IF(Summary!$AD$105="E","E","")</f>
        <v/>
      </c>
      <c r="J72" s="365" t="str">
        <f>IF(Summary!$AE$105="Y","R","")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QeKV0vkomILg5HxqBe8pUf7K9gbIJOYBiuofQVOOpQojnSEu+G/xh39uhZzLJNnLNhEN08PCrqHdBZ6Q0MBLSw==" saltValue="kNI1sYruR9dGyaM1ruT1zA=="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191" priority="13">
      <formula>LEFT($U$1,8)&lt;&gt;"Cadette_"</formula>
    </cfRule>
  </conditionalFormatting>
  <conditionalFormatting sqref="C1">
    <cfRule type="expression" dxfId="190" priority="11">
      <formula>LEFT($U$1,8)&lt;&gt;"Cadette_"</formula>
    </cfRule>
  </conditionalFormatting>
  <conditionalFormatting sqref="L47:L48 W54:W75 AA4:AA75">
    <cfRule type="duplicateValues" dxfId="189" priority="14"/>
  </conditionalFormatting>
  <conditionalFormatting sqref="B64:B72">
    <cfRule type="duplicateValues" dxfId="188" priority="10"/>
  </conditionalFormatting>
  <conditionalFormatting sqref="L49">
    <cfRule type="duplicateValues" dxfId="187" priority="9"/>
  </conditionalFormatting>
  <conditionalFormatting sqref="L50">
    <cfRule type="duplicateValues" dxfId="186" priority="8"/>
  </conditionalFormatting>
  <conditionalFormatting sqref="L51">
    <cfRule type="duplicateValues" dxfId="185" priority="7"/>
  </conditionalFormatting>
  <conditionalFormatting sqref="L52">
    <cfRule type="duplicateValues" dxfId="184" priority="6"/>
  </conditionalFormatting>
  <conditionalFormatting sqref="L65">
    <cfRule type="duplicateValues" dxfId="183" priority="5"/>
  </conditionalFormatting>
  <conditionalFormatting sqref="L66:L75">
    <cfRule type="duplicateValues" dxfId="182" priority="4"/>
  </conditionalFormatting>
  <conditionalFormatting sqref="M1:T1">
    <cfRule type="expression" dxfId="181" priority="2">
      <formula>LEFT($U$1,8)&lt;&gt;"Cadette_"</formula>
    </cfRule>
  </conditionalFormatting>
  <conditionalFormatting sqref="T1:W1">
    <cfRule type="expression" dxfId="180"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9DC93-0523-4E16-A243-5E122509F810}">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Cadette_16</v>
      </c>
      <c r="U1" s="579" t="str">
        <f ca="1">MID(CELL("filename",A1),FIND(IF(ISERROR(FIND("]",CELL("filename",A1))),"$","]"),CELL("filename",A1))+1,256)</f>
        <v>Cadette_16</v>
      </c>
      <c r="V1" s="580"/>
      <c r="W1" s="581" t="str">
        <f ca="1">IF(T1&lt;&gt;"",T1,"")</f>
        <v>Cadette_16</v>
      </c>
    </row>
    <row r="2" spans="2:29" ht="12.95" customHeight="1">
      <c r="T2" s="403"/>
    </row>
    <row r="3" spans="2:29" ht="12.95" customHeight="1" thickBot="1"/>
    <row r="4" spans="2:29" ht="12.95" customHeight="1">
      <c r="B4" s="404"/>
      <c r="C4" s="405" t="s">
        <v>132</v>
      </c>
      <c r="D4" s="361" t="str">
        <f>IF(Badges!$S$10="A","/","")</f>
        <v/>
      </c>
      <c r="E4" s="361" t="str">
        <f>IF(Badges!$S$14="A","/","")</f>
        <v/>
      </c>
      <c r="F4" s="361" t="str">
        <f>IF(Badges!$S$18="A","/","")</f>
        <v/>
      </c>
      <c r="G4" s="361" t="str">
        <f>IF(Badges!$S$22="A","/","")</f>
        <v/>
      </c>
      <c r="H4" s="361" t="str">
        <f>IF(Badges!$S$26="A","/","")</f>
        <v/>
      </c>
      <c r="I4" s="362" t="str">
        <f>IF(Summary!$AF$3="E","E","")</f>
        <v/>
      </c>
      <c r="J4" s="362" t="str">
        <f>IF(Summary!$AG$3="Y","R","")</f>
        <v/>
      </c>
      <c r="K4" s="392" t="str">
        <f>IF(COUNT(S5:S7)=3,MAX(S5:S7),"")</f>
        <v/>
      </c>
      <c r="L4" s="406"/>
      <c r="M4" s="407" t="s">
        <v>1151</v>
      </c>
      <c r="N4" s="408"/>
      <c r="O4" s="408"/>
      <c r="P4" s="408"/>
      <c r="Q4" s="408"/>
      <c r="R4" s="409" t="s">
        <v>1189</v>
      </c>
      <c r="S4" s="363" t="str">
        <f>IF(Summary!$AF$60="E","E","")</f>
        <v/>
      </c>
      <c r="T4" s="363" t="str">
        <f>IF(Summary!$AG$60="Y","R","")</f>
        <v/>
      </c>
      <c r="U4" s="360"/>
      <c r="W4" s="573" t="str">
        <f>'Fun Patches'!C5</f>
        <v>&lt;LIST PATCH HERE&gt;</v>
      </c>
      <c r="X4" s="362" t="str">
        <f>IF(Summary!$AF$132="E","E","")</f>
        <v/>
      </c>
      <c r="Y4" s="362" t="str">
        <f>IF(Summary!$AG$132="Y","R","")</f>
        <v/>
      </c>
      <c r="AA4" s="336"/>
      <c r="AB4" s="337"/>
      <c r="AC4" s="338"/>
    </row>
    <row r="5" spans="2:29" ht="12.95" customHeight="1">
      <c r="B5" s="404"/>
      <c r="C5" s="410" t="s">
        <v>154</v>
      </c>
      <c r="D5" s="364" t="str">
        <f>IF(Badges!$S$33="A","/","")</f>
        <v/>
      </c>
      <c r="E5" s="364" t="str">
        <f>IF(Badges!$S$37="A","/","")</f>
        <v/>
      </c>
      <c r="F5" s="364" t="str">
        <f>IF(Badges!$S$41="A","/","")</f>
        <v/>
      </c>
      <c r="G5" s="364" t="str">
        <f>IF(Badges!$S$45="A","/","")</f>
        <v/>
      </c>
      <c r="H5" s="364" t="str">
        <f>IF(Badges!$S$49="A","/","")</f>
        <v/>
      </c>
      <c r="I5" s="365" t="str">
        <f>IF(Summary!$AF$4="E","E","")</f>
        <v/>
      </c>
      <c r="J5" s="365" t="str">
        <f>IF(Summary!$AG$4="Y","R","")</f>
        <v/>
      </c>
      <c r="L5" s="404"/>
      <c r="M5" s="411" t="s">
        <v>1190</v>
      </c>
      <c r="N5" s="412"/>
      <c r="O5" s="412"/>
      <c r="P5" s="412"/>
      <c r="Q5" s="412"/>
      <c r="R5" s="413"/>
      <c r="S5" s="365" t="str">
        <f>IF(Summary!$AF$57="E","E","")</f>
        <v/>
      </c>
      <c r="T5" s="365" t="str">
        <f>IF(Summary!$AG$57="Y","R","")</f>
        <v/>
      </c>
      <c r="U5" s="360"/>
      <c r="W5" s="573" t="str">
        <f>'Fun Patches'!C6</f>
        <v>&lt;LIST PATCH HERE&gt;</v>
      </c>
      <c r="X5" s="365" t="str">
        <f>IF(Summary!$AF$133="E","E","")</f>
        <v/>
      </c>
      <c r="Y5" s="365" t="str">
        <f>IF(Summary!$AG$133="Y","R","")</f>
        <v/>
      </c>
      <c r="AA5" s="336"/>
      <c r="AB5" s="337"/>
      <c r="AC5" s="338"/>
    </row>
    <row r="6" spans="2:29" ht="12.95" customHeight="1" thickBot="1">
      <c r="B6" s="404"/>
      <c r="C6" s="414" t="s">
        <v>174</v>
      </c>
      <c r="D6" s="366" t="str">
        <f>IF(Badges!$S$56="A","/","")</f>
        <v/>
      </c>
      <c r="E6" s="366" t="str">
        <f>IF(Badges!$S$60="A","/","")</f>
        <v/>
      </c>
      <c r="F6" s="366" t="str">
        <f>IF(Badges!$S$64="A","/","")</f>
        <v/>
      </c>
      <c r="G6" s="366" t="str">
        <f>IF(Badges!$S$68="A","/","")</f>
        <v/>
      </c>
      <c r="H6" s="366" t="str">
        <f>IF(Badges!$S$72="A","/","")</f>
        <v/>
      </c>
      <c r="I6" s="372" t="str">
        <f>IF(Summary!$AF$5="E","E","")</f>
        <v/>
      </c>
      <c r="J6" s="372" t="str">
        <f>IF(Summary!$AG$5="Y","R","")</f>
        <v/>
      </c>
      <c r="L6" s="404"/>
      <c r="M6" s="411" t="s">
        <v>1191</v>
      </c>
      <c r="N6" s="412"/>
      <c r="O6" s="412"/>
      <c r="P6" s="412"/>
      <c r="Q6" s="412"/>
      <c r="R6" s="413"/>
      <c r="S6" s="365" t="str">
        <f>IF(Summary!$AF$58="E","E","")</f>
        <v/>
      </c>
      <c r="T6" s="365" t="str">
        <f>IF(Summary!$AG$58="Y","R","")</f>
        <v/>
      </c>
      <c r="U6" s="360"/>
      <c r="W6" s="573" t="str">
        <f>'Fun Patches'!C7</f>
        <v>&lt;LIST PATCH HERE&gt;</v>
      </c>
      <c r="X6" s="365" t="str">
        <f>IF(Summary!$AF$134="E","E","")</f>
        <v/>
      </c>
      <c r="Y6" s="365" t="str">
        <f>IF(Summary!$AG$134="Y","R","")</f>
        <v/>
      </c>
      <c r="AA6" s="336"/>
      <c r="AB6" s="337"/>
      <c r="AC6" s="338"/>
    </row>
    <row r="7" spans="2:29" ht="12.95" customHeight="1" thickBot="1">
      <c r="B7" s="404"/>
      <c r="C7" s="415" t="s">
        <v>195</v>
      </c>
      <c r="D7" s="368" t="str">
        <f>IF(Badges!$S$79="A","/","")</f>
        <v/>
      </c>
      <c r="E7" s="368" t="str">
        <f>IF(Badges!$S$83="A","/","")</f>
        <v/>
      </c>
      <c r="F7" s="368" t="str">
        <f>IF(Badges!$S$87="A","/","")</f>
        <v/>
      </c>
      <c r="G7" s="368" t="str">
        <f>IF(Badges!$S$91="A","/","")</f>
        <v/>
      </c>
      <c r="H7" s="368" t="str">
        <f>IF(Badges!$S$95="A","/","")</f>
        <v/>
      </c>
      <c r="I7" s="362" t="str">
        <f>IF(Summary!$AF$6="E","E","")</f>
        <v/>
      </c>
      <c r="J7" s="362" t="str">
        <f>IF(Summary!$AG$6="Y","R","")</f>
        <v/>
      </c>
      <c r="L7" s="404"/>
      <c r="M7" s="416" t="s">
        <v>1192</v>
      </c>
      <c r="N7" s="417"/>
      <c r="O7" s="417"/>
      <c r="P7" s="417"/>
      <c r="Q7" s="417"/>
      <c r="R7" s="418"/>
      <c r="S7" s="367" t="str">
        <f>IF(Summary!$AF$59="E","E","")</f>
        <v/>
      </c>
      <c r="T7" s="367" t="str">
        <f>IF(Summary!$AG$59="Y","R","")</f>
        <v/>
      </c>
      <c r="U7" s="360" t="str">
        <f>IF(COUNTIF(S5:S7,"E")=3,"C"," ")</f>
        <v xml:space="preserve"> </v>
      </c>
      <c r="W7" s="573" t="str">
        <f>'Fun Patches'!C8</f>
        <v>&lt;LIST PATCH HERE&gt;</v>
      </c>
      <c r="X7" s="365" t="str">
        <f>IF(Summary!$AF$135="E","E","")</f>
        <v/>
      </c>
      <c r="Y7" s="365" t="str">
        <f>IF(Summary!$AG$135="Y","R","")</f>
        <v/>
      </c>
      <c r="AA7" s="336"/>
      <c r="AB7" s="337"/>
      <c r="AC7" s="338"/>
    </row>
    <row r="8" spans="2:29" ht="12.95" customHeight="1" thickBot="1">
      <c r="B8" s="404"/>
      <c r="C8" s="419" t="s">
        <v>237</v>
      </c>
      <c r="D8" s="366" t="str">
        <f>IF(Badges!$S$125="A","/","")</f>
        <v/>
      </c>
      <c r="E8" s="366" t="str">
        <f>IF(Badges!$S$129="A","/","")</f>
        <v/>
      </c>
      <c r="F8" s="366" t="str">
        <f>IF(Badges!$S$133="A","/","")</f>
        <v/>
      </c>
      <c r="G8" s="366" t="str">
        <f>IF(Badges!$S$137="A","/","")</f>
        <v/>
      </c>
      <c r="H8" s="366" t="str">
        <f>IF(Badges!$S$141="A","/","")</f>
        <v/>
      </c>
      <c r="I8" s="507" t="str">
        <f>IF(Summary!$AF$8="E","E","")</f>
        <v/>
      </c>
      <c r="J8" s="508" t="str">
        <f>IF(Summary!$AG$8="Y","R","")</f>
        <v/>
      </c>
      <c r="K8" s="392" t="str">
        <f>IF(COUNT(S9:S11)=3,MAX(S9:S11),"")</f>
        <v/>
      </c>
      <c r="L8" s="406"/>
      <c r="M8" s="420" t="s">
        <v>1153</v>
      </c>
      <c r="N8" s="421"/>
      <c r="O8" s="421"/>
      <c r="P8" s="421"/>
      <c r="Q8" s="421"/>
      <c r="R8" s="422" t="s">
        <v>1189</v>
      </c>
      <c r="S8" s="363" t="str">
        <f>IF(Summary!$AF$65="E","E","")</f>
        <v/>
      </c>
      <c r="T8" s="363" t="str">
        <f>IF(Summary!$AG$65="Y","R","")</f>
        <v/>
      </c>
      <c r="U8" s="360"/>
      <c r="W8" s="573" t="str">
        <f>'Fun Patches'!C9</f>
        <v>&lt;LIST PATCH HERE&gt;</v>
      </c>
      <c r="X8" s="365" t="str">
        <f>IF(Summary!$AF$136="E","E","")</f>
        <v/>
      </c>
      <c r="Y8" s="365" t="str">
        <f>IF(Summary!$AG$136="Y","R","")</f>
        <v/>
      </c>
      <c r="AA8" s="336"/>
      <c r="AB8" s="337"/>
      <c r="AC8" s="338"/>
    </row>
    <row r="9" spans="2:29" ht="12.95" customHeight="1">
      <c r="B9" s="404"/>
      <c r="C9" s="405" t="s">
        <v>281</v>
      </c>
      <c r="D9" s="368" t="str">
        <f>IF(Badges!$S$184="A","/","")</f>
        <v/>
      </c>
      <c r="E9" s="368" t="str">
        <f>IF(Badges!$S$188="A","/","")</f>
        <v/>
      </c>
      <c r="F9" s="368" t="str">
        <f>IF(Badges!$S$192="A","/","")</f>
        <v/>
      </c>
      <c r="G9" s="368" t="str">
        <f>IF(Badges!$S$196="A","/","")</f>
        <v/>
      </c>
      <c r="H9" s="368" t="str">
        <f>IF(Badges!$G$200="A","/","")</f>
        <v/>
      </c>
      <c r="I9" s="362" t="str">
        <f>IF(Summary!$AF$11="E","E","")</f>
        <v/>
      </c>
      <c r="J9" s="362" t="str">
        <f>IF(Summary!$AG$11="Y","R","")</f>
        <v/>
      </c>
      <c r="L9" s="404"/>
      <c r="M9" s="411" t="s">
        <v>959</v>
      </c>
      <c r="N9" s="412"/>
      <c r="O9" s="412"/>
      <c r="P9" s="412"/>
      <c r="Q9" s="412"/>
      <c r="R9" s="413"/>
      <c r="S9" s="365" t="str">
        <f>IF(Summary!$AF$62="E","E","")</f>
        <v/>
      </c>
      <c r="T9" s="365" t="str">
        <f>IF(Summary!$AG$62="Y","R","")</f>
        <v/>
      </c>
      <c r="U9" s="360"/>
      <c r="W9" s="573" t="str">
        <f>'Fun Patches'!C10</f>
        <v>&lt;LIST PATCH HERE&gt;</v>
      </c>
      <c r="X9" s="365" t="str">
        <f>IF(Summary!$AF$137="E","E","")</f>
        <v/>
      </c>
      <c r="Y9" s="365" t="str">
        <f>IF(Summary!$AG$137="Y","R","")</f>
        <v/>
      </c>
      <c r="AA9" s="336"/>
      <c r="AB9" s="337"/>
      <c r="AC9" s="338"/>
    </row>
    <row r="10" spans="2:29" ht="12.95" customHeight="1">
      <c r="B10" s="404"/>
      <c r="C10" s="410" t="s">
        <v>323</v>
      </c>
      <c r="D10" s="369" t="str">
        <f>IF(Badges!$S$230="A","/","")</f>
        <v/>
      </c>
      <c r="E10" s="369" t="str">
        <f>IF(Badges!$S$234="A","/","")</f>
        <v/>
      </c>
      <c r="F10" s="369" t="str">
        <f>IF(Badges!$S$238="A","/","")</f>
        <v/>
      </c>
      <c r="G10" s="369" t="str">
        <f>IF(Badges!$S$242="A","/","")</f>
        <v/>
      </c>
      <c r="H10" s="369" t="str">
        <f>IF(Badges!$G$246="A","/","")</f>
        <v/>
      </c>
      <c r="I10" s="365" t="str">
        <f>IF(Summary!$AF$13="E","E","")</f>
        <v/>
      </c>
      <c r="J10" s="365" t="str">
        <f>IF(Summary!$AG$13="Y","R","")</f>
        <v/>
      </c>
      <c r="L10" s="404"/>
      <c r="M10" s="411" t="s">
        <v>964</v>
      </c>
      <c r="N10" s="412"/>
      <c r="O10" s="412"/>
      <c r="P10" s="412"/>
      <c r="Q10" s="412"/>
      <c r="R10" s="413"/>
      <c r="S10" s="365" t="str">
        <f>IF(Summary!$AF$63="E","E","")</f>
        <v/>
      </c>
      <c r="T10" s="365" t="str">
        <f>IF(Summary!$AG$63="Y","R","")</f>
        <v/>
      </c>
      <c r="U10" s="360"/>
      <c r="W10" s="573" t="str">
        <f>'Fun Patches'!C11</f>
        <v>&lt;LIST PATCH HERE&gt;</v>
      </c>
      <c r="X10" s="365" t="str">
        <f>IF(Summary!$AF$138="E","E","")</f>
        <v/>
      </c>
      <c r="Y10" s="365" t="str">
        <f>IF(Summary!$AG$138="Y","R","")</f>
        <v/>
      </c>
      <c r="AA10" s="336"/>
      <c r="AB10" s="337"/>
      <c r="AC10" s="338"/>
    </row>
    <row r="11" spans="2:29" ht="12.95" customHeight="1" thickBot="1">
      <c r="B11" s="404"/>
      <c r="C11" s="410" t="s">
        <v>343</v>
      </c>
      <c r="D11" s="366" t="str">
        <f>IF(Badges!$S$253="A","/","")</f>
        <v/>
      </c>
      <c r="E11" s="366" t="str">
        <f>IF(Badges!$S$257="A","/","")</f>
        <v/>
      </c>
      <c r="F11" s="366" t="str">
        <f>IF(Badges!$S$261="A","/","")</f>
        <v/>
      </c>
      <c r="G11" s="366" t="str">
        <f>IF(Badges!$S$265="A","/","")</f>
        <v/>
      </c>
      <c r="H11" s="366" t="str">
        <f>IF(Badges!$S$269="A","/","")</f>
        <v/>
      </c>
      <c r="I11" s="372" t="str">
        <f>IF(Summary!$AF$14="E","E","")</f>
        <v/>
      </c>
      <c r="J11" s="372" t="str">
        <f>IF(Summary!$AG$14="Y","R","")</f>
        <v/>
      </c>
      <c r="L11" s="404"/>
      <c r="M11" s="416" t="s">
        <v>970</v>
      </c>
      <c r="N11" s="417"/>
      <c r="O11" s="417"/>
      <c r="P11" s="417"/>
      <c r="Q11" s="417"/>
      <c r="R11" s="418"/>
      <c r="S11" s="367" t="str">
        <f>IF(Summary!$AF$64="E","E","")</f>
        <v/>
      </c>
      <c r="T11" s="367" t="str">
        <f>IF(Summary!$AG$64="Y","R","")</f>
        <v/>
      </c>
      <c r="U11" s="360" t="str">
        <f>IF(COUNTIF(S9:S11,"E")=3,"C"," ")</f>
        <v xml:space="preserve"> </v>
      </c>
      <c r="W11" s="573" t="str">
        <f>'Fun Patches'!C12</f>
        <v>&lt;LIST PATCH HERE&gt;</v>
      </c>
      <c r="X11" s="365" t="str">
        <f>IF(Summary!$AF$139="E","E","")</f>
        <v/>
      </c>
      <c r="Y11" s="365" t="str">
        <f>IF(Summary!$AG$139="Y","R","")</f>
        <v/>
      </c>
      <c r="AA11" s="336"/>
      <c r="AB11" s="337"/>
      <c r="AC11" s="338"/>
    </row>
    <row r="12" spans="2:29" ht="12.95" customHeight="1">
      <c r="B12" s="404"/>
      <c r="C12" s="415" t="s">
        <v>364</v>
      </c>
      <c r="D12" s="368" t="str">
        <f>IF(Badges!$S$276="A","/","")</f>
        <v/>
      </c>
      <c r="E12" s="368" t="str">
        <f>IF(Badges!$S$280="A","/","")</f>
        <v/>
      </c>
      <c r="F12" s="368" t="str">
        <f>IF(Badges!$S$284="A","/","")</f>
        <v/>
      </c>
      <c r="G12" s="368" t="str">
        <f>IF(Badges!$S$288="A","/","")</f>
        <v/>
      </c>
      <c r="H12" s="368" t="str">
        <f>IF(Badges!$S$292="A","/","")</f>
        <v/>
      </c>
      <c r="I12" s="362" t="str">
        <f>IF(Summary!$AF$15="E","E","")</f>
        <v/>
      </c>
      <c r="J12" s="362" t="str">
        <f>IF(Summary!$AG$15="Y","R","")</f>
        <v/>
      </c>
      <c r="K12" s="392" t="str">
        <f>IF(COUNT(S13:S15)=3,MAX(S13:S15),"")</f>
        <v/>
      </c>
      <c r="L12" s="406"/>
      <c r="M12" s="420" t="s">
        <v>1154</v>
      </c>
      <c r="N12" s="421"/>
      <c r="O12" s="421"/>
      <c r="P12" s="421"/>
      <c r="Q12" s="421"/>
      <c r="R12" s="422" t="s">
        <v>1189</v>
      </c>
      <c r="S12" s="363" t="str">
        <f>IF(Summary!$AF$70="E","E","")</f>
        <v/>
      </c>
      <c r="T12" s="363" t="str">
        <f>IF(Summary!$AG$70="Y","R","")</f>
        <v/>
      </c>
      <c r="U12" s="360"/>
      <c r="W12" s="573" t="str">
        <f>'Fun Patches'!C13</f>
        <v>&lt;LIST PATCH HERE&gt;</v>
      </c>
      <c r="X12" s="365" t="str">
        <f>IF(Summary!$AF$140="E","E","")</f>
        <v/>
      </c>
      <c r="Y12" s="365" t="str">
        <f>IF(Summary!$AG$140="Y","R","")</f>
        <v/>
      </c>
      <c r="AA12" s="336"/>
      <c r="AB12" s="337"/>
      <c r="AC12" s="338"/>
    </row>
    <row r="13" spans="2:29" ht="12.95" customHeight="1" thickBot="1">
      <c r="B13" s="404"/>
      <c r="C13" s="419" t="s">
        <v>385</v>
      </c>
      <c r="D13" s="366" t="str">
        <f>IF(Badges!$S$299="A","/","")</f>
        <v/>
      </c>
      <c r="E13" s="366" t="str">
        <f>IF(Badges!$S$303="A","/","")</f>
        <v/>
      </c>
      <c r="F13" s="366" t="str">
        <f>IF(Badges!$S$307="A","/","")</f>
        <v/>
      </c>
      <c r="G13" s="366" t="str">
        <f>IF(Badges!$S$311="A","/","")</f>
        <v/>
      </c>
      <c r="H13" s="366" t="str">
        <f>IF(Badges!$S$315="A","/","")</f>
        <v/>
      </c>
      <c r="I13" s="372" t="str">
        <f>IF(Summary!$AF$16="E","E","")</f>
        <v/>
      </c>
      <c r="J13" s="372" t="str">
        <f>IF(Summary!$AG$16="Y","R","")</f>
        <v/>
      </c>
      <c r="L13" s="404"/>
      <c r="M13" s="411" t="s">
        <v>986</v>
      </c>
      <c r="N13" s="412"/>
      <c r="O13" s="412"/>
      <c r="P13" s="412"/>
      <c r="Q13" s="412"/>
      <c r="R13" s="413"/>
      <c r="S13" s="365" t="str">
        <f>IF(Summary!$AF$67="E","E","")</f>
        <v/>
      </c>
      <c r="T13" s="365" t="str">
        <f>IF(Summary!$AG$67="Y","R","")</f>
        <v/>
      </c>
      <c r="U13" s="360"/>
      <c r="W13" s="573" t="str">
        <f>'Fun Patches'!C14</f>
        <v>&lt;LIST PATCH HERE&gt;</v>
      </c>
      <c r="X13" s="365" t="str">
        <f>IF(Summary!$AF$141="E","E","")</f>
        <v/>
      </c>
      <c r="Y13" s="365" t="str">
        <f>IF(Summary!$AG$141="Y","R","")</f>
        <v/>
      </c>
      <c r="AA13" s="336"/>
      <c r="AB13" s="337"/>
      <c r="AC13" s="338"/>
    </row>
    <row r="14" spans="2:29" ht="12.95" customHeight="1">
      <c r="B14" s="404"/>
      <c r="C14" s="410" t="s">
        <v>406</v>
      </c>
      <c r="D14" s="368" t="str">
        <f>IF(Badges!$S$322="A","/","")</f>
        <v/>
      </c>
      <c r="E14" s="368" t="str">
        <f>IF(Badges!$S$326="A","/","")</f>
        <v/>
      </c>
      <c r="F14" s="368" t="str">
        <f>IF(Badges!$S$330="A","/","")</f>
        <v/>
      </c>
      <c r="G14" s="368" t="str">
        <f>IF(Badges!$S$334="A","/","")</f>
        <v/>
      </c>
      <c r="H14" s="368" t="str">
        <f>IF(Badges!$S$338="A","/","")</f>
        <v/>
      </c>
      <c r="I14" s="362" t="str">
        <f>IF(Summary!$AF$17="E","E","")</f>
        <v/>
      </c>
      <c r="J14" s="362" t="str">
        <f>IF(Summary!$AG$17="Y","R","")</f>
        <v/>
      </c>
      <c r="L14" s="404"/>
      <c r="M14" s="411" t="s">
        <v>987</v>
      </c>
      <c r="N14" s="412"/>
      <c r="O14" s="412"/>
      <c r="P14" s="412"/>
      <c r="Q14" s="412"/>
      <c r="R14" s="413"/>
      <c r="S14" s="365" t="str">
        <f>IF(Summary!$AF$68="E","E","")</f>
        <v/>
      </c>
      <c r="T14" s="365" t="str">
        <f>IF(Summary!$AG$68="Y","R","")</f>
        <v/>
      </c>
      <c r="U14" s="360"/>
      <c r="W14" s="573" t="str">
        <f>'Fun Patches'!C15</f>
        <v>&lt;LIST PATCH HERE&gt;</v>
      </c>
      <c r="X14" s="365" t="str">
        <f>IF(Summary!$AF$142="E","E","")</f>
        <v/>
      </c>
      <c r="Y14" s="365" t="str">
        <f>IF(Summary!$AG$142="Y","R","")</f>
        <v/>
      </c>
      <c r="AA14" s="336"/>
      <c r="AB14" s="337"/>
      <c r="AC14" s="338"/>
    </row>
    <row r="15" spans="2:29" ht="12.95" customHeight="1" thickBot="1">
      <c r="B15" s="404"/>
      <c r="C15" s="410" t="s">
        <v>427</v>
      </c>
      <c r="D15" s="369" t="str">
        <f>IF(Badges!$S$345="A","/","")</f>
        <v/>
      </c>
      <c r="E15" s="369" t="str">
        <f>IF(Badges!$S$349="A","/","")</f>
        <v/>
      </c>
      <c r="F15" s="369" t="str">
        <f>IF(Badges!$S$353="A","/","")</f>
        <v/>
      </c>
      <c r="G15" s="369" t="str">
        <f>IF(Badges!$S$357="A","/","")</f>
        <v/>
      </c>
      <c r="H15" s="369" t="str">
        <f>IF(Badges!$S$361="A","/","")</f>
        <v/>
      </c>
      <c r="I15" s="365" t="str">
        <f>IF(Summary!$AF$18="E","E","")</f>
        <v/>
      </c>
      <c r="J15" s="365" t="str">
        <f>IF(Summary!$AG$18="Y","R","")</f>
        <v/>
      </c>
      <c r="L15" s="404"/>
      <c r="M15" s="416" t="s">
        <v>988</v>
      </c>
      <c r="N15" s="417"/>
      <c r="O15" s="417"/>
      <c r="P15" s="417"/>
      <c r="Q15" s="417"/>
      <c r="R15" s="418"/>
      <c r="S15" s="367" t="str">
        <f>IF(Summary!$AF$69="E","E","")</f>
        <v/>
      </c>
      <c r="T15" s="367" t="str">
        <f>IF(Summary!$AG$69="Y","R","")</f>
        <v/>
      </c>
      <c r="U15" s="360" t="str">
        <f>IF(COUNTIF(S13:S15,"E")=3,"C"," ")</f>
        <v xml:space="preserve"> </v>
      </c>
      <c r="W15" s="573" t="str">
        <f>'Fun Patches'!C16</f>
        <v>&lt;LIST PATCH HERE&gt;</v>
      </c>
      <c r="X15" s="365" t="str">
        <f>IF(Summary!$AF$143="E","E","")</f>
        <v/>
      </c>
      <c r="Y15" s="365" t="str">
        <f>IF(Summary!$AG$143="Y","R","")</f>
        <v/>
      </c>
      <c r="AA15" s="336"/>
      <c r="AB15" s="337"/>
      <c r="AC15" s="338"/>
    </row>
    <row r="16" spans="2:29" ht="12.95" customHeight="1" thickBot="1">
      <c r="B16" s="404"/>
      <c r="C16" s="410" t="s">
        <v>469</v>
      </c>
      <c r="D16" s="366" t="str">
        <f>IF(Badges!$S$391="A","/","")</f>
        <v/>
      </c>
      <c r="E16" s="366" t="str">
        <f>IF(Badges!$S$395="A","/","")</f>
        <v/>
      </c>
      <c r="F16" s="366" t="str">
        <f>IF(Badges!$S$399="A","/","")</f>
        <v/>
      </c>
      <c r="G16" s="366" t="str">
        <f>IF(Badges!$S$403="A","/","")</f>
        <v/>
      </c>
      <c r="H16" s="366" t="str">
        <f>IF(Badges!$S$407="A","/","")</f>
        <v/>
      </c>
      <c r="I16" s="372" t="str">
        <f>IF(Summary!$AF$20="E","E","")</f>
        <v/>
      </c>
      <c r="J16" s="372" t="str">
        <f>IF(Summary!$AG$20="Y","R","")</f>
        <v/>
      </c>
      <c r="K16" s="392" t="str">
        <f>IF(COUNT(S17:S20)=4,MAX(S17:S20),"")</f>
        <v/>
      </c>
      <c r="L16" s="406"/>
      <c r="M16" s="420" t="s">
        <v>1155</v>
      </c>
      <c r="N16" s="421"/>
      <c r="O16" s="421"/>
      <c r="P16" s="421"/>
      <c r="Q16" s="421"/>
      <c r="R16" s="422" t="s">
        <v>1189</v>
      </c>
      <c r="S16" s="363" t="str">
        <f>IF(Summary!$AF$73="E","E","")</f>
        <v/>
      </c>
      <c r="T16" s="363" t="str">
        <f>IF(Summary!$AG$73="Y","R","")</f>
        <v/>
      </c>
      <c r="U16" s="360"/>
      <c r="W16" s="573" t="str">
        <f>'Fun Patches'!C17</f>
        <v>&lt;LIST PATCH HERE&gt;</v>
      </c>
      <c r="X16" s="365" t="str">
        <f>IF(Summary!$AF$144="E","E","")</f>
        <v/>
      </c>
      <c r="Y16" s="365" t="str">
        <f>IF(Summary!$AG$144="Y","R","")</f>
        <v/>
      </c>
      <c r="AA16" s="336"/>
      <c r="AB16" s="337"/>
      <c r="AC16" s="338"/>
    </row>
    <row r="17" spans="2:29" ht="12.95" customHeight="1">
      <c r="B17" s="404"/>
      <c r="C17" s="415" t="s">
        <v>490</v>
      </c>
      <c r="D17" s="368" t="str">
        <f>IF(Badges!$S$414="A","/","")</f>
        <v/>
      </c>
      <c r="E17" s="368" t="str">
        <f>IF(Badges!$S$418="A","/","")</f>
        <v/>
      </c>
      <c r="F17" s="368" t="str">
        <f>IF(Badges!$S$422="A","/","")</f>
        <v/>
      </c>
      <c r="G17" s="368" t="str">
        <f>IF(Badges!$S$426="A","/","")</f>
        <v/>
      </c>
      <c r="H17" s="368" t="str">
        <f>IF(Badges!$S$430="A","/","")</f>
        <v/>
      </c>
      <c r="I17" s="362" t="str">
        <f>IF(Summary!$AF$21="E","E","")</f>
        <v/>
      </c>
      <c r="J17" s="362" t="str">
        <f>IF(Summary!$AG$21="Y","R","")</f>
        <v/>
      </c>
      <c r="L17" s="404"/>
      <c r="M17" s="423" t="s">
        <v>1156</v>
      </c>
      <c r="N17" s="369" t="str">
        <f>IF(Badges!$S$542="A","/","")</f>
        <v/>
      </c>
      <c r="O17" s="369" t="str">
        <f>IF(Badges!$S$546="A","/","")</f>
        <v/>
      </c>
      <c r="P17" s="369" t="str">
        <f>IF(Badges!$S$550="A","/","")</f>
        <v/>
      </c>
      <c r="Q17" s="369" t="str">
        <f>IF(Badges!$S$554="A","/","")</f>
        <v/>
      </c>
      <c r="R17" s="369" t="str">
        <f>IF(Badges!$S$558="A","/","")</f>
        <v/>
      </c>
      <c r="S17" s="365" t="str">
        <f>IF(Summary!$AF$27="E","E","")</f>
        <v/>
      </c>
      <c r="T17" s="365" t="str">
        <f>IF(Summary!$AG$27="Y","R","")</f>
        <v/>
      </c>
      <c r="U17" s="360"/>
      <c r="W17" s="573" t="str">
        <f>'Fun Patches'!C18</f>
        <v>&lt;LIST PATCH HERE&gt;</v>
      </c>
      <c r="X17" s="365" t="str">
        <f>IF(Summary!$AF$145="E","E","")</f>
        <v/>
      </c>
      <c r="Y17" s="365" t="str">
        <f>IF(Summary!$AG$145="Y","R","")</f>
        <v/>
      </c>
      <c r="AA17" s="336"/>
      <c r="AB17" s="337"/>
      <c r="AC17" s="338"/>
    </row>
    <row r="18" spans="2:29" ht="12.95" customHeight="1" thickBot="1">
      <c r="B18" s="404"/>
      <c r="C18" s="419" t="s">
        <v>510</v>
      </c>
      <c r="D18" s="366" t="str">
        <f>IF(Badges!$S$437="A","/","")</f>
        <v/>
      </c>
      <c r="E18" s="366" t="str">
        <f>IF(Badges!$S$441="A","/","")</f>
        <v/>
      </c>
      <c r="F18" s="366" t="str">
        <f>IF(Badges!$S$445="A","/","")</f>
        <v/>
      </c>
      <c r="G18" s="366" t="str">
        <f>IF(Badges!$S$449="A","/","")</f>
        <v/>
      </c>
      <c r="H18" s="366" t="str">
        <f>IF(Badges!$S$453="A","/","")</f>
        <v/>
      </c>
      <c r="I18" s="372" t="str">
        <f>IF(Summary!$AF$22="E","E","")</f>
        <v/>
      </c>
      <c r="J18" s="372" t="str">
        <f>IF(Summary!$AG$22="Y","R","")</f>
        <v/>
      </c>
      <c r="L18" s="404"/>
      <c r="M18" s="423" t="s">
        <v>1157</v>
      </c>
      <c r="N18" s="369" t="str">
        <f>IF(Badges!$S$815="A","/","")</f>
        <v/>
      </c>
      <c r="O18" s="369" t="str">
        <f>IF(Badges!$S$819="A","/","")</f>
        <v/>
      </c>
      <c r="P18" s="369" t="str">
        <f>IF(Badges!$S$823="A","/","")</f>
        <v/>
      </c>
      <c r="Q18" s="369" t="str">
        <f>IF(Badges!$S$827="A","/","")</f>
        <v/>
      </c>
      <c r="R18" s="369" t="str">
        <f>IF(Badges!$S$831="A","/","")</f>
        <v/>
      </c>
      <c r="S18" s="365" t="str">
        <f>IF(Summary!$AF$40="E","E","")</f>
        <v/>
      </c>
      <c r="T18" s="365" t="str">
        <f>IF(Summary!$AG$40="Y","R","")</f>
        <v/>
      </c>
      <c r="U18" s="360"/>
      <c r="W18" s="573" t="str">
        <f>'Fun Patches'!C19</f>
        <v>&lt;LIST PATCH HERE&gt;</v>
      </c>
      <c r="X18" s="365" t="str">
        <f>IF(Summary!$AF$146="E","E","")</f>
        <v/>
      </c>
      <c r="Y18" s="365" t="str">
        <f>IF(Summary!$AG$146="Y","R","")</f>
        <v/>
      </c>
      <c r="AA18" s="336"/>
      <c r="AB18" s="337"/>
      <c r="AC18" s="338"/>
    </row>
    <row r="19" spans="2:29" ht="12.95" customHeight="1">
      <c r="B19" s="404"/>
      <c r="C19" s="410" t="s">
        <v>531</v>
      </c>
      <c r="D19" s="368" t="str">
        <f>IF(Badges!$S$460="A","/","")</f>
        <v/>
      </c>
      <c r="E19" s="368" t="str">
        <f>IF(Badges!$S$464="A","/","")</f>
        <v/>
      </c>
      <c r="F19" s="368" t="str">
        <f>IF(Badges!$S$468="A","/","")</f>
        <v/>
      </c>
      <c r="G19" s="368" t="str">
        <f>IF(Badges!$S$472="A","/","")</f>
        <v/>
      </c>
      <c r="H19" s="368" t="str">
        <f>IF(Badges!$S$476="A","/","")</f>
        <v/>
      </c>
      <c r="I19" s="362" t="str">
        <f>IF(Summary!$AF$23="E","E","")</f>
        <v/>
      </c>
      <c r="J19" s="362" t="str">
        <f>IF(Summary!$AG$23="Y","R","")</f>
        <v/>
      </c>
      <c r="L19" s="404"/>
      <c r="M19" s="411" t="s">
        <v>1158</v>
      </c>
      <c r="N19" s="369" t="str">
        <f>IF(Badges!$S$588="A","/","")</f>
        <v/>
      </c>
      <c r="O19" s="369" t="str">
        <f>IF(Badges!$S$592="A","/","")</f>
        <v/>
      </c>
      <c r="P19" s="369" t="str">
        <f>IF(Badges!$S$596="A","/","")</f>
        <v/>
      </c>
      <c r="Q19" s="369" t="str">
        <f>IF(Badges!$S$600="A","/","")</f>
        <v/>
      </c>
      <c r="R19" s="369" t="str">
        <f>IF(Badges!$S$604="A","/","")</f>
        <v/>
      </c>
      <c r="S19" s="365" t="str">
        <f>IF(Summary!$AF$29="E","E","")</f>
        <v/>
      </c>
      <c r="T19" s="365" t="str">
        <f>IF(Summary!$AG$29="Y","R","")</f>
        <v/>
      </c>
      <c r="U19" s="360"/>
      <c r="W19" s="573" t="str">
        <f>'Fun Patches'!C20</f>
        <v>&lt;LIST PATCH HERE&gt;</v>
      </c>
      <c r="X19" s="365" t="str">
        <f>IF(Summary!$AF$147="E","E","")</f>
        <v/>
      </c>
      <c r="Y19" s="365" t="str">
        <f>IF(Summary!$AG$147="Y","R","")</f>
        <v/>
      </c>
      <c r="AA19" s="336"/>
      <c r="AB19" s="337"/>
      <c r="AC19" s="338"/>
    </row>
    <row r="20" spans="2:29" ht="12.95" customHeight="1" thickBot="1">
      <c r="B20" s="404"/>
      <c r="C20" s="410" t="s">
        <v>563</v>
      </c>
      <c r="D20" s="369" t="str">
        <f>IF(Badges!$S$496="A","/","")</f>
        <v/>
      </c>
      <c r="E20" s="369" t="str">
        <f>IF(Badges!$S$500="A","/","")</f>
        <v/>
      </c>
      <c r="F20" s="369" t="str">
        <f>IF(Badges!$S$504="A","/","")</f>
        <v/>
      </c>
      <c r="G20" s="369" t="str">
        <f>IF(Badges!$S$508="A","/","")</f>
        <v/>
      </c>
      <c r="H20" s="369" t="str">
        <f>IF(Badges!$S$512="A","/","")</f>
        <v/>
      </c>
      <c r="I20" s="365" t="str">
        <f>IF(Summary!$AF$25="E","E","")</f>
        <v/>
      </c>
      <c r="J20" s="365" t="str">
        <f>IF(Summary!$AG$25="Y","R","")</f>
        <v/>
      </c>
      <c r="L20" s="404"/>
      <c r="M20" s="416" t="s">
        <v>1159</v>
      </c>
      <c r="N20" s="417"/>
      <c r="O20" s="417"/>
      <c r="P20" s="417"/>
      <c r="Q20" s="417"/>
      <c r="R20" s="418"/>
      <c r="S20" s="367" t="str">
        <f>IF(Summary!$AF$72="E","E","")</f>
        <v/>
      </c>
      <c r="T20" s="367" t="str">
        <f>IF(Summary!$AG$72="Y","R","")</f>
        <v/>
      </c>
      <c r="U20" s="360" t="str">
        <f>IF(COUNTIF(S17:S20,"E")=4,"C"," ")</f>
        <v xml:space="preserve"> </v>
      </c>
      <c r="W20" s="573" t="str">
        <f>'Fun Patches'!C21</f>
        <v>&lt;LIST PATCH HERE&gt;</v>
      </c>
      <c r="X20" s="365" t="str">
        <f>IF(Summary!$AF$148="E","E","")</f>
        <v/>
      </c>
      <c r="Y20" s="365" t="str">
        <f>IF(Summary!$AG$148="Y","R","")</f>
        <v/>
      </c>
      <c r="AA20" s="336"/>
      <c r="AB20" s="337"/>
      <c r="AC20" s="338"/>
    </row>
    <row r="21" spans="2:29" ht="12.95" customHeight="1" thickBot="1">
      <c r="B21" s="404"/>
      <c r="C21" s="410" t="s">
        <v>584</v>
      </c>
      <c r="D21" s="366" t="str">
        <f>IF(Badges!$S$519="A","/","")</f>
        <v/>
      </c>
      <c r="E21" s="366" t="str">
        <f>IF(Badges!$S$523="A","/","")</f>
        <v/>
      </c>
      <c r="F21" s="366" t="str">
        <f>IF(Badges!$S$527="A","/","")</f>
        <v/>
      </c>
      <c r="G21" s="366" t="str">
        <f>IF(Badges!$S$531="A","/","")</f>
        <v/>
      </c>
      <c r="H21" s="366" t="str">
        <f>IF(Badges!$S$535="A","/","")</f>
        <v/>
      </c>
      <c r="I21" s="372" t="str">
        <f>IF(Summary!$AF$26="E","E","")</f>
        <v/>
      </c>
      <c r="J21" s="372" t="str">
        <f>IF(Summary!$AG$26="Y","R","")</f>
        <v/>
      </c>
      <c r="K21" s="392" t="str">
        <f>IF(COUNT(S22:S23)=2,MAX(S22:S23),"")</f>
        <v/>
      </c>
      <c r="L21" s="406"/>
      <c r="M21" s="420" t="s">
        <v>995</v>
      </c>
      <c r="N21" s="421"/>
      <c r="O21" s="421"/>
      <c r="P21" s="421"/>
      <c r="Q21" s="421"/>
      <c r="R21" s="422" t="s">
        <v>1189</v>
      </c>
      <c r="S21" s="363" t="str">
        <f>IF(Summary!$AF$77="E","E","")</f>
        <v/>
      </c>
      <c r="T21" s="363" t="str">
        <f>IF(Summary!$AG$77="Y","R","")</f>
        <v/>
      </c>
      <c r="U21" s="360"/>
      <c r="W21" s="573" t="str">
        <f>'Fun Patches'!C22</f>
        <v>&lt;LIST PATCH HERE&gt;</v>
      </c>
      <c r="X21" s="365" t="str">
        <f>IF(Summary!$AF$149="E","E","")</f>
        <v/>
      </c>
      <c r="Y21" s="365" t="str">
        <f>IF(Summary!$AG$149="Y","R","")</f>
        <v/>
      </c>
      <c r="AA21" s="336"/>
      <c r="AB21" s="337"/>
      <c r="AC21" s="338"/>
    </row>
    <row r="22" spans="2:29" ht="12.95" customHeight="1">
      <c r="B22" s="404"/>
      <c r="C22" s="415" t="s">
        <v>626</v>
      </c>
      <c r="D22" s="368" t="str">
        <f>IF(Badges!$S$565="A","/","")</f>
        <v/>
      </c>
      <c r="E22" s="368" t="str">
        <f>IF(Badges!$S$569="A","/","")</f>
        <v/>
      </c>
      <c r="F22" s="368" t="str">
        <f>IF(Badges!$S$573="A","/","")</f>
        <v/>
      </c>
      <c r="G22" s="368" t="str">
        <f>IF(Badges!$S$577="A","/","")</f>
        <v/>
      </c>
      <c r="H22" s="368" t="str">
        <f>IF(Badges!$S$581="A","/","")</f>
        <v/>
      </c>
      <c r="I22" s="362" t="str">
        <f>IF(Summary!$AF$28="E","E","")</f>
        <v/>
      </c>
      <c r="J22" s="362" t="str">
        <f>IF(Summary!$AG$28="Y","R","")</f>
        <v/>
      </c>
      <c r="L22" s="404"/>
      <c r="M22" s="411" t="s">
        <v>995</v>
      </c>
      <c r="N22" s="412"/>
      <c r="O22" s="412"/>
      <c r="P22" s="412"/>
      <c r="Q22" s="412"/>
      <c r="R22" s="413"/>
      <c r="S22" s="365" t="str">
        <f>IF(Summary!$AF$75="E","E","")</f>
        <v/>
      </c>
      <c r="T22" s="365" t="str">
        <f>IF(Summary!$AG$75="Y","R","")</f>
        <v/>
      </c>
      <c r="U22" s="360" t="str">
        <f>IF(COUNTIF(S22:S23,"E")=2,"C"," ")</f>
        <v xml:space="preserve"> </v>
      </c>
      <c r="W22" s="573" t="str">
        <f>'Fun Patches'!C23</f>
        <v>&lt;LIST PATCH HERE&gt;</v>
      </c>
      <c r="X22" s="365" t="str">
        <f>IF(Summary!$AF$150="E","E","")</f>
        <v/>
      </c>
      <c r="Y22" s="365" t="str">
        <f>IF(Summary!$AG$150="Y","R","")</f>
        <v/>
      </c>
      <c r="AA22" s="336"/>
      <c r="AB22" s="337"/>
      <c r="AC22" s="338"/>
    </row>
    <row r="23" spans="2:29" ht="12.95" customHeight="1" thickBot="1">
      <c r="B23" s="404"/>
      <c r="C23" s="419" t="s">
        <v>668</v>
      </c>
      <c r="D23" s="366" t="str">
        <f>IF(Badges!$S$611="A","/","")</f>
        <v/>
      </c>
      <c r="E23" s="366" t="str">
        <f>IF(Badges!$S$615="A","/","")</f>
        <v/>
      </c>
      <c r="F23" s="366" t="str">
        <f>IF(Badges!$S$619="A","/","")</f>
        <v/>
      </c>
      <c r="G23" s="366" t="str">
        <f>IF(Badges!$S$623="A","/","")</f>
        <v/>
      </c>
      <c r="H23" s="366" t="str">
        <f>IF(Badges!$S$627="A","/","")</f>
        <v/>
      </c>
      <c r="I23" s="372" t="str">
        <f>IF(Summary!$AF$30="E","E","")</f>
        <v/>
      </c>
      <c r="J23" s="372" t="str">
        <f>IF(Summary!$AG$30="Y","R","")</f>
        <v/>
      </c>
      <c r="L23" s="404"/>
      <c r="M23" s="416" t="s">
        <v>1159</v>
      </c>
      <c r="N23" s="417"/>
      <c r="O23" s="417"/>
      <c r="P23" s="417"/>
      <c r="Q23" s="417"/>
      <c r="R23" s="418"/>
      <c r="S23" s="367" t="str">
        <f>IF(Summary!$AF$76="E","E","")</f>
        <v/>
      </c>
      <c r="T23" s="367" t="str">
        <f>IF(Summary!$AG$76="Y","R","")</f>
        <v/>
      </c>
      <c r="U23" s="360" t="str">
        <f>IF(COUNTIF(S25:S26,"E")=2,"C"," ")</f>
        <v xml:space="preserve"> </v>
      </c>
      <c r="W23" s="573" t="str">
        <f>'Fun Patches'!C24</f>
        <v>&lt;LIST PATCH HERE&gt;</v>
      </c>
      <c r="X23" s="365" t="str">
        <f>IF(Summary!$AF$151="E","E","")</f>
        <v/>
      </c>
      <c r="Y23" s="365" t="str">
        <f>IF(Summary!$AG$151="Y","R","")</f>
        <v/>
      </c>
      <c r="AA23" s="336"/>
      <c r="AB23" s="337"/>
      <c r="AC23" s="338"/>
    </row>
    <row r="24" spans="2:29" ht="12.95" customHeight="1">
      <c r="B24" s="404"/>
      <c r="C24" s="410" t="s">
        <v>689</v>
      </c>
      <c r="D24" s="368" t="str">
        <f>IF(Badges!$S$634="A","/","")</f>
        <v/>
      </c>
      <c r="E24" s="368" t="str">
        <f>IF(Badges!$S$638="A","/","")</f>
        <v/>
      </c>
      <c r="F24" s="368" t="str">
        <f>IF(Badges!$S$642="A","/","")</f>
        <v/>
      </c>
      <c r="G24" s="368" t="str">
        <f>IF(Badges!$S$646="A","/","")</f>
        <v/>
      </c>
      <c r="H24" s="368" t="str">
        <f>IF(Badges!$S$650="A","/","")</f>
        <v/>
      </c>
      <c r="I24" s="362" t="str">
        <f>IF(Summary!$AF$31="E","E","")</f>
        <v/>
      </c>
      <c r="J24" s="362" t="str">
        <f>IF(Summary!$AG$31="Y","R","")</f>
        <v/>
      </c>
      <c r="K24" s="392" t="str">
        <f>IF(COUNT(S25:S26)=2,MAX(S25:S26),"")</f>
        <v/>
      </c>
      <c r="L24" s="406"/>
      <c r="M24" s="407" t="s">
        <v>1003</v>
      </c>
      <c r="N24" s="408"/>
      <c r="O24" s="408"/>
      <c r="P24" s="408"/>
      <c r="Q24" s="408"/>
      <c r="R24" s="422" t="s">
        <v>1189</v>
      </c>
      <c r="S24" s="363" t="str">
        <f>IF(Summary!$AF$80="E","E","")</f>
        <v/>
      </c>
      <c r="T24" s="363" t="str">
        <f>IF(Summary!$AG$80="Y","R","")</f>
        <v/>
      </c>
      <c r="U24" s="360" t="str">
        <f>IF(COUNTIF(S28:S29,"E")=2,"C"," ")</f>
        <v xml:space="preserve"> </v>
      </c>
      <c r="W24" s="573" t="str">
        <f>'Fun Patches'!C25</f>
        <v>&lt;LIST PATCH HERE&gt;</v>
      </c>
      <c r="X24" s="365" t="str">
        <f>IF(Summary!$AF$152="E","E","")</f>
        <v/>
      </c>
      <c r="Y24" s="365" t="str">
        <f>IF(Summary!$AG$152="Y","R","")</f>
        <v/>
      </c>
      <c r="AA24" s="336"/>
      <c r="AB24" s="337"/>
      <c r="AC24" s="338"/>
    </row>
    <row r="25" spans="2:29" ht="12.95" customHeight="1">
      <c r="B25" s="404"/>
      <c r="C25" s="410" t="s">
        <v>710</v>
      </c>
      <c r="D25" s="369" t="str">
        <f>IF(Badges!$S$657="A","/","")</f>
        <v/>
      </c>
      <c r="E25" s="369" t="str">
        <f>IF(Badges!$S$661="A","/","")</f>
        <v/>
      </c>
      <c r="F25" s="369" t="str">
        <f>IF(Badges!$S$665="A","/","")</f>
        <v/>
      </c>
      <c r="G25" s="369" t="str">
        <f>IF(Badges!$S$669="A","/","")</f>
        <v/>
      </c>
      <c r="H25" s="369" t="str">
        <f>IF(Badges!$S$673="A","/","")</f>
        <v/>
      </c>
      <c r="I25" s="365" t="str">
        <f>IF(Summary!$AF$32="E","E","")</f>
        <v/>
      </c>
      <c r="J25" s="365" t="str">
        <f>IF(Summary!$AG$32="Y","R","")</f>
        <v/>
      </c>
      <c r="L25" s="404"/>
      <c r="M25" s="411" t="s">
        <v>1003</v>
      </c>
      <c r="N25" s="412"/>
      <c r="O25" s="412"/>
      <c r="P25" s="412"/>
      <c r="Q25" s="412"/>
      <c r="R25" s="413"/>
      <c r="S25" s="365" t="str">
        <f>IF(Summary!$AF$78="E","E","")</f>
        <v/>
      </c>
      <c r="T25" s="365" t="str">
        <f>IF(Summary!$AG$78="Y","R","")</f>
        <v/>
      </c>
      <c r="U25" s="716" t="s">
        <v>1197</v>
      </c>
      <c r="W25" s="573" t="str">
        <f>'Fun Patches'!C26</f>
        <v>&lt;LIST PATCH HERE&gt;</v>
      </c>
      <c r="X25" s="365" t="str">
        <f>IF(Summary!$AF$153="E","E","")</f>
        <v/>
      </c>
      <c r="Y25" s="365" t="str">
        <f>IF(Summary!$AG$153="Y","R","")</f>
        <v/>
      </c>
      <c r="AA25" s="336"/>
      <c r="AB25" s="337"/>
      <c r="AC25" s="338"/>
    </row>
    <row r="26" spans="2:29" ht="12.95" customHeight="1" thickBot="1">
      <c r="B26" s="404"/>
      <c r="C26" s="410" t="s">
        <v>1193</v>
      </c>
      <c r="D26" s="366" t="str">
        <f>IF(Badges!$S$161="A","/","")</f>
        <v/>
      </c>
      <c r="E26" s="366" t="str">
        <f>IF(Badges!$S$165="A","/","")</f>
        <v/>
      </c>
      <c r="F26" s="366" t="str">
        <f>IF(Badges!$S$169="A","/","")</f>
        <v/>
      </c>
      <c r="G26" s="366" t="str">
        <f>IF(Badges!$S$173="A","/","")</f>
        <v/>
      </c>
      <c r="H26" s="366" t="str">
        <f>IF(Badges!$S$177="A","/","")</f>
        <v/>
      </c>
      <c r="I26" s="372" t="str">
        <f>IF(Summary!$AF$10="E","E","")</f>
        <v/>
      </c>
      <c r="J26" s="372" t="str">
        <f>IF(Summary!$AG$10="Y","R","")</f>
        <v/>
      </c>
      <c r="L26" s="404"/>
      <c r="M26" s="416" t="s">
        <v>1159</v>
      </c>
      <c r="N26" s="417"/>
      <c r="O26" s="417"/>
      <c r="P26" s="417"/>
      <c r="Q26" s="417"/>
      <c r="R26" s="418"/>
      <c r="S26" s="367" t="str">
        <f>IF(Summary!$AF$79="E","E","")</f>
        <v/>
      </c>
      <c r="T26" s="367" t="str">
        <f>IF(Summary!$AG$79="Y","R","")</f>
        <v/>
      </c>
      <c r="U26" s="716"/>
      <c r="W26" s="573" t="str">
        <f>'Fun Patches'!C27</f>
        <v>&lt;LIST PATCH HERE&gt;</v>
      </c>
      <c r="X26" s="365" t="str">
        <f>IF(Summary!$AF$154="E","E","")</f>
        <v/>
      </c>
      <c r="Y26" s="365" t="str">
        <f>IF(Summary!$AG$154="Y","R","")</f>
        <v/>
      </c>
      <c r="AA26" s="336"/>
      <c r="AB26" s="337"/>
      <c r="AC26" s="338"/>
    </row>
    <row r="27" spans="2:29" ht="12.95" customHeight="1">
      <c r="B27" s="404"/>
      <c r="C27" s="415" t="s">
        <v>1194</v>
      </c>
      <c r="D27" s="368" t="str">
        <f>IF(Badges!$S$680="A","/","")</f>
        <v/>
      </c>
      <c r="E27" s="368" t="str">
        <f>IF(Badges!$S$684="A","/","")</f>
        <v/>
      </c>
      <c r="F27" s="368" t="str">
        <f>IF(Badges!$S$688="A","/","")</f>
        <v/>
      </c>
      <c r="G27" s="368" t="str">
        <f>IF(Badges!$S$692="A","/","")</f>
        <v/>
      </c>
      <c r="H27" s="368" t="str">
        <f>IF(Badges!$S$696="A","/","")</f>
        <v/>
      </c>
      <c r="I27" s="362" t="str">
        <f>IF(Summary!$AF$33="E","E","")</f>
        <v/>
      </c>
      <c r="J27" s="362" t="str">
        <f>IF(Summary!$AG$33="Y","R","")</f>
        <v/>
      </c>
      <c r="K27" s="392" t="str">
        <f>IF(COUNT(S28:S29)=2,MAX(S28:S29),"")</f>
        <v/>
      </c>
      <c r="L27" s="406"/>
      <c r="M27" s="407" t="s">
        <v>1009</v>
      </c>
      <c r="N27" s="408"/>
      <c r="O27" s="408"/>
      <c r="P27" s="408"/>
      <c r="Q27" s="408"/>
      <c r="R27" s="422" t="s">
        <v>1189</v>
      </c>
      <c r="S27" s="363" t="str">
        <f>IF(Summary!$AF$83="E","E","")</f>
        <v/>
      </c>
      <c r="T27" s="363" t="str">
        <f>IF(Summary!$AG$83="Y","R","")</f>
        <v/>
      </c>
      <c r="U27" s="716"/>
      <c r="W27" s="573" t="str">
        <f>'Fun Patches'!C28</f>
        <v>&lt;LIST PATCH HERE&gt;</v>
      </c>
      <c r="X27" s="365" t="str">
        <f>IF(Summary!$AF$155="E","E","")</f>
        <v/>
      </c>
      <c r="Y27" s="365" t="str">
        <f>IF(Summary!$AG$155="Y","R","")</f>
        <v/>
      </c>
      <c r="AA27" s="336"/>
      <c r="AB27" s="337"/>
      <c r="AC27" s="338"/>
    </row>
    <row r="28" spans="2:29" ht="12.95" customHeight="1" thickBot="1">
      <c r="B28" s="404"/>
      <c r="C28" s="419" t="s">
        <v>730</v>
      </c>
      <c r="D28" s="366" t="str">
        <f>IF(Badges!$S$703="A","/","")</f>
        <v/>
      </c>
      <c r="E28" s="366" t="str">
        <f>IF(Badges!$S$707="A","/","")</f>
        <v/>
      </c>
      <c r="F28" s="366" t="str">
        <f>IF(Badges!$S$711="A","/","")</f>
        <v/>
      </c>
      <c r="G28" s="366" t="str">
        <f>IF(Badges!$S$715="A","/","")</f>
        <v/>
      </c>
      <c r="H28" s="366" t="str">
        <f>IF(Badges!$S$719="A","/","")</f>
        <v/>
      </c>
      <c r="I28" s="372" t="str">
        <f>IF(Summary!$AF$34="E","E","")</f>
        <v/>
      </c>
      <c r="J28" s="372" t="str">
        <f>IF(Summary!$AG$34="Y","R","")</f>
        <v/>
      </c>
      <c r="L28" s="404"/>
      <c r="M28" s="411" t="s">
        <v>1009</v>
      </c>
      <c r="N28" s="412"/>
      <c r="O28" s="412"/>
      <c r="P28" s="412"/>
      <c r="Q28" s="412"/>
      <c r="R28" s="413"/>
      <c r="S28" s="365" t="str">
        <f>IF(Summary!$AF$81="E","E","")</f>
        <v/>
      </c>
      <c r="T28" s="365" t="str">
        <f>IF(Summary!$AG$81="Y","R","")</f>
        <v/>
      </c>
      <c r="U28" s="716"/>
      <c r="W28" s="573" t="str">
        <f>'Fun Patches'!C29</f>
        <v>&lt;LIST PATCH HERE&gt;</v>
      </c>
      <c r="X28" s="365" t="str">
        <f>IF(Summary!$AF$156="E","E","")</f>
        <v/>
      </c>
      <c r="Y28" s="365" t="str">
        <f>IF(Summary!$AG$156="Y","R","")</f>
        <v/>
      </c>
      <c r="AA28" s="336"/>
      <c r="AB28" s="337"/>
      <c r="AC28" s="338"/>
    </row>
    <row r="29" spans="2:29" ht="12.95" customHeight="1" thickBot="1">
      <c r="B29" s="404"/>
      <c r="C29" s="410" t="s">
        <v>751</v>
      </c>
      <c r="D29" s="368" t="str">
        <f>IF(Badges!$S$726="A","/","")</f>
        <v/>
      </c>
      <c r="E29" s="368" t="str">
        <f>IF(Badges!$S$730="A","/","")</f>
        <v/>
      </c>
      <c r="F29" s="368" t="str">
        <f>IF(Badges!$S$734="A","/","")</f>
        <v/>
      </c>
      <c r="G29" s="368" t="str">
        <f>IF(Badges!$S$738="A","/","")</f>
        <v/>
      </c>
      <c r="H29" s="368" t="str">
        <f>IF(Badges!$S$742="A","/","")</f>
        <v/>
      </c>
      <c r="I29" s="363" t="str">
        <f>IF(Summary!$AF$35="E","E","")</f>
        <v/>
      </c>
      <c r="J29" s="362" t="str">
        <f>IF(Summary!$AG$35="Y","R","")</f>
        <v/>
      </c>
      <c r="L29" s="404"/>
      <c r="M29" s="424" t="s">
        <v>1159</v>
      </c>
      <c r="N29" s="425"/>
      <c r="O29" s="425"/>
      <c r="P29" s="425"/>
      <c r="Q29" s="425"/>
      <c r="R29" s="426"/>
      <c r="S29" s="367" t="str">
        <f>IF(Summary!$AF$82="E","E","")</f>
        <v/>
      </c>
      <c r="T29" s="367" t="str">
        <f>IF(Summary!$AG$82="Y","R","")</f>
        <v/>
      </c>
      <c r="U29" s="716"/>
      <c r="W29" s="573" t="str">
        <f>'Fun Patches'!C30</f>
        <v>&lt;LIST PATCH HERE&gt;</v>
      </c>
      <c r="X29" s="365" t="str">
        <f>IF(Summary!$AF$157="E","E","")</f>
        <v/>
      </c>
      <c r="Y29" s="365" t="str">
        <f>IF(Summary!$AG$157="Y","R","")</f>
        <v/>
      </c>
      <c r="AA29" s="336"/>
      <c r="AB29" s="337"/>
      <c r="AC29" s="338"/>
    </row>
    <row r="30" spans="2:29" ht="12.95" customHeight="1">
      <c r="B30" s="404"/>
      <c r="C30" s="410" t="s">
        <v>772</v>
      </c>
      <c r="D30" s="369" t="str">
        <f>IF(Badges!$S$745="C","/","")</f>
        <v/>
      </c>
      <c r="E30" s="369" t="str">
        <f>IF(Badges!$S$746="C","/","")</f>
        <v/>
      </c>
      <c r="F30" s="369" t="str">
        <f>IF(Badges!$S$747="C","/","")</f>
        <v/>
      </c>
      <c r="G30" s="369" t="str">
        <f>IF(Badges!$S$748="C","/","")</f>
        <v/>
      </c>
      <c r="H30" s="369" t="str">
        <f>IF(Badges!$S$749="C","/","")</f>
        <v/>
      </c>
      <c r="I30" s="365" t="str">
        <f>IF(Summary!$AF$36="E","E","")</f>
        <v/>
      </c>
      <c r="J30" s="365" t="str">
        <f>IF(Summary!$AG$36="Y","R","")</f>
        <v/>
      </c>
      <c r="L30" s="495"/>
      <c r="M30" s="495"/>
      <c r="N30" s="496"/>
      <c r="O30" s="496"/>
      <c r="P30" s="496"/>
      <c r="Q30" s="496"/>
      <c r="R30" s="496"/>
      <c r="S30" s="571"/>
      <c r="T30" s="571"/>
      <c r="U30" s="716"/>
      <c r="W30" s="573" t="str">
        <f>'Fun Patches'!C31</f>
        <v>&lt;LIST PATCH HERE&gt;</v>
      </c>
      <c r="X30" s="365" t="str">
        <f>IF(Summary!$AF$158="E","E","")</f>
        <v/>
      </c>
      <c r="Y30" s="365" t="str">
        <f>IF(Summary!$AG$158="Y","R","")</f>
        <v/>
      </c>
      <c r="AA30" s="336"/>
      <c r="AB30" s="337"/>
      <c r="AC30" s="338"/>
    </row>
    <row r="31" spans="2:29" ht="12.95" customHeight="1" thickBot="1">
      <c r="B31" s="404"/>
      <c r="C31" s="414" t="s">
        <v>1195</v>
      </c>
      <c r="D31" s="366" t="str">
        <f>IF(Badges!$S$769="A","/","")</f>
        <v/>
      </c>
      <c r="E31" s="366" t="str">
        <f>IF(Badges!$S$773="A","/","")</f>
        <v/>
      </c>
      <c r="F31" s="366" t="str">
        <f>IF(Badges!$S$777="A","/","")</f>
        <v/>
      </c>
      <c r="G31" s="366" t="str">
        <f>IF(Badges!$S$781="A","/","")</f>
        <v/>
      </c>
      <c r="H31" s="366" t="str">
        <f>IF(Badges!$S$785="A","/","")</f>
        <v/>
      </c>
      <c r="I31" s="372" t="str">
        <f>IF(Summary!$AF$38="E","E","")</f>
        <v/>
      </c>
      <c r="J31" s="372" t="str">
        <f>IF(Summary!$AG$38="Y","R","")</f>
        <v/>
      </c>
      <c r="N31" s="401"/>
      <c r="O31" s="401"/>
      <c r="P31" s="401"/>
      <c r="Q31" s="401"/>
      <c r="R31" s="401"/>
      <c r="U31" s="716"/>
      <c r="W31" s="573" t="str">
        <f>'Fun Patches'!C32</f>
        <v>&lt;LIST PATCH HERE&gt;</v>
      </c>
      <c r="X31" s="365" t="str">
        <f>IF(Summary!$AF$159="E","E","")</f>
        <v/>
      </c>
      <c r="Y31" s="365" t="str">
        <f>IF(Summary!$AG$159="Y","R","")</f>
        <v/>
      </c>
      <c r="AA31" s="336"/>
      <c r="AB31" s="337"/>
      <c r="AC31" s="338"/>
    </row>
    <row r="32" spans="2:29" ht="12.95" customHeight="1">
      <c r="B32" s="404"/>
      <c r="C32" s="415" t="s">
        <v>1196</v>
      </c>
      <c r="D32" s="368" t="str">
        <f>IF(Badges!$S$792="A","/","")</f>
        <v/>
      </c>
      <c r="E32" s="368" t="str">
        <f>IF(Badges!$S$796="A","/","")</f>
        <v/>
      </c>
      <c r="F32" s="368" t="str">
        <f>IF(Badges!$S$800="A","/","")</f>
        <v/>
      </c>
      <c r="G32" s="368" t="str">
        <f>IF(Badges!$S$804="A","/","")</f>
        <v/>
      </c>
      <c r="H32" s="368" t="str">
        <f>IF(Badges!$S$808="A","/","")</f>
        <v/>
      </c>
      <c r="I32" s="362" t="str">
        <f>IF(Summary!$AF$39="E","E","")</f>
        <v/>
      </c>
      <c r="J32" s="362" t="str">
        <f>IF(Summary!$AG$39="Y","R","")</f>
        <v/>
      </c>
      <c r="L32" s="404"/>
      <c r="M32" s="405" t="s">
        <v>216</v>
      </c>
      <c r="N32" s="361" t="str">
        <f>IF(Badges!$S$102="A","/","")</f>
        <v/>
      </c>
      <c r="O32" s="361" t="str">
        <f>IF(Badges!$S$106="A","/","")</f>
        <v/>
      </c>
      <c r="P32" s="361" t="str">
        <f>IF(Badges!$S$110="A","/","")</f>
        <v/>
      </c>
      <c r="Q32" s="361" t="str">
        <f>IF(Badges!$S$114="A","/","")</f>
        <v/>
      </c>
      <c r="R32" s="361" t="str">
        <f>IF(Badges!$S$118="A","/","")</f>
        <v/>
      </c>
      <c r="S32" s="370" t="str">
        <f>IF(Summary!$AF$7="E","E","")</f>
        <v/>
      </c>
      <c r="T32" s="370" t="str">
        <f>IF(Summary!$AG$7="Y","R","")</f>
        <v/>
      </c>
      <c r="U32" s="716"/>
      <c r="W32" s="573" t="str">
        <f>'Fun Patches'!C33</f>
        <v>&lt;LIST PATCH HERE&gt;</v>
      </c>
      <c r="X32" s="365" t="str">
        <f>IF(Summary!$AF$160="E","E","")</f>
        <v/>
      </c>
      <c r="Y32" s="365" t="str">
        <f>IF(Summary!$AG$160="Y","R","")</f>
        <v/>
      </c>
      <c r="AA32" s="336"/>
      <c r="AB32" s="337"/>
      <c r="AC32" s="338"/>
    </row>
    <row r="33" spans="2:29" ht="12.95" customHeight="1" thickBot="1">
      <c r="B33" s="404"/>
      <c r="C33" s="419" t="s">
        <v>818</v>
      </c>
      <c r="D33" s="366" t="str">
        <f>IF(Badges!$S$838="A","/","")</f>
        <v/>
      </c>
      <c r="E33" s="366" t="str">
        <f>IF(Badges!$S$842="A","/","")</f>
        <v/>
      </c>
      <c r="F33" s="366" t="str">
        <f>IF(Badges!$S$846="A","/","")</f>
        <v/>
      </c>
      <c r="G33" s="366" t="str">
        <f>IF(Badges!$S$850="A","/","")</f>
        <v/>
      </c>
      <c r="H33" s="366" t="str">
        <f>IF(Badges!$S$854="A","/","")</f>
        <v/>
      </c>
      <c r="I33" s="372" t="str">
        <f>IF(Summary!$AF$41="E","E","")</f>
        <v/>
      </c>
      <c r="J33" s="372" t="str">
        <f>IF(Summary!$AG$41="Y","R","")</f>
        <v/>
      </c>
      <c r="L33" s="404"/>
      <c r="M33" s="410" t="s">
        <v>302</v>
      </c>
      <c r="N33" s="364" t="str">
        <f>IF(Badges!$S$207="A","/","")</f>
        <v/>
      </c>
      <c r="O33" s="364" t="str">
        <f>IF(Badges!$S$211="A","/","")</f>
        <v/>
      </c>
      <c r="P33" s="364" t="str">
        <f>IF(Badges!$S$215="A","/","")</f>
        <v/>
      </c>
      <c r="Q33" s="364" t="str">
        <f>IF(Badges!$S$219="A","/","")</f>
        <v/>
      </c>
      <c r="R33" s="364" t="str">
        <f>IF(Badges!$G$223="A","/","")</f>
        <v/>
      </c>
      <c r="S33" s="370" t="str">
        <f>IF(Summary!$AF$12="E","E","")</f>
        <v/>
      </c>
      <c r="T33" s="370" t="str">
        <f>IF(Summary!$AG$12="Y","R","")</f>
        <v/>
      </c>
      <c r="U33" s="716"/>
      <c r="W33" s="573" t="str">
        <f>'Fun Patches'!C34</f>
        <v>&lt;LIST PATCH HERE&gt;</v>
      </c>
      <c r="X33" s="365" t="str">
        <f>IF(Summary!$AF$161="E","E","")</f>
        <v/>
      </c>
      <c r="Y33" s="365" t="str">
        <f>IF(Summary!$AG$161="Y","R","")</f>
        <v/>
      </c>
      <c r="AA33" s="336"/>
      <c r="AB33" s="337"/>
      <c r="AC33" s="338"/>
    </row>
    <row r="34" spans="2:29" ht="12.95" customHeight="1" thickBot="1">
      <c r="B34" s="404"/>
      <c r="C34" s="414" t="s">
        <v>838</v>
      </c>
      <c r="D34" s="439" t="str">
        <f>IF(Badges!$S$861="A","/","")</f>
        <v/>
      </c>
      <c r="E34" s="439" t="str">
        <f>IF(Badges!$S$865="A","/","")</f>
        <v/>
      </c>
      <c r="F34" s="439" t="str">
        <f>IF(Badges!$S$869="A","/","")</f>
        <v/>
      </c>
      <c r="G34" s="439" t="str">
        <f>IF(Badges!$S$873="A","/","")</f>
        <v/>
      </c>
      <c r="H34" s="439" t="str">
        <f>IF(Badges!$S$877="A","/","")</f>
        <v/>
      </c>
      <c r="I34" s="362" t="str">
        <f>IF(Summary!$AF$42="E","E","")</f>
        <v/>
      </c>
      <c r="J34" s="362" t="str">
        <f>IF(Summary!$AG$42="Y","R","")</f>
        <v/>
      </c>
      <c r="L34" s="404"/>
      <c r="M34" s="419" t="s">
        <v>448</v>
      </c>
      <c r="N34" s="359" t="str">
        <f>IF(Badges!$S$368="A","/","")</f>
        <v/>
      </c>
      <c r="O34" s="359" t="str">
        <f>IF(Badges!$S$372="A","/","")</f>
        <v/>
      </c>
      <c r="P34" s="359" t="str">
        <f>IF(Badges!$S$376="A","/","")</f>
        <v/>
      </c>
      <c r="Q34" s="359" t="str">
        <f>IF(Badges!$S$380="A","/","")</f>
        <v/>
      </c>
      <c r="R34" s="359" t="str">
        <f>IF(Badges!$S$384="A","/","")</f>
        <v/>
      </c>
      <c r="S34" s="367" t="str">
        <f>IF(Summary!$AF$19="E","E","")</f>
        <v/>
      </c>
      <c r="T34" s="367" t="str">
        <f>IF(Summary!$AG$19="Y","R","")</f>
        <v/>
      </c>
      <c r="U34" s="716"/>
      <c r="W34" s="573" t="str">
        <f>'Fun Patches'!C35</f>
        <v>&lt;LIST PATCH HERE&gt;</v>
      </c>
      <c r="X34" s="365" t="str">
        <f>IF(Summary!$AF$162="E","E","")</f>
        <v/>
      </c>
      <c r="Y34" s="365" t="str">
        <f>IF(Summary!$AG$162="Y","R","")</f>
        <v/>
      </c>
      <c r="AA34" s="336"/>
      <c r="AB34" s="337"/>
      <c r="AC34" s="338"/>
    </row>
    <row r="35" spans="2:29" ht="12.95" customHeight="1">
      <c r="L35" s="404"/>
      <c r="M35" s="430" t="s">
        <v>249</v>
      </c>
      <c r="N35" s="361" t="str">
        <f>IF(Badges!$S$146="A","/","")</f>
        <v/>
      </c>
      <c r="O35" s="361" t="str">
        <f>IF(Badges!$S$148="A","/","")</f>
        <v/>
      </c>
      <c r="P35" s="361" t="str">
        <f>IF(Badges!$S$150="A","/","")</f>
        <v/>
      </c>
      <c r="Q35" s="361" t="str">
        <f>IF(Badges!$S$152="A","/","")</f>
        <v/>
      </c>
      <c r="R35" s="361" t="str">
        <f>IF(Badges!$S$154="A","/","")</f>
        <v/>
      </c>
      <c r="S35" s="370" t="str">
        <f>IF(Summary!$AF$9="E","E","")</f>
        <v/>
      </c>
      <c r="T35" s="370" t="str">
        <f>IF(Summary!$AG$9="Y","R","")</f>
        <v/>
      </c>
      <c r="U35" s="716"/>
      <c r="W35" s="573" t="str">
        <f>'Fun Patches'!C36</f>
        <v>&lt;LIST PATCH HERE&gt;</v>
      </c>
      <c r="X35" s="365" t="str">
        <f>IF(Summary!$AF$163="E","E","")</f>
        <v/>
      </c>
      <c r="Y35" s="365" t="str">
        <f>IF(Summary!$AG$163="Y","R","")</f>
        <v/>
      </c>
      <c r="AA35" s="336"/>
      <c r="AB35" s="337"/>
      <c r="AC35" s="338"/>
    </row>
    <row r="36" spans="2:29" ht="12.95" customHeight="1">
      <c r="L36" s="404"/>
      <c r="M36" s="423" t="s">
        <v>552</v>
      </c>
      <c r="N36" s="364" t="str">
        <f>IF(Badges!$S$481="A","/","")</f>
        <v/>
      </c>
      <c r="O36" s="364" t="str">
        <f>IF(Badges!$S$483="A","/","")</f>
        <v/>
      </c>
      <c r="P36" s="364" t="str">
        <f>IF(Badges!$S$485="A","/","")</f>
        <v/>
      </c>
      <c r="Q36" s="364" t="str">
        <f>IF(Badges!$S$487="A","/","")</f>
        <v/>
      </c>
      <c r="R36" s="364" t="str">
        <f>IF(Badges!$S$489="A","/","")</f>
        <v/>
      </c>
      <c r="S36" s="370" t="str">
        <f>IF(Summary!$AF$24="E","E","")</f>
        <v/>
      </c>
      <c r="T36" s="370" t="str">
        <f>IF(Summary!$AG$24="Y","R","")</f>
        <v/>
      </c>
      <c r="U36" s="716"/>
      <c r="W36" s="573" t="str">
        <f>'Fun Patches'!C37</f>
        <v>&lt;LIST PATCH HERE&gt;</v>
      </c>
      <c r="X36" s="365" t="str">
        <f>IF(Summary!$AF$164="E","E","")</f>
        <v/>
      </c>
      <c r="Y36" s="365" t="str">
        <f>IF(Summary!$AG$164="Y","R","")</f>
        <v/>
      </c>
      <c r="AA36" s="336"/>
      <c r="AB36" s="337"/>
      <c r="AC36" s="338"/>
    </row>
    <row r="37" spans="2:29" ht="12.95" customHeight="1" thickBot="1">
      <c r="B37" s="404"/>
      <c r="C37" s="430" t="s">
        <v>1162</v>
      </c>
      <c r="D37" s="361" t="str">
        <f>IF(Badges!$S$883="C","/","")</f>
        <v/>
      </c>
      <c r="E37" s="361" t="str">
        <f>IF(Badges!$S$884="C","/","")</f>
        <v/>
      </c>
      <c r="F37" s="361" t="str">
        <f>IF(Badges!$S$885="C","/","")</f>
        <v/>
      </c>
      <c r="G37" s="361" t="str">
        <f>IF(Badges!$S$886="C","/","")</f>
        <v/>
      </c>
      <c r="H37" s="361" t="str">
        <f>IF(Badges!$S$887="C","/","")</f>
        <v/>
      </c>
      <c r="I37" s="370" t="str">
        <f>IF(Summary!$AF$44="E","E","")</f>
        <v/>
      </c>
      <c r="J37" s="370" t="str">
        <f>IF(Summary!$AG$44="Y","R","")</f>
        <v/>
      </c>
      <c r="L37" s="404"/>
      <c r="M37" s="431" t="s">
        <v>775</v>
      </c>
      <c r="N37" s="359" t="str">
        <f>IF(Badges!$S$754="A","/","")</f>
        <v/>
      </c>
      <c r="O37" s="359" t="str">
        <f>IF(Badges!$S$756="A","/","")</f>
        <v/>
      </c>
      <c r="P37" s="359" t="str">
        <f>IF(Badges!$S$758="A","/","")</f>
        <v/>
      </c>
      <c r="Q37" s="359" t="str">
        <f>IF(Badges!$S$760="A","/","")</f>
        <v/>
      </c>
      <c r="R37" s="359" t="str">
        <f>IF(Badges!$S$762="A","/","")</f>
        <v/>
      </c>
      <c r="S37" s="371" t="str">
        <f>IF(Summary!$AF$37="E","E","")</f>
        <v/>
      </c>
      <c r="T37" s="371" t="str">
        <f>IF(Summary!$AG$37="Y","R","")</f>
        <v/>
      </c>
      <c r="U37" s="716"/>
      <c r="W37" s="573" t="str">
        <f>'Fun Patches'!C38</f>
        <v>&lt;LIST PATCH HERE&gt;</v>
      </c>
      <c r="X37" s="365" t="str">
        <f>IF(Summary!$AF$165="E","E","")</f>
        <v/>
      </c>
      <c r="Y37" s="365" t="str">
        <f>IF(Summary!$AG$165="Y","R","")</f>
        <v/>
      </c>
      <c r="AA37" s="336"/>
      <c r="AB37" s="337"/>
      <c r="AC37" s="338"/>
    </row>
    <row r="38" spans="2:29" ht="12.95" customHeight="1">
      <c r="B38" s="404"/>
      <c r="C38" s="423" t="s">
        <v>1163</v>
      </c>
      <c r="D38" s="361" t="str">
        <f>IF(Badges!$S$890="C","/","")</f>
        <v/>
      </c>
      <c r="E38" s="361" t="str">
        <f>IF(Badges!$S$891="C","/","")</f>
        <v/>
      </c>
      <c r="F38" s="361" t="str">
        <f>IF(Badges!$S$892="C","/","")</f>
        <v/>
      </c>
      <c r="G38" s="361" t="str">
        <f>IF(Badges!$S$893="C","/","")</f>
        <v/>
      </c>
      <c r="H38" s="361" t="str">
        <f>IF(Badges!$S$894="C","/","")</f>
        <v/>
      </c>
      <c r="I38" s="370" t="str">
        <f>IF(Summary!$AF$45="E","E","")</f>
        <v/>
      </c>
      <c r="J38" s="370" t="str">
        <f>IF(Summary!$AG$45="Y","R","")</f>
        <v/>
      </c>
      <c r="S38" s="427"/>
      <c r="T38" s="427"/>
      <c r="U38" s="716"/>
      <c r="W38" s="573" t="str">
        <f>'Fun Patches'!C39</f>
        <v>&lt;LIST PATCH HERE&gt;</v>
      </c>
      <c r="X38" s="365" t="str">
        <f>IF(Summary!$AF$166="E","E","")</f>
        <v/>
      </c>
      <c r="Y38" s="365" t="str">
        <f>IF(Summary!$AG$166="Y","R","")</f>
        <v/>
      </c>
      <c r="AA38" s="336"/>
      <c r="AB38" s="337"/>
      <c r="AC38" s="338"/>
    </row>
    <row r="39" spans="2:29" ht="12.95" customHeight="1" thickBot="1">
      <c r="B39" s="404"/>
      <c r="C39" s="432" t="s">
        <v>1164</v>
      </c>
      <c r="D39" s="359" t="str">
        <f>IF(Badges!$S$897="C","/","")</f>
        <v/>
      </c>
      <c r="E39" s="359" t="str">
        <f>IF(Badges!$S$898="C","/","")</f>
        <v/>
      </c>
      <c r="F39" s="359" t="str">
        <f>IF(Badges!$S$899="C","/","")</f>
        <v/>
      </c>
      <c r="G39" s="359" t="str">
        <f>IF(Badges!$S$900="C","/","")</f>
        <v/>
      </c>
      <c r="H39" s="359" t="str">
        <f>IF(Badges!$S$901="C","/","")</f>
        <v/>
      </c>
      <c r="I39" s="367" t="str">
        <f>IF(Summary!$AF$46="E","E","")</f>
        <v/>
      </c>
      <c r="J39" s="367" t="str">
        <f>IF(Summary!$AG$46="Y","R","")</f>
        <v/>
      </c>
      <c r="S39" s="427"/>
      <c r="T39" s="427"/>
      <c r="U39" s="716"/>
      <c r="W39" s="573" t="str">
        <f>'Fun Patches'!C40</f>
        <v>&lt;LIST PATCH HERE&gt;</v>
      </c>
      <c r="X39" s="365" t="str">
        <f>IF(Summary!$AF$167="E","E","")</f>
        <v/>
      </c>
      <c r="Y39" s="365" t="str">
        <f>IF(Summary!$AG$167="Y","R","")</f>
        <v/>
      </c>
      <c r="AA39" s="336"/>
      <c r="AB39" s="337"/>
      <c r="AC39" s="338"/>
    </row>
    <row r="40" spans="2:29" ht="12.95" customHeight="1">
      <c r="B40" s="404"/>
      <c r="C40" s="430" t="s">
        <v>1165</v>
      </c>
      <c r="D40" s="361" t="str">
        <f>IF(Badges!$S$905="C","/","")</f>
        <v/>
      </c>
      <c r="E40" s="361" t="str">
        <f>IF(Badges!$S$906="C","/","")</f>
        <v/>
      </c>
      <c r="F40" s="361" t="str">
        <f>IF(Badges!$S$907="C","/","")</f>
        <v/>
      </c>
      <c r="G40" s="361" t="str">
        <f>IF(Badges!$S$908="C","/","")</f>
        <v/>
      </c>
      <c r="H40" s="361" t="str">
        <f>IF(Badges!$S$909="C","/","")</f>
        <v/>
      </c>
      <c r="I40" s="370" t="str">
        <f>IF(Summary!$AF$48="E","E","")</f>
        <v/>
      </c>
      <c r="J40" s="370" t="str">
        <f>IF(Summary!$AG$48="Y","R","")</f>
        <v/>
      </c>
      <c r="L40" s="404"/>
      <c r="M40" s="428" t="s">
        <v>1182</v>
      </c>
      <c r="N40" s="361" t="str">
        <f>IF('Age-Level'!$S$75="A","/","")</f>
        <v/>
      </c>
      <c r="O40" s="361" t="str">
        <f>IF('Age-Level'!$S$79="A","/","")</f>
        <v/>
      </c>
      <c r="P40" s="361" t="str">
        <f>IF('Age-Level'!$S$83="A","/","")</f>
        <v/>
      </c>
      <c r="Q40" s="361" t="str">
        <f>IF('Age-Level'!$S$88="A","/","")</f>
        <v/>
      </c>
      <c r="R40" s="361" t="str">
        <f>IF('Age-Level'!$S$90="A","/","")</f>
        <v/>
      </c>
      <c r="S40" s="370" t="str">
        <f>IF(Summary!$AF$113="E","E","")</f>
        <v/>
      </c>
      <c r="T40" s="370" t="str">
        <f>IF(Summary!$AG$113="Y","R","")</f>
        <v/>
      </c>
      <c r="U40" s="716"/>
      <c r="W40" s="573" t="str">
        <f>'Fun Patches'!C41</f>
        <v>&lt;LIST PATCH HERE&gt;</v>
      </c>
      <c r="X40" s="365" t="str">
        <f>IF(Summary!$AF$168="E","E","")</f>
        <v/>
      </c>
      <c r="Y40" s="365" t="str">
        <f>IF(Summary!$AG$168="Y","R","")</f>
        <v/>
      </c>
      <c r="AA40" s="336"/>
      <c r="AB40" s="337"/>
      <c r="AC40" s="338"/>
    </row>
    <row r="41" spans="2:29" ht="12.95" customHeight="1">
      <c r="B41" s="404"/>
      <c r="C41" s="423" t="s">
        <v>1166</v>
      </c>
      <c r="D41" s="361" t="str">
        <f>IF(Badges!$S$912="C","/","")</f>
        <v/>
      </c>
      <c r="E41" s="361" t="str">
        <f>IF(Badges!$S$913="C","/","")</f>
        <v/>
      </c>
      <c r="F41" s="361" t="str">
        <f>IF(Badges!$S$914="C","/","")</f>
        <v/>
      </c>
      <c r="G41" s="361" t="str">
        <f>IF(Badges!$S$915="C","/","")</f>
        <v/>
      </c>
      <c r="H41" s="361" t="str">
        <f>IF(Badges!$S$916="C","/","")</f>
        <v/>
      </c>
      <c r="I41" s="370" t="str">
        <f>IF(Summary!$AF$49="E","E","")</f>
        <v/>
      </c>
      <c r="J41" s="370" t="str">
        <f>IF(Summary!$AG$49="Y","R","")</f>
        <v/>
      </c>
      <c r="L41" s="404"/>
      <c r="M41" s="411" t="s">
        <v>1183</v>
      </c>
      <c r="N41" s="361" t="str">
        <f>IF('Age-Level'!$S$93="A","/","")</f>
        <v/>
      </c>
      <c r="O41" s="361" t="str">
        <f>IF('Age-Level'!$S$97="A","/","")</f>
        <v/>
      </c>
      <c r="P41" s="361" t="str">
        <f>IF('Age-Level'!$S$101="A","/","")</f>
        <v/>
      </c>
      <c r="Q41" s="361" t="str">
        <f>IF('Age-Level'!$S$106="A","/","")</f>
        <v/>
      </c>
      <c r="R41" s="361" t="str">
        <f>IF('Age-Level'!$S$108="A","/","")</f>
        <v/>
      </c>
      <c r="S41" s="370" t="str">
        <f>IF(Summary!$AF$114="E","E","")</f>
        <v/>
      </c>
      <c r="T41" s="370" t="str">
        <f>IF(Summary!$AG$114="Y","R","")</f>
        <v/>
      </c>
      <c r="U41" s="716"/>
      <c r="W41" s="573" t="str">
        <f>'Fun Patches'!C42</f>
        <v>&lt;LIST PATCH HERE&gt;</v>
      </c>
      <c r="X41" s="365" t="str">
        <f>IF(Summary!$AF$169="E","E","")</f>
        <v/>
      </c>
      <c r="Y41" s="365" t="str">
        <f>IF(Summary!$AG$169="Y","R","")</f>
        <v/>
      </c>
      <c r="AA41" s="336"/>
      <c r="AB41" s="337"/>
      <c r="AC41" s="338"/>
    </row>
    <row r="42" spans="2:29" ht="12.95" customHeight="1" thickBot="1">
      <c r="B42" s="404"/>
      <c r="C42" s="432" t="s">
        <v>1167</v>
      </c>
      <c r="D42" s="359" t="str">
        <f>IF(Badges!$S$919="C","/","")</f>
        <v/>
      </c>
      <c r="E42" s="359" t="str">
        <f>IF(Badges!$S$920="C","/","")</f>
        <v/>
      </c>
      <c r="F42" s="359" t="str">
        <f>IF(Badges!$S$921="C","/","")</f>
        <v/>
      </c>
      <c r="G42" s="359" t="str">
        <f>IF(Badges!$S$922="C","/","")</f>
        <v/>
      </c>
      <c r="H42" s="359" t="str">
        <f>IF(Badges!$S$923="C","/","")</f>
        <v/>
      </c>
      <c r="I42" s="367" t="str">
        <f>IF(Summary!$AF$50="E","E","")</f>
        <v/>
      </c>
      <c r="J42" s="367" t="str">
        <f>IF(Summary!$AG$50="Y","R","")</f>
        <v/>
      </c>
      <c r="L42" s="404"/>
      <c r="M42" s="416" t="s">
        <v>1184</v>
      </c>
      <c r="N42" s="359" t="str">
        <f>IF('Age-Level'!$S$111="A","/","")</f>
        <v/>
      </c>
      <c r="O42" s="359" t="str">
        <f>IF('Age-Level'!$S$115="A","/","")</f>
        <v/>
      </c>
      <c r="P42" s="359" t="str">
        <f>IF('Age-Level'!$S$119="A","/","")</f>
        <v/>
      </c>
      <c r="Q42" s="359" t="str">
        <f>IF('Age-Level'!$S$124="A","/","")</f>
        <v/>
      </c>
      <c r="R42" s="359" t="str">
        <f>IF('Age-Level'!$S$126="A","/","")</f>
        <v/>
      </c>
      <c r="S42" s="367" t="str">
        <f>IF(Summary!$AF$115="E","E","")</f>
        <v/>
      </c>
      <c r="T42" s="367" t="str">
        <f>IF(Summary!$AG$115="Y","R","")</f>
        <v/>
      </c>
      <c r="U42" s="716"/>
      <c r="W42" s="573" t="str">
        <f>'Fun Patches'!C43</f>
        <v>&lt;LIST PATCH HERE&gt;</v>
      </c>
      <c r="X42" s="365" t="str">
        <f>IF(Summary!$AF$170="E","E","")</f>
        <v/>
      </c>
      <c r="Y42" s="365" t="str">
        <f>IF(Summary!$AG$170="Y","R","")</f>
        <v/>
      </c>
      <c r="AA42" s="336"/>
      <c r="AB42" s="337"/>
      <c r="AC42" s="338"/>
    </row>
    <row r="43" spans="2:29" ht="12.95" customHeight="1">
      <c r="B43" s="404"/>
      <c r="C43" s="430" t="s">
        <v>1169</v>
      </c>
      <c r="D43" s="361" t="str">
        <f>IF(Badges!$S$927="C","/","")</f>
        <v/>
      </c>
      <c r="E43" s="361" t="str">
        <f>IF(Badges!$S$928="C","/","")</f>
        <v/>
      </c>
      <c r="F43" s="361" t="str">
        <f>IF(Badges!$S$929="C","/","")</f>
        <v/>
      </c>
      <c r="G43" s="361" t="str">
        <f>IF(Badges!$S$930="C","/","")</f>
        <v/>
      </c>
      <c r="H43" s="361" t="str">
        <f>IF(Badges!$S$931="C","/","")</f>
        <v/>
      </c>
      <c r="I43" s="370" t="str">
        <f>IF(Summary!$AF$52="E","E","")</f>
        <v/>
      </c>
      <c r="J43" s="370" t="str">
        <f>IF(Summary!$AG$52="Y","R","")</f>
        <v/>
      </c>
      <c r="L43" s="404"/>
      <c r="M43" s="429" t="s">
        <v>1185</v>
      </c>
      <c r="N43" s="361" t="str">
        <f>IF('Age-Level'!$S$129="A","/","")</f>
        <v/>
      </c>
      <c r="O43" s="361" t="str">
        <f>IF('Age-Level'!$S$133="A","/","")</f>
        <v/>
      </c>
      <c r="P43" s="361" t="str">
        <f>IF('Age-Level'!$S$137="A","/","")</f>
        <v/>
      </c>
      <c r="Q43" s="361" t="str">
        <f>IF('Age-Level'!$S$142="A","/","")</f>
        <v/>
      </c>
      <c r="R43" s="361" t="str">
        <f>IF('Age-Level'!$S$144="A","/","")</f>
        <v/>
      </c>
      <c r="S43" s="370" t="str">
        <f>IF(Summary!$AF$116="E","E","")</f>
        <v/>
      </c>
      <c r="T43" s="370" t="str">
        <f>IF(Summary!$AG$116="Y","R","")</f>
        <v/>
      </c>
      <c r="U43" s="716"/>
      <c r="W43" s="573" t="str">
        <f>'Fun Patches'!C44</f>
        <v>&lt;LIST PATCH HERE&gt;</v>
      </c>
      <c r="X43" s="365" t="str">
        <f>IF(Summary!$AF$171="E","E","")</f>
        <v/>
      </c>
      <c r="Y43" s="365" t="str">
        <f>IF(Summary!$AG$171="Y","R","")</f>
        <v/>
      </c>
      <c r="AA43" s="336"/>
      <c r="AB43" s="337"/>
      <c r="AC43" s="338"/>
    </row>
    <row r="44" spans="2:29" ht="12.95" customHeight="1">
      <c r="B44" s="404"/>
      <c r="C44" s="423" t="s">
        <v>1170</v>
      </c>
      <c r="D44" s="361" t="str">
        <f>IF(Badges!$S$934="C","/","")</f>
        <v/>
      </c>
      <c r="E44" s="361" t="str">
        <f>IF(Badges!$S$935="C","/","")</f>
        <v/>
      </c>
      <c r="F44" s="361" t="str">
        <f>IF(Badges!$S$936="C","/","")</f>
        <v/>
      </c>
      <c r="G44" s="361" t="str">
        <f>IF(Badges!$S$937="C","/","")</f>
        <v/>
      </c>
      <c r="H44" s="361" t="str">
        <f>IF(Badges!$S$938="C","/","")</f>
        <v/>
      </c>
      <c r="I44" s="370" t="str">
        <f>IF(Summary!$AF$53="E","E","")</f>
        <v/>
      </c>
      <c r="J44" s="370" t="str">
        <f>IF(Summary!$AG$53="Y","R","")</f>
        <v/>
      </c>
      <c r="L44" s="404"/>
      <c r="M44" s="411" t="s">
        <v>1186</v>
      </c>
      <c r="N44" s="361" t="str">
        <f>IF('Age-Level'!$S$147="A","/","")</f>
        <v/>
      </c>
      <c r="O44" s="361" t="str">
        <f>IF('Age-Level'!$S$151="A","/","")</f>
        <v/>
      </c>
      <c r="P44" s="361" t="str">
        <f>IF('Age-Level'!$S$155="A","/","")</f>
        <v/>
      </c>
      <c r="Q44" s="361" t="str">
        <f>IF('Age-Level'!$S$160="A","/","")</f>
        <v/>
      </c>
      <c r="R44" s="361" t="str">
        <f>IF('Age-Level'!$S$162="A","/","")</f>
        <v/>
      </c>
      <c r="S44" s="370" t="str">
        <f>IF(Summary!$AF$117="E","E","")</f>
        <v/>
      </c>
      <c r="T44" s="370" t="str">
        <f>IF(Summary!$AG$117="Y","R","")</f>
        <v/>
      </c>
      <c r="U44" s="716"/>
      <c r="W44" s="573" t="str">
        <f>'Fun Patches'!C45</f>
        <v>&lt;LIST PATCH HERE&gt;</v>
      </c>
      <c r="X44" s="365" t="str">
        <f>IF(Summary!$AF$172="E","E","")</f>
        <v/>
      </c>
      <c r="Y44" s="365" t="str">
        <f>IF(Summary!$AG$172="Y","R","")</f>
        <v/>
      </c>
      <c r="AA44" s="336"/>
      <c r="AB44" s="337"/>
      <c r="AC44" s="338"/>
    </row>
    <row r="45" spans="2:29" ht="12.95" customHeight="1" thickBot="1">
      <c r="B45" s="404"/>
      <c r="C45" s="431" t="s">
        <v>1171</v>
      </c>
      <c r="D45" s="361" t="str">
        <f>IF(Badges!$S$941="C","/","")</f>
        <v/>
      </c>
      <c r="E45" s="361" t="str">
        <f>IF(Badges!$S$942="C","/","")</f>
        <v/>
      </c>
      <c r="F45" s="361" t="str">
        <f>IF(Badges!$S$943="C","/","")</f>
        <v/>
      </c>
      <c r="G45" s="361" t="str">
        <f>IF(Badges!$S$944="C","/","")</f>
        <v/>
      </c>
      <c r="H45" s="361" t="str">
        <f>IF(Badges!$S$945="C","/","")</f>
        <v/>
      </c>
      <c r="I45" s="370" t="str">
        <f>IF(Summary!$AF$54="E","E","")</f>
        <v/>
      </c>
      <c r="J45" s="370" t="str">
        <f>IF(Summary!$AG$54="Y","R","")</f>
        <v/>
      </c>
      <c r="L45" s="404"/>
      <c r="M45" s="416" t="s">
        <v>1187</v>
      </c>
      <c r="N45" s="359" t="str">
        <f>IF('Age-Level'!$S$165="A","/","")</f>
        <v/>
      </c>
      <c r="O45" s="359" t="str">
        <f>IF('Age-Level'!$S$169="A","/","")</f>
        <v/>
      </c>
      <c r="P45" s="359" t="str">
        <f>IF('Age-Level'!$S$173="A","/","")</f>
        <v/>
      </c>
      <c r="Q45" s="359" t="str">
        <f>IF('Age-Level'!$S$178="A","/","")</f>
        <v/>
      </c>
      <c r="R45" s="359" t="str">
        <f>IF('Age-Level'!$S$180="A","/","")</f>
        <v/>
      </c>
      <c r="S45" s="367" t="str">
        <f>IF(Summary!$AF$118="E","E","")</f>
        <v/>
      </c>
      <c r="T45" s="367" t="str">
        <f>IF(Summary!$AG$118="Y","R","")</f>
        <v/>
      </c>
      <c r="U45" s="716"/>
      <c r="W45" s="573" t="str">
        <f>'Fun Patches'!C46</f>
        <v>&lt;LIST PATCH HERE&gt;</v>
      </c>
      <c r="X45" s="365" t="str">
        <f>IF(Summary!$AF$173="E","E","")</f>
        <v/>
      </c>
      <c r="Y45" s="365" t="str">
        <f>IF(Summary!$AG$173="Y","R","")</f>
        <v/>
      </c>
      <c r="AA45" s="336"/>
      <c r="AB45" s="337"/>
      <c r="AC45" s="338"/>
    </row>
    <row r="46" spans="2:29" ht="12.95" customHeight="1">
      <c r="L46" s="404"/>
      <c r="M46" s="392" t="s">
        <v>1188</v>
      </c>
      <c r="N46" s="401"/>
      <c r="O46" s="401"/>
      <c r="P46" s="361" t="str">
        <f>IF(Bridging!$S$10="A","/","")</f>
        <v/>
      </c>
      <c r="Q46" s="361" t="str">
        <f>IF(Bridging!$S$14="A","/","")</f>
        <v/>
      </c>
      <c r="R46" s="361" t="str">
        <f>IF(Bridging!$S$16="A","/","")</f>
        <v/>
      </c>
      <c r="S46" s="370" t="str">
        <f>IF(Summary!$AF$130="E","E","")</f>
        <v/>
      </c>
      <c r="T46" s="370" t="str">
        <f>IF(Summary!$AG$130="Y","R","")</f>
        <v/>
      </c>
      <c r="U46" s="716"/>
      <c r="W46" s="573" t="str">
        <f>'Fun Patches'!C47</f>
        <v>&lt;LIST PATCH HERE&gt;</v>
      </c>
      <c r="X46" s="365" t="str">
        <f>IF(Summary!$AF$174="E","E","")</f>
        <v/>
      </c>
      <c r="Y46" s="365" t="str">
        <f>IF(Summary!$AG$174="Y","R","")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IF(Summary!$AF$175="E","E","")</f>
        <v/>
      </c>
      <c r="Y47" s="365" t="str">
        <f>IF(Summary!$AG$175="Y","R","")</f>
        <v/>
      </c>
      <c r="AA47" s="336"/>
      <c r="AB47" s="337"/>
      <c r="AC47" s="338"/>
    </row>
    <row r="48" spans="2:29" ht="12.95" customHeight="1" thickBot="1">
      <c r="B48" s="404"/>
      <c r="C48" s="428" t="s">
        <v>1172</v>
      </c>
      <c r="D48" s="361" t="str">
        <f>IF('Age-Level'!$S6="C","/","")</f>
        <v/>
      </c>
      <c r="E48" s="361" t="str">
        <f>IF('Age-Level'!$S6="C","/","")</f>
        <v/>
      </c>
      <c r="F48" s="361" t="str">
        <f>IF('Age-Level'!$S6="C","/","")</f>
        <v/>
      </c>
      <c r="G48" s="361" t="str">
        <f>IF('Age-Level'!$S6="C","/","")</f>
        <v/>
      </c>
      <c r="H48" s="361" t="str">
        <f>IF('Age-Level'!$S6="C","/","")</f>
        <v/>
      </c>
      <c r="I48" s="370" t="str">
        <f>IF(Summary!$AF$101="E","E","")</f>
        <v/>
      </c>
      <c r="J48" s="370" t="str">
        <f>IF(Summary!$AG$101="Y","R","")</f>
        <v/>
      </c>
      <c r="L48" s="712"/>
      <c r="M48" s="712"/>
      <c r="N48" s="712"/>
      <c r="O48" s="712"/>
      <c r="P48" s="712"/>
      <c r="Q48" s="712"/>
      <c r="R48" s="712"/>
      <c r="S48" s="437"/>
      <c r="T48" s="437"/>
      <c r="U48" s="716"/>
      <c r="W48" s="573" t="str">
        <f>'Fun Patches'!C49</f>
        <v>&lt;LIST PATCH HERE&gt;</v>
      </c>
      <c r="X48" s="365" t="str">
        <f>IF(Summary!$AF$176="E","E","")</f>
        <v/>
      </c>
      <c r="Y48" s="365" t="str">
        <f>IF(Summary!$AG$176="Y","R","")</f>
        <v/>
      </c>
      <c r="AA48" s="336"/>
      <c r="AB48" s="337"/>
      <c r="AC48" s="338"/>
    </row>
    <row r="49" spans="2:29" ht="12.95" customHeight="1">
      <c r="B49" s="404"/>
      <c r="C49" s="411" t="s">
        <v>1173</v>
      </c>
      <c r="D49" s="361" t="str">
        <f>IF('Age-Level'!$S13="C","/","")</f>
        <v/>
      </c>
      <c r="E49" s="361" t="str">
        <f>IF('Age-Level'!$S13="C","/","")</f>
        <v/>
      </c>
      <c r="F49" s="361" t="str">
        <f>IF('Age-Level'!$S13="C","/","")</f>
        <v/>
      </c>
      <c r="G49" s="361" t="str">
        <f>IF('Age-Level'!$S13="C","/","")</f>
        <v/>
      </c>
      <c r="H49" s="361" t="str">
        <f>IF('Age-Level'!$S13="C","/","")</f>
        <v/>
      </c>
      <c r="I49" s="370" t="str">
        <f>IF(Summary!$AF$102="E","E","")</f>
        <v/>
      </c>
      <c r="J49" s="370" t="str">
        <f>IF(Summary!$AG$102="Y","R","")</f>
        <v/>
      </c>
      <c r="L49" s="705" t="str">
        <f>'Council Own'!B6</f>
        <v>&lt;&lt;List Badge 1 Here&gt;&gt;</v>
      </c>
      <c r="M49" s="705"/>
      <c r="N49" s="705"/>
      <c r="O49" s="705"/>
      <c r="P49" s="705"/>
      <c r="Q49" s="705"/>
      <c r="R49" s="710"/>
      <c r="S49" s="363" t="str">
        <f>IF(Summary!$AF$85="E","E","")</f>
        <v/>
      </c>
      <c r="T49" s="363" t="str">
        <f>IF(Summary!$AG$85="Y","R","")</f>
        <v/>
      </c>
      <c r="U49" s="716"/>
      <c r="W49" s="573" t="str">
        <f>'Fun Patches'!C50</f>
        <v>&lt;LIST PATCH HERE&gt;</v>
      </c>
      <c r="X49" s="365" t="str">
        <f>IF(Summary!$AF$177="E","E","")</f>
        <v/>
      </c>
      <c r="Y49" s="365" t="str">
        <f>IF(Summary!$AG$177="Y","R","")</f>
        <v/>
      </c>
      <c r="AA49" s="336"/>
      <c r="AB49" s="337"/>
      <c r="AC49" s="338"/>
    </row>
    <row r="50" spans="2:29" ht="12.95" customHeight="1" thickBot="1">
      <c r="B50" s="404"/>
      <c r="C50" s="424" t="s">
        <v>1174</v>
      </c>
      <c r="D50" s="359" t="str">
        <f>IF('Age-Level'!$S20="C","/","")</f>
        <v/>
      </c>
      <c r="E50" s="359" t="str">
        <f>IF('Age-Level'!$S20="C","/","")</f>
        <v/>
      </c>
      <c r="F50" s="359" t="str">
        <f>IF('Age-Level'!$S20="C","/","")</f>
        <v/>
      </c>
      <c r="G50" s="359" t="str">
        <f>IF('Age-Level'!$S20="C","/","")</f>
        <v/>
      </c>
      <c r="H50" s="359" t="str">
        <f>IF('Age-Level'!$S20="C","/","")</f>
        <v/>
      </c>
      <c r="I50" s="367" t="str">
        <f>IF(Summary!$AF$103="E","E","")</f>
        <v/>
      </c>
      <c r="J50" s="367" t="str">
        <f>IF(Summary!$AG$103="Y","R","")</f>
        <v/>
      </c>
      <c r="L50" s="705" t="str">
        <f>'Council Own'!B30</f>
        <v>&lt;&lt;List Badge 2 Here&gt;&gt;</v>
      </c>
      <c r="M50" s="705"/>
      <c r="N50" s="705"/>
      <c r="O50" s="705"/>
      <c r="P50" s="705"/>
      <c r="Q50" s="705"/>
      <c r="R50" s="710"/>
      <c r="S50" s="365" t="str">
        <f>IF(Summary!$AF$86="E","E","")</f>
        <v/>
      </c>
      <c r="T50" s="365" t="str">
        <f>IF(Summary!$AG$86="Y","R","")</f>
        <v/>
      </c>
      <c r="U50" s="716"/>
      <c r="W50" s="573" t="str">
        <f>'Fun Patches'!C51</f>
        <v>&lt;LIST PATCH HERE&gt;</v>
      </c>
      <c r="X50" s="365" t="str">
        <f>IF(Summary!$AF$178="E","E","")</f>
        <v/>
      </c>
      <c r="Y50" s="365" t="str">
        <f>IF(Summary!$AG$178="Y","R","")</f>
        <v/>
      </c>
      <c r="AA50" s="336"/>
      <c r="AB50" s="337"/>
      <c r="AC50" s="338"/>
    </row>
    <row r="51" spans="2:29" ht="12.95" customHeight="1">
      <c r="B51" s="404"/>
      <c r="C51" s="429" t="s">
        <v>1175</v>
      </c>
      <c r="D51" s="361" t="str">
        <f>IF('Age-Level'!$S27="C","/","")</f>
        <v/>
      </c>
      <c r="E51" s="361" t="str">
        <f>IF('Age-Level'!$S27="C","/","")</f>
        <v/>
      </c>
      <c r="F51" s="361" t="str">
        <f>IF('Age-Level'!$S27="C","/","")</f>
        <v/>
      </c>
      <c r="G51" s="361" t="str">
        <f>IF('Age-Level'!$S27="C","/","")</f>
        <v/>
      </c>
      <c r="H51" s="361" t="str">
        <f>IF('Age-Level'!$S27="C","/","")</f>
        <v/>
      </c>
      <c r="I51" s="370" t="str">
        <f>IF(Summary!$AF$104="E","E","")</f>
        <v/>
      </c>
      <c r="J51" s="370" t="str">
        <f>IF(Summary!$AG$104="Y","R","")</f>
        <v/>
      </c>
      <c r="L51" s="705" t="str">
        <f>'Council Own'!B54</f>
        <v>&lt;&lt;List Badge 3 Here&gt;&gt;</v>
      </c>
      <c r="M51" s="705"/>
      <c r="N51" s="705"/>
      <c r="O51" s="705"/>
      <c r="P51" s="705"/>
      <c r="Q51" s="705"/>
      <c r="R51" s="710"/>
      <c r="S51" s="365" t="str">
        <f>IF(Summary!$AF$87="E","E","")</f>
        <v/>
      </c>
      <c r="T51" s="365" t="str">
        <f>IF(Summary!$AG$87="Y","R","")</f>
        <v/>
      </c>
      <c r="U51" s="716"/>
      <c r="W51" s="573" t="str">
        <f>'Fun Patches'!C52</f>
        <v>&lt;LIST PATCH HERE&gt;</v>
      </c>
      <c r="X51" s="365" t="str">
        <f>IF(Summary!$AF$179="E","E","")</f>
        <v/>
      </c>
      <c r="Y51" s="365" t="str">
        <f>IF(Summary!$AG$179="Y","R","")</f>
        <v/>
      </c>
      <c r="AA51" s="336"/>
      <c r="AB51" s="337"/>
      <c r="AC51" s="338"/>
    </row>
    <row r="52" spans="2:29" ht="12.95" customHeight="1">
      <c r="B52" s="404"/>
      <c r="C52" s="411" t="s">
        <v>1176</v>
      </c>
      <c r="D52" s="361" t="str">
        <f>IF('Age-Level'!$S34="C","/","")</f>
        <v/>
      </c>
      <c r="E52" s="361" t="str">
        <f>IF('Age-Level'!$S34="C","/","")</f>
        <v/>
      </c>
      <c r="F52" s="361" t="str">
        <f>IF('Age-Level'!$S34="C","/","")</f>
        <v/>
      </c>
      <c r="G52" s="361" t="str">
        <f>IF('Age-Level'!$S34="C","/","")</f>
        <v/>
      </c>
      <c r="H52" s="361" t="str">
        <f>IF('Age-Level'!$S34="C","/","")</f>
        <v/>
      </c>
      <c r="I52" s="370" t="str">
        <f>IF(Summary!$AF$105="E","E","")</f>
        <v/>
      </c>
      <c r="J52" s="370" t="str">
        <f>IF(Summary!$AG$105="Y","R","")</f>
        <v/>
      </c>
      <c r="L52" s="705" t="str">
        <f>'Council Own'!B78</f>
        <v>&lt;&lt;List Badge 4 Here&gt;&gt;</v>
      </c>
      <c r="M52" s="705"/>
      <c r="N52" s="705"/>
      <c r="O52" s="705"/>
      <c r="P52" s="705"/>
      <c r="Q52" s="705"/>
      <c r="R52" s="710"/>
      <c r="S52" s="365" t="str">
        <f>IF(Summary!$AF$88="E","E","")</f>
        <v/>
      </c>
      <c r="T52" s="365" t="str">
        <f>IF(Summary!$AG$88="Y","R","")</f>
        <v/>
      </c>
      <c r="U52" s="716"/>
      <c r="W52" s="573" t="str">
        <f>'Fun Patches'!C53</f>
        <v>&lt;LIST PATCH HERE&gt;</v>
      </c>
      <c r="X52" s="365" t="str">
        <f>IF(Summary!$AF$180="E","E","")</f>
        <v/>
      </c>
      <c r="Y52" s="365" t="str">
        <f>IF(Summary!$AG$180="Y","R","")</f>
        <v/>
      </c>
      <c r="AA52" s="336"/>
      <c r="AB52" s="337"/>
      <c r="AC52" s="338"/>
    </row>
    <row r="53" spans="2:29" ht="12.95" customHeight="1" thickBot="1">
      <c r="B53" s="404"/>
      <c r="C53" s="416" t="s">
        <v>1177</v>
      </c>
      <c r="D53" s="359" t="str">
        <f>IF('Age-Level'!$S41="C","/","")</f>
        <v/>
      </c>
      <c r="E53" s="359" t="str">
        <f>IF('Age-Level'!$S41="C","/","")</f>
        <v/>
      </c>
      <c r="F53" s="359" t="str">
        <f>IF('Age-Level'!$S41="C","/","")</f>
        <v/>
      </c>
      <c r="G53" s="359" t="str">
        <f>IF('Age-Level'!$S41="C","/","")</f>
        <v/>
      </c>
      <c r="H53" s="359" t="str">
        <f>IF('Age-Level'!$S41="C","/","")</f>
        <v/>
      </c>
      <c r="I53" s="367" t="str">
        <f>IF(Summary!$AF$106="E","E","")</f>
        <v/>
      </c>
      <c r="J53" s="367" t="str">
        <f>IF(Summary!$AG$106="Y","R","")</f>
        <v/>
      </c>
      <c r="L53" s="707" t="str">
        <f>'Council Own'!B102</f>
        <v>&lt;&lt;List Badge 5 Here&gt;&gt;</v>
      </c>
      <c r="M53" s="707"/>
      <c r="N53" s="707"/>
      <c r="O53" s="707"/>
      <c r="P53" s="707"/>
      <c r="Q53" s="707"/>
      <c r="R53" s="713"/>
      <c r="S53" s="372" t="str">
        <f>IF(Summary!$AF$89="E","E","")</f>
        <v/>
      </c>
      <c r="T53" s="372" t="str">
        <f>IF(Summary!$AG$89="Y","R","")</f>
        <v/>
      </c>
      <c r="U53" s="716"/>
      <c r="W53" s="573" t="str">
        <f>'Fun Patches'!C54</f>
        <v>&lt;LIST PATCH HERE&gt;</v>
      </c>
      <c r="X53" s="372" t="str">
        <f>IF(Summary!$AF$181="E","E","")</f>
        <v/>
      </c>
      <c r="Y53" s="372" t="str">
        <f>IF(Summary!$AG$181="Y","R","")</f>
        <v/>
      </c>
      <c r="AA53" s="336"/>
      <c r="AB53" s="337"/>
      <c r="AC53" s="338"/>
    </row>
    <row r="54" spans="2:29" ht="12.95" customHeight="1">
      <c r="B54" s="404"/>
      <c r="C54" s="429" t="s">
        <v>1050</v>
      </c>
      <c r="D54" s="368" t="str">
        <f>IF('Age-Level'!$S48="C","/","")</f>
        <v/>
      </c>
      <c r="E54" s="368" t="str">
        <f>IF('Age-Level'!$S48="C","/","")</f>
        <v/>
      </c>
      <c r="F54" s="368" t="str">
        <f>IF('Age-Level'!$S48="C","/","")</f>
        <v/>
      </c>
      <c r="G54" s="368" t="str">
        <f>IF('Age-Level'!$S48="C","/","")</f>
        <v/>
      </c>
      <c r="H54" s="368" t="str">
        <f>IF('Age-Level'!$S48="C","/","")</f>
        <v/>
      </c>
      <c r="I54" s="370" t="str">
        <f>IF(Summary!$AF$107="E","E","")</f>
        <v/>
      </c>
      <c r="J54" s="370" t="str">
        <f>IF(Summary!$AG$107="Y","R","")</f>
        <v/>
      </c>
      <c r="L54" s="707" t="str">
        <f>'Council Own'!B126</f>
        <v>&lt;&lt;List Badge 6 Here&gt;&gt;</v>
      </c>
      <c r="M54" s="707"/>
      <c r="N54" s="707"/>
      <c r="O54" s="707"/>
      <c r="P54" s="707"/>
      <c r="Q54" s="707"/>
      <c r="R54" s="713"/>
      <c r="S54" s="372" t="str">
        <f>IF(Summary!$AF$90="E","E","")</f>
        <v/>
      </c>
      <c r="T54" s="372" t="str">
        <f>IF(Summary!$AG$90="Y","R","")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IF(Summary!$AF$108="E","E","")</f>
        <v/>
      </c>
      <c r="J55" s="367" t="str">
        <f>IF(Summary!$AG$108="Y","R","")</f>
        <v/>
      </c>
      <c r="L55" s="707" t="str">
        <f>'Council Own'!B150</f>
        <v>&lt;&lt;List Badge 7 Here&gt;&gt;</v>
      </c>
      <c r="M55" s="707"/>
      <c r="N55" s="707"/>
      <c r="O55" s="707"/>
      <c r="P55" s="707"/>
      <c r="Q55" s="707"/>
      <c r="R55" s="713"/>
      <c r="S55" s="372" t="str">
        <f>IF(Summary!$AF$91="E","E","")</f>
        <v/>
      </c>
      <c r="T55" s="372" t="str">
        <f>IF(Summary!$AG$91="Y","R","")</f>
        <v/>
      </c>
      <c r="U55" s="716"/>
      <c r="W55" s="572"/>
      <c r="X55" s="437"/>
      <c r="Y55" s="437"/>
      <c r="AA55" s="336"/>
      <c r="AB55" s="337"/>
      <c r="AC55" s="338"/>
    </row>
    <row r="56" spans="2:29" ht="12.95" customHeight="1">
      <c r="B56" s="404"/>
      <c r="C56" s="428" t="s">
        <v>1179</v>
      </c>
      <c r="D56" s="408"/>
      <c r="E56" s="408"/>
      <c r="F56" s="408"/>
      <c r="G56" s="408"/>
      <c r="H56" s="433"/>
      <c r="I56" s="370" t="str">
        <f>IF(Summary!$AF$109="E","E","")</f>
        <v/>
      </c>
      <c r="J56" s="370" t="str">
        <f>IF(Summary!$AG$109="Y","R","")</f>
        <v/>
      </c>
      <c r="L56" s="707" t="str">
        <f>'Council Own'!B174</f>
        <v>&lt;&lt;List Badge 8 Here&gt;&gt;</v>
      </c>
      <c r="M56" s="707"/>
      <c r="N56" s="707"/>
      <c r="O56" s="707"/>
      <c r="P56" s="707"/>
      <c r="Q56" s="707"/>
      <c r="R56" s="713"/>
      <c r="S56" s="372" t="str">
        <f>IF(Summary!$AF$92="E","E","")</f>
        <v/>
      </c>
      <c r="T56" s="372" t="str">
        <f>IF(Summary!$AG$92="Y","R","")</f>
        <v/>
      </c>
      <c r="U56" s="716"/>
      <c r="W56" s="336"/>
      <c r="X56" s="337"/>
      <c r="Y56" s="338"/>
      <c r="AA56" s="336"/>
      <c r="AB56" s="337"/>
      <c r="AC56" s="338"/>
    </row>
    <row r="57" spans="2:29" ht="12.95" customHeight="1">
      <c r="B57" s="404"/>
      <c r="C57" s="411" t="s">
        <v>1180</v>
      </c>
      <c r="D57" s="412"/>
      <c r="E57" s="412"/>
      <c r="F57" s="412"/>
      <c r="G57" s="412"/>
      <c r="H57" s="413"/>
      <c r="I57" s="370" t="str">
        <f>IF(Summary!$AF$110="E","E","")</f>
        <v/>
      </c>
      <c r="J57" s="370" t="str">
        <f>IF(Summary!$AG$110="Y","R","")</f>
        <v/>
      </c>
      <c r="L57" s="707" t="str">
        <f>'Council Own'!B198</f>
        <v>&lt;&lt;List Badge 9 Here&gt;&gt;</v>
      </c>
      <c r="M57" s="707"/>
      <c r="N57" s="707"/>
      <c r="O57" s="707"/>
      <c r="P57" s="707"/>
      <c r="Q57" s="707"/>
      <c r="R57" s="713"/>
      <c r="S57" s="372" t="str">
        <f>IF(Summary!$AF$93="E","E","")</f>
        <v/>
      </c>
      <c r="T57" s="372" t="str">
        <f>IF(Summary!$AG$93="Y","R","")</f>
        <v/>
      </c>
      <c r="U57" s="716"/>
      <c r="W57" s="336"/>
      <c r="X57" s="337"/>
      <c r="Y57" s="338"/>
      <c r="AA57" s="336"/>
      <c r="AB57" s="337"/>
      <c r="AC57" s="338"/>
    </row>
    <row r="58" spans="2:29" ht="12.95" customHeight="1" thickBot="1">
      <c r="B58" s="404"/>
      <c r="C58" s="434" t="s">
        <v>1062</v>
      </c>
      <c r="D58" s="417"/>
      <c r="E58" s="417"/>
      <c r="F58" s="417"/>
      <c r="G58" s="417"/>
      <c r="H58" s="418"/>
      <c r="I58" s="367" t="str">
        <f>IF(Summary!$AF$111="E","E","")</f>
        <v/>
      </c>
      <c r="J58" s="367" t="str">
        <f>IF(Summary!$AG$111="Y","R","")</f>
        <v/>
      </c>
      <c r="L58" s="707" t="str">
        <f>'Council Own'!B222</f>
        <v>&lt;&lt;List Badge 10 Here&gt;&gt;</v>
      </c>
      <c r="M58" s="707"/>
      <c r="N58" s="707"/>
      <c r="O58" s="707"/>
      <c r="P58" s="707"/>
      <c r="Q58" s="707"/>
      <c r="R58" s="713"/>
      <c r="S58" s="372" t="str">
        <f>IF(Summary!$AF$94="E","E","")</f>
        <v/>
      </c>
      <c r="T58" s="372" t="str">
        <f>IF(Summary!$AG$94="Y","R","")</f>
        <v/>
      </c>
      <c r="U58" s="716"/>
      <c r="W58" s="336"/>
      <c r="X58" s="337"/>
      <c r="Y58" s="338"/>
      <c r="AA58" s="336"/>
      <c r="AB58" s="337"/>
      <c r="AC58" s="338"/>
    </row>
    <row r="59" spans="2:29" ht="12.95" customHeight="1">
      <c r="B59" s="404"/>
      <c r="C59" s="428" t="s">
        <v>1181</v>
      </c>
      <c r="D59" s="408"/>
      <c r="E59" s="408"/>
      <c r="F59" s="408"/>
      <c r="G59" s="408"/>
      <c r="H59" s="433"/>
      <c r="I59" s="370" t="str">
        <f>IF(Summary!$AF$112="E","E","")</f>
        <v/>
      </c>
      <c r="J59" s="370" t="str">
        <f>IF(Summary!$AG$112="Y","R","")</f>
        <v/>
      </c>
      <c r="L59" s="709" t="str">
        <f>'Council Own'!B246</f>
        <v>&lt;&lt;List Badge 11 Here&gt;&gt;</v>
      </c>
      <c r="M59" s="709"/>
      <c r="N59" s="709"/>
      <c r="O59" s="709"/>
      <c r="P59" s="709"/>
      <c r="Q59" s="709"/>
      <c r="R59" s="714"/>
      <c r="S59" s="372" t="str">
        <f>IF(Summary!$AF$95="E","E","")</f>
        <v/>
      </c>
      <c r="T59" s="372" t="str">
        <f>IF(Summary!$AG$95="Y","R","")</f>
        <v/>
      </c>
      <c r="U59" s="716"/>
      <c r="W59" s="336"/>
      <c r="X59" s="337"/>
      <c r="Y59" s="338"/>
      <c r="AA59" s="336"/>
      <c r="AB59" s="337"/>
      <c r="AC59" s="338"/>
    </row>
    <row r="60" spans="2:29" ht="12.95" customHeight="1">
      <c r="B60" s="404"/>
      <c r="C60" s="424" t="s">
        <v>1147</v>
      </c>
      <c r="D60" s="425"/>
      <c r="E60" s="425"/>
      <c r="F60" s="425"/>
      <c r="G60" s="425"/>
      <c r="H60" s="426"/>
      <c r="I60" s="370" t="str">
        <f>IF(Summary!$AF$129="E","E","")</f>
        <v/>
      </c>
      <c r="J60" s="370" t="str">
        <f>IF(Summary!$AG$129="Y","R","")</f>
        <v/>
      </c>
      <c r="L60" s="707" t="str">
        <f>'Council Own'!B270</f>
        <v>&lt;&lt;List Badge 12 Here&gt;&gt;</v>
      </c>
      <c r="M60" s="707"/>
      <c r="N60" s="707"/>
      <c r="O60" s="707"/>
      <c r="P60" s="707"/>
      <c r="Q60" s="707"/>
      <c r="R60" s="713"/>
      <c r="S60" s="372" t="str">
        <f>IF(Summary!$AF$96="E","E","")</f>
        <v/>
      </c>
      <c r="T60" s="372" t="str">
        <f>IF(Summary!$AG$96="Y","R","")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IF(Summary!$AF$97="E","E","")</f>
        <v/>
      </c>
      <c r="T61" s="372" t="str">
        <f>IF(Summary!$AG$97="Y","R","")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IF(Summary!$AF$98="E","E","")</f>
        <v/>
      </c>
      <c r="T62" s="372" t="str">
        <f>IF(Summary!$AG$98="Y","R","")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IF(Summary!$AF$119="E","E","")</f>
        <v/>
      </c>
      <c r="J63" s="363" t="str">
        <f>IF(Summary!$AG$119="Y","R","")</f>
        <v/>
      </c>
      <c r="L63" s="707" t="str">
        <f>'Council Own'!B342</f>
        <v>&lt;&lt;List Badge 15 Here&gt;&gt;</v>
      </c>
      <c r="M63" s="707"/>
      <c r="N63" s="707"/>
      <c r="O63" s="707"/>
      <c r="P63" s="707"/>
      <c r="Q63" s="707"/>
      <c r="R63" s="713"/>
      <c r="S63" s="372" t="str">
        <f>IF(Summary!$AF$99="E","E","")</f>
        <v/>
      </c>
      <c r="T63" s="372" t="str">
        <f>IF(Summary!$AG$99="Y","R","")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IF(Summary!$AF$122="E","E","")</f>
        <v/>
      </c>
      <c r="J64" s="365" t="str">
        <f>IF(Summary!$AG$122="Y","R","")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IF(Summary!$AF$123="E","E","")</f>
        <v/>
      </c>
      <c r="J65" s="365" t="str">
        <f>IF(Summary!$AG$123="Y","R","")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IF(Summary!$AF$124="E","E","")</f>
        <v/>
      </c>
      <c r="J66" s="365" t="str">
        <f>IF(Summary!$AG$124="Y","R","")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IF(Summary!$AF$125="E","E","")</f>
        <v/>
      </c>
      <c r="J67" s="365" t="str">
        <f>IF(Summary!$AG$125="Y","R","")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IF(Summary!$AF$126="E","E","")</f>
        <v/>
      </c>
      <c r="J68" s="365" t="str">
        <f>IF(Summary!$AG$126="Y","R","")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IF(Summary!$AF$127="E","E","")</f>
        <v/>
      </c>
      <c r="J69" s="365" t="str">
        <f>IF(Summary!$AG$127="Y","R","")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IF(Summary!$AF$128="E","E","")</f>
        <v/>
      </c>
      <c r="J70" s="365" t="str">
        <f>IF(Summary!$AG$128="Y","R","")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IF(Summary!$AF$104="E","E","")</f>
        <v/>
      </c>
      <c r="J71" s="365" t="str">
        <f>IF(Summary!$AG$104="Y","R","")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IF(Summary!$AF$105="E","E","")</f>
        <v/>
      </c>
      <c r="J72" s="365" t="str">
        <f>IF(Summary!$AG$105="Y","R","")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I50PoD/ZI9qwpAsigJRywsVtqcpXfsAKVKEFfvqBwE5jrZzWV5+1QqHY58TqoPwJ1zseD06lSwcqcPAZ167Z2A==" saltValue="STZZhWg09syproYU9xMVoQ=="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179" priority="13">
      <formula>LEFT($U$1,8)&lt;&gt;"Cadette_"</formula>
    </cfRule>
  </conditionalFormatting>
  <conditionalFormatting sqref="C1">
    <cfRule type="expression" dxfId="178" priority="11">
      <formula>LEFT($U$1,8)&lt;&gt;"Cadette_"</formula>
    </cfRule>
  </conditionalFormatting>
  <conditionalFormatting sqref="L47:L48 W54:W75 AA4:AA75">
    <cfRule type="duplicateValues" dxfId="177" priority="14"/>
  </conditionalFormatting>
  <conditionalFormatting sqref="B64:B72">
    <cfRule type="duplicateValues" dxfId="176" priority="10"/>
  </conditionalFormatting>
  <conditionalFormatting sqref="L49">
    <cfRule type="duplicateValues" dxfId="175" priority="9"/>
  </conditionalFormatting>
  <conditionalFormatting sqref="L50">
    <cfRule type="duplicateValues" dxfId="174" priority="8"/>
  </conditionalFormatting>
  <conditionalFormatting sqref="L51">
    <cfRule type="duplicateValues" dxfId="173" priority="7"/>
  </conditionalFormatting>
  <conditionalFormatting sqref="L52">
    <cfRule type="duplicateValues" dxfId="172" priority="6"/>
  </conditionalFormatting>
  <conditionalFormatting sqref="L65">
    <cfRule type="duplicateValues" dxfId="171" priority="5"/>
  </conditionalFormatting>
  <conditionalFormatting sqref="L66:L75">
    <cfRule type="duplicateValues" dxfId="170" priority="4"/>
  </conditionalFormatting>
  <conditionalFormatting sqref="M1:T1">
    <cfRule type="expression" dxfId="169" priority="2">
      <formula>LEFT($U$1,8)&lt;&gt;"Cadette_"</formula>
    </cfRule>
  </conditionalFormatting>
  <conditionalFormatting sqref="T1:W1">
    <cfRule type="expression" dxfId="168"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2527D-31DB-4E2A-B9DF-E7FFAAA071D9}">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Cadette_17</v>
      </c>
      <c r="U1" s="579" t="str">
        <f ca="1">MID(CELL("filename",A1),FIND(IF(ISERROR(FIND("]",CELL("filename",A1))),"$","]"),CELL("filename",A1))+1,256)</f>
        <v>Cadette_17</v>
      </c>
      <c r="V1" s="580"/>
      <c r="W1" s="581" t="str">
        <f ca="1">IF(T1&lt;&gt;"",T1,"")</f>
        <v>Cadette_17</v>
      </c>
    </row>
    <row r="2" spans="2:29" ht="12.95" customHeight="1">
      <c r="T2" s="403"/>
    </row>
    <row r="3" spans="2:29" ht="12.95" customHeight="1" thickBot="1"/>
    <row r="4" spans="2:29" ht="12.95" customHeight="1">
      <c r="B4" s="404"/>
      <c r="C4" s="405" t="s">
        <v>132</v>
      </c>
      <c r="D4" s="361" t="str">
        <f>IF(Badges!$T$10="A","/","")</f>
        <v/>
      </c>
      <c r="E4" s="361" t="str">
        <f>IF(Badges!$T$14="A","/","")</f>
        <v/>
      </c>
      <c r="F4" s="361" t="str">
        <f>IF(Badges!$T$18="A","/","")</f>
        <v/>
      </c>
      <c r="G4" s="361" t="str">
        <f>IF(Badges!$T$22="A","/","")</f>
        <v/>
      </c>
      <c r="H4" s="361" t="str">
        <f>IF(Badges!$T$26="A","/","")</f>
        <v/>
      </c>
      <c r="I4" s="362" t="str">
        <f>IF(Summary!$AH$3="E","E","")</f>
        <v/>
      </c>
      <c r="J4" s="362" t="str">
        <f>IF(Summary!$AI$3="Y","R","")</f>
        <v/>
      </c>
      <c r="K4" s="392" t="str">
        <f>IF(COUNT(S5:S7)=3,MAX(S5:S7),"")</f>
        <v/>
      </c>
      <c r="L4" s="406"/>
      <c r="M4" s="407" t="s">
        <v>1151</v>
      </c>
      <c r="N4" s="408"/>
      <c r="O4" s="408"/>
      <c r="P4" s="408"/>
      <c r="Q4" s="408"/>
      <c r="R4" s="409" t="s">
        <v>1189</v>
      </c>
      <c r="S4" s="363" t="str">
        <f>IF(Summary!$AH$60="E","E","")</f>
        <v/>
      </c>
      <c r="T4" s="363" t="str">
        <f>IF(Summary!$AI$60="Y","R","")</f>
        <v/>
      </c>
      <c r="U4" s="360"/>
      <c r="W4" s="573" t="str">
        <f>'Fun Patches'!C5</f>
        <v>&lt;LIST PATCH HERE&gt;</v>
      </c>
      <c r="X4" s="362" t="str">
        <f>IF(Summary!$AH$132="E","E","")</f>
        <v/>
      </c>
      <c r="Y4" s="362" t="str">
        <f>IF(Summary!$AI$132="Y","R","")</f>
        <v/>
      </c>
      <c r="AA4" s="336"/>
      <c r="AB4" s="337"/>
      <c r="AC4" s="338"/>
    </row>
    <row r="5" spans="2:29" ht="12.95" customHeight="1">
      <c r="B5" s="404"/>
      <c r="C5" s="410" t="s">
        <v>154</v>
      </c>
      <c r="D5" s="364" t="str">
        <f>IF(Badges!$T$33="A","/","")</f>
        <v/>
      </c>
      <c r="E5" s="364" t="str">
        <f>IF(Badges!$T$37="A","/","")</f>
        <v/>
      </c>
      <c r="F5" s="364" t="str">
        <f>IF(Badges!$T$41="A","/","")</f>
        <v/>
      </c>
      <c r="G5" s="364" t="str">
        <f>IF(Badges!$T$45="A","/","")</f>
        <v/>
      </c>
      <c r="H5" s="364" t="str">
        <f>IF(Badges!$T$49="A","/","")</f>
        <v/>
      </c>
      <c r="I5" s="365" t="str">
        <f>IF(Summary!$AH$4="E","E","")</f>
        <v/>
      </c>
      <c r="J5" s="365" t="str">
        <f>IF(Summary!$AI$4="Y","R","")</f>
        <v/>
      </c>
      <c r="L5" s="404"/>
      <c r="M5" s="411" t="s">
        <v>1190</v>
      </c>
      <c r="N5" s="412"/>
      <c r="O5" s="412"/>
      <c r="P5" s="412"/>
      <c r="Q5" s="412"/>
      <c r="R5" s="413"/>
      <c r="S5" s="365" t="str">
        <f>IF(Summary!$AH$57="E","E","")</f>
        <v/>
      </c>
      <c r="T5" s="365" t="str">
        <f>IF(Summary!$AI$57="Y","R","")</f>
        <v/>
      </c>
      <c r="U5" s="360"/>
      <c r="W5" s="573" t="str">
        <f>'Fun Patches'!C6</f>
        <v>&lt;LIST PATCH HERE&gt;</v>
      </c>
      <c r="X5" s="365" t="str">
        <f>IF(Summary!$AH$133="E","E","")</f>
        <v/>
      </c>
      <c r="Y5" s="365" t="str">
        <f>IF(Summary!$AI$133="Y","R","")</f>
        <v/>
      </c>
      <c r="AA5" s="336"/>
      <c r="AB5" s="337"/>
      <c r="AC5" s="338"/>
    </row>
    <row r="6" spans="2:29" ht="12.95" customHeight="1" thickBot="1">
      <c r="B6" s="404"/>
      <c r="C6" s="414" t="s">
        <v>174</v>
      </c>
      <c r="D6" s="366" t="str">
        <f>IF(Badges!$T$56="A","/","")</f>
        <v/>
      </c>
      <c r="E6" s="366" t="str">
        <f>IF(Badges!$T$60="A","/","")</f>
        <v/>
      </c>
      <c r="F6" s="366" t="str">
        <f>IF(Badges!$T$64="A","/","")</f>
        <v/>
      </c>
      <c r="G6" s="366" t="str">
        <f>IF(Badges!$T$68="A","/","")</f>
        <v/>
      </c>
      <c r="H6" s="366" t="str">
        <f>IF(Badges!$T$72="A","/","")</f>
        <v/>
      </c>
      <c r="I6" s="372" t="str">
        <f>IF(Summary!$AH$5="E","E","")</f>
        <v/>
      </c>
      <c r="J6" s="372" t="str">
        <f>IF(Summary!$AI$5="Y","R","")</f>
        <v/>
      </c>
      <c r="L6" s="404"/>
      <c r="M6" s="411" t="s">
        <v>1191</v>
      </c>
      <c r="N6" s="412"/>
      <c r="O6" s="412"/>
      <c r="P6" s="412"/>
      <c r="Q6" s="412"/>
      <c r="R6" s="413"/>
      <c r="S6" s="365" t="str">
        <f>IF(Summary!$AH$58="E","E","")</f>
        <v/>
      </c>
      <c r="T6" s="365" t="str">
        <f>IF(Summary!$AI$58="Y","R","")</f>
        <v/>
      </c>
      <c r="U6" s="360"/>
      <c r="W6" s="573" t="str">
        <f>'Fun Patches'!C7</f>
        <v>&lt;LIST PATCH HERE&gt;</v>
      </c>
      <c r="X6" s="365" t="str">
        <f>IF(Summary!$AH$134="E","E","")</f>
        <v/>
      </c>
      <c r="Y6" s="365" t="str">
        <f>IF(Summary!$AI$134="Y","R","")</f>
        <v/>
      </c>
      <c r="AA6" s="336"/>
      <c r="AB6" s="337"/>
      <c r="AC6" s="338"/>
    </row>
    <row r="7" spans="2:29" ht="12.95" customHeight="1" thickBot="1">
      <c r="B7" s="404"/>
      <c r="C7" s="415" t="s">
        <v>195</v>
      </c>
      <c r="D7" s="368" t="str">
        <f>IF(Badges!$T$79="A","/","")</f>
        <v/>
      </c>
      <c r="E7" s="368" t="str">
        <f>IF(Badges!$T$83="A","/","")</f>
        <v/>
      </c>
      <c r="F7" s="368" t="str">
        <f>IF(Badges!$T$87="A","/","")</f>
        <v/>
      </c>
      <c r="G7" s="368" t="str">
        <f>IF(Badges!$T$91="A","/","")</f>
        <v/>
      </c>
      <c r="H7" s="368" t="str">
        <f>IF(Badges!$T$95="A","/","")</f>
        <v/>
      </c>
      <c r="I7" s="362" t="str">
        <f>IF(Summary!$AH$6="E","E","")</f>
        <v/>
      </c>
      <c r="J7" s="362" t="str">
        <f>IF(Summary!$AI$6="Y","R","")</f>
        <v/>
      </c>
      <c r="L7" s="404"/>
      <c r="M7" s="416" t="s">
        <v>1192</v>
      </c>
      <c r="N7" s="417"/>
      <c r="O7" s="417"/>
      <c r="P7" s="417"/>
      <c r="Q7" s="417"/>
      <c r="R7" s="418"/>
      <c r="S7" s="367" t="str">
        <f>IF(Summary!$AH$59="E","E","")</f>
        <v/>
      </c>
      <c r="T7" s="367" t="str">
        <f>IF(Summary!$AI$59="Y","R","")</f>
        <v/>
      </c>
      <c r="U7" s="360" t="str">
        <f>IF(COUNTIF(S5:S7,"E")=3,"C"," ")</f>
        <v xml:space="preserve"> </v>
      </c>
      <c r="W7" s="573" t="str">
        <f>'Fun Patches'!C8</f>
        <v>&lt;LIST PATCH HERE&gt;</v>
      </c>
      <c r="X7" s="365" t="str">
        <f>IF(Summary!$AH$135="E","E","")</f>
        <v/>
      </c>
      <c r="Y7" s="365" t="str">
        <f>IF(Summary!$AI$135="Y","R","")</f>
        <v/>
      </c>
      <c r="AA7" s="336"/>
      <c r="AB7" s="337"/>
      <c r="AC7" s="338"/>
    </row>
    <row r="8" spans="2:29" ht="12.95" customHeight="1" thickBot="1">
      <c r="B8" s="404"/>
      <c r="C8" s="419" t="s">
        <v>237</v>
      </c>
      <c r="D8" s="366" t="str">
        <f>IF(Badges!$T$125="A","/","")</f>
        <v/>
      </c>
      <c r="E8" s="366" t="str">
        <f>IF(Badges!$T$129="A","/","")</f>
        <v/>
      </c>
      <c r="F8" s="366" t="str">
        <f>IF(Badges!$T$133="A","/","")</f>
        <v/>
      </c>
      <c r="G8" s="366" t="str">
        <f>IF(Badges!$T$137="A","/","")</f>
        <v/>
      </c>
      <c r="H8" s="366" t="str">
        <f>IF(Badges!$T$141="A","/","")</f>
        <v/>
      </c>
      <c r="I8" s="507" t="str">
        <f>IF(Summary!$AH$8="E","E","")</f>
        <v/>
      </c>
      <c r="J8" s="508" t="str">
        <f>IF(Summary!$AI$8="Y","R","")</f>
        <v/>
      </c>
      <c r="K8" s="392" t="str">
        <f>IF(COUNT(S9:S11)=3,MAX(S9:S11),"")</f>
        <v/>
      </c>
      <c r="L8" s="406"/>
      <c r="M8" s="420" t="s">
        <v>1153</v>
      </c>
      <c r="N8" s="421"/>
      <c r="O8" s="421"/>
      <c r="P8" s="421"/>
      <c r="Q8" s="421"/>
      <c r="R8" s="422" t="s">
        <v>1189</v>
      </c>
      <c r="S8" s="363" t="str">
        <f>IF(Summary!$AH$65="E","E","")</f>
        <v/>
      </c>
      <c r="T8" s="363" t="str">
        <f>IF(Summary!$AI$65="Y","R","")</f>
        <v/>
      </c>
      <c r="U8" s="360"/>
      <c r="W8" s="573" t="str">
        <f>'Fun Patches'!C9</f>
        <v>&lt;LIST PATCH HERE&gt;</v>
      </c>
      <c r="X8" s="365" t="str">
        <f>IF(Summary!$AH$136="E","E","")</f>
        <v/>
      </c>
      <c r="Y8" s="365" t="str">
        <f>IF(Summary!$AI$136="Y","R","")</f>
        <v/>
      </c>
      <c r="AA8" s="336"/>
      <c r="AB8" s="337"/>
      <c r="AC8" s="338"/>
    </row>
    <row r="9" spans="2:29" ht="12.95" customHeight="1">
      <c r="B9" s="404"/>
      <c r="C9" s="405" t="s">
        <v>281</v>
      </c>
      <c r="D9" s="368" t="str">
        <f>IF(Badges!$T$184="A","/","")</f>
        <v/>
      </c>
      <c r="E9" s="368" t="str">
        <f>IF(Badges!$T$188="A","/","")</f>
        <v/>
      </c>
      <c r="F9" s="368" t="str">
        <f>IF(Badges!$T$192="A","/","")</f>
        <v/>
      </c>
      <c r="G9" s="368" t="str">
        <f>IF(Badges!$T$196="A","/","")</f>
        <v/>
      </c>
      <c r="H9" s="368" t="str">
        <f>IF(Badges!$G$200="A","/","")</f>
        <v/>
      </c>
      <c r="I9" s="362" t="str">
        <f>IF(Summary!$AH$11="E","E","")</f>
        <v/>
      </c>
      <c r="J9" s="362" t="str">
        <f>IF(Summary!$AI$11="Y","R","")</f>
        <v/>
      </c>
      <c r="L9" s="404"/>
      <c r="M9" s="411" t="s">
        <v>959</v>
      </c>
      <c r="N9" s="412"/>
      <c r="O9" s="412"/>
      <c r="P9" s="412"/>
      <c r="Q9" s="412"/>
      <c r="R9" s="413"/>
      <c r="S9" s="365" t="str">
        <f>IF(Summary!$AH$62="E","E","")</f>
        <v/>
      </c>
      <c r="T9" s="365" t="str">
        <f>IF(Summary!$AI$62="Y","R","")</f>
        <v/>
      </c>
      <c r="U9" s="360"/>
      <c r="W9" s="573" t="str">
        <f>'Fun Patches'!C10</f>
        <v>&lt;LIST PATCH HERE&gt;</v>
      </c>
      <c r="X9" s="365" t="str">
        <f>IF(Summary!$AH$137="E","E","")</f>
        <v/>
      </c>
      <c r="Y9" s="365" t="str">
        <f>IF(Summary!$AI$137="Y","R","")</f>
        <v/>
      </c>
      <c r="AA9" s="336"/>
      <c r="AB9" s="337"/>
      <c r="AC9" s="338"/>
    </row>
    <row r="10" spans="2:29" ht="12.95" customHeight="1">
      <c r="B10" s="404"/>
      <c r="C10" s="410" t="s">
        <v>323</v>
      </c>
      <c r="D10" s="369" t="str">
        <f>IF(Badges!$T$230="A","/","")</f>
        <v/>
      </c>
      <c r="E10" s="369" t="str">
        <f>IF(Badges!$T$234="A","/","")</f>
        <v/>
      </c>
      <c r="F10" s="369" t="str">
        <f>IF(Badges!$T$238="A","/","")</f>
        <v/>
      </c>
      <c r="G10" s="369" t="str">
        <f>IF(Badges!$T$242="A","/","")</f>
        <v/>
      </c>
      <c r="H10" s="369" t="str">
        <f>IF(Badges!$G$246="A","/","")</f>
        <v/>
      </c>
      <c r="I10" s="365" t="str">
        <f>IF(Summary!$AH$13="E","E","")</f>
        <v/>
      </c>
      <c r="J10" s="365" t="str">
        <f>IF(Summary!$AI$13="Y","R","")</f>
        <v/>
      </c>
      <c r="L10" s="404"/>
      <c r="M10" s="411" t="s">
        <v>964</v>
      </c>
      <c r="N10" s="412"/>
      <c r="O10" s="412"/>
      <c r="P10" s="412"/>
      <c r="Q10" s="412"/>
      <c r="R10" s="413"/>
      <c r="S10" s="365" t="str">
        <f>IF(Summary!$AH$63="E","E","")</f>
        <v/>
      </c>
      <c r="T10" s="365" t="str">
        <f>IF(Summary!$AI$63="Y","R","")</f>
        <v/>
      </c>
      <c r="U10" s="360"/>
      <c r="W10" s="573" t="str">
        <f>'Fun Patches'!C11</f>
        <v>&lt;LIST PATCH HERE&gt;</v>
      </c>
      <c r="X10" s="365" t="str">
        <f>IF(Summary!$AH$138="E","E","")</f>
        <v/>
      </c>
      <c r="Y10" s="365" t="str">
        <f>IF(Summary!$AI$138="Y","R","")</f>
        <v/>
      </c>
      <c r="AA10" s="336"/>
      <c r="AB10" s="337"/>
      <c r="AC10" s="338"/>
    </row>
    <row r="11" spans="2:29" ht="12.95" customHeight="1" thickBot="1">
      <c r="B11" s="404"/>
      <c r="C11" s="410" t="s">
        <v>343</v>
      </c>
      <c r="D11" s="366" t="str">
        <f>IF(Badges!$T$253="A","/","")</f>
        <v/>
      </c>
      <c r="E11" s="366" t="str">
        <f>IF(Badges!$T$257="A","/","")</f>
        <v/>
      </c>
      <c r="F11" s="366" t="str">
        <f>IF(Badges!$T$261="A","/","")</f>
        <v/>
      </c>
      <c r="G11" s="366" t="str">
        <f>IF(Badges!$T$265="A","/","")</f>
        <v/>
      </c>
      <c r="H11" s="366" t="str">
        <f>IF(Badges!$T$269="A","/","")</f>
        <v/>
      </c>
      <c r="I11" s="372" t="str">
        <f>IF(Summary!$AH$14="E","E","")</f>
        <v/>
      </c>
      <c r="J11" s="372" t="str">
        <f>IF(Summary!$AI$14="Y","R","")</f>
        <v/>
      </c>
      <c r="L11" s="404"/>
      <c r="M11" s="416" t="s">
        <v>970</v>
      </c>
      <c r="N11" s="417"/>
      <c r="O11" s="417"/>
      <c r="P11" s="417"/>
      <c r="Q11" s="417"/>
      <c r="R11" s="418"/>
      <c r="S11" s="367" t="str">
        <f>IF(Summary!$AH$64="E","E","")</f>
        <v/>
      </c>
      <c r="T11" s="367" t="str">
        <f>IF(Summary!$AI$64="Y","R","")</f>
        <v/>
      </c>
      <c r="U11" s="360" t="str">
        <f>IF(COUNTIF(S9:S11,"E")=3,"C"," ")</f>
        <v xml:space="preserve"> </v>
      </c>
      <c r="W11" s="573" t="str">
        <f>'Fun Patches'!C12</f>
        <v>&lt;LIST PATCH HERE&gt;</v>
      </c>
      <c r="X11" s="365" t="str">
        <f>IF(Summary!$AH$139="E","E","")</f>
        <v/>
      </c>
      <c r="Y11" s="365" t="str">
        <f>IF(Summary!$AI$139="Y","R","")</f>
        <v/>
      </c>
      <c r="AA11" s="336"/>
      <c r="AB11" s="337"/>
      <c r="AC11" s="338"/>
    </row>
    <row r="12" spans="2:29" ht="12.95" customHeight="1">
      <c r="B12" s="404"/>
      <c r="C12" s="415" t="s">
        <v>364</v>
      </c>
      <c r="D12" s="368" t="str">
        <f>IF(Badges!$T$276="A","/","")</f>
        <v/>
      </c>
      <c r="E12" s="368" t="str">
        <f>IF(Badges!$T$280="A","/","")</f>
        <v/>
      </c>
      <c r="F12" s="368" t="str">
        <f>IF(Badges!$T$284="A","/","")</f>
        <v/>
      </c>
      <c r="G12" s="368" t="str">
        <f>IF(Badges!$T$288="A","/","")</f>
        <v/>
      </c>
      <c r="H12" s="368" t="str">
        <f>IF(Badges!$T$292="A","/","")</f>
        <v/>
      </c>
      <c r="I12" s="362" t="str">
        <f>IF(Summary!$AH$15="E","E","")</f>
        <v/>
      </c>
      <c r="J12" s="362" t="str">
        <f>IF(Summary!$AI$15="Y","R","")</f>
        <v/>
      </c>
      <c r="K12" s="392" t="str">
        <f>IF(COUNT(S13:S15)=3,MAX(S13:S15),"")</f>
        <v/>
      </c>
      <c r="L12" s="406"/>
      <c r="M12" s="420" t="s">
        <v>1154</v>
      </c>
      <c r="N12" s="421"/>
      <c r="O12" s="421"/>
      <c r="P12" s="421"/>
      <c r="Q12" s="421"/>
      <c r="R12" s="422" t="s">
        <v>1189</v>
      </c>
      <c r="S12" s="363" t="str">
        <f>IF(Summary!$AH$70="E","E","")</f>
        <v/>
      </c>
      <c r="T12" s="363" t="str">
        <f>IF(Summary!$AI$70="Y","R","")</f>
        <v/>
      </c>
      <c r="U12" s="360"/>
      <c r="W12" s="573" t="str">
        <f>'Fun Patches'!C13</f>
        <v>&lt;LIST PATCH HERE&gt;</v>
      </c>
      <c r="X12" s="365" t="str">
        <f>IF(Summary!$AH$140="E","E","")</f>
        <v/>
      </c>
      <c r="Y12" s="365" t="str">
        <f>IF(Summary!$AI$140="Y","R","")</f>
        <v/>
      </c>
      <c r="AA12" s="336"/>
      <c r="AB12" s="337"/>
      <c r="AC12" s="338"/>
    </row>
    <row r="13" spans="2:29" ht="12.95" customHeight="1" thickBot="1">
      <c r="B13" s="404"/>
      <c r="C13" s="419" t="s">
        <v>385</v>
      </c>
      <c r="D13" s="366" t="str">
        <f>IF(Badges!$T$299="A","/","")</f>
        <v/>
      </c>
      <c r="E13" s="366" t="str">
        <f>IF(Badges!$T$303="A","/","")</f>
        <v/>
      </c>
      <c r="F13" s="366" t="str">
        <f>IF(Badges!$T$307="A","/","")</f>
        <v/>
      </c>
      <c r="G13" s="366" t="str">
        <f>IF(Badges!$T$311="A","/","")</f>
        <v/>
      </c>
      <c r="H13" s="366" t="str">
        <f>IF(Badges!$T$315="A","/","")</f>
        <v/>
      </c>
      <c r="I13" s="372" t="str">
        <f>IF(Summary!$AH$16="E","E","")</f>
        <v/>
      </c>
      <c r="J13" s="372" t="str">
        <f>IF(Summary!$AI$16="Y","R","")</f>
        <v/>
      </c>
      <c r="L13" s="404"/>
      <c r="M13" s="411" t="s">
        <v>986</v>
      </c>
      <c r="N13" s="412"/>
      <c r="O13" s="412"/>
      <c r="P13" s="412"/>
      <c r="Q13" s="412"/>
      <c r="R13" s="413"/>
      <c r="S13" s="365" t="str">
        <f>IF(Summary!$AH$67="E","E","")</f>
        <v/>
      </c>
      <c r="T13" s="365" t="str">
        <f>IF(Summary!$AI$67="Y","R","")</f>
        <v/>
      </c>
      <c r="U13" s="360"/>
      <c r="W13" s="573" t="str">
        <f>'Fun Patches'!C14</f>
        <v>&lt;LIST PATCH HERE&gt;</v>
      </c>
      <c r="X13" s="365" t="str">
        <f>IF(Summary!$AH$141="E","E","")</f>
        <v/>
      </c>
      <c r="Y13" s="365" t="str">
        <f>IF(Summary!$AI$141="Y","R","")</f>
        <v/>
      </c>
      <c r="AA13" s="336"/>
      <c r="AB13" s="337"/>
      <c r="AC13" s="338"/>
    </row>
    <row r="14" spans="2:29" ht="12.95" customHeight="1">
      <c r="B14" s="404"/>
      <c r="C14" s="410" t="s">
        <v>406</v>
      </c>
      <c r="D14" s="368" t="str">
        <f>IF(Badges!$T$322="A","/","")</f>
        <v/>
      </c>
      <c r="E14" s="368" t="str">
        <f>IF(Badges!$T$326="A","/","")</f>
        <v/>
      </c>
      <c r="F14" s="368" t="str">
        <f>IF(Badges!$T$330="A","/","")</f>
        <v/>
      </c>
      <c r="G14" s="368" t="str">
        <f>IF(Badges!$T$334="A","/","")</f>
        <v/>
      </c>
      <c r="H14" s="368" t="str">
        <f>IF(Badges!$T$338="A","/","")</f>
        <v/>
      </c>
      <c r="I14" s="362" t="str">
        <f>IF(Summary!$AH$17="E","E","")</f>
        <v/>
      </c>
      <c r="J14" s="362" t="str">
        <f>IF(Summary!$AI$17="Y","R","")</f>
        <v/>
      </c>
      <c r="L14" s="404"/>
      <c r="M14" s="411" t="s">
        <v>987</v>
      </c>
      <c r="N14" s="412"/>
      <c r="O14" s="412"/>
      <c r="P14" s="412"/>
      <c r="Q14" s="412"/>
      <c r="R14" s="413"/>
      <c r="S14" s="365" t="str">
        <f>IF(Summary!$AH$68="E","E","")</f>
        <v/>
      </c>
      <c r="T14" s="365" t="str">
        <f>IF(Summary!$AI$68="Y","R","")</f>
        <v/>
      </c>
      <c r="U14" s="360"/>
      <c r="W14" s="573" t="str">
        <f>'Fun Patches'!C15</f>
        <v>&lt;LIST PATCH HERE&gt;</v>
      </c>
      <c r="X14" s="365" t="str">
        <f>IF(Summary!$AH$142="E","E","")</f>
        <v/>
      </c>
      <c r="Y14" s="365" t="str">
        <f>IF(Summary!$AI$142="Y","R","")</f>
        <v/>
      </c>
      <c r="AA14" s="336"/>
      <c r="AB14" s="337"/>
      <c r="AC14" s="338"/>
    </row>
    <row r="15" spans="2:29" ht="12.95" customHeight="1" thickBot="1">
      <c r="B15" s="404"/>
      <c r="C15" s="410" t="s">
        <v>427</v>
      </c>
      <c r="D15" s="369" t="str">
        <f>IF(Badges!$T$345="A","/","")</f>
        <v/>
      </c>
      <c r="E15" s="369" t="str">
        <f>IF(Badges!$T$349="A","/","")</f>
        <v/>
      </c>
      <c r="F15" s="369" t="str">
        <f>IF(Badges!$T$353="A","/","")</f>
        <v/>
      </c>
      <c r="G15" s="369" t="str">
        <f>IF(Badges!$T$357="A","/","")</f>
        <v/>
      </c>
      <c r="H15" s="369" t="str">
        <f>IF(Badges!$T$361="A","/","")</f>
        <v/>
      </c>
      <c r="I15" s="365" t="str">
        <f>IF(Summary!$AH$18="E","E","")</f>
        <v/>
      </c>
      <c r="J15" s="365" t="str">
        <f>IF(Summary!$AI$18="Y","R","")</f>
        <v/>
      </c>
      <c r="L15" s="404"/>
      <c r="M15" s="416" t="s">
        <v>988</v>
      </c>
      <c r="N15" s="417"/>
      <c r="O15" s="417"/>
      <c r="P15" s="417"/>
      <c r="Q15" s="417"/>
      <c r="R15" s="418"/>
      <c r="S15" s="367" t="str">
        <f>IF(Summary!$AH$69="E","E","")</f>
        <v/>
      </c>
      <c r="T15" s="367" t="str">
        <f>IF(Summary!$AI$69="Y","R","")</f>
        <v/>
      </c>
      <c r="U15" s="360" t="str">
        <f>IF(COUNTIF(S13:S15,"E")=3,"C"," ")</f>
        <v xml:space="preserve"> </v>
      </c>
      <c r="W15" s="573" t="str">
        <f>'Fun Patches'!C16</f>
        <v>&lt;LIST PATCH HERE&gt;</v>
      </c>
      <c r="X15" s="365" t="str">
        <f>IF(Summary!$AH$143="E","E","")</f>
        <v/>
      </c>
      <c r="Y15" s="365" t="str">
        <f>IF(Summary!$AI$143="Y","R","")</f>
        <v/>
      </c>
      <c r="AA15" s="336"/>
      <c r="AB15" s="337"/>
      <c r="AC15" s="338"/>
    </row>
    <row r="16" spans="2:29" ht="12.95" customHeight="1" thickBot="1">
      <c r="B16" s="404"/>
      <c r="C16" s="410" t="s">
        <v>469</v>
      </c>
      <c r="D16" s="366" t="str">
        <f>IF(Badges!$T$391="A","/","")</f>
        <v/>
      </c>
      <c r="E16" s="366" t="str">
        <f>IF(Badges!$T$395="A","/","")</f>
        <v/>
      </c>
      <c r="F16" s="366" t="str">
        <f>IF(Badges!$T$399="A","/","")</f>
        <v/>
      </c>
      <c r="G16" s="366" t="str">
        <f>IF(Badges!$T$403="A","/","")</f>
        <v/>
      </c>
      <c r="H16" s="366" t="str">
        <f>IF(Badges!$T$407="A","/","")</f>
        <v/>
      </c>
      <c r="I16" s="372" t="str">
        <f>IF(Summary!$AH$20="E","E","")</f>
        <v/>
      </c>
      <c r="J16" s="372" t="str">
        <f>IF(Summary!$AI$20="Y","R","")</f>
        <v/>
      </c>
      <c r="K16" s="392" t="str">
        <f>IF(COUNT(S17:S20)=4,MAX(S17:S20),"")</f>
        <v/>
      </c>
      <c r="L16" s="406"/>
      <c r="M16" s="420" t="s">
        <v>1155</v>
      </c>
      <c r="N16" s="421"/>
      <c r="O16" s="421"/>
      <c r="P16" s="421"/>
      <c r="Q16" s="421"/>
      <c r="R16" s="422" t="s">
        <v>1189</v>
      </c>
      <c r="S16" s="363" t="str">
        <f>IF(Summary!$AH$73="E","E","")</f>
        <v/>
      </c>
      <c r="T16" s="363" t="str">
        <f>IF(Summary!$AI$73="Y","R","")</f>
        <v/>
      </c>
      <c r="U16" s="360"/>
      <c r="W16" s="573" t="str">
        <f>'Fun Patches'!C17</f>
        <v>&lt;LIST PATCH HERE&gt;</v>
      </c>
      <c r="X16" s="365" t="str">
        <f>IF(Summary!$AH$144="E","E","")</f>
        <v/>
      </c>
      <c r="Y16" s="365" t="str">
        <f>IF(Summary!$AI$144="Y","R","")</f>
        <v/>
      </c>
      <c r="AA16" s="336"/>
      <c r="AB16" s="337"/>
      <c r="AC16" s="338"/>
    </row>
    <row r="17" spans="2:29" ht="12.95" customHeight="1">
      <c r="B17" s="404"/>
      <c r="C17" s="415" t="s">
        <v>490</v>
      </c>
      <c r="D17" s="368" t="str">
        <f>IF(Badges!$T$414="A","/","")</f>
        <v/>
      </c>
      <c r="E17" s="368" t="str">
        <f>IF(Badges!$T$418="A","/","")</f>
        <v/>
      </c>
      <c r="F17" s="368" t="str">
        <f>IF(Badges!$T$422="A","/","")</f>
        <v/>
      </c>
      <c r="G17" s="368" t="str">
        <f>IF(Badges!$T$426="A","/","")</f>
        <v/>
      </c>
      <c r="H17" s="368" t="str">
        <f>IF(Badges!$T$430="A","/","")</f>
        <v/>
      </c>
      <c r="I17" s="362" t="str">
        <f>IF(Summary!$AH$21="E","E","")</f>
        <v/>
      </c>
      <c r="J17" s="362" t="str">
        <f>IF(Summary!$AI$21="Y","R","")</f>
        <v/>
      </c>
      <c r="L17" s="404"/>
      <c r="M17" s="423" t="s">
        <v>1156</v>
      </c>
      <c r="N17" s="369" t="str">
        <f>IF(Badges!$T$542="A","/","")</f>
        <v/>
      </c>
      <c r="O17" s="369" t="str">
        <f>IF(Badges!$T$546="A","/","")</f>
        <v/>
      </c>
      <c r="P17" s="369" t="str">
        <f>IF(Badges!$T$550="A","/","")</f>
        <v/>
      </c>
      <c r="Q17" s="369" t="str">
        <f>IF(Badges!$T$554="A","/","")</f>
        <v/>
      </c>
      <c r="R17" s="369" t="str">
        <f>IF(Badges!$T$558="A","/","")</f>
        <v/>
      </c>
      <c r="S17" s="365" t="str">
        <f>IF(Summary!$AH$27="E","E","")</f>
        <v/>
      </c>
      <c r="T17" s="365" t="str">
        <f>IF(Summary!$AI$27="Y","R","")</f>
        <v/>
      </c>
      <c r="U17" s="360"/>
      <c r="W17" s="573" t="str">
        <f>'Fun Patches'!C18</f>
        <v>&lt;LIST PATCH HERE&gt;</v>
      </c>
      <c r="X17" s="365" t="str">
        <f>IF(Summary!$AH$145="E","E","")</f>
        <v/>
      </c>
      <c r="Y17" s="365" t="str">
        <f>IF(Summary!$AI$145="Y","R","")</f>
        <v/>
      </c>
      <c r="AA17" s="336"/>
      <c r="AB17" s="337"/>
      <c r="AC17" s="338"/>
    </row>
    <row r="18" spans="2:29" ht="12.95" customHeight="1" thickBot="1">
      <c r="B18" s="404"/>
      <c r="C18" s="419" t="s">
        <v>510</v>
      </c>
      <c r="D18" s="366" t="str">
        <f>IF(Badges!$T$437="A","/","")</f>
        <v/>
      </c>
      <c r="E18" s="366" t="str">
        <f>IF(Badges!$T$441="A","/","")</f>
        <v/>
      </c>
      <c r="F18" s="366" t="str">
        <f>IF(Badges!$T$445="A","/","")</f>
        <v/>
      </c>
      <c r="G18" s="366" t="str">
        <f>IF(Badges!$T$449="A","/","")</f>
        <v/>
      </c>
      <c r="H18" s="366" t="str">
        <f>IF(Badges!$T$453="A","/","")</f>
        <v/>
      </c>
      <c r="I18" s="372" t="str">
        <f>IF(Summary!$AH$22="E","E","")</f>
        <v/>
      </c>
      <c r="J18" s="372" t="str">
        <f>IF(Summary!$AI$22="Y","R","")</f>
        <v/>
      </c>
      <c r="L18" s="404"/>
      <c r="M18" s="423" t="s">
        <v>1157</v>
      </c>
      <c r="N18" s="369" t="str">
        <f>IF(Badges!$T$815="A","/","")</f>
        <v/>
      </c>
      <c r="O18" s="369" t="str">
        <f>IF(Badges!$T$819="A","/","")</f>
        <v/>
      </c>
      <c r="P18" s="369" t="str">
        <f>IF(Badges!$T$823="A","/","")</f>
        <v/>
      </c>
      <c r="Q18" s="369" t="str">
        <f>IF(Badges!$T$827="A","/","")</f>
        <v/>
      </c>
      <c r="R18" s="369" t="str">
        <f>IF(Badges!$T$831="A","/","")</f>
        <v/>
      </c>
      <c r="S18" s="365" t="str">
        <f>IF(Summary!$AH$40="E","E","")</f>
        <v/>
      </c>
      <c r="T18" s="365" t="str">
        <f>IF(Summary!$AI$40="Y","R","")</f>
        <v/>
      </c>
      <c r="U18" s="360"/>
      <c r="W18" s="573" t="str">
        <f>'Fun Patches'!C19</f>
        <v>&lt;LIST PATCH HERE&gt;</v>
      </c>
      <c r="X18" s="365" t="str">
        <f>IF(Summary!$AH$146="E","E","")</f>
        <v/>
      </c>
      <c r="Y18" s="365" t="str">
        <f>IF(Summary!$AI$146="Y","R","")</f>
        <v/>
      </c>
      <c r="AA18" s="336"/>
      <c r="AB18" s="337"/>
      <c r="AC18" s="338"/>
    </row>
    <row r="19" spans="2:29" ht="12.95" customHeight="1">
      <c r="B19" s="404"/>
      <c r="C19" s="410" t="s">
        <v>531</v>
      </c>
      <c r="D19" s="368" t="str">
        <f>IF(Badges!$T$460="A","/","")</f>
        <v/>
      </c>
      <c r="E19" s="368" t="str">
        <f>IF(Badges!$T$464="A","/","")</f>
        <v/>
      </c>
      <c r="F19" s="368" t="str">
        <f>IF(Badges!$T$468="A","/","")</f>
        <v/>
      </c>
      <c r="G19" s="368" t="str">
        <f>IF(Badges!$T$472="A","/","")</f>
        <v/>
      </c>
      <c r="H19" s="368" t="str">
        <f>IF(Badges!$T$476="A","/","")</f>
        <v/>
      </c>
      <c r="I19" s="362" t="str">
        <f>IF(Summary!$AH$23="E","E","")</f>
        <v/>
      </c>
      <c r="J19" s="362" t="str">
        <f>IF(Summary!$AI$23="Y","R","")</f>
        <v/>
      </c>
      <c r="L19" s="404"/>
      <c r="M19" s="411" t="s">
        <v>1158</v>
      </c>
      <c r="N19" s="369" t="str">
        <f>IF(Badges!$T$588="A","/","")</f>
        <v/>
      </c>
      <c r="O19" s="369" t="str">
        <f>IF(Badges!$T$592="A","/","")</f>
        <v/>
      </c>
      <c r="P19" s="369" t="str">
        <f>IF(Badges!$T$596="A","/","")</f>
        <v/>
      </c>
      <c r="Q19" s="369" t="str">
        <f>IF(Badges!$T$600="A","/","")</f>
        <v/>
      </c>
      <c r="R19" s="369" t="str">
        <f>IF(Badges!$T$604="A","/","")</f>
        <v/>
      </c>
      <c r="S19" s="365" t="str">
        <f>IF(Summary!$AH$29="E","E","")</f>
        <v/>
      </c>
      <c r="T19" s="365" t="str">
        <f>IF(Summary!$AI$29="Y","R","")</f>
        <v/>
      </c>
      <c r="U19" s="360"/>
      <c r="W19" s="573" t="str">
        <f>'Fun Patches'!C20</f>
        <v>&lt;LIST PATCH HERE&gt;</v>
      </c>
      <c r="X19" s="365" t="str">
        <f>IF(Summary!$AH$147="E","E","")</f>
        <v/>
      </c>
      <c r="Y19" s="365" t="str">
        <f>IF(Summary!$AI$147="Y","R","")</f>
        <v/>
      </c>
      <c r="AA19" s="336"/>
      <c r="AB19" s="337"/>
      <c r="AC19" s="338"/>
    </row>
    <row r="20" spans="2:29" ht="12.95" customHeight="1" thickBot="1">
      <c r="B20" s="404"/>
      <c r="C20" s="410" t="s">
        <v>563</v>
      </c>
      <c r="D20" s="369" t="str">
        <f>IF(Badges!$T$496="A","/","")</f>
        <v/>
      </c>
      <c r="E20" s="369" t="str">
        <f>IF(Badges!$T$500="A","/","")</f>
        <v/>
      </c>
      <c r="F20" s="369" t="str">
        <f>IF(Badges!$T$504="A","/","")</f>
        <v/>
      </c>
      <c r="G20" s="369" t="str">
        <f>IF(Badges!$T$508="A","/","")</f>
        <v/>
      </c>
      <c r="H20" s="369" t="str">
        <f>IF(Badges!$T$512="A","/","")</f>
        <v/>
      </c>
      <c r="I20" s="365" t="str">
        <f>IF(Summary!$AH$25="E","E","")</f>
        <v/>
      </c>
      <c r="J20" s="365" t="str">
        <f>IF(Summary!$AI$25="Y","R","")</f>
        <v/>
      </c>
      <c r="L20" s="404"/>
      <c r="M20" s="416" t="s">
        <v>1159</v>
      </c>
      <c r="N20" s="417"/>
      <c r="O20" s="417"/>
      <c r="P20" s="417"/>
      <c r="Q20" s="417"/>
      <c r="R20" s="418"/>
      <c r="S20" s="367" t="str">
        <f>IF(Summary!$AH$72="E","E","")</f>
        <v/>
      </c>
      <c r="T20" s="367" t="str">
        <f>IF(Summary!$AI$72="Y","R","")</f>
        <v/>
      </c>
      <c r="U20" s="360" t="str">
        <f>IF(COUNTIF(S17:S20,"E")=4,"C"," ")</f>
        <v xml:space="preserve"> </v>
      </c>
      <c r="W20" s="573" t="str">
        <f>'Fun Patches'!C21</f>
        <v>&lt;LIST PATCH HERE&gt;</v>
      </c>
      <c r="X20" s="365" t="str">
        <f>IF(Summary!$AH$148="E","E","")</f>
        <v/>
      </c>
      <c r="Y20" s="365" t="str">
        <f>IF(Summary!$AI$148="Y","R","")</f>
        <v/>
      </c>
      <c r="AA20" s="336"/>
      <c r="AB20" s="337"/>
      <c r="AC20" s="338"/>
    </row>
    <row r="21" spans="2:29" ht="12.95" customHeight="1" thickBot="1">
      <c r="B21" s="404"/>
      <c r="C21" s="410" t="s">
        <v>584</v>
      </c>
      <c r="D21" s="366" t="str">
        <f>IF(Badges!$T$519="A","/","")</f>
        <v/>
      </c>
      <c r="E21" s="366" t="str">
        <f>IF(Badges!$T$523="A","/","")</f>
        <v/>
      </c>
      <c r="F21" s="366" t="str">
        <f>IF(Badges!$T$527="A","/","")</f>
        <v/>
      </c>
      <c r="G21" s="366" t="str">
        <f>IF(Badges!$T$531="A","/","")</f>
        <v/>
      </c>
      <c r="H21" s="366" t="str">
        <f>IF(Badges!$T$535="A","/","")</f>
        <v/>
      </c>
      <c r="I21" s="372" t="str">
        <f>IF(Summary!$AH$26="E","E","")</f>
        <v/>
      </c>
      <c r="J21" s="372" t="str">
        <f>IF(Summary!$AI$26="Y","R","")</f>
        <v/>
      </c>
      <c r="K21" s="392" t="str">
        <f>IF(COUNT(S22:S23)=2,MAX(S22:S23),"")</f>
        <v/>
      </c>
      <c r="L21" s="406"/>
      <c r="M21" s="420" t="s">
        <v>995</v>
      </c>
      <c r="N21" s="421"/>
      <c r="O21" s="421"/>
      <c r="P21" s="421"/>
      <c r="Q21" s="421"/>
      <c r="R21" s="422" t="s">
        <v>1189</v>
      </c>
      <c r="S21" s="363" t="str">
        <f>IF(Summary!$AH$77="E","E","")</f>
        <v/>
      </c>
      <c r="T21" s="363" t="str">
        <f>IF(Summary!$AI$77="Y","R","")</f>
        <v/>
      </c>
      <c r="U21" s="360"/>
      <c r="W21" s="573" t="str">
        <f>'Fun Patches'!C22</f>
        <v>&lt;LIST PATCH HERE&gt;</v>
      </c>
      <c r="X21" s="365" t="str">
        <f>IF(Summary!$AH$149="E","E","")</f>
        <v/>
      </c>
      <c r="Y21" s="365" t="str">
        <f>IF(Summary!$AI$149="Y","R","")</f>
        <v/>
      </c>
      <c r="AA21" s="336"/>
      <c r="AB21" s="337"/>
      <c r="AC21" s="338"/>
    </row>
    <row r="22" spans="2:29" ht="12.95" customHeight="1">
      <c r="B22" s="404"/>
      <c r="C22" s="415" t="s">
        <v>626</v>
      </c>
      <c r="D22" s="368" t="str">
        <f>IF(Badges!$T$565="A","/","")</f>
        <v/>
      </c>
      <c r="E22" s="368" t="str">
        <f>IF(Badges!$T$569="A","/","")</f>
        <v/>
      </c>
      <c r="F22" s="368" t="str">
        <f>IF(Badges!$T$573="A","/","")</f>
        <v/>
      </c>
      <c r="G22" s="368" t="str">
        <f>IF(Badges!$T$577="A","/","")</f>
        <v/>
      </c>
      <c r="H22" s="368" t="str">
        <f>IF(Badges!$T$581="A","/","")</f>
        <v/>
      </c>
      <c r="I22" s="362" t="str">
        <f>IF(Summary!$AH$28="E","E","")</f>
        <v/>
      </c>
      <c r="J22" s="362" t="str">
        <f>IF(Summary!$AI$28="Y","R","")</f>
        <v/>
      </c>
      <c r="L22" s="404"/>
      <c r="M22" s="411" t="s">
        <v>995</v>
      </c>
      <c r="N22" s="412"/>
      <c r="O22" s="412"/>
      <c r="P22" s="412"/>
      <c r="Q22" s="412"/>
      <c r="R22" s="413"/>
      <c r="S22" s="365" t="str">
        <f>IF(Summary!$AH$75="E","E","")</f>
        <v/>
      </c>
      <c r="T22" s="365" t="str">
        <f>IF(Summary!$AI$75="Y","R","")</f>
        <v/>
      </c>
      <c r="U22" s="360" t="str">
        <f>IF(COUNTIF(S22:S23,"E")=2,"C"," ")</f>
        <v xml:space="preserve"> </v>
      </c>
      <c r="W22" s="573" t="str">
        <f>'Fun Patches'!C23</f>
        <v>&lt;LIST PATCH HERE&gt;</v>
      </c>
      <c r="X22" s="365" t="str">
        <f>IF(Summary!$AH$150="E","E","")</f>
        <v/>
      </c>
      <c r="Y22" s="365" t="str">
        <f>IF(Summary!$AI$150="Y","R","")</f>
        <v/>
      </c>
      <c r="AA22" s="336"/>
      <c r="AB22" s="337"/>
      <c r="AC22" s="338"/>
    </row>
    <row r="23" spans="2:29" ht="12.95" customHeight="1" thickBot="1">
      <c r="B23" s="404"/>
      <c r="C23" s="419" t="s">
        <v>668</v>
      </c>
      <c r="D23" s="366" t="str">
        <f>IF(Badges!$T$611="A","/","")</f>
        <v/>
      </c>
      <c r="E23" s="366" t="str">
        <f>IF(Badges!$T$615="A","/","")</f>
        <v/>
      </c>
      <c r="F23" s="366" t="str">
        <f>IF(Badges!$T$619="A","/","")</f>
        <v/>
      </c>
      <c r="G23" s="366" t="str">
        <f>IF(Badges!$T$623="A","/","")</f>
        <v/>
      </c>
      <c r="H23" s="366" t="str">
        <f>IF(Badges!$T$627="A","/","")</f>
        <v/>
      </c>
      <c r="I23" s="372" t="str">
        <f>IF(Summary!$AH$30="E","E","")</f>
        <v/>
      </c>
      <c r="J23" s="372" t="str">
        <f>IF(Summary!$AI$30="Y","R","")</f>
        <v/>
      </c>
      <c r="L23" s="404"/>
      <c r="M23" s="416" t="s">
        <v>1159</v>
      </c>
      <c r="N23" s="417"/>
      <c r="O23" s="417"/>
      <c r="P23" s="417"/>
      <c r="Q23" s="417"/>
      <c r="R23" s="418"/>
      <c r="S23" s="367" t="str">
        <f>IF(Summary!$AH$76="E","E","")</f>
        <v/>
      </c>
      <c r="T23" s="367" t="str">
        <f>IF(Summary!$AI$76="Y","R","")</f>
        <v/>
      </c>
      <c r="U23" s="360" t="str">
        <f>IF(COUNTIF(S25:S26,"E")=2,"C"," ")</f>
        <v xml:space="preserve"> </v>
      </c>
      <c r="W23" s="573" t="str">
        <f>'Fun Patches'!C24</f>
        <v>&lt;LIST PATCH HERE&gt;</v>
      </c>
      <c r="X23" s="365" t="str">
        <f>IF(Summary!$AH$151="E","E","")</f>
        <v/>
      </c>
      <c r="Y23" s="365" t="str">
        <f>IF(Summary!$AI$151="Y","R","")</f>
        <v/>
      </c>
      <c r="AA23" s="336"/>
      <c r="AB23" s="337"/>
      <c r="AC23" s="338"/>
    </row>
    <row r="24" spans="2:29" ht="12.95" customHeight="1">
      <c r="B24" s="404"/>
      <c r="C24" s="410" t="s">
        <v>689</v>
      </c>
      <c r="D24" s="368" t="str">
        <f>IF(Badges!$T$634="A","/","")</f>
        <v/>
      </c>
      <c r="E24" s="368" t="str">
        <f>IF(Badges!$T$638="A","/","")</f>
        <v/>
      </c>
      <c r="F24" s="368" t="str">
        <f>IF(Badges!$T$642="A","/","")</f>
        <v/>
      </c>
      <c r="G24" s="368" t="str">
        <f>IF(Badges!$T$646="A","/","")</f>
        <v/>
      </c>
      <c r="H24" s="368" t="str">
        <f>IF(Badges!$T$650="A","/","")</f>
        <v/>
      </c>
      <c r="I24" s="362" t="str">
        <f>IF(Summary!$AH$31="E","E","")</f>
        <v/>
      </c>
      <c r="J24" s="362" t="str">
        <f>IF(Summary!$AI$31="Y","R","")</f>
        <v/>
      </c>
      <c r="K24" s="392" t="str">
        <f>IF(COUNT(S25:S26)=2,MAX(S25:S26),"")</f>
        <v/>
      </c>
      <c r="L24" s="406"/>
      <c r="M24" s="407" t="s">
        <v>1003</v>
      </c>
      <c r="N24" s="408"/>
      <c r="O24" s="408"/>
      <c r="P24" s="408"/>
      <c r="Q24" s="408"/>
      <c r="R24" s="422" t="s">
        <v>1189</v>
      </c>
      <c r="S24" s="363" t="str">
        <f>IF(Summary!$AH$80="E","E","")</f>
        <v/>
      </c>
      <c r="T24" s="363" t="str">
        <f>IF(Summary!$AI$80="Y","R","")</f>
        <v/>
      </c>
      <c r="U24" s="360" t="str">
        <f>IF(COUNTIF(S28:S29,"E")=2,"C"," ")</f>
        <v xml:space="preserve"> </v>
      </c>
      <c r="W24" s="573" t="str">
        <f>'Fun Patches'!C25</f>
        <v>&lt;LIST PATCH HERE&gt;</v>
      </c>
      <c r="X24" s="365" t="str">
        <f>IF(Summary!$AH$152="E","E","")</f>
        <v/>
      </c>
      <c r="Y24" s="365" t="str">
        <f>IF(Summary!$AI$152="Y","R","")</f>
        <v/>
      </c>
      <c r="AA24" s="336"/>
      <c r="AB24" s="337"/>
      <c r="AC24" s="338"/>
    </row>
    <row r="25" spans="2:29" ht="12.95" customHeight="1">
      <c r="B25" s="404"/>
      <c r="C25" s="410" t="s">
        <v>710</v>
      </c>
      <c r="D25" s="369" t="str">
        <f>IF(Badges!$T$657="A","/","")</f>
        <v/>
      </c>
      <c r="E25" s="369" t="str">
        <f>IF(Badges!$T$661="A","/","")</f>
        <v/>
      </c>
      <c r="F25" s="369" t="str">
        <f>IF(Badges!$T$665="A","/","")</f>
        <v/>
      </c>
      <c r="G25" s="369" t="str">
        <f>IF(Badges!$T$669="A","/","")</f>
        <v/>
      </c>
      <c r="H25" s="369" t="str">
        <f>IF(Badges!$T$673="A","/","")</f>
        <v/>
      </c>
      <c r="I25" s="365" t="str">
        <f>IF(Summary!$AH$32="E","E","")</f>
        <v/>
      </c>
      <c r="J25" s="365" t="str">
        <f>IF(Summary!$AI$32="Y","R","")</f>
        <v/>
      </c>
      <c r="L25" s="404"/>
      <c r="M25" s="411" t="s">
        <v>1003</v>
      </c>
      <c r="N25" s="412"/>
      <c r="O25" s="412"/>
      <c r="P25" s="412"/>
      <c r="Q25" s="412"/>
      <c r="R25" s="413"/>
      <c r="S25" s="365" t="str">
        <f>IF(Summary!$AH$78="E","E","")</f>
        <v/>
      </c>
      <c r="T25" s="365" t="str">
        <f>IF(Summary!$AI$78="Y","R","")</f>
        <v/>
      </c>
      <c r="U25" s="716" t="s">
        <v>1197</v>
      </c>
      <c r="W25" s="573" t="str">
        <f>'Fun Patches'!C26</f>
        <v>&lt;LIST PATCH HERE&gt;</v>
      </c>
      <c r="X25" s="365" t="str">
        <f>IF(Summary!$AH$153="E","E","")</f>
        <v/>
      </c>
      <c r="Y25" s="365" t="str">
        <f>IF(Summary!$AI$153="Y","R","")</f>
        <v/>
      </c>
      <c r="AA25" s="336"/>
      <c r="AB25" s="337"/>
      <c r="AC25" s="338"/>
    </row>
    <row r="26" spans="2:29" ht="12.95" customHeight="1" thickBot="1">
      <c r="B26" s="404"/>
      <c r="C26" s="410" t="s">
        <v>1193</v>
      </c>
      <c r="D26" s="366" t="str">
        <f>IF(Badges!$T$161="A","/","")</f>
        <v/>
      </c>
      <c r="E26" s="366" t="str">
        <f>IF(Badges!$T$165="A","/","")</f>
        <v/>
      </c>
      <c r="F26" s="366" t="str">
        <f>IF(Badges!$T$169="A","/","")</f>
        <v/>
      </c>
      <c r="G26" s="366" t="str">
        <f>IF(Badges!$T$173="A","/","")</f>
        <v/>
      </c>
      <c r="H26" s="366" t="str">
        <f>IF(Badges!$T$177="A","/","")</f>
        <v/>
      </c>
      <c r="I26" s="372" t="str">
        <f>IF(Summary!$AH$10="E","E","")</f>
        <v/>
      </c>
      <c r="J26" s="372" t="str">
        <f>IF(Summary!$AI$10="Y","R","")</f>
        <v/>
      </c>
      <c r="L26" s="404"/>
      <c r="M26" s="416" t="s">
        <v>1159</v>
      </c>
      <c r="N26" s="417"/>
      <c r="O26" s="417"/>
      <c r="P26" s="417"/>
      <c r="Q26" s="417"/>
      <c r="R26" s="418"/>
      <c r="S26" s="367" t="str">
        <f>IF(Summary!$AH$79="E","E","")</f>
        <v/>
      </c>
      <c r="T26" s="367" t="str">
        <f>IF(Summary!$AI$79="Y","R","")</f>
        <v/>
      </c>
      <c r="U26" s="716"/>
      <c r="W26" s="573" t="str">
        <f>'Fun Patches'!C27</f>
        <v>&lt;LIST PATCH HERE&gt;</v>
      </c>
      <c r="X26" s="365" t="str">
        <f>IF(Summary!$AH$154="E","E","")</f>
        <v/>
      </c>
      <c r="Y26" s="365" t="str">
        <f>IF(Summary!$AI$154="Y","R","")</f>
        <v/>
      </c>
      <c r="AA26" s="336"/>
      <c r="AB26" s="337"/>
      <c r="AC26" s="338"/>
    </row>
    <row r="27" spans="2:29" ht="12.95" customHeight="1">
      <c r="B27" s="404"/>
      <c r="C27" s="415" t="s">
        <v>1194</v>
      </c>
      <c r="D27" s="368" t="str">
        <f>IF(Badges!$T$680="A","/","")</f>
        <v/>
      </c>
      <c r="E27" s="368" t="str">
        <f>IF(Badges!$T$684="A","/","")</f>
        <v/>
      </c>
      <c r="F27" s="368" t="str">
        <f>IF(Badges!$T$688="A","/","")</f>
        <v/>
      </c>
      <c r="G27" s="368" t="str">
        <f>IF(Badges!$T$692="A","/","")</f>
        <v/>
      </c>
      <c r="H27" s="368" t="str">
        <f>IF(Badges!$T$696="A","/","")</f>
        <v/>
      </c>
      <c r="I27" s="362" t="str">
        <f>IF(Summary!$AH$33="E","E","")</f>
        <v/>
      </c>
      <c r="J27" s="362" t="str">
        <f>IF(Summary!$AI$33="Y","R","")</f>
        <v/>
      </c>
      <c r="K27" s="392" t="str">
        <f>IF(COUNT(S28:S29)=2,MAX(S28:S29),"")</f>
        <v/>
      </c>
      <c r="L27" s="406"/>
      <c r="M27" s="407" t="s">
        <v>1009</v>
      </c>
      <c r="N27" s="408"/>
      <c r="O27" s="408"/>
      <c r="P27" s="408"/>
      <c r="Q27" s="408"/>
      <c r="R27" s="422" t="s">
        <v>1189</v>
      </c>
      <c r="S27" s="363" t="str">
        <f>IF(Summary!$AH$83="E","E","")</f>
        <v/>
      </c>
      <c r="T27" s="363" t="str">
        <f>IF(Summary!$AI$83="Y","R","")</f>
        <v/>
      </c>
      <c r="U27" s="716"/>
      <c r="W27" s="573" t="str">
        <f>'Fun Patches'!C28</f>
        <v>&lt;LIST PATCH HERE&gt;</v>
      </c>
      <c r="X27" s="365" t="str">
        <f>IF(Summary!$AH$155="E","E","")</f>
        <v/>
      </c>
      <c r="Y27" s="365" t="str">
        <f>IF(Summary!$AI$155="Y","R","")</f>
        <v/>
      </c>
      <c r="AA27" s="336"/>
      <c r="AB27" s="337"/>
      <c r="AC27" s="338"/>
    </row>
    <row r="28" spans="2:29" ht="12.95" customHeight="1" thickBot="1">
      <c r="B28" s="404"/>
      <c r="C28" s="419" t="s">
        <v>730</v>
      </c>
      <c r="D28" s="366" t="str">
        <f>IF(Badges!$T$703="A","/","")</f>
        <v/>
      </c>
      <c r="E28" s="366" t="str">
        <f>IF(Badges!$T$707="A","/","")</f>
        <v/>
      </c>
      <c r="F28" s="366" t="str">
        <f>IF(Badges!$T$711="A","/","")</f>
        <v/>
      </c>
      <c r="G28" s="366" t="str">
        <f>IF(Badges!$T$715="A","/","")</f>
        <v/>
      </c>
      <c r="H28" s="366" t="str">
        <f>IF(Badges!$T$719="A","/","")</f>
        <v/>
      </c>
      <c r="I28" s="372" t="str">
        <f>IF(Summary!$AH$34="E","E","")</f>
        <v/>
      </c>
      <c r="J28" s="372" t="str">
        <f>IF(Summary!$AI$34="Y","R","")</f>
        <v/>
      </c>
      <c r="L28" s="404"/>
      <c r="M28" s="411" t="s">
        <v>1009</v>
      </c>
      <c r="N28" s="412"/>
      <c r="O28" s="412"/>
      <c r="P28" s="412"/>
      <c r="Q28" s="412"/>
      <c r="R28" s="413"/>
      <c r="S28" s="365" t="str">
        <f>IF(Summary!$AH$81="E","E","")</f>
        <v/>
      </c>
      <c r="T28" s="365" t="str">
        <f>IF(Summary!$AI$81="Y","R","")</f>
        <v/>
      </c>
      <c r="U28" s="716"/>
      <c r="W28" s="573" t="str">
        <f>'Fun Patches'!C29</f>
        <v>&lt;LIST PATCH HERE&gt;</v>
      </c>
      <c r="X28" s="365" t="str">
        <f>IF(Summary!$AH$156="E","E","")</f>
        <v/>
      </c>
      <c r="Y28" s="365" t="str">
        <f>IF(Summary!$AI$156="Y","R","")</f>
        <v/>
      </c>
      <c r="AA28" s="336"/>
      <c r="AB28" s="337"/>
      <c r="AC28" s="338"/>
    </row>
    <row r="29" spans="2:29" ht="12.95" customHeight="1" thickBot="1">
      <c r="B29" s="404"/>
      <c r="C29" s="410" t="s">
        <v>751</v>
      </c>
      <c r="D29" s="368" t="str">
        <f>IF(Badges!$T$726="A","/","")</f>
        <v/>
      </c>
      <c r="E29" s="368" t="str">
        <f>IF(Badges!$T$730="A","/","")</f>
        <v/>
      </c>
      <c r="F29" s="368" t="str">
        <f>IF(Badges!$T$734="A","/","")</f>
        <v/>
      </c>
      <c r="G29" s="368" t="str">
        <f>IF(Badges!$T$738="A","/","")</f>
        <v/>
      </c>
      <c r="H29" s="368" t="str">
        <f>IF(Badges!$T$742="A","/","")</f>
        <v/>
      </c>
      <c r="I29" s="363" t="str">
        <f>IF(Summary!$AH$35="E","E","")</f>
        <v/>
      </c>
      <c r="J29" s="362" t="str">
        <f>IF(Summary!$AI$35="Y","R","")</f>
        <v/>
      </c>
      <c r="L29" s="404"/>
      <c r="M29" s="424" t="s">
        <v>1159</v>
      </c>
      <c r="N29" s="425"/>
      <c r="O29" s="425"/>
      <c r="P29" s="425"/>
      <c r="Q29" s="425"/>
      <c r="R29" s="426"/>
      <c r="S29" s="367" t="str">
        <f>IF(Summary!$AH$82="E","E","")</f>
        <v/>
      </c>
      <c r="T29" s="367" t="str">
        <f>IF(Summary!$AI$82="Y","R","")</f>
        <v/>
      </c>
      <c r="U29" s="716"/>
      <c r="W29" s="573" t="str">
        <f>'Fun Patches'!C30</f>
        <v>&lt;LIST PATCH HERE&gt;</v>
      </c>
      <c r="X29" s="365" t="str">
        <f>IF(Summary!$AH$157="E","E","")</f>
        <v/>
      </c>
      <c r="Y29" s="365" t="str">
        <f>IF(Summary!$AI$157="Y","R","")</f>
        <v/>
      </c>
      <c r="AA29" s="336"/>
      <c r="AB29" s="337"/>
      <c r="AC29" s="338"/>
    </row>
    <row r="30" spans="2:29" ht="12.95" customHeight="1">
      <c r="B30" s="404"/>
      <c r="C30" s="410" t="s">
        <v>772</v>
      </c>
      <c r="D30" s="369" t="str">
        <f>IF(Badges!$T$745="C","/","")</f>
        <v/>
      </c>
      <c r="E30" s="369" t="str">
        <f>IF(Badges!$T$746="C","/","")</f>
        <v/>
      </c>
      <c r="F30" s="369" t="str">
        <f>IF(Badges!$T$747="C","/","")</f>
        <v/>
      </c>
      <c r="G30" s="369" t="str">
        <f>IF(Badges!$T$748="C","/","")</f>
        <v/>
      </c>
      <c r="H30" s="369" t="str">
        <f>IF(Badges!$T$749="C","/","")</f>
        <v/>
      </c>
      <c r="I30" s="365" t="str">
        <f>IF(Summary!$AH$36="E","E","")</f>
        <v/>
      </c>
      <c r="J30" s="365" t="str">
        <f>IF(Summary!$AI$36="Y","R","")</f>
        <v/>
      </c>
      <c r="L30" s="495"/>
      <c r="M30" s="495"/>
      <c r="N30" s="496"/>
      <c r="O30" s="496"/>
      <c r="P30" s="496"/>
      <c r="Q30" s="496"/>
      <c r="R30" s="496"/>
      <c r="S30" s="571"/>
      <c r="T30" s="571"/>
      <c r="U30" s="716"/>
      <c r="W30" s="573" t="str">
        <f>'Fun Patches'!C31</f>
        <v>&lt;LIST PATCH HERE&gt;</v>
      </c>
      <c r="X30" s="365" t="str">
        <f>IF(Summary!$AH$158="E","E","")</f>
        <v/>
      </c>
      <c r="Y30" s="365" t="str">
        <f>IF(Summary!$AI$158="Y","R","")</f>
        <v/>
      </c>
      <c r="AA30" s="336"/>
      <c r="AB30" s="337"/>
      <c r="AC30" s="338"/>
    </row>
    <row r="31" spans="2:29" ht="12.95" customHeight="1" thickBot="1">
      <c r="B31" s="404"/>
      <c r="C31" s="414" t="s">
        <v>1195</v>
      </c>
      <c r="D31" s="366" t="str">
        <f>IF(Badges!$T$769="A","/","")</f>
        <v/>
      </c>
      <c r="E31" s="366" t="str">
        <f>IF(Badges!$T$773="A","/","")</f>
        <v/>
      </c>
      <c r="F31" s="366" t="str">
        <f>IF(Badges!$T$777="A","/","")</f>
        <v/>
      </c>
      <c r="G31" s="366" t="str">
        <f>IF(Badges!$T$781="A","/","")</f>
        <v/>
      </c>
      <c r="H31" s="366" t="str">
        <f>IF(Badges!$T$785="A","/","")</f>
        <v/>
      </c>
      <c r="I31" s="372" t="str">
        <f>IF(Summary!$AH$38="E","E","")</f>
        <v/>
      </c>
      <c r="J31" s="372" t="str">
        <f>IF(Summary!$AI$38="Y","R","")</f>
        <v/>
      </c>
      <c r="N31" s="401"/>
      <c r="O31" s="401"/>
      <c r="P31" s="401"/>
      <c r="Q31" s="401"/>
      <c r="R31" s="401"/>
      <c r="U31" s="716"/>
      <c r="W31" s="573" t="str">
        <f>'Fun Patches'!C32</f>
        <v>&lt;LIST PATCH HERE&gt;</v>
      </c>
      <c r="X31" s="365" t="str">
        <f>IF(Summary!$AH$159="E","E","")</f>
        <v/>
      </c>
      <c r="Y31" s="365" t="str">
        <f>IF(Summary!$AI$159="Y","R","")</f>
        <v/>
      </c>
      <c r="AA31" s="336"/>
      <c r="AB31" s="337"/>
      <c r="AC31" s="338"/>
    </row>
    <row r="32" spans="2:29" ht="12.95" customHeight="1">
      <c r="B32" s="404"/>
      <c r="C32" s="415" t="s">
        <v>1196</v>
      </c>
      <c r="D32" s="368" t="str">
        <f>IF(Badges!$T$792="A","/","")</f>
        <v/>
      </c>
      <c r="E32" s="368" t="str">
        <f>IF(Badges!$T$796="A","/","")</f>
        <v/>
      </c>
      <c r="F32" s="368" t="str">
        <f>IF(Badges!$T$800="A","/","")</f>
        <v/>
      </c>
      <c r="G32" s="368" t="str">
        <f>IF(Badges!$T$804="A","/","")</f>
        <v/>
      </c>
      <c r="H32" s="368" t="str">
        <f>IF(Badges!$T$808="A","/","")</f>
        <v/>
      </c>
      <c r="I32" s="362" t="str">
        <f>IF(Summary!$AH$39="E","E","")</f>
        <v/>
      </c>
      <c r="J32" s="362" t="str">
        <f>IF(Summary!$AI$39="Y","R","")</f>
        <v/>
      </c>
      <c r="L32" s="404"/>
      <c r="M32" s="405" t="s">
        <v>216</v>
      </c>
      <c r="N32" s="361" t="str">
        <f>IF(Badges!$T$102="A","/","")</f>
        <v/>
      </c>
      <c r="O32" s="361" t="str">
        <f>IF(Badges!$T$106="A","/","")</f>
        <v/>
      </c>
      <c r="P32" s="361" t="str">
        <f>IF(Badges!$T$110="A","/","")</f>
        <v/>
      </c>
      <c r="Q32" s="361" t="str">
        <f>IF(Badges!$T$114="A","/","")</f>
        <v/>
      </c>
      <c r="R32" s="361" t="str">
        <f>IF(Badges!$T$118="A","/","")</f>
        <v/>
      </c>
      <c r="S32" s="370" t="str">
        <f>IF(Summary!$AH$7="E","E","")</f>
        <v/>
      </c>
      <c r="T32" s="370" t="str">
        <f>IF(Summary!$AI$7="Y","R","")</f>
        <v/>
      </c>
      <c r="U32" s="716"/>
      <c r="W32" s="573" t="str">
        <f>'Fun Patches'!C33</f>
        <v>&lt;LIST PATCH HERE&gt;</v>
      </c>
      <c r="X32" s="365" t="str">
        <f>IF(Summary!$AH$160="E","E","")</f>
        <v/>
      </c>
      <c r="Y32" s="365" t="str">
        <f>IF(Summary!$AI$160="Y","R","")</f>
        <v/>
      </c>
      <c r="AA32" s="336"/>
      <c r="AB32" s="337"/>
      <c r="AC32" s="338"/>
    </row>
    <row r="33" spans="2:29" ht="12.95" customHeight="1" thickBot="1">
      <c r="B33" s="404"/>
      <c r="C33" s="419" t="s">
        <v>818</v>
      </c>
      <c r="D33" s="366" t="str">
        <f>IF(Badges!$T$838="A","/","")</f>
        <v/>
      </c>
      <c r="E33" s="366" t="str">
        <f>IF(Badges!$T$842="A","/","")</f>
        <v/>
      </c>
      <c r="F33" s="366" t="str">
        <f>IF(Badges!$T$846="A","/","")</f>
        <v/>
      </c>
      <c r="G33" s="366" t="str">
        <f>IF(Badges!$T$850="A","/","")</f>
        <v/>
      </c>
      <c r="H33" s="366" t="str">
        <f>IF(Badges!$T$854="A","/","")</f>
        <v/>
      </c>
      <c r="I33" s="372" t="str">
        <f>IF(Summary!$AH$41="E","E","")</f>
        <v/>
      </c>
      <c r="J33" s="372" t="str">
        <f>IF(Summary!$AI$41="Y","R","")</f>
        <v/>
      </c>
      <c r="L33" s="404"/>
      <c r="M33" s="410" t="s">
        <v>302</v>
      </c>
      <c r="N33" s="364" t="str">
        <f>IF(Badges!$T$207="A","/","")</f>
        <v/>
      </c>
      <c r="O33" s="364" t="str">
        <f>IF(Badges!$T$211="A","/","")</f>
        <v/>
      </c>
      <c r="P33" s="364" t="str">
        <f>IF(Badges!$T$215="A","/","")</f>
        <v/>
      </c>
      <c r="Q33" s="364" t="str">
        <f>IF(Badges!$T$219="A","/","")</f>
        <v/>
      </c>
      <c r="R33" s="364" t="str">
        <f>IF(Badges!$G$223="A","/","")</f>
        <v/>
      </c>
      <c r="S33" s="370" t="str">
        <f>IF(Summary!$AH$12="E","E","")</f>
        <v/>
      </c>
      <c r="T33" s="370" t="str">
        <f>IF(Summary!$AI$12="Y","R","")</f>
        <v/>
      </c>
      <c r="U33" s="716"/>
      <c r="W33" s="573" t="str">
        <f>'Fun Patches'!C34</f>
        <v>&lt;LIST PATCH HERE&gt;</v>
      </c>
      <c r="X33" s="365" t="str">
        <f>IF(Summary!$AH$161="E","E","")</f>
        <v/>
      </c>
      <c r="Y33" s="365" t="str">
        <f>IF(Summary!$AI$161="Y","R","")</f>
        <v/>
      </c>
      <c r="AA33" s="336"/>
      <c r="AB33" s="337"/>
      <c r="AC33" s="338"/>
    </row>
    <row r="34" spans="2:29" ht="12.95" customHeight="1" thickBot="1">
      <c r="B34" s="404"/>
      <c r="C34" s="414" t="s">
        <v>838</v>
      </c>
      <c r="D34" s="439" t="str">
        <f>IF(Badges!$T$861="A","/","")</f>
        <v/>
      </c>
      <c r="E34" s="439" t="str">
        <f>IF(Badges!$T$865="A","/","")</f>
        <v/>
      </c>
      <c r="F34" s="439" t="str">
        <f>IF(Badges!$T$869="A","/","")</f>
        <v/>
      </c>
      <c r="G34" s="439" t="str">
        <f>IF(Badges!$T$873="A","/","")</f>
        <v/>
      </c>
      <c r="H34" s="439" t="str">
        <f>IF(Badges!$T$877="A","/","")</f>
        <v/>
      </c>
      <c r="I34" s="362" t="str">
        <f>IF(Summary!$AH$42="E","E","")</f>
        <v/>
      </c>
      <c r="J34" s="362" t="str">
        <f>IF(Summary!$AI$42="Y","R","")</f>
        <v/>
      </c>
      <c r="L34" s="404"/>
      <c r="M34" s="419" t="s">
        <v>448</v>
      </c>
      <c r="N34" s="359" t="str">
        <f>IF(Badges!$T$368="A","/","")</f>
        <v/>
      </c>
      <c r="O34" s="359" t="str">
        <f>IF(Badges!$T$372="A","/","")</f>
        <v/>
      </c>
      <c r="P34" s="359" t="str">
        <f>IF(Badges!$T$376="A","/","")</f>
        <v/>
      </c>
      <c r="Q34" s="359" t="str">
        <f>IF(Badges!$T$380="A","/","")</f>
        <v/>
      </c>
      <c r="R34" s="359" t="str">
        <f>IF(Badges!$T$384="A","/","")</f>
        <v/>
      </c>
      <c r="S34" s="367" t="str">
        <f>IF(Summary!$AH$19="E","E","")</f>
        <v/>
      </c>
      <c r="T34" s="367" t="str">
        <f>IF(Summary!$AI$19="Y","R","")</f>
        <v/>
      </c>
      <c r="U34" s="716"/>
      <c r="W34" s="573" t="str">
        <f>'Fun Patches'!C35</f>
        <v>&lt;LIST PATCH HERE&gt;</v>
      </c>
      <c r="X34" s="365" t="str">
        <f>IF(Summary!$AH$162="E","E","")</f>
        <v/>
      </c>
      <c r="Y34" s="365" t="str">
        <f>IF(Summary!$AI$162="Y","R","")</f>
        <v/>
      </c>
      <c r="AA34" s="336"/>
      <c r="AB34" s="337"/>
      <c r="AC34" s="338"/>
    </row>
    <row r="35" spans="2:29" ht="12.95" customHeight="1">
      <c r="L35" s="404"/>
      <c r="M35" s="430" t="s">
        <v>249</v>
      </c>
      <c r="N35" s="361" t="str">
        <f>IF(Badges!$T$146="A","/","")</f>
        <v/>
      </c>
      <c r="O35" s="361" t="str">
        <f>IF(Badges!$T$148="A","/","")</f>
        <v/>
      </c>
      <c r="P35" s="361" t="str">
        <f>IF(Badges!$T$150="A","/","")</f>
        <v/>
      </c>
      <c r="Q35" s="361" t="str">
        <f>IF(Badges!$T$152="A","/","")</f>
        <v/>
      </c>
      <c r="R35" s="361" t="str">
        <f>IF(Badges!$T$154="A","/","")</f>
        <v/>
      </c>
      <c r="S35" s="370" t="str">
        <f>IF(Summary!$AH$9="E","E","")</f>
        <v/>
      </c>
      <c r="T35" s="370" t="str">
        <f>IF(Summary!$AI$9="Y","R","")</f>
        <v/>
      </c>
      <c r="U35" s="716"/>
      <c r="W35" s="573" t="str">
        <f>'Fun Patches'!C36</f>
        <v>&lt;LIST PATCH HERE&gt;</v>
      </c>
      <c r="X35" s="365" t="str">
        <f>IF(Summary!$AH$163="E","E","")</f>
        <v/>
      </c>
      <c r="Y35" s="365" t="str">
        <f>IF(Summary!$AI$163="Y","R","")</f>
        <v/>
      </c>
      <c r="AA35" s="336"/>
      <c r="AB35" s="337"/>
      <c r="AC35" s="338"/>
    </row>
    <row r="36" spans="2:29" ht="12.95" customHeight="1">
      <c r="L36" s="404"/>
      <c r="M36" s="423" t="s">
        <v>552</v>
      </c>
      <c r="N36" s="364" t="str">
        <f>IF(Badges!$T$481="A","/","")</f>
        <v/>
      </c>
      <c r="O36" s="364" t="str">
        <f>IF(Badges!$T$483="A","/","")</f>
        <v/>
      </c>
      <c r="P36" s="364" t="str">
        <f>IF(Badges!$T$485="A","/","")</f>
        <v/>
      </c>
      <c r="Q36" s="364" t="str">
        <f>IF(Badges!$T$487="A","/","")</f>
        <v/>
      </c>
      <c r="R36" s="364" t="str">
        <f>IF(Badges!$T$489="A","/","")</f>
        <v/>
      </c>
      <c r="S36" s="370" t="str">
        <f>IF(Summary!$AH$24="E","E","")</f>
        <v/>
      </c>
      <c r="T36" s="370" t="str">
        <f>IF(Summary!$AI$24="Y","R","")</f>
        <v/>
      </c>
      <c r="U36" s="716"/>
      <c r="W36" s="573" t="str">
        <f>'Fun Patches'!C37</f>
        <v>&lt;LIST PATCH HERE&gt;</v>
      </c>
      <c r="X36" s="365" t="str">
        <f>IF(Summary!$AH$164="E","E","")</f>
        <v/>
      </c>
      <c r="Y36" s="365" t="str">
        <f>IF(Summary!$AI$164="Y","R","")</f>
        <v/>
      </c>
      <c r="AA36" s="336"/>
      <c r="AB36" s="337"/>
      <c r="AC36" s="338"/>
    </row>
    <row r="37" spans="2:29" ht="12.95" customHeight="1" thickBot="1">
      <c r="B37" s="404"/>
      <c r="C37" s="430" t="s">
        <v>1162</v>
      </c>
      <c r="D37" s="361" t="str">
        <f>IF(Badges!$T$883="C","/","")</f>
        <v/>
      </c>
      <c r="E37" s="361" t="str">
        <f>IF(Badges!$T$884="C","/","")</f>
        <v/>
      </c>
      <c r="F37" s="361" t="str">
        <f>IF(Badges!$T$885="C","/","")</f>
        <v/>
      </c>
      <c r="G37" s="361" t="str">
        <f>IF(Badges!$T$886="C","/","")</f>
        <v/>
      </c>
      <c r="H37" s="361" t="str">
        <f>IF(Badges!$T$887="C","/","")</f>
        <v/>
      </c>
      <c r="I37" s="370" t="str">
        <f>IF(Summary!$AH$44="E","E","")</f>
        <v/>
      </c>
      <c r="J37" s="370" t="str">
        <f>IF(Summary!$AI$44="Y","R","")</f>
        <v/>
      </c>
      <c r="L37" s="404"/>
      <c r="M37" s="431" t="s">
        <v>775</v>
      </c>
      <c r="N37" s="359" t="str">
        <f>IF(Badges!$T$754="A","/","")</f>
        <v/>
      </c>
      <c r="O37" s="359" t="str">
        <f>IF(Badges!$T$756="A","/","")</f>
        <v/>
      </c>
      <c r="P37" s="359" t="str">
        <f>IF(Badges!$T$758="A","/","")</f>
        <v/>
      </c>
      <c r="Q37" s="359" t="str">
        <f>IF(Badges!$T$760="A","/","")</f>
        <v/>
      </c>
      <c r="R37" s="359" t="str">
        <f>IF(Badges!$T$762="A","/","")</f>
        <v/>
      </c>
      <c r="S37" s="371" t="str">
        <f>IF(Summary!$AH$37="E","E","")</f>
        <v/>
      </c>
      <c r="T37" s="371" t="str">
        <f>IF(Summary!$AI$37="Y","R","")</f>
        <v/>
      </c>
      <c r="U37" s="716"/>
      <c r="W37" s="573" t="str">
        <f>'Fun Patches'!C38</f>
        <v>&lt;LIST PATCH HERE&gt;</v>
      </c>
      <c r="X37" s="365" t="str">
        <f>IF(Summary!$AH$165="E","E","")</f>
        <v/>
      </c>
      <c r="Y37" s="365" t="str">
        <f>IF(Summary!$AI$165="Y","R","")</f>
        <v/>
      </c>
      <c r="AA37" s="336"/>
      <c r="AB37" s="337"/>
      <c r="AC37" s="338"/>
    </row>
    <row r="38" spans="2:29" ht="12.95" customHeight="1">
      <c r="B38" s="404"/>
      <c r="C38" s="423" t="s">
        <v>1163</v>
      </c>
      <c r="D38" s="361" t="str">
        <f>IF(Badges!$T$890="C","/","")</f>
        <v/>
      </c>
      <c r="E38" s="361" t="str">
        <f>IF(Badges!$T$891="C","/","")</f>
        <v/>
      </c>
      <c r="F38" s="361" t="str">
        <f>IF(Badges!$T$892="C","/","")</f>
        <v/>
      </c>
      <c r="G38" s="361" t="str">
        <f>IF(Badges!$T$893="C","/","")</f>
        <v/>
      </c>
      <c r="H38" s="361" t="str">
        <f>IF(Badges!$T$894="C","/","")</f>
        <v/>
      </c>
      <c r="I38" s="370" t="str">
        <f>IF(Summary!$AH$45="E","E","")</f>
        <v/>
      </c>
      <c r="J38" s="370" t="str">
        <f>IF(Summary!$AI$45="Y","R","")</f>
        <v/>
      </c>
      <c r="S38" s="427"/>
      <c r="T38" s="427"/>
      <c r="U38" s="716"/>
      <c r="W38" s="573" t="str">
        <f>'Fun Patches'!C39</f>
        <v>&lt;LIST PATCH HERE&gt;</v>
      </c>
      <c r="X38" s="365" t="str">
        <f>IF(Summary!$AH$166="E","E","")</f>
        <v/>
      </c>
      <c r="Y38" s="365" t="str">
        <f>IF(Summary!$AI$166="Y","R","")</f>
        <v/>
      </c>
      <c r="AA38" s="336"/>
      <c r="AB38" s="337"/>
      <c r="AC38" s="338"/>
    </row>
    <row r="39" spans="2:29" ht="12.95" customHeight="1" thickBot="1">
      <c r="B39" s="404"/>
      <c r="C39" s="432" t="s">
        <v>1164</v>
      </c>
      <c r="D39" s="359" t="str">
        <f>IF(Badges!$T$897="C","/","")</f>
        <v/>
      </c>
      <c r="E39" s="359" t="str">
        <f>IF(Badges!$T$898="C","/","")</f>
        <v/>
      </c>
      <c r="F39" s="359" t="str">
        <f>IF(Badges!$T$899="C","/","")</f>
        <v/>
      </c>
      <c r="G39" s="359" t="str">
        <f>IF(Badges!$T$900="C","/","")</f>
        <v/>
      </c>
      <c r="H39" s="359" t="str">
        <f>IF(Badges!$T$901="C","/","")</f>
        <v/>
      </c>
      <c r="I39" s="367" t="str">
        <f>IF(Summary!$AH$46="E","E","")</f>
        <v/>
      </c>
      <c r="J39" s="367" t="str">
        <f>IF(Summary!$AI$46="Y","R","")</f>
        <v/>
      </c>
      <c r="S39" s="427"/>
      <c r="T39" s="427"/>
      <c r="U39" s="716"/>
      <c r="W39" s="573" t="str">
        <f>'Fun Patches'!C40</f>
        <v>&lt;LIST PATCH HERE&gt;</v>
      </c>
      <c r="X39" s="365" t="str">
        <f>IF(Summary!$AH$167="E","E","")</f>
        <v/>
      </c>
      <c r="Y39" s="365" t="str">
        <f>IF(Summary!$AI$167="Y","R","")</f>
        <v/>
      </c>
      <c r="AA39" s="336"/>
      <c r="AB39" s="337"/>
      <c r="AC39" s="338"/>
    </row>
    <row r="40" spans="2:29" ht="12.95" customHeight="1">
      <c r="B40" s="404"/>
      <c r="C40" s="430" t="s">
        <v>1165</v>
      </c>
      <c r="D40" s="361" t="str">
        <f>IF(Badges!$T$905="C","/","")</f>
        <v/>
      </c>
      <c r="E40" s="361" t="str">
        <f>IF(Badges!$T$906="C","/","")</f>
        <v/>
      </c>
      <c r="F40" s="361" t="str">
        <f>IF(Badges!$T$907="C","/","")</f>
        <v/>
      </c>
      <c r="G40" s="361" t="str">
        <f>IF(Badges!$T$908="C","/","")</f>
        <v/>
      </c>
      <c r="H40" s="361" t="str">
        <f>IF(Badges!$T$909="C","/","")</f>
        <v/>
      </c>
      <c r="I40" s="370" t="str">
        <f>IF(Summary!$AH$48="E","E","")</f>
        <v/>
      </c>
      <c r="J40" s="370" t="str">
        <f>IF(Summary!$AI$48="Y","R","")</f>
        <v/>
      </c>
      <c r="L40" s="404"/>
      <c r="M40" s="428" t="s">
        <v>1182</v>
      </c>
      <c r="N40" s="361" t="str">
        <f>IF('Age-Level'!$T$75="A","/","")</f>
        <v/>
      </c>
      <c r="O40" s="361" t="str">
        <f>IF('Age-Level'!$T$79="A","/","")</f>
        <v/>
      </c>
      <c r="P40" s="361" t="str">
        <f>IF('Age-Level'!$T$83="A","/","")</f>
        <v/>
      </c>
      <c r="Q40" s="361" t="str">
        <f>IF('Age-Level'!$T$88="A","/","")</f>
        <v/>
      </c>
      <c r="R40" s="361" t="str">
        <f>IF('Age-Level'!$T$90="A","/","")</f>
        <v/>
      </c>
      <c r="S40" s="370" t="str">
        <f>IF(Summary!$AH$113="E","E","")</f>
        <v/>
      </c>
      <c r="T40" s="370" t="str">
        <f>IF(Summary!$AI$113="Y","R","")</f>
        <v/>
      </c>
      <c r="U40" s="716"/>
      <c r="W40" s="573" t="str">
        <f>'Fun Patches'!C41</f>
        <v>&lt;LIST PATCH HERE&gt;</v>
      </c>
      <c r="X40" s="365" t="str">
        <f>IF(Summary!$AH$168="E","E","")</f>
        <v/>
      </c>
      <c r="Y40" s="365" t="str">
        <f>IF(Summary!$AI$168="Y","R","")</f>
        <v/>
      </c>
      <c r="AA40" s="336"/>
      <c r="AB40" s="337"/>
      <c r="AC40" s="338"/>
    </row>
    <row r="41" spans="2:29" ht="12.95" customHeight="1">
      <c r="B41" s="404"/>
      <c r="C41" s="423" t="s">
        <v>1166</v>
      </c>
      <c r="D41" s="361" t="str">
        <f>IF(Badges!$T$912="C","/","")</f>
        <v/>
      </c>
      <c r="E41" s="361" t="str">
        <f>IF(Badges!$T$913="C","/","")</f>
        <v/>
      </c>
      <c r="F41" s="361" t="str">
        <f>IF(Badges!$T$914="C","/","")</f>
        <v/>
      </c>
      <c r="G41" s="361" t="str">
        <f>IF(Badges!$T$915="C","/","")</f>
        <v/>
      </c>
      <c r="H41" s="361" t="str">
        <f>IF(Badges!$T$916="C","/","")</f>
        <v/>
      </c>
      <c r="I41" s="370" t="str">
        <f>IF(Summary!$AH$49="E","E","")</f>
        <v/>
      </c>
      <c r="J41" s="370" t="str">
        <f>IF(Summary!$AI$49="Y","R","")</f>
        <v/>
      </c>
      <c r="L41" s="404"/>
      <c r="M41" s="411" t="s">
        <v>1183</v>
      </c>
      <c r="N41" s="361" t="str">
        <f>IF('Age-Level'!$T$93="A","/","")</f>
        <v/>
      </c>
      <c r="O41" s="361" t="str">
        <f>IF('Age-Level'!$T$97="A","/","")</f>
        <v/>
      </c>
      <c r="P41" s="361" t="str">
        <f>IF('Age-Level'!$T$101="A","/","")</f>
        <v/>
      </c>
      <c r="Q41" s="361" t="str">
        <f>IF('Age-Level'!$T$106="A","/","")</f>
        <v/>
      </c>
      <c r="R41" s="361" t="str">
        <f>IF('Age-Level'!$T$108="A","/","")</f>
        <v/>
      </c>
      <c r="S41" s="370" t="str">
        <f>IF(Summary!$AH$114="E","E","")</f>
        <v/>
      </c>
      <c r="T41" s="370" t="str">
        <f>IF(Summary!$AI$114="Y","R","")</f>
        <v/>
      </c>
      <c r="U41" s="716"/>
      <c r="W41" s="573" t="str">
        <f>'Fun Patches'!C42</f>
        <v>&lt;LIST PATCH HERE&gt;</v>
      </c>
      <c r="X41" s="365" t="str">
        <f>IF(Summary!$AH$169="E","E","")</f>
        <v/>
      </c>
      <c r="Y41" s="365" t="str">
        <f>IF(Summary!$AI$169="Y","R","")</f>
        <v/>
      </c>
      <c r="AA41" s="336"/>
      <c r="AB41" s="337"/>
      <c r="AC41" s="338"/>
    </row>
    <row r="42" spans="2:29" ht="12.95" customHeight="1" thickBot="1">
      <c r="B42" s="404"/>
      <c r="C42" s="432" t="s">
        <v>1167</v>
      </c>
      <c r="D42" s="359" t="str">
        <f>IF(Badges!$T$919="C","/","")</f>
        <v/>
      </c>
      <c r="E42" s="359" t="str">
        <f>IF(Badges!$T$920="C","/","")</f>
        <v/>
      </c>
      <c r="F42" s="359" t="str">
        <f>IF(Badges!$T$921="C","/","")</f>
        <v/>
      </c>
      <c r="G42" s="359" t="str">
        <f>IF(Badges!$T$922="C","/","")</f>
        <v/>
      </c>
      <c r="H42" s="359" t="str">
        <f>IF(Badges!$T$923="C","/","")</f>
        <v/>
      </c>
      <c r="I42" s="367" t="str">
        <f>IF(Summary!$AH$50="E","E","")</f>
        <v/>
      </c>
      <c r="J42" s="367" t="str">
        <f>IF(Summary!$AI$50="Y","R","")</f>
        <v/>
      </c>
      <c r="L42" s="404"/>
      <c r="M42" s="416" t="s">
        <v>1184</v>
      </c>
      <c r="N42" s="359" t="str">
        <f>IF('Age-Level'!$T$111="A","/","")</f>
        <v/>
      </c>
      <c r="O42" s="359" t="str">
        <f>IF('Age-Level'!$T$115="A","/","")</f>
        <v/>
      </c>
      <c r="P42" s="359" t="str">
        <f>IF('Age-Level'!$T$119="A","/","")</f>
        <v/>
      </c>
      <c r="Q42" s="359" t="str">
        <f>IF('Age-Level'!$T$124="A","/","")</f>
        <v/>
      </c>
      <c r="R42" s="359" t="str">
        <f>IF('Age-Level'!$T$126="A","/","")</f>
        <v/>
      </c>
      <c r="S42" s="367" t="str">
        <f>IF(Summary!$AH$115="E","E","")</f>
        <v/>
      </c>
      <c r="T42" s="367" t="str">
        <f>IF(Summary!$AI$115="Y","R","")</f>
        <v/>
      </c>
      <c r="U42" s="716"/>
      <c r="W42" s="573" t="str">
        <f>'Fun Patches'!C43</f>
        <v>&lt;LIST PATCH HERE&gt;</v>
      </c>
      <c r="X42" s="365" t="str">
        <f>IF(Summary!$AH$170="E","E","")</f>
        <v/>
      </c>
      <c r="Y42" s="365" t="str">
        <f>IF(Summary!$AI$170="Y","R","")</f>
        <v/>
      </c>
      <c r="AA42" s="336"/>
      <c r="AB42" s="337"/>
      <c r="AC42" s="338"/>
    </row>
    <row r="43" spans="2:29" ht="12.95" customHeight="1">
      <c r="B43" s="404"/>
      <c r="C43" s="430" t="s">
        <v>1169</v>
      </c>
      <c r="D43" s="361" t="str">
        <f>IF(Badges!$T$927="C","/","")</f>
        <v/>
      </c>
      <c r="E43" s="361" t="str">
        <f>IF(Badges!$T$928="C","/","")</f>
        <v/>
      </c>
      <c r="F43" s="361" t="str">
        <f>IF(Badges!$T$929="C","/","")</f>
        <v/>
      </c>
      <c r="G43" s="361" t="str">
        <f>IF(Badges!$T$930="C","/","")</f>
        <v/>
      </c>
      <c r="H43" s="361" t="str">
        <f>IF(Badges!$T$931="C","/","")</f>
        <v/>
      </c>
      <c r="I43" s="370" t="str">
        <f>IF(Summary!$AH$52="E","E","")</f>
        <v/>
      </c>
      <c r="J43" s="370" t="str">
        <f>IF(Summary!$AI$52="Y","R","")</f>
        <v/>
      </c>
      <c r="L43" s="404"/>
      <c r="M43" s="429" t="s">
        <v>1185</v>
      </c>
      <c r="N43" s="361" t="str">
        <f>IF('Age-Level'!$T$129="A","/","")</f>
        <v/>
      </c>
      <c r="O43" s="361" t="str">
        <f>IF('Age-Level'!$T$133="A","/","")</f>
        <v/>
      </c>
      <c r="P43" s="361" t="str">
        <f>IF('Age-Level'!$T$137="A","/","")</f>
        <v/>
      </c>
      <c r="Q43" s="361" t="str">
        <f>IF('Age-Level'!$T$142="A","/","")</f>
        <v/>
      </c>
      <c r="R43" s="361" t="str">
        <f>IF('Age-Level'!$T$144="A","/","")</f>
        <v/>
      </c>
      <c r="S43" s="370" t="str">
        <f>IF(Summary!$AH$116="E","E","")</f>
        <v/>
      </c>
      <c r="T43" s="370" t="str">
        <f>IF(Summary!$AI$116="Y","R","")</f>
        <v/>
      </c>
      <c r="U43" s="716"/>
      <c r="W43" s="573" t="str">
        <f>'Fun Patches'!C44</f>
        <v>&lt;LIST PATCH HERE&gt;</v>
      </c>
      <c r="X43" s="365" t="str">
        <f>IF(Summary!$AH$171="E","E","")</f>
        <v/>
      </c>
      <c r="Y43" s="365" t="str">
        <f>IF(Summary!$AI$171="Y","R","")</f>
        <v/>
      </c>
      <c r="AA43" s="336"/>
      <c r="AB43" s="337"/>
      <c r="AC43" s="338"/>
    </row>
    <row r="44" spans="2:29" ht="12.95" customHeight="1">
      <c r="B44" s="404"/>
      <c r="C44" s="423" t="s">
        <v>1170</v>
      </c>
      <c r="D44" s="361" t="str">
        <f>IF(Badges!$T$934="C","/","")</f>
        <v/>
      </c>
      <c r="E44" s="361" t="str">
        <f>IF(Badges!$T$935="C","/","")</f>
        <v/>
      </c>
      <c r="F44" s="361" t="str">
        <f>IF(Badges!$T$936="C","/","")</f>
        <v/>
      </c>
      <c r="G44" s="361" t="str">
        <f>IF(Badges!$T$937="C","/","")</f>
        <v/>
      </c>
      <c r="H44" s="361" t="str">
        <f>IF(Badges!$T$938="C","/","")</f>
        <v/>
      </c>
      <c r="I44" s="370" t="str">
        <f>IF(Summary!$AH$53="E","E","")</f>
        <v/>
      </c>
      <c r="J44" s="370" t="str">
        <f>IF(Summary!$AI$53="Y","R","")</f>
        <v/>
      </c>
      <c r="L44" s="404"/>
      <c r="M44" s="411" t="s">
        <v>1186</v>
      </c>
      <c r="N44" s="361" t="str">
        <f>IF('Age-Level'!$T$147="A","/","")</f>
        <v/>
      </c>
      <c r="O44" s="361" t="str">
        <f>IF('Age-Level'!$T$151="A","/","")</f>
        <v/>
      </c>
      <c r="P44" s="361" t="str">
        <f>IF('Age-Level'!$T$155="A","/","")</f>
        <v/>
      </c>
      <c r="Q44" s="361" t="str">
        <f>IF('Age-Level'!$T$160="A","/","")</f>
        <v/>
      </c>
      <c r="R44" s="361" t="str">
        <f>IF('Age-Level'!$T$162="A","/","")</f>
        <v/>
      </c>
      <c r="S44" s="370" t="str">
        <f>IF(Summary!$AH$117="E","E","")</f>
        <v/>
      </c>
      <c r="T44" s="370" t="str">
        <f>IF(Summary!$AI$117="Y","R","")</f>
        <v/>
      </c>
      <c r="U44" s="716"/>
      <c r="W44" s="573" t="str">
        <f>'Fun Patches'!C45</f>
        <v>&lt;LIST PATCH HERE&gt;</v>
      </c>
      <c r="X44" s="365" t="str">
        <f>IF(Summary!$AH$172="E","E","")</f>
        <v/>
      </c>
      <c r="Y44" s="365" t="str">
        <f>IF(Summary!$AI$172="Y","R","")</f>
        <v/>
      </c>
      <c r="AA44" s="336"/>
      <c r="AB44" s="337"/>
      <c r="AC44" s="338"/>
    </row>
    <row r="45" spans="2:29" ht="12.95" customHeight="1" thickBot="1">
      <c r="B45" s="404"/>
      <c r="C45" s="431" t="s">
        <v>1171</v>
      </c>
      <c r="D45" s="361" t="str">
        <f>IF(Badges!$T$941="C","/","")</f>
        <v/>
      </c>
      <c r="E45" s="361" t="str">
        <f>IF(Badges!$T$942="C","/","")</f>
        <v/>
      </c>
      <c r="F45" s="361" t="str">
        <f>IF(Badges!$T$943="C","/","")</f>
        <v/>
      </c>
      <c r="G45" s="361" t="str">
        <f>IF(Badges!$T$944="C","/","")</f>
        <v/>
      </c>
      <c r="H45" s="361" t="str">
        <f>IF(Badges!$T$945="C","/","")</f>
        <v/>
      </c>
      <c r="I45" s="370" t="str">
        <f>IF(Summary!$AH$54="E","E","")</f>
        <v/>
      </c>
      <c r="J45" s="370" t="str">
        <f>IF(Summary!$AI$54="Y","R","")</f>
        <v/>
      </c>
      <c r="L45" s="404"/>
      <c r="M45" s="416" t="s">
        <v>1187</v>
      </c>
      <c r="N45" s="359" t="str">
        <f>IF('Age-Level'!$T$165="A","/","")</f>
        <v/>
      </c>
      <c r="O45" s="359" t="str">
        <f>IF('Age-Level'!$T$169="A","/","")</f>
        <v/>
      </c>
      <c r="P45" s="359" t="str">
        <f>IF('Age-Level'!$T$173="A","/","")</f>
        <v/>
      </c>
      <c r="Q45" s="359" t="str">
        <f>IF('Age-Level'!$T$178="A","/","")</f>
        <v/>
      </c>
      <c r="R45" s="359" t="str">
        <f>IF('Age-Level'!$T$180="A","/","")</f>
        <v/>
      </c>
      <c r="S45" s="367" t="str">
        <f>IF(Summary!$AH$118="E","E","")</f>
        <v/>
      </c>
      <c r="T45" s="367" t="str">
        <f>IF(Summary!$AI$118="Y","R","")</f>
        <v/>
      </c>
      <c r="U45" s="716"/>
      <c r="W45" s="573" t="str">
        <f>'Fun Patches'!C46</f>
        <v>&lt;LIST PATCH HERE&gt;</v>
      </c>
      <c r="X45" s="365" t="str">
        <f>IF(Summary!$AH$173="E","E","")</f>
        <v/>
      </c>
      <c r="Y45" s="365" t="str">
        <f>IF(Summary!$AI$173="Y","R","")</f>
        <v/>
      </c>
      <c r="AA45" s="336"/>
      <c r="AB45" s="337"/>
      <c r="AC45" s="338"/>
    </row>
    <row r="46" spans="2:29" ht="12.95" customHeight="1">
      <c r="L46" s="404"/>
      <c r="M46" s="392" t="s">
        <v>1188</v>
      </c>
      <c r="N46" s="401"/>
      <c r="O46" s="401"/>
      <c r="P46" s="361" t="str">
        <f>IF(Bridging!$T$10="A","/","")</f>
        <v/>
      </c>
      <c r="Q46" s="361" t="str">
        <f>IF(Bridging!$T$14="A","/","")</f>
        <v/>
      </c>
      <c r="R46" s="361" t="str">
        <f>IF(Bridging!$T$16="A","/","")</f>
        <v/>
      </c>
      <c r="S46" s="370" t="str">
        <f>IF(Summary!$AH$130="E","E","")</f>
        <v/>
      </c>
      <c r="T46" s="370" t="str">
        <f>IF(Summary!$AI$130="Y","R","")</f>
        <v/>
      </c>
      <c r="U46" s="716"/>
      <c r="W46" s="573" t="str">
        <f>'Fun Patches'!C47</f>
        <v>&lt;LIST PATCH HERE&gt;</v>
      </c>
      <c r="X46" s="365" t="str">
        <f>IF(Summary!$AH$174="E","E","")</f>
        <v/>
      </c>
      <c r="Y46" s="365" t="str">
        <f>IF(Summary!$AI$174="Y","R","")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IF(Summary!$AH$175="E","E","")</f>
        <v/>
      </c>
      <c r="Y47" s="365" t="str">
        <f>IF(Summary!$AI$175="Y","R","")</f>
        <v/>
      </c>
      <c r="AA47" s="336"/>
      <c r="AB47" s="337"/>
      <c r="AC47" s="338"/>
    </row>
    <row r="48" spans="2:29" ht="12.95" customHeight="1" thickBot="1">
      <c r="B48" s="404"/>
      <c r="C48" s="428" t="s">
        <v>1172</v>
      </c>
      <c r="D48" s="361" t="str">
        <f>IF('Age-Level'!$T6="C","/","")</f>
        <v/>
      </c>
      <c r="E48" s="361" t="str">
        <f>IF('Age-Level'!$T6="C","/","")</f>
        <v/>
      </c>
      <c r="F48" s="361" t="str">
        <f>IF('Age-Level'!$T6="C","/","")</f>
        <v/>
      </c>
      <c r="G48" s="361" t="str">
        <f>IF('Age-Level'!$T6="C","/","")</f>
        <v/>
      </c>
      <c r="H48" s="361" t="str">
        <f>IF('Age-Level'!$T6="C","/","")</f>
        <v/>
      </c>
      <c r="I48" s="370" t="str">
        <f>IF(Summary!$AH$101="E","E","")</f>
        <v/>
      </c>
      <c r="J48" s="370" t="str">
        <f>IF(Summary!$AI$101="Y","R","")</f>
        <v/>
      </c>
      <c r="L48" s="712"/>
      <c r="M48" s="712"/>
      <c r="N48" s="712"/>
      <c r="O48" s="712"/>
      <c r="P48" s="712"/>
      <c r="Q48" s="712"/>
      <c r="R48" s="712"/>
      <c r="S48" s="437"/>
      <c r="T48" s="437"/>
      <c r="U48" s="716"/>
      <c r="W48" s="573" t="str">
        <f>'Fun Patches'!C49</f>
        <v>&lt;LIST PATCH HERE&gt;</v>
      </c>
      <c r="X48" s="365" t="str">
        <f>IF(Summary!$AH$176="E","E","")</f>
        <v/>
      </c>
      <c r="Y48" s="365" t="str">
        <f>IF(Summary!$AI$176="Y","R","")</f>
        <v/>
      </c>
      <c r="AA48" s="336"/>
      <c r="AB48" s="337"/>
      <c r="AC48" s="338"/>
    </row>
    <row r="49" spans="2:29" ht="12.95" customHeight="1">
      <c r="B49" s="404"/>
      <c r="C49" s="411" t="s">
        <v>1173</v>
      </c>
      <c r="D49" s="361" t="str">
        <f>IF('Age-Level'!$T13="C","/","")</f>
        <v/>
      </c>
      <c r="E49" s="361" t="str">
        <f>IF('Age-Level'!$T13="C","/","")</f>
        <v/>
      </c>
      <c r="F49" s="361" t="str">
        <f>IF('Age-Level'!$T13="C","/","")</f>
        <v/>
      </c>
      <c r="G49" s="361" t="str">
        <f>IF('Age-Level'!$T13="C","/","")</f>
        <v/>
      </c>
      <c r="H49" s="361" t="str">
        <f>IF('Age-Level'!$T13="C","/","")</f>
        <v/>
      </c>
      <c r="I49" s="370" t="str">
        <f>IF(Summary!$AH$102="E","E","")</f>
        <v/>
      </c>
      <c r="J49" s="370" t="str">
        <f>IF(Summary!$AI$102="Y","R","")</f>
        <v/>
      </c>
      <c r="L49" s="705" t="str">
        <f>'Council Own'!B6</f>
        <v>&lt;&lt;List Badge 1 Here&gt;&gt;</v>
      </c>
      <c r="M49" s="705"/>
      <c r="N49" s="705"/>
      <c r="O49" s="705"/>
      <c r="P49" s="705"/>
      <c r="Q49" s="705"/>
      <c r="R49" s="710"/>
      <c r="S49" s="363" t="str">
        <f>IF(Summary!$AH$85="E","E","")</f>
        <v/>
      </c>
      <c r="T49" s="363" t="str">
        <f>IF(Summary!$AI$85="Y","R","")</f>
        <v/>
      </c>
      <c r="U49" s="716"/>
      <c r="W49" s="573" t="str">
        <f>'Fun Patches'!C50</f>
        <v>&lt;LIST PATCH HERE&gt;</v>
      </c>
      <c r="X49" s="365" t="str">
        <f>IF(Summary!$AH$177="E","E","")</f>
        <v/>
      </c>
      <c r="Y49" s="365" t="str">
        <f>IF(Summary!$AI$177="Y","R","")</f>
        <v/>
      </c>
      <c r="AA49" s="336"/>
      <c r="AB49" s="337"/>
      <c r="AC49" s="338"/>
    </row>
    <row r="50" spans="2:29" ht="12.95" customHeight="1" thickBot="1">
      <c r="B50" s="404"/>
      <c r="C50" s="424" t="s">
        <v>1174</v>
      </c>
      <c r="D50" s="359" t="str">
        <f>IF('Age-Level'!$T20="C","/","")</f>
        <v/>
      </c>
      <c r="E50" s="359" t="str">
        <f>IF('Age-Level'!$T20="C","/","")</f>
        <v/>
      </c>
      <c r="F50" s="359" t="str">
        <f>IF('Age-Level'!$T20="C","/","")</f>
        <v/>
      </c>
      <c r="G50" s="359" t="str">
        <f>IF('Age-Level'!$T20="C","/","")</f>
        <v/>
      </c>
      <c r="H50" s="359" t="str">
        <f>IF('Age-Level'!$T20="C","/","")</f>
        <v/>
      </c>
      <c r="I50" s="367" t="str">
        <f>IF(Summary!$AH$103="E","E","")</f>
        <v/>
      </c>
      <c r="J50" s="367" t="str">
        <f>IF(Summary!$AI$103="Y","R","")</f>
        <v/>
      </c>
      <c r="L50" s="705" t="str">
        <f>'Council Own'!B30</f>
        <v>&lt;&lt;List Badge 2 Here&gt;&gt;</v>
      </c>
      <c r="M50" s="705"/>
      <c r="N50" s="705"/>
      <c r="O50" s="705"/>
      <c r="P50" s="705"/>
      <c r="Q50" s="705"/>
      <c r="R50" s="710"/>
      <c r="S50" s="365" t="str">
        <f>IF(Summary!$AH$86="E","E","")</f>
        <v/>
      </c>
      <c r="T50" s="365" t="str">
        <f>IF(Summary!$AI$86="Y","R","")</f>
        <v/>
      </c>
      <c r="U50" s="716"/>
      <c r="W50" s="573" t="str">
        <f>'Fun Patches'!C51</f>
        <v>&lt;LIST PATCH HERE&gt;</v>
      </c>
      <c r="X50" s="365" t="str">
        <f>IF(Summary!$AH$178="E","E","")</f>
        <v/>
      </c>
      <c r="Y50" s="365" t="str">
        <f>IF(Summary!$AI$178="Y","R","")</f>
        <v/>
      </c>
      <c r="AA50" s="336"/>
      <c r="AB50" s="337"/>
      <c r="AC50" s="338"/>
    </row>
    <row r="51" spans="2:29" ht="12.95" customHeight="1">
      <c r="B51" s="404"/>
      <c r="C51" s="429" t="s">
        <v>1175</v>
      </c>
      <c r="D51" s="361" t="str">
        <f>IF('Age-Level'!$T27="C","/","")</f>
        <v/>
      </c>
      <c r="E51" s="361" t="str">
        <f>IF('Age-Level'!$T27="C","/","")</f>
        <v/>
      </c>
      <c r="F51" s="361" t="str">
        <f>IF('Age-Level'!$T27="C","/","")</f>
        <v/>
      </c>
      <c r="G51" s="361" t="str">
        <f>IF('Age-Level'!$T27="C","/","")</f>
        <v/>
      </c>
      <c r="H51" s="361" t="str">
        <f>IF('Age-Level'!$T27="C","/","")</f>
        <v/>
      </c>
      <c r="I51" s="370" t="str">
        <f>IF(Summary!$AH$104="E","E","")</f>
        <v/>
      </c>
      <c r="J51" s="370" t="str">
        <f>IF(Summary!$AI$104="Y","R","")</f>
        <v/>
      </c>
      <c r="L51" s="705" t="str">
        <f>'Council Own'!B54</f>
        <v>&lt;&lt;List Badge 3 Here&gt;&gt;</v>
      </c>
      <c r="M51" s="705"/>
      <c r="N51" s="705"/>
      <c r="O51" s="705"/>
      <c r="P51" s="705"/>
      <c r="Q51" s="705"/>
      <c r="R51" s="710"/>
      <c r="S51" s="365" t="str">
        <f>IF(Summary!$AH$87="E","E","")</f>
        <v/>
      </c>
      <c r="T51" s="365" t="str">
        <f>IF(Summary!$AI$87="Y","R","")</f>
        <v/>
      </c>
      <c r="U51" s="716"/>
      <c r="W51" s="573" t="str">
        <f>'Fun Patches'!C52</f>
        <v>&lt;LIST PATCH HERE&gt;</v>
      </c>
      <c r="X51" s="365" t="str">
        <f>IF(Summary!$AH$179="E","E","")</f>
        <v/>
      </c>
      <c r="Y51" s="365" t="str">
        <f>IF(Summary!$AI$179="Y","R","")</f>
        <v/>
      </c>
      <c r="AA51" s="336"/>
      <c r="AB51" s="337"/>
      <c r="AC51" s="338"/>
    </row>
    <row r="52" spans="2:29" ht="12.95" customHeight="1">
      <c r="B52" s="404"/>
      <c r="C52" s="411" t="s">
        <v>1176</v>
      </c>
      <c r="D52" s="361" t="str">
        <f>IF('Age-Level'!$T34="C","/","")</f>
        <v/>
      </c>
      <c r="E52" s="361" t="str">
        <f>IF('Age-Level'!$T34="C","/","")</f>
        <v/>
      </c>
      <c r="F52" s="361" t="str">
        <f>IF('Age-Level'!$T34="C","/","")</f>
        <v/>
      </c>
      <c r="G52" s="361" t="str">
        <f>IF('Age-Level'!$T34="C","/","")</f>
        <v/>
      </c>
      <c r="H52" s="361" t="str">
        <f>IF('Age-Level'!$T34="C","/","")</f>
        <v/>
      </c>
      <c r="I52" s="370" t="str">
        <f>IF(Summary!$AH$105="E","E","")</f>
        <v/>
      </c>
      <c r="J52" s="370" t="str">
        <f>IF(Summary!$AI$105="Y","R","")</f>
        <v/>
      </c>
      <c r="L52" s="705" t="str">
        <f>'Council Own'!B78</f>
        <v>&lt;&lt;List Badge 4 Here&gt;&gt;</v>
      </c>
      <c r="M52" s="705"/>
      <c r="N52" s="705"/>
      <c r="O52" s="705"/>
      <c r="P52" s="705"/>
      <c r="Q52" s="705"/>
      <c r="R52" s="710"/>
      <c r="S52" s="365" t="str">
        <f>IF(Summary!$AH$88="E","E","")</f>
        <v/>
      </c>
      <c r="T52" s="365" t="str">
        <f>IF(Summary!$AI$88="Y","R","")</f>
        <v/>
      </c>
      <c r="U52" s="716"/>
      <c r="W52" s="573" t="str">
        <f>'Fun Patches'!C53</f>
        <v>&lt;LIST PATCH HERE&gt;</v>
      </c>
      <c r="X52" s="365" t="str">
        <f>IF(Summary!$AH$180="E","E","")</f>
        <v/>
      </c>
      <c r="Y52" s="365" t="str">
        <f>IF(Summary!$AI$180="Y","R","")</f>
        <v/>
      </c>
      <c r="AA52" s="336"/>
      <c r="AB52" s="337"/>
      <c r="AC52" s="338"/>
    </row>
    <row r="53" spans="2:29" ht="12.95" customHeight="1" thickBot="1">
      <c r="B53" s="404"/>
      <c r="C53" s="416" t="s">
        <v>1177</v>
      </c>
      <c r="D53" s="359" t="str">
        <f>IF('Age-Level'!$T41="C","/","")</f>
        <v/>
      </c>
      <c r="E53" s="359" t="str">
        <f>IF('Age-Level'!$T41="C","/","")</f>
        <v/>
      </c>
      <c r="F53" s="359" t="str">
        <f>IF('Age-Level'!$T41="C","/","")</f>
        <v/>
      </c>
      <c r="G53" s="359" t="str">
        <f>IF('Age-Level'!$T41="C","/","")</f>
        <v/>
      </c>
      <c r="H53" s="359" t="str">
        <f>IF('Age-Level'!$T41="C","/","")</f>
        <v/>
      </c>
      <c r="I53" s="367" t="str">
        <f>IF(Summary!$AH$106="E","E","")</f>
        <v/>
      </c>
      <c r="J53" s="367" t="str">
        <f>IF(Summary!$AI$106="Y","R","")</f>
        <v/>
      </c>
      <c r="L53" s="707" t="str">
        <f>'Council Own'!B102</f>
        <v>&lt;&lt;List Badge 5 Here&gt;&gt;</v>
      </c>
      <c r="M53" s="707"/>
      <c r="N53" s="707"/>
      <c r="O53" s="707"/>
      <c r="P53" s="707"/>
      <c r="Q53" s="707"/>
      <c r="R53" s="713"/>
      <c r="S53" s="372" t="str">
        <f>IF(Summary!$AH$89="E","E","")</f>
        <v/>
      </c>
      <c r="T53" s="372" t="str">
        <f>IF(Summary!$AI$89="Y","R","")</f>
        <v/>
      </c>
      <c r="U53" s="716"/>
      <c r="W53" s="573" t="str">
        <f>'Fun Patches'!C54</f>
        <v>&lt;LIST PATCH HERE&gt;</v>
      </c>
      <c r="X53" s="372" t="str">
        <f>IF(Summary!$AH$181="E","E","")</f>
        <v/>
      </c>
      <c r="Y53" s="372" t="str">
        <f>IF(Summary!$AI$181="Y","R","")</f>
        <v/>
      </c>
      <c r="AA53" s="336"/>
      <c r="AB53" s="337"/>
      <c r="AC53" s="338"/>
    </row>
    <row r="54" spans="2:29" ht="12.95" customHeight="1">
      <c r="B54" s="404"/>
      <c r="C54" s="429" t="s">
        <v>1050</v>
      </c>
      <c r="D54" s="368" t="str">
        <f>IF('Age-Level'!$T48="C","/","")</f>
        <v/>
      </c>
      <c r="E54" s="368" t="str">
        <f>IF('Age-Level'!$T48="C","/","")</f>
        <v/>
      </c>
      <c r="F54" s="368" t="str">
        <f>IF('Age-Level'!$T48="C","/","")</f>
        <v/>
      </c>
      <c r="G54" s="368" t="str">
        <f>IF('Age-Level'!$T48="C","/","")</f>
        <v/>
      </c>
      <c r="H54" s="368" t="str">
        <f>IF('Age-Level'!$T48="C","/","")</f>
        <v/>
      </c>
      <c r="I54" s="370" t="str">
        <f>IF(Summary!$AH$107="E","E","")</f>
        <v/>
      </c>
      <c r="J54" s="370" t="str">
        <f>IF(Summary!$AI$107="Y","R","")</f>
        <v/>
      </c>
      <c r="L54" s="707" t="str">
        <f>'Council Own'!B126</f>
        <v>&lt;&lt;List Badge 6 Here&gt;&gt;</v>
      </c>
      <c r="M54" s="707"/>
      <c r="N54" s="707"/>
      <c r="O54" s="707"/>
      <c r="P54" s="707"/>
      <c r="Q54" s="707"/>
      <c r="R54" s="713"/>
      <c r="S54" s="372" t="str">
        <f>IF(Summary!$AH$90="E","E","")</f>
        <v/>
      </c>
      <c r="T54" s="372" t="str">
        <f>IF(Summary!$AI$90="Y","R","")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IF(Summary!$AH$108="E","E","")</f>
        <v/>
      </c>
      <c r="J55" s="367" t="str">
        <f>IF(Summary!$AI$108="Y","R","")</f>
        <v/>
      </c>
      <c r="L55" s="707" t="str">
        <f>'Council Own'!B150</f>
        <v>&lt;&lt;List Badge 7 Here&gt;&gt;</v>
      </c>
      <c r="M55" s="707"/>
      <c r="N55" s="707"/>
      <c r="O55" s="707"/>
      <c r="P55" s="707"/>
      <c r="Q55" s="707"/>
      <c r="R55" s="713"/>
      <c r="S55" s="372" t="str">
        <f>IF(Summary!$AH$91="E","E","")</f>
        <v/>
      </c>
      <c r="T55" s="372" t="str">
        <f>IF(Summary!$AI$91="Y","R","")</f>
        <v/>
      </c>
      <c r="U55" s="716"/>
      <c r="W55" s="572"/>
      <c r="X55" s="437"/>
      <c r="Y55" s="437"/>
      <c r="AA55" s="336"/>
      <c r="AB55" s="337"/>
      <c r="AC55" s="338"/>
    </row>
    <row r="56" spans="2:29" ht="12.95" customHeight="1">
      <c r="B56" s="404"/>
      <c r="C56" s="428" t="s">
        <v>1179</v>
      </c>
      <c r="D56" s="408"/>
      <c r="E56" s="408"/>
      <c r="F56" s="408"/>
      <c r="G56" s="408"/>
      <c r="H56" s="433"/>
      <c r="I56" s="370" t="str">
        <f>IF(Summary!$AH$109="E","E","")</f>
        <v/>
      </c>
      <c r="J56" s="370" t="str">
        <f>IF(Summary!$AI$109="Y","R","")</f>
        <v/>
      </c>
      <c r="L56" s="707" t="str">
        <f>'Council Own'!B174</f>
        <v>&lt;&lt;List Badge 8 Here&gt;&gt;</v>
      </c>
      <c r="M56" s="707"/>
      <c r="N56" s="707"/>
      <c r="O56" s="707"/>
      <c r="P56" s="707"/>
      <c r="Q56" s="707"/>
      <c r="R56" s="713"/>
      <c r="S56" s="372" t="str">
        <f>IF(Summary!$AH$92="E","E","")</f>
        <v/>
      </c>
      <c r="T56" s="372" t="str">
        <f>IF(Summary!$AI$92="Y","R","")</f>
        <v/>
      </c>
      <c r="U56" s="716"/>
      <c r="W56" s="336"/>
      <c r="X56" s="337"/>
      <c r="Y56" s="338"/>
      <c r="AA56" s="336"/>
      <c r="AB56" s="337"/>
      <c r="AC56" s="338"/>
    </row>
    <row r="57" spans="2:29" ht="12.95" customHeight="1">
      <c r="B57" s="404"/>
      <c r="C57" s="411" t="s">
        <v>1180</v>
      </c>
      <c r="D57" s="412"/>
      <c r="E57" s="412"/>
      <c r="F57" s="412"/>
      <c r="G57" s="412"/>
      <c r="H57" s="413"/>
      <c r="I57" s="370" t="str">
        <f>IF(Summary!$AH$110="E","E","")</f>
        <v/>
      </c>
      <c r="J57" s="370" t="str">
        <f>IF(Summary!$AI$110="Y","R","")</f>
        <v/>
      </c>
      <c r="L57" s="707" t="str">
        <f>'Council Own'!B198</f>
        <v>&lt;&lt;List Badge 9 Here&gt;&gt;</v>
      </c>
      <c r="M57" s="707"/>
      <c r="N57" s="707"/>
      <c r="O57" s="707"/>
      <c r="P57" s="707"/>
      <c r="Q57" s="707"/>
      <c r="R57" s="713"/>
      <c r="S57" s="372" t="str">
        <f>IF(Summary!$AH$93="E","E","")</f>
        <v/>
      </c>
      <c r="T57" s="372" t="str">
        <f>IF(Summary!$AI$93="Y","R","")</f>
        <v/>
      </c>
      <c r="U57" s="716"/>
      <c r="W57" s="336"/>
      <c r="X57" s="337"/>
      <c r="Y57" s="338"/>
      <c r="AA57" s="336"/>
      <c r="AB57" s="337"/>
      <c r="AC57" s="338"/>
    </row>
    <row r="58" spans="2:29" ht="12.95" customHeight="1" thickBot="1">
      <c r="B58" s="404"/>
      <c r="C58" s="434" t="s">
        <v>1062</v>
      </c>
      <c r="D58" s="417"/>
      <c r="E58" s="417"/>
      <c r="F58" s="417"/>
      <c r="G58" s="417"/>
      <c r="H58" s="418"/>
      <c r="I58" s="367" t="str">
        <f>IF(Summary!$AH$111="E","E","")</f>
        <v/>
      </c>
      <c r="J58" s="367" t="str">
        <f>IF(Summary!$AI$111="Y","R","")</f>
        <v/>
      </c>
      <c r="L58" s="707" t="str">
        <f>'Council Own'!B222</f>
        <v>&lt;&lt;List Badge 10 Here&gt;&gt;</v>
      </c>
      <c r="M58" s="707"/>
      <c r="N58" s="707"/>
      <c r="O58" s="707"/>
      <c r="P58" s="707"/>
      <c r="Q58" s="707"/>
      <c r="R58" s="713"/>
      <c r="S58" s="372" t="str">
        <f>IF(Summary!$AH$94="E","E","")</f>
        <v/>
      </c>
      <c r="T58" s="372" t="str">
        <f>IF(Summary!$AI$94="Y","R","")</f>
        <v/>
      </c>
      <c r="U58" s="716"/>
      <c r="W58" s="336"/>
      <c r="X58" s="337"/>
      <c r="Y58" s="338"/>
      <c r="AA58" s="336"/>
      <c r="AB58" s="337"/>
      <c r="AC58" s="338"/>
    </row>
    <row r="59" spans="2:29" ht="12.95" customHeight="1">
      <c r="B59" s="404"/>
      <c r="C59" s="428" t="s">
        <v>1181</v>
      </c>
      <c r="D59" s="408"/>
      <c r="E59" s="408"/>
      <c r="F59" s="408"/>
      <c r="G59" s="408"/>
      <c r="H59" s="433"/>
      <c r="I59" s="370" t="str">
        <f>IF(Summary!$AH$112="E","E","")</f>
        <v/>
      </c>
      <c r="J59" s="370" t="str">
        <f>IF(Summary!$AI$112="Y","R","")</f>
        <v/>
      </c>
      <c r="L59" s="709" t="str">
        <f>'Council Own'!B246</f>
        <v>&lt;&lt;List Badge 11 Here&gt;&gt;</v>
      </c>
      <c r="M59" s="709"/>
      <c r="N59" s="709"/>
      <c r="O59" s="709"/>
      <c r="P59" s="709"/>
      <c r="Q59" s="709"/>
      <c r="R59" s="714"/>
      <c r="S59" s="372" t="str">
        <f>IF(Summary!$AH$95="E","E","")</f>
        <v/>
      </c>
      <c r="T59" s="372" t="str">
        <f>IF(Summary!$AI$95="Y","R","")</f>
        <v/>
      </c>
      <c r="U59" s="716"/>
      <c r="W59" s="336"/>
      <c r="X59" s="337"/>
      <c r="Y59" s="338"/>
      <c r="AA59" s="336"/>
      <c r="AB59" s="337"/>
      <c r="AC59" s="338"/>
    </row>
    <row r="60" spans="2:29" ht="12.95" customHeight="1">
      <c r="B60" s="404"/>
      <c r="C60" s="424" t="s">
        <v>1147</v>
      </c>
      <c r="D60" s="425"/>
      <c r="E60" s="425"/>
      <c r="F60" s="425"/>
      <c r="G60" s="425"/>
      <c r="H60" s="426"/>
      <c r="I60" s="370" t="str">
        <f>IF(Summary!$AH$129="E","E","")</f>
        <v/>
      </c>
      <c r="J60" s="370" t="str">
        <f>IF(Summary!$AI$129="Y","R","")</f>
        <v/>
      </c>
      <c r="L60" s="707" t="str">
        <f>'Council Own'!B270</f>
        <v>&lt;&lt;List Badge 12 Here&gt;&gt;</v>
      </c>
      <c r="M60" s="707"/>
      <c r="N60" s="707"/>
      <c r="O60" s="707"/>
      <c r="P60" s="707"/>
      <c r="Q60" s="707"/>
      <c r="R60" s="713"/>
      <c r="S60" s="372" t="str">
        <f>IF(Summary!$AH$96="E","E","")</f>
        <v/>
      </c>
      <c r="T60" s="372" t="str">
        <f>IF(Summary!$AI$96="Y","R","")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IF(Summary!$AH$97="E","E","")</f>
        <v/>
      </c>
      <c r="T61" s="372" t="str">
        <f>IF(Summary!$AI$97="Y","R","")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IF(Summary!$AH$98="E","E","")</f>
        <v/>
      </c>
      <c r="T62" s="372" t="str">
        <f>IF(Summary!$AI$98="Y","R","")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IF(Summary!$AH$119="E","E","")</f>
        <v/>
      </c>
      <c r="J63" s="363" t="str">
        <f>IF(Summary!$AI$119="Y","R","")</f>
        <v/>
      </c>
      <c r="L63" s="707" t="str">
        <f>'Council Own'!B342</f>
        <v>&lt;&lt;List Badge 15 Here&gt;&gt;</v>
      </c>
      <c r="M63" s="707"/>
      <c r="N63" s="707"/>
      <c r="O63" s="707"/>
      <c r="P63" s="707"/>
      <c r="Q63" s="707"/>
      <c r="R63" s="713"/>
      <c r="S63" s="372" t="str">
        <f>IF(Summary!$AH$99="E","E","")</f>
        <v/>
      </c>
      <c r="T63" s="372" t="str">
        <f>IF(Summary!$AI$99="Y","R","")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IF(Summary!$AH$122="E","E","")</f>
        <v/>
      </c>
      <c r="J64" s="365" t="str">
        <f>IF(Summary!$AI$122="Y","R","")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IF(Summary!$AH$123="E","E","")</f>
        <v/>
      </c>
      <c r="J65" s="365" t="str">
        <f>IF(Summary!$AI$123="Y","R","")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IF(Summary!$AH$124="E","E","")</f>
        <v/>
      </c>
      <c r="J66" s="365" t="str">
        <f>IF(Summary!$AI$124="Y","R","")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IF(Summary!$AH$125="E","E","")</f>
        <v/>
      </c>
      <c r="J67" s="365" t="str">
        <f>IF(Summary!$AI$125="Y","R","")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IF(Summary!$AH$126="E","E","")</f>
        <v/>
      </c>
      <c r="J68" s="365" t="str">
        <f>IF(Summary!$AI$126="Y","R","")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IF(Summary!$AH$127="E","E","")</f>
        <v/>
      </c>
      <c r="J69" s="365" t="str">
        <f>IF(Summary!$AI$127="Y","R","")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IF(Summary!$AH$128="E","E","")</f>
        <v/>
      </c>
      <c r="J70" s="365" t="str">
        <f>IF(Summary!$AI$128="Y","R","")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IF(Summary!$AH$104="E","E","")</f>
        <v/>
      </c>
      <c r="J71" s="365" t="str">
        <f>IF(Summary!$AI$104="Y","R","")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IF(Summary!$AH$105="E","E","")</f>
        <v/>
      </c>
      <c r="J72" s="365" t="str">
        <f>IF(Summary!$AI$105="Y","R","")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uKOVACc1SLKe9yhENYosqPu7snuq9ZpuKWDXKIsXHwPhfyNW+O4kN4jS0/vTyxe/sJ8CXaS06cgoPC+g0Gf+sQ==" saltValue="8H++KNjs3gvsdijNSqF7Dw=="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167" priority="13">
      <formula>LEFT($U$1,8)&lt;&gt;"Cadette_"</formula>
    </cfRule>
  </conditionalFormatting>
  <conditionalFormatting sqref="C1">
    <cfRule type="expression" dxfId="166" priority="11">
      <formula>LEFT($U$1,8)&lt;&gt;"Cadette_"</formula>
    </cfRule>
  </conditionalFormatting>
  <conditionalFormatting sqref="L47:L48 W54:W75 AA4:AA75">
    <cfRule type="duplicateValues" dxfId="165" priority="14"/>
  </conditionalFormatting>
  <conditionalFormatting sqref="B64:B72">
    <cfRule type="duplicateValues" dxfId="164" priority="10"/>
  </conditionalFormatting>
  <conditionalFormatting sqref="L49">
    <cfRule type="duplicateValues" dxfId="163" priority="9"/>
  </conditionalFormatting>
  <conditionalFormatting sqref="L50">
    <cfRule type="duplicateValues" dxfId="162" priority="8"/>
  </conditionalFormatting>
  <conditionalFormatting sqref="L51">
    <cfRule type="duplicateValues" dxfId="161" priority="7"/>
  </conditionalFormatting>
  <conditionalFormatting sqref="L52">
    <cfRule type="duplicateValues" dxfId="160" priority="6"/>
  </conditionalFormatting>
  <conditionalFormatting sqref="L65">
    <cfRule type="duplicateValues" dxfId="159" priority="5"/>
  </conditionalFormatting>
  <conditionalFormatting sqref="L66:L75">
    <cfRule type="duplicateValues" dxfId="158" priority="4"/>
  </conditionalFormatting>
  <conditionalFormatting sqref="M1:T1">
    <cfRule type="expression" dxfId="157" priority="2">
      <formula>LEFT($U$1,8)&lt;&gt;"Cadette_"</formula>
    </cfRule>
  </conditionalFormatting>
  <conditionalFormatting sqref="T1:W1">
    <cfRule type="expression" dxfId="156"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D62D-BA82-4E65-9FF1-3B1B0F99E88E}">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Cadette_18</v>
      </c>
      <c r="U1" s="579" t="str">
        <f ca="1">MID(CELL("filename",A1),FIND(IF(ISERROR(FIND("]",CELL("filename",A1))),"$","]"),CELL("filename",A1))+1,256)</f>
        <v>Cadette_18</v>
      </c>
      <c r="V1" s="580"/>
      <c r="W1" s="581" t="str">
        <f ca="1">IF(T1&lt;&gt;"",T1,"")</f>
        <v>Cadette_18</v>
      </c>
    </row>
    <row r="2" spans="2:29" ht="12.95" customHeight="1">
      <c r="T2" s="403"/>
    </row>
    <row r="3" spans="2:29" ht="12.95" customHeight="1" thickBot="1"/>
    <row r="4" spans="2:29" ht="12.95" customHeight="1">
      <c r="B4" s="404"/>
      <c r="C4" s="405" t="s">
        <v>132</v>
      </c>
      <c r="D4" s="361" t="str">
        <f>IF(Badges!$U$10="A","/","")</f>
        <v/>
      </c>
      <c r="E4" s="361" t="str">
        <f>IF(Badges!$U$14="A","/","")</f>
        <v/>
      </c>
      <c r="F4" s="361" t="str">
        <f>IF(Badges!$U$18="A","/","")</f>
        <v/>
      </c>
      <c r="G4" s="361" t="str">
        <f>IF(Badges!$U$22="A","/","")</f>
        <v/>
      </c>
      <c r="H4" s="361" t="str">
        <f>IF(Badges!$U$26="A","/","")</f>
        <v/>
      </c>
      <c r="I4" s="362" t="str">
        <f>IF(Summary!$AJ$3="E","E","")</f>
        <v/>
      </c>
      <c r="J4" s="362" t="str">
        <f>IF(Summary!$AK$3="Y","R","")</f>
        <v/>
      </c>
      <c r="K4" s="392" t="str">
        <f>IF(COUNT(S5:S7)=3,MAX(S5:S7),"")</f>
        <v/>
      </c>
      <c r="L4" s="406"/>
      <c r="M4" s="407" t="s">
        <v>1151</v>
      </c>
      <c r="N4" s="408"/>
      <c r="O4" s="408"/>
      <c r="P4" s="408"/>
      <c r="Q4" s="408"/>
      <c r="R4" s="409" t="s">
        <v>1189</v>
      </c>
      <c r="S4" s="363" t="str">
        <f>IF(Summary!$AJ$60="E","E","")</f>
        <v/>
      </c>
      <c r="T4" s="363" t="str">
        <f>IF(Summary!$AK$60="Y","R","")</f>
        <v/>
      </c>
      <c r="U4" s="360"/>
      <c r="W4" s="573" t="str">
        <f>'Fun Patches'!C5</f>
        <v>&lt;LIST PATCH HERE&gt;</v>
      </c>
      <c r="X4" s="362" t="str">
        <f>IF(Summary!$AJ$132="E","E","")</f>
        <v/>
      </c>
      <c r="Y4" s="362" t="str">
        <f>IF(Summary!$AK$132="Y","R","")</f>
        <v/>
      </c>
      <c r="AA4" s="336"/>
      <c r="AB4" s="337"/>
      <c r="AC4" s="338"/>
    </row>
    <row r="5" spans="2:29" ht="12.95" customHeight="1">
      <c r="B5" s="404"/>
      <c r="C5" s="410" t="s">
        <v>154</v>
      </c>
      <c r="D5" s="364" t="str">
        <f>IF(Badges!$U$33="A","/","")</f>
        <v/>
      </c>
      <c r="E5" s="364" t="str">
        <f>IF(Badges!$U$37="A","/","")</f>
        <v/>
      </c>
      <c r="F5" s="364" t="str">
        <f>IF(Badges!$U$41="A","/","")</f>
        <v/>
      </c>
      <c r="G5" s="364" t="str">
        <f>IF(Badges!$U$45="A","/","")</f>
        <v/>
      </c>
      <c r="H5" s="364" t="str">
        <f>IF(Badges!$U$49="A","/","")</f>
        <v/>
      </c>
      <c r="I5" s="365" t="str">
        <f>IF(Summary!$AJ$4="E","E","")</f>
        <v/>
      </c>
      <c r="J5" s="365" t="str">
        <f>IF(Summary!$AK$4="Y","R","")</f>
        <v/>
      </c>
      <c r="L5" s="404"/>
      <c r="M5" s="411" t="s">
        <v>1190</v>
      </c>
      <c r="N5" s="412"/>
      <c r="O5" s="412"/>
      <c r="P5" s="412"/>
      <c r="Q5" s="412"/>
      <c r="R5" s="413"/>
      <c r="S5" s="365" t="str">
        <f>IF(Summary!$AJ$57="E","E","")</f>
        <v/>
      </c>
      <c r="T5" s="365" t="str">
        <f>IF(Summary!$AK$57="Y","R","")</f>
        <v/>
      </c>
      <c r="U5" s="360"/>
      <c r="W5" s="573" t="str">
        <f>'Fun Patches'!C6</f>
        <v>&lt;LIST PATCH HERE&gt;</v>
      </c>
      <c r="X5" s="365" t="str">
        <f>IF(Summary!$AJ$133="E","E","")</f>
        <v/>
      </c>
      <c r="Y5" s="365" t="str">
        <f>IF(Summary!$AK$133="Y","R","")</f>
        <v/>
      </c>
      <c r="AA5" s="336"/>
      <c r="AB5" s="337"/>
      <c r="AC5" s="338"/>
    </row>
    <row r="6" spans="2:29" ht="12.95" customHeight="1" thickBot="1">
      <c r="B6" s="404"/>
      <c r="C6" s="414" t="s">
        <v>174</v>
      </c>
      <c r="D6" s="366" t="str">
        <f>IF(Badges!$U$56="A","/","")</f>
        <v/>
      </c>
      <c r="E6" s="366" t="str">
        <f>IF(Badges!$U$60="A","/","")</f>
        <v/>
      </c>
      <c r="F6" s="366" t="str">
        <f>IF(Badges!$U$64="A","/","")</f>
        <v/>
      </c>
      <c r="G6" s="366" t="str">
        <f>IF(Badges!$U$68="A","/","")</f>
        <v/>
      </c>
      <c r="H6" s="366" t="str">
        <f>IF(Badges!$U$72="A","/","")</f>
        <v/>
      </c>
      <c r="I6" s="372" t="str">
        <f>IF(Summary!$AJ$5="E","E","")</f>
        <v/>
      </c>
      <c r="J6" s="372" t="str">
        <f>IF(Summary!$AK$5="Y","R","")</f>
        <v/>
      </c>
      <c r="L6" s="404"/>
      <c r="M6" s="411" t="s">
        <v>1191</v>
      </c>
      <c r="N6" s="412"/>
      <c r="O6" s="412"/>
      <c r="P6" s="412"/>
      <c r="Q6" s="412"/>
      <c r="R6" s="413"/>
      <c r="S6" s="365" t="str">
        <f>IF(Summary!$AJ$58="E","E","")</f>
        <v/>
      </c>
      <c r="T6" s="365" t="str">
        <f>IF(Summary!$AK$58="Y","R","")</f>
        <v/>
      </c>
      <c r="U6" s="360"/>
      <c r="W6" s="573" t="str">
        <f>'Fun Patches'!C7</f>
        <v>&lt;LIST PATCH HERE&gt;</v>
      </c>
      <c r="X6" s="365" t="str">
        <f>IF(Summary!$AJ$134="E","E","")</f>
        <v/>
      </c>
      <c r="Y6" s="365" t="str">
        <f>IF(Summary!$AK$134="Y","R","")</f>
        <v/>
      </c>
      <c r="AA6" s="336"/>
      <c r="AB6" s="337"/>
      <c r="AC6" s="338"/>
    </row>
    <row r="7" spans="2:29" ht="12.95" customHeight="1" thickBot="1">
      <c r="B7" s="404"/>
      <c r="C7" s="415" t="s">
        <v>195</v>
      </c>
      <c r="D7" s="368" t="str">
        <f>IF(Badges!$U$79="A","/","")</f>
        <v/>
      </c>
      <c r="E7" s="368" t="str">
        <f>IF(Badges!$U$83="A","/","")</f>
        <v/>
      </c>
      <c r="F7" s="368" t="str">
        <f>IF(Badges!$U$87="A","/","")</f>
        <v/>
      </c>
      <c r="G7" s="368" t="str">
        <f>IF(Badges!$U$91="A","/","")</f>
        <v/>
      </c>
      <c r="H7" s="368" t="str">
        <f>IF(Badges!$U$95="A","/","")</f>
        <v/>
      </c>
      <c r="I7" s="362" t="str">
        <f>IF(Summary!$AJ$6="E","E","")</f>
        <v/>
      </c>
      <c r="J7" s="362" t="str">
        <f>IF(Summary!$AK$6="Y","R","")</f>
        <v/>
      </c>
      <c r="L7" s="404"/>
      <c r="M7" s="416" t="s">
        <v>1192</v>
      </c>
      <c r="N7" s="417"/>
      <c r="O7" s="417"/>
      <c r="P7" s="417"/>
      <c r="Q7" s="417"/>
      <c r="R7" s="418"/>
      <c r="S7" s="367" t="str">
        <f>IF(Summary!$AJ$59="E","E","")</f>
        <v/>
      </c>
      <c r="T7" s="367" t="str">
        <f>IF(Summary!$AK$59="Y","R","")</f>
        <v/>
      </c>
      <c r="U7" s="360" t="str">
        <f>IF(COUNTIF(S5:S7,"E")=3,"C"," ")</f>
        <v xml:space="preserve"> </v>
      </c>
      <c r="W7" s="573" t="str">
        <f>'Fun Patches'!C8</f>
        <v>&lt;LIST PATCH HERE&gt;</v>
      </c>
      <c r="X7" s="365" t="str">
        <f>IF(Summary!$AJ$135="E","E","")</f>
        <v/>
      </c>
      <c r="Y7" s="365" t="str">
        <f>IF(Summary!$AK$135="Y","R","")</f>
        <v/>
      </c>
      <c r="AA7" s="336"/>
      <c r="AB7" s="337"/>
      <c r="AC7" s="338"/>
    </row>
    <row r="8" spans="2:29" ht="12.95" customHeight="1" thickBot="1">
      <c r="B8" s="404"/>
      <c r="C8" s="419" t="s">
        <v>237</v>
      </c>
      <c r="D8" s="366" t="str">
        <f>IF(Badges!$U$125="A","/","")</f>
        <v/>
      </c>
      <c r="E8" s="366" t="str">
        <f>IF(Badges!$U$129="A","/","")</f>
        <v/>
      </c>
      <c r="F8" s="366" t="str">
        <f>IF(Badges!$U$133="A","/","")</f>
        <v/>
      </c>
      <c r="G8" s="366" t="str">
        <f>IF(Badges!$U$137="A","/","")</f>
        <v/>
      </c>
      <c r="H8" s="366" t="str">
        <f>IF(Badges!$U$141="A","/","")</f>
        <v/>
      </c>
      <c r="I8" s="507" t="str">
        <f>IF(Summary!$AJ$8="E","E","")</f>
        <v/>
      </c>
      <c r="J8" s="508" t="str">
        <f>IF(Summary!$AK$8="Y","R","")</f>
        <v/>
      </c>
      <c r="K8" s="392" t="str">
        <f>IF(COUNT(S9:S11)=3,MAX(S9:S11),"")</f>
        <v/>
      </c>
      <c r="L8" s="406"/>
      <c r="M8" s="420" t="s">
        <v>1153</v>
      </c>
      <c r="N8" s="421"/>
      <c r="O8" s="421"/>
      <c r="P8" s="421"/>
      <c r="Q8" s="421"/>
      <c r="R8" s="422" t="s">
        <v>1189</v>
      </c>
      <c r="S8" s="363" t="str">
        <f>IF(Summary!$AJ$65="E","E","")</f>
        <v/>
      </c>
      <c r="T8" s="363" t="str">
        <f>IF(Summary!$AK$65="Y","R","")</f>
        <v/>
      </c>
      <c r="U8" s="360"/>
      <c r="W8" s="573" t="str">
        <f>'Fun Patches'!C9</f>
        <v>&lt;LIST PATCH HERE&gt;</v>
      </c>
      <c r="X8" s="365" t="str">
        <f>IF(Summary!$AJ$136="E","E","")</f>
        <v/>
      </c>
      <c r="Y8" s="365" t="str">
        <f>IF(Summary!$AK$136="Y","R","")</f>
        <v/>
      </c>
      <c r="AA8" s="336"/>
      <c r="AB8" s="337"/>
      <c r="AC8" s="338"/>
    </row>
    <row r="9" spans="2:29" ht="12.95" customHeight="1">
      <c r="B9" s="404"/>
      <c r="C9" s="405" t="s">
        <v>281</v>
      </c>
      <c r="D9" s="368" t="str">
        <f>IF(Badges!$U$184="A","/","")</f>
        <v/>
      </c>
      <c r="E9" s="368" t="str">
        <f>IF(Badges!$U$188="A","/","")</f>
        <v/>
      </c>
      <c r="F9" s="368" t="str">
        <f>IF(Badges!$U$192="A","/","")</f>
        <v/>
      </c>
      <c r="G9" s="368" t="str">
        <f>IF(Badges!$U$196="A","/","")</f>
        <v/>
      </c>
      <c r="H9" s="368" t="str">
        <f>IF(Badges!$G$200="A","/","")</f>
        <v/>
      </c>
      <c r="I9" s="362" t="str">
        <f>IF(Summary!$AJ$11="E","E","")</f>
        <v/>
      </c>
      <c r="J9" s="362" t="str">
        <f>IF(Summary!$AK$11="Y","R","")</f>
        <v/>
      </c>
      <c r="L9" s="404"/>
      <c r="M9" s="411" t="s">
        <v>959</v>
      </c>
      <c r="N9" s="412"/>
      <c r="O9" s="412"/>
      <c r="P9" s="412"/>
      <c r="Q9" s="412"/>
      <c r="R9" s="413"/>
      <c r="S9" s="365" t="str">
        <f>IF(Summary!$AJ$62="E","E","")</f>
        <v/>
      </c>
      <c r="T9" s="365" t="str">
        <f>IF(Summary!$AK$62="Y","R","")</f>
        <v/>
      </c>
      <c r="U9" s="360"/>
      <c r="W9" s="573" t="str">
        <f>'Fun Patches'!C10</f>
        <v>&lt;LIST PATCH HERE&gt;</v>
      </c>
      <c r="X9" s="365" t="str">
        <f>IF(Summary!$AJ$137="E","E","")</f>
        <v/>
      </c>
      <c r="Y9" s="365" t="str">
        <f>IF(Summary!$AK$137="Y","R","")</f>
        <v/>
      </c>
      <c r="AA9" s="336"/>
      <c r="AB9" s="337"/>
      <c r="AC9" s="338"/>
    </row>
    <row r="10" spans="2:29" ht="12.95" customHeight="1">
      <c r="B10" s="404"/>
      <c r="C10" s="410" t="s">
        <v>323</v>
      </c>
      <c r="D10" s="369" t="str">
        <f>IF(Badges!$U$230="A","/","")</f>
        <v/>
      </c>
      <c r="E10" s="369" t="str">
        <f>IF(Badges!$U$234="A","/","")</f>
        <v/>
      </c>
      <c r="F10" s="369" t="str">
        <f>IF(Badges!$U$238="A","/","")</f>
        <v/>
      </c>
      <c r="G10" s="369" t="str">
        <f>IF(Badges!$U$242="A","/","")</f>
        <v/>
      </c>
      <c r="H10" s="369" t="str">
        <f>IF(Badges!$G$246="A","/","")</f>
        <v/>
      </c>
      <c r="I10" s="365" t="str">
        <f>IF(Summary!$AJ$13="E","E","")</f>
        <v/>
      </c>
      <c r="J10" s="365" t="str">
        <f>IF(Summary!$AK$13="Y","R","")</f>
        <v/>
      </c>
      <c r="L10" s="404"/>
      <c r="M10" s="411" t="s">
        <v>964</v>
      </c>
      <c r="N10" s="412"/>
      <c r="O10" s="412"/>
      <c r="P10" s="412"/>
      <c r="Q10" s="412"/>
      <c r="R10" s="413"/>
      <c r="S10" s="365" t="str">
        <f>IF(Summary!$AJ$63="E","E","")</f>
        <v/>
      </c>
      <c r="T10" s="365" t="str">
        <f>IF(Summary!$AK$63="Y","R","")</f>
        <v/>
      </c>
      <c r="U10" s="360"/>
      <c r="W10" s="573" t="str">
        <f>'Fun Patches'!C11</f>
        <v>&lt;LIST PATCH HERE&gt;</v>
      </c>
      <c r="X10" s="365" t="str">
        <f>IF(Summary!$AJ$138="E","E","")</f>
        <v/>
      </c>
      <c r="Y10" s="365" t="str">
        <f>IF(Summary!$AK$138="Y","R","")</f>
        <v/>
      </c>
      <c r="AA10" s="336"/>
      <c r="AB10" s="337"/>
      <c r="AC10" s="338"/>
    </row>
    <row r="11" spans="2:29" ht="12.95" customHeight="1" thickBot="1">
      <c r="B11" s="404"/>
      <c r="C11" s="410" t="s">
        <v>343</v>
      </c>
      <c r="D11" s="366" t="str">
        <f>IF(Badges!$U$253="A","/","")</f>
        <v/>
      </c>
      <c r="E11" s="366" t="str">
        <f>IF(Badges!$U$257="A","/","")</f>
        <v/>
      </c>
      <c r="F11" s="366" t="str">
        <f>IF(Badges!$U$261="A","/","")</f>
        <v/>
      </c>
      <c r="G11" s="366" t="str">
        <f>IF(Badges!$U$265="A","/","")</f>
        <v/>
      </c>
      <c r="H11" s="366" t="str">
        <f>IF(Badges!$U$269="A","/","")</f>
        <v/>
      </c>
      <c r="I11" s="372" t="str">
        <f>IF(Summary!$AJ$14="E","E","")</f>
        <v/>
      </c>
      <c r="J11" s="372" t="str">
        <f>IF(Summary!$AK$14="Y","R","")</f>
        <v/>
      </c>
      <c r="L11" s="404"/>
      <c r="M11" s="416" t="s">
        <v>970</v>
      </c>
      <c r="N11" s="417"/>
      <c r="O11" s="417"/>
      <c r="P11" s="417"/>
      <c r="Q11" s="417"/>
      <c r="R11" s="418"/>
      <c r="S11" s="367" t="str">
        <f>IF(Summary!$AJ$64="E","E","")</f>
        <v/>
      </c>
      <c r="T11" s="367" t="str">
        <f>IF(Summary!$AK$64="Y","R","")</f>
        <v/>
      </c>
      <c r="U11" s="360" t="str">
        <f>IF(COUNTIF(S9:S11,"E")=3,"C"," ")</f>
        <v xml:space="preserve"> </v>
      </c>
      <c r="W11" s="573" t="str">
        <f>'Fun Patches'!C12</f>
        <v>&lt;LIST PATCH HERE&gt;</v>
      </c>
      <c r="X11" s="365" t="str">
        <f>IF(Summary!$AJ$139="E","E","")</f>
        <v/>
      </c>
      <c r="Y11" s="365" t="str">
        <f>IF(Summary!$AK$139="Y","R","")</f>
        <v/>
      </c>
      <c r="AA11" s="336"/>
      <c r="AB11" s="337"/>
      <c r="AC11" s="338"/>
    </row>
    <row r="12" spans="2:29" ht="12.95" customHeight="1">
      <c r="B12" s="404"/>
      <c r="C12" s="415" t="s">
        <v>364</v>
      </c>
      <c r="D12" s="368" t="str">
        <f>IF(Badges!$U$276="A","/","")</f>
        <v/>
      </c>
      <c r="E12" s="368" t="str">
        <f>IF(Badges!$U$280="A","/","")</f>
        <v/>
      </c>
      <c r="F12" s="368" t="str">
        <f>IF(Badges!$U$284="A","/","")</f>
        <v/>
      </c>
      <c r="G12" s="368" t="str">
        <f>IF(Badges!$U$288="A","/","")</f>
        <v/>
      </c>
      <c r="H12" s="368" t="str">
        <f>IF(Badges!$U$292="A","/","")</f>
        <v/>
      </c>
      <c r="I12" s="362" t="str">
        <f>IF(Summary!$AJ$15="E","E","")</f>
        <v/>
      </c>
      <c r="J12" s="362" t="str">
        <f>IF(Summary!$AK$15="Y","R","")</f>
        <v/>
      </c>
      <c r="K12" s="392" t="str">
        <f>IF(COUNT(S13:S15)=3,MAX(S13:S15),"")</f>
        <v/>
      </c>
      <c r="L12" s="406"/>
      <c r="M12" s="420" t="s">
        <v>1154</v>
      </c>
      <c r="N12" s="421"/>
      <c r="O12" s="421"/>
      <c r="P12" s="421"/>
      <c r="Q12" s="421"/>
      <c r="R12" s="422" t="s">
        <v>1189</v>
      </c>
      <c r="S12" s="363" t="str">
        <f>IF(Summary!$AJ$70="E","E","")</f>
        <v/>
      </c>
      <c r="T12" s="363" t="str">
        <f>IF(Summary!$AK$70="Y","R","")</f>
        <v/>
      </c>
      <c r="U12" s="360"/>
      <c r="W12" s="573" t="str">
        <f>'Fun Patches'!C13</f>
        <v>&lt;LIST PATCH HERE&gt;</v>
      </c>
      <c r="X12" s="365" t="str">
        <f>IF(Summary!$AJ$140="E","E","")</f>
        <v/>
      </c>
      <c r="Y12" s="365" t="str">
        <f>IF(Summary!$AK$140="Y","R","")</f>
        <v/>
      </c>
      <c r="AA12" s="336"/>
      <c r="AB12" s="337"/>
      <c r="AC12" s="338"/>
    </row>
    <row r="13" spans="2:29" ht="12.95" customHeight="1" thickBot="1">
      <c r="B13" s="404"/>
      <c r="C13" s="419" t="s">
        <v>385</v>
      </c>
      <c r="D13" s="366" t="str">
        <f>IF(Badges!$U$299="A","/","")</f>
        <v/>
      </c>
      <c r="E13" s="366" t="str">
        <f>IF(Badges!$U$303="A","/","")</f>
        <v/>
      </c>
      <c r="F13" s="366" t="str">
        <f>IF(Badges!$U$307="A","/","")</f>
        <v/>
      </c>
      <c r="G13" s="366" t="str">
        <f>IF(Badges!$U$311="A","/","")</f>
        <v/>
      </c>
      <c r="H13" s="366" t="str">
        <f>IF(Badges!$U$315="A","/","")</f>
        <v/>
      </c>
      <c r="I13" s="372" t="str">
        <f>IF(Summary!$AJ$16="E","E","")</f>
        <v/>
      </c>
      <c r="J13" s="372" t="str">
        <f>IF(Summary!$AK$16="Y","R","")</f>
        <v/>
      </c>
      <c r="L13" s="404"/>
      <c r="M13" s="411" t="s">
        <v>986</v>
      </c>
      <c r="N13" s="412"/>
      <c r="O13" s="412"/>
      <c r="P13" s="412"/>
      <c r="Q13" s="412"/>
      <c r="R13" s="413"/>
      <c r="S13" s="365" t="str">
        <f>IF(Summary!$AJ$67="E","E","")</f>
        <v/>
      </c>
      <c r="T13" s="365" t="str">
        <f>IF(Summary!$AK$67="Y","R","")</f>
        <v/>
      </c>
      <c r="U13" s="360"/>
      <c r="W13" s="573" t="str">
        <f>'Fun Patches'!C14</f>
        <v>&lt;LIST PATCH HERE&gt;</v>
      </c>
      <c r="X13" s="365" t="str">
        <f>IF(Summary!$AJ$141="E","E","")</f>
        <v/>
      </c>
      <c r="Y13" s="365" t="str">
        <f>IF(Summary!$AK$141="Y","R","")</f>
        <v/>
      </c>
      <c r="AA13" s="336"/>
      <c r="AB13" s="337"/>
      <c r="AC13" s="338"/>
    </row>
    <row r="14" spans="2:29" ht="12.95" customHeight="1">
      <c r="B14" s="404"/>
      <c r="C14" s="410" t="s">
        <v>406</v>
      </c>
      <c r="D14" s="368" t="str">
        <f>IF(Badges!$U$322="A","/","")</f>
        <v/>
      </c>
      <c r="E14" s="368" t="str">
        <f>IF(Badges!$U$326="A","/","")</f>
        <v/>
      </c>
      <c r="F14" s="368" t="str">
        <f>IF(Badges!$U$330="A","/","")</f>
        <v/>
      </c>
      <c r="G14" s="368" t="str">
        <f>IF(Badges!$U$334="A","/","")</f>
        <v/>
      </c>
      <c r="H14" s="368" t="str">
        <f>IF(Badges!$U$338="A","/","")</f>
        <v/>
      </c>
      <c r="I14" s="362" t="str">
        <f>IF(Summary!$AJ$17="E","E","")</f>
        <v/>
      </c>
      <c r="J14" s="362" t="str">
        <f>IF(Summary!$AK$17="Y","R","")</f>
        <v/>
      </c>
      <c r="L14" s="404"/>
      <c r="M14" s="411" t="s">
        <v>987</v>
      </c>
      <c r="N14" s="412"/>
      <c r="O14" s="412"/>
      <c r="P14" s="412"/>
      <c r="Q14" s="412"/>
      <c r="R14" s="413"/>
      <c r="S14" s="365" t="str">
        <f>IF(Summary!$AJ$68="E","E","")</f>
        <v/>
      </c>
      <c r="T14" s="365" t="str">
        <f>IF(Summary!$AK$68="Y","R","")</f>
        <v/>
      </c>
      <c r="U14" s="360"/>
      <c r="W14" s="573" t="str">
        <f>'Fun Patches'!C15</f>
        <v>&lt;LIST PATCH HERE&gt;</v>
      </c>
      <c r="X14" s="365" t="str">
        <f>IF(Summary!$AJ$142="E","E","")</f>
        <v/>
      </c>
      <c r="Y14" s="365" t="str">
        <f>IF(Summary!$AK$142="Y","R","")</f>
        <v/>
      </c>
      <c r="AA14" s="336"/>
      <c r="AB14" s="337"/>
      <c r="AC14" s="338"/>
    </row>
    <row r="15" spans="2:29" ht="12.95" customHeight="1" thickBot="1">
      <c r="B15" s="404"/>
      <c r="C15" s="410" t="s">
        <v>427</v>
      </c>
      <c r="D15" s="369" t="str">
        <f>IF(Badges!$U$345="A","/","")</f>
        <v/>
      </c>
      <c r="E15" s="369" t="str">
        <f>IF(Badges!$U$349="A","/","")</f>
        <v/>
      </c>
      <c r="F15" s="369" t="str">
        <f>IF(Badges!$U$353="A","/","")</f>
        <v/>
      </c>
      <c r="G15" s="369" t="str">
        <f>IF(Badges!$U$357="A","/","")</f>
        <v/>
      </c>
      <c r="H15" s="369" t="str">
        <f>IF(Badges!$U$361="A","/","")</f>
        <v/>
      </c>
      <c r="I15" s="365" t="str">
        <f>IF(Summary!$AJ$18="E","E","")</f>
        <v/>
      </c>
      <c r="J15" s="365" t="str">
        <f>IF(Summary!$AK$18="Y","R","")</f>
        <v/>
      </c>
      <c r="L15" s="404"/>
      <c r="M15" s="416" t="s">
        <v>988</v>
      </c>
      <c r="N15" s="417"/>
      <c r="O15" s="417"/>
      <c r="P15" s="417"/>
      <c r="Q15" s="417"/>
      <c r="R15" s="418"/>
      <c r="S15" s="367" t="str">
        <f>IF(Summary!$AJ$69="E","E","")</f>
        <v/>
      </c>
      <c r="T15" s="367" t="str">
        <f>IF(Summary!$AK$69="Y","R","")</f>
        <v/>
      </c>
      <c r="U15" s="360" t="str">
        <f>IF(COUNTIF(S13:S15,"E")=3,"C"," ")</f>
        <v xml:space="preserve"> </v>
      </c>
      <c r="W15" s="573" t="str">
        <f>'Fun Patches'!C16</f>
        <v>&lt;LIST PATCH HERE&gt;</v>
      </c>
      <c r="X15" s="365" t="str">
        <f>IF(Summary!$AJ$143="E","E","")</f>
        <v/>
      </c>
      <c r="Y15" s="365" t="str">
        <f>IF(Summary!$AK$143="Y","R","")</f>
        <v/>
      </c>
      <c r="AA15" s="336"/>
      <c r="AB15" s="337"/>
      <c r="AC15" s="338"/>
    </row>
    <row r="16" spans="2:29" ht="12.95" customHeight="1" thickBot="1">
      <c r="B16" s="404"/>
      <c r="C16" s="410" t="s">
        <v>469</v>
      </c>
      <c r="D16" s="366" t="str">
        <f>IF(Badges!$U$391="A","/","")</f>
        <v/>
      </c>
      <c r="E16" s="366" t="str">
        <f>IF(Badges!$U$395="A","/","")</f>
        <v/>
      </c>
      <c r="F16" s="366" t="str">
        <f>IF(Badges!$U$399="A","/","")</f>
        <v/>
      </c>
      <c r="G16" s="366" t="str">
        <f>IF(Badges!$U$403="A","/","")</f>
        <v/>
      </c>
      <c r="H16" s="366" t="str">
        <f>IF(Badges!$U$407="A","/","")</f>
        <v/>
      </c>
      <c r="I16" s="372" t="str">
        <f>IF(Summary!$AJ$20="E","E","")</f>
        <v/>
      </c>
      <c r="J16" s="372" t="str">
        <f>IF(Summary!$AK$20="Y","R","")</f>
        <v/>
      </c>
      <c r="K16" s="392" t="str">
        <f>IF(COUNT(S17:S20)=4,MAX(S17:S20),"")</f>
        <v/>
      </c>
      <c r="L16" s="406"/>
      <c r="M16" s="420" t="s">
        <v>1155</v>
      </c>
      <c r="N16" s="421"/>
      <c r="O16" s="421"/>
      <c r="P16" s="421"/>
      <c r="Q16" s="421"/>
      <c r="R16" s="422" t="s">
        <v>1189</v>
      </c>
      <c r="S16" s="363" t="str">
        <f>IF(Summary!$AJ$73="E","E","")</f>
        <v/>
      </c>
      <c r="T16" s="363" t="str">
        <f>IF(Summary!$AK$73="Y","R","")</f>
        <v/>
      </c>
      <c r="U16" s="360"/>
      <c r="W16" s="573" t="str">
        <f>'Fun Patches'!C17</f>
        <v>&lt;LIST PATCH HERE&gt;</v>
      </c>
      <c r="X16" s="365" t="str">
        <f>IF(Summary!$AJ$144="E","E","")</f>
        <v/>
      </c>
      <c r="Y16" s="365" t="str">
        <f>IF(Summary!$AK$144="Y","R","")</f>
        <v/>
      </c>
      <c r="AA16" s="336"/>
      <c r="AB16" s="337"/>
      <c r="AC16" s="338"/>
    </row>
    <row r="17" spans="2:29" ht="12.95" customHeight="1">
      <c r="B17" s="404"/>
      <c r="C17" s="415" t="s">
        <v>490</v>
      </c>
      <c r="D17" s="368" t="str">
        <f>IF(Badges!$U$414="A","/","")</f>
        <v/>
      </c>
      <c r="E17" s="368" t="str">
        <f>IF(Badges!$U$418="A","/","")</f>
        <v/>
      </c>
      <c r="F17" s="368" t="str">
        <f>IF(Badges!$U$422="A","/","")</f>
        <v/>
      </c>
      <c r="G17" s="368" t="str">
        <f>IF(Badges!$U$426="A","/","")</f>
        <v/>
      </c>
      <c r="H17" s="368" t="str">
        <f>IF(Badges!$U$430="A","/","")</f>
        <v/>
      </c>
      <c r="I17" s="362" t="str">
        <f>IF(Summary!$AJ$21="E","E","")</f>
        <v/>
      </c>
      <c r="J17" s="362" t="str">
        <f>IF(Summary!$AK$21="Y","R","")</f>
        <v/>
      </c>
      <c r="L17" s="404"/>
      <c r="M17" s="423" t="s">
        <v>1156</v>
      </c>
      <c r="N17" s="369" t="str">
        <f>IF(Badges!$U$542="A","/","")</f>
        <v/>
      </c>
      <c r="O17" s="369" t="str">
        <f>IF(Badges!$U$546="A","/","")</f>
        <v/>
      </c>
      <c r="P17" s="369" t="str">
        <f>IF(Badges!$U$550="A","/","")</f>
        <v/>
      </c>
      <c r="Q17" s="369" t="str">
        <f>IF(Badges!$U$554="A","/","")</f>
        <v/>
      </c>
      <c r="R17" s="369" t="str">
        <f>IF(Badges!$U$558="A","/","")</f>
        <v/>
      </c>
      <c r="S17" s="365" t="str">
        <f>IF(Summary!$AJ$27="E","E","")</f>
        <v/>
      </c>
      <c r="T17" s="365" t="str">
        <f>IF(Summary!$AK$27="Y","R","")</f>
        <v/>
      </c>
      <c r="U17" s="360"/>
      <c r="W17" s="573" t="str">
        <f>'Fun Patches'!C18</f>
        <v>&lt;LIST PATCH HERE&gt;</v>
      </c>
      <c r="X17" s="365" t="str">
        <f>IF(Summary!$AJ$145="E","E","")</f>
        <v/>
      </c>
      <c r="Y17" s="365" t="str">
        <f>IF(Summary!$AK$145="Y","R","")</f>
        <v/>
      </c>
      <c r="AA17" s="336"/>
      <c r="AB17" s="337"/>
      <c r="AC17" s="338"/>
    </row>
    <row r="18" spans="2:29" ht="12.95" customHeight="1" thickBot="1">
      <c r="B18" s="404"/>
      <c r="C18" s="419" t="s">
        <v>510</v>
      </c>
      <c r="D18" s="366" t="str">
        <f>IF(Badges!$U$437="A","/","")</f>
        <v/>
      </c>
      <c r="E18" s="366" t="str">
        <f>IF(Badges!$U$441="A","/","")</f>
        <v/>
      </c>
      <c r="F18" s="366" t="str">
        <f>IF(Badges!$U$445="A","/","")</f>
        <v/>
      </c>
      <c r="G18" s="366" t="str">
        <f>IF(Badges!$U$449="A","/","")</f>
        <v/>
      </c>
      <c r="H18" s="366" t="str">
        <f>IF(Badges!$U$453="A","/","")</f>
        <v/>
      </c>
      <c r="I18" s="372" t="str">
        <f>IF(Summary!$AJ$22="E","E","")</f>
        <v/>
      </c>
      <c r="J18" s="372" t="str">
        <f>IF(Summary!$AK$22="Y","R","")</f>
        <v/>
      </c>
      <c r="L18" s="404"/>
      <c r="M18" s="423" t="s">
        <v>1157</v>
      </c>
      <c r="N18" s="369" t="str">
        <f>IF(Badges!$U$815="A","/","")</f>
        <v/>
      </c>
      <c r="O18" s="369" t="str">
        <f>IF(Badges!$U$819="A","/","")</f>
        <v/>
      </c>
      <c r="P18" s="369" t="str">
        <f>IF(Badges!$U$823="A","/","")</f>
        <v/>
      </c>
      <c r="Q18" s="369" t="str">
        <f>IF(Badges!$U$827="A","/","")</f>
        <v/>
      </c>
      <c r="R18" s="369" t="str">
        <f>IF(Badges!$U$831="A","/","")</f>
        <v/>
      </c>
      <c r="S18" s="365" t="str">
        <f>IF(Summary!$AJ$40="E","E","")</f>
        <v/>
      </c>
      <c r="T18" s="365" t="str">
        <f>IF(Summary!$AK$40="Y","R","")</f>
        <v/>
      </c>
      <c r="U18" s="360"/>
      <c r="W18" s="573" t="str">
        <f>'Fun Patches'!C19</f>
        <v>&lt;LIST PATCH HERE&gt;</v>
      </c>
      <c r="X18" s="365" t="str">
        <f>IF(Summary!$AJ$146="E","E","")</f>
        <v/>
      </c>
      <c r="Y18" s="365" t="str">
        <f>IF(Summary!$AK$146="Y","R","")</f>
        <v/>
      </c>
      <c r="AA18" s="336"/>
      <c r="AB18" s="337"/>
      <c r="AC18" s="338"/>
    </row>
    <row r="19" spans="2:29" ht="12.95" customHeight="1">
      <c r="B19" s="404"/>
      <c r="C19" s="410" t="s">
        <v>531</v>
      </c>
      <c r="D19" s="368" t="str">
        <f>IF(Badges!$U$460="A","/","")</f>
        <v/>
      </c>
      <c r="E19" s="368" t="str">
        <f>IF(Badges!$U$464="A","/","")</f>
        <v/>
      </c>
      <c r="F19" s="368" t="str">
        <f>IF(Badges!$U$468="A","/","")</f>
        <v/>
      </c>
      <c r="G19" s="368" t="str">
        <f>IF(Badges!$U$472="A","/","")</f>
        <v/>
      </c>
      <c r="H19" s="368" t="str">
        <f>IF(Badges!$U$476="A","/","")</f>
        <v/>
      </c>
      <c r="I19" s="362" t="str">
        <f>IF(Summary!$AJ$23="E","E","")</f>
        <v/>
      </c>
      <c r="J19" s="362" t="str">
        <f>IF(Summary!$AK$23="Y","R","")</f>
        <v/>
      </c>
      <c r="L19" s="404"/>
      <c r="M19" s="411" t="s">
        <v>1158</v>
      </c>
      <c r="N19" s="369" t="str">
        <f>IF(Badges!$U$588="A","/","")</f>
        <v/>
      </c>
      <c r="O19" s="369" t="str">
        <f>IF(Badges!$U$592="A","/","")</f>
        <v/>
      </c>
      <c r="P19" s="369" t="str">
        <f>IF(Badges!$U$596="A","/","")</f>
        <v/>
      </c>
      <c r="Q19" s="369" t="str">
        <f>IF(Badges!$U$600="A","/","")</f>
        <v/>
      </c>
      <c r="R19" s="369" t="str">
        <f>IF(Badges!$U$604="A","/","")</f>
        <v/>
      </c>
      <c r="S19" s="365" t="str">
        <f>IF(Summary!$AJ$29="E","E","")</f>
        <v/>
      </c>
      <c r="T19" s="365" t="str">
        <f>IF(Summary!$AK$29="Y","R","")</f>
        <v/>
      </c>
      <c r="U19" s="360"/>
      <c r="W19" s="573" t="str">
        <f>'Fun Patches'!C20</f>
        <v>&lt;LIST PATCH HERE&gt;</v>
      </c>
      <c r="X19" s="365" t="str">
        <f>IF(Summary!$AJ$147="E","E","")</f>
        <v/>
      </c>
      <c r="Y19" s="365" t="str">
        <f>IF(Summary!$AK$147="Y","R","")</f>
        <v/>
      </c>
      <c r="AA19" s="336"/>
      <c r="AB19" s="337"/>
      <c r="AC19" s="338"/>
    </row>
    <row r="20" spans="2:29" ht="12.95" customHeight="1" thickBot="1">
      <c r="B20" s="404"/>
      <c r="C20" s="410" t="s">
        <v>563</v>
      </c>
      <c r="D20" s="369" t="str">
        <f>IF(Badges!$U$496="A","/","")</f>
        <v/>
      </c>
      <c r="E20" s="369" t="str">
        <f>IF(Badges!$U$500="A","/","")</f>
        <v/>
      </c>
      <c r="F20" s="369" t="str">
        <f>IF(Badges!$U$504="A","/","")</f>
        <v/>
      </c>
      <c r="G20" s="369" t="str">
        <f>IF(Badges!$U$508="A","/","")</f>
        <v/>
      </c>
      <c r="H20" s="369" t="str">
        <f>IF(Badges!$U$512="A","/","")</f>
        <v/>
      </c>
      <c r="I20" s="365" t="str">
        <f>IF(Summary!$AJ$25="E","E","")</f>
        <v/>
      </c>
      <c r="J20" s="365" t="str">
        <f>IF(Summary!$AK$25="Y","R","")</f>
        <v/>
      </c>
      <c r="L20" s="404"/>
      <c r="M20" s="416" t="s">
        <v>1159</v>
      </c>
      <c r="N20" s="417"/>
      <c r="O20" s="417"/>
      <c r="P20" s="417"/>
      <c r="Q20" s="417"/>
      <c r="R20" s="418"/>
      <c r="S20" s="367" t="str">
        <f>IF(Summary!$AJ$72="E","E","")</f>
        <v/>
      </c>
      <c r="T20" s="367" t="str">
        <f>IF(Summary!$AK$72="Y","R","")</f>
        <v/>
      </c>
      <c r="U20" s="360" t="str">
        <f>IF(COUNTIF(S17:S20,"E")=4,"C"," ")</f>
        <v xml:space="preserve"> </v>
      </c>
      <c r="W20" s="573" t="str">
        <f>'Fun Patches'!C21</f>
        <v>&lt;LIST PATCH HERE&gt;</v>
      </c>
      <c r="X20" s="365" t="str">
        <f>IF(Summary!$AJ$148="E","E","")</f>
        <v/>
      </c>
      <c r="Y20" s="365" t="str">
        <f>IF(Summary!$AK$148="Y","R","")</f>
        <v/>
      </c>
      <c r="AA20" s="336"/>
      <c r="AB20" s="337"/>
      <c r="AC20" s="338"/>
    </row>
    <row r="21" spans="2:29" ht="12.95" customHeight="1" thickBot="1">
      <c r="B21" s="404"/>
      <c r="C21" s="410" t="s">
        <v>584</v>
      </c>
      <c r="D21" s="366" t="str">
        <f>IF(Badges!$U$519="A","/","")</f>
        <v/>
      </c>
      <c r="E21" s="366" t="str">
        <f>IF(Badges!$U$523="A","/","")</f>
        <v/>
      </c>
      <c r="F21" s="366" t="str">
        <f>IF(Badges!$U$527="A","/","")</f>
        <v/>
      </c>
      <c r="G21" s="366" t="str">
        <f>IF(Badges!$U$531="A","/","")</f>
        <v/>
      </c>
      <c r="H21" s="366" t="str">
        <f>IF(Badges!$U$535="A","/","")</f>
        <v/>
      </c>
      <c r="I21" s="372" t="str">
        <f>IF(Summary!$AJ$26="E","E","")</f>
        <v/>
      </c>
      <c r="J21" s="372" t="str">
        <f>IF(Summary!$AK$26="Y","R","")</f>
        <v/>
      </c>
      <c r="K21" s="392" t="str">
        <f>IF(COUNT(S22:S23)=2,MAX(S22:S23),"")</f>
        <v/>
      </c>
      <c r="L21" s="406"/>
      <c r="M21" s="420" t="s">
        <v>995</v>
      </c>
      <c r="N21" s="421"/>
      <c r="O21" s="421"/>
      <c r="P21" s="421"/>
      <c r="Q21" s="421"/>
      <c r="R21" s="422" t="s">
        <v>1189</v>
      </c>
      <c r="S21" s="363" t="str">
        <f>IF(Summary!$AJ$77="E","E","")</f>
        <v/>
      </c>
      <c r="T21" s="363" t="str">
        <f>IF(Summary!$AK$77="Y","R","")</f>
        <v/>
      </c>
      <c r="U21" s="360"/>
      <c r="W21" s="573" t="str">
        <f>'Fun Patches'!C22</f>
        <v>&lt;LIST PATCH HERE&gt;</v>
      </c>
      <c r="X21" s="365" t="str">
        <f>IF(Summary!$AJ$149="E","E","")</f>
        <v/>
      </c>
      <c r="Y21" s="365" t="str">
        <f>IF(Summary!$AK$149="Y","R","")</f>
        <v/>
      </c>
      <c r="AA21" s="336"/>
      <c r="AB21" s="337"/>
      <c r="AC21" s="338"/>
    </row>
    <row r="22" spans="2:29" ht="12.95" customHeight="1">
      <c r="B22" s="404"/>
      <c r="C22" s="415" t="s">
        <v>626</v>
      </c>
      <c r="D22" s="368" t="str">
        <f>IF(Badges!$U$565="A","/","")</f>
        <v/>
      </c>
      <c r="E22" s="368" t="str">
        <f>IF(Badges!$U$569="A","/","")</f>
        <v/>
      </c>
      <c r="F22" s="368" t="str">
        <f>IF(Badges!$U$573="A","/","")</f>
        <v/>
      </c>
      <c r="G22" s="368" t="str">
        <f>IF(Badges!$U$577="A","/","")</f>
        <v/>
      </c>
      <c r="H22" s="368" t="str">
        <f>IF(Badges!$U$581="A","/","")</f>
        <v/>
      </c>
      <c r="I22" s="362" t="str">
        <f>IF(Summary!$AJ$28="E","E","")</f>
        <v/>
      </c>
      <c r="J22" s="362" t="str">
        <f>IF(Summary!$AK$28="Y","R","")</f>
        <v/>
      </c>
      <c r="L22" s="404"/>
      <c r="M22" s="411" t="s">
        <v>995</v>
      </c>
      <c r="N22" s="412"/>
      <c r="O22" s="412"/>
      <c r="P22" s="412"/>
      <c r="Q22" s="412"/>
      <c r="R22" s="413"/>
      <c r="S22" s="365" t="str">
        <f>IF(Summary!$AJ$75="E","E","")</f>
        <v/>
      </c>
      <c r="T22" s="365" t="str">
        <f>IF(Summary!$AK$75="Y","R","")</f>
        <v/>
      </c>
      <c r="U22" s="360" t="str">
        <f>IF(COUNTIF(S22:S23,"E")=2,"C"," ")</f>
        <v xml:space="preserve"> </v>
      </c>
      <c r="W22" s="573" t="str">
        <f>'Fun Patches'!C23</f>
        <v>&lt;LIST PATCH HERE&gt;</v>
      </c>
      <c r="X22" s="365" t="str">
        <f>IF(Summary!$AJ$150="E","E","")</f>
        <v/>
      </c>
      <c r="Y22" s="365" t="str">
        <f>IF(Summary!$AK$150="Y","R","")</f>
        <v/>
      </c>
      <c r="AA22" s="336"/>
      <c r="AB22" s="337"/>
      <c r="AC22" s="338"/>
    </row>
    <row r="23" spans="2:29" ht="12.95" customHeight="1" thickBot="1">
      <c r="B23" s="404"/>
      <c r="C23" s="419" t="s">
        <v>668</v>
      </c>
      <c r="D23" s="366" t="str">
        <f>IF(Badges!$U$611="A","/","")</f>
        <v/>
      </c>
      <c r="E23" s="366" t="str">
        <f>IF(Badges!$U$615="A","/","")</f>
        <v/>
      </c>
      <c r="F23" s="366" t="str">
        <f>IF(Badges!$U$619="A","/","")</f>
        <v/>
      </c>
      <c r="G23" s="366" t="str">
        <f>IF(Badges!$U$623="A","/","")</f>
        <v/>
      </c>
      <c r="H23" s="366" t="str">
        <f>IF(Badges!$U$627="A","/","")</f>
        <v/>
      </c>
      <c r="I23" s="372" t="str">
        <f>IF(Summary!$AJ$30="E","E","")</f>
        <v/>
      </c>
      <c r="J23" s="372" t="str">
        <f>IF(Summary!$AK$30="Y","R","")</f>
        <v/>
      </c>
      <c r="L23" s="404"/>
      <c r="M23" s="416" t="s">
        <v>1159</v>
      </c>
      <c r="N23" s="417"/>
      <c r="O23" s="417"/>
      <c r="P23" s="417"/>
      <c r="Q23" s="417"/>
      <c r="R23" s="418"/>
      <c r="S23" s="367" t="str">
        <f>IF(Summary!$AJ$76="E","E","")</f>
        <v/>
      </c>
      <c r="T23" s="367" t="str">
        <f>IF(Summary!$AK$76="Y","R","")</f>
        <v/>
      </c>
      <c r="U23" s="360" t="str">
        <f>IF(COUNTIF(S25:S26,"E")=2,"C"," ")</f>
        <v xml:space="preserve"> </v>
      </c>
      <c r="W23" s="573" t="str">
        <f>'Fun Patches'!C24</f>
        <v>&lt;LIST PATCH HERE&gt;</v>
      </c>
      <c r="X23" s="365" t="str">
        <f>IF(Summary!$AJ$151="E","E","")</f>
        <v/>
      </c>
      <c r="Y23" s="365" t="str">
        <f>IF(Summary!$AK$151="Y","R","")</f>
        <v/>
      </c>
      <c r="AA23" s="336"/>
      <c r="AB23" s="337"/>
      <c r="AC23" s="338"/>
    </row>
    <row r="24" spans="2:29" ht="12.95" customHeight="1">
      <c r="B24" s="404"/>
      <c r="C24" s="410" t="s">
        <v>689</v>
      </c>
      <c r="D24" s="368" t="str">
        <f>IF(Badges!$U$634="A","/","")</f>
        <v/>
      </c>
      <c r="E24" s="368" t="str">
        <f>IF(Badges!$U$638="A","/","")</f>
        <v/>
      </c>
      <c r="F24" s="368" t="str">
        <f>IF(Badges!$U$642="A","/","")</f>
        <v/>
      </c>
      <c r="G24" s="368" t="str">
        <f>IF(Badges!$U$646="A","/","")</f>
        <v/>
      </c>
      <c r="H24" s="368" t="str">
        <f>IF(Badges!$U$650="A","/","")</f>
        <v/>
      </c>
      <c r="I24" s="362" t="str">
        <f>IF(Summary!$AJ$31="E","E","")</f>
        <v/>
      </c>
      <c r="J24" s="362" t="str">
        <f>IF(Summary!$AK$31="Y","R","")</f>
        <v/>
      </c>
      <c r="K24" s="392" t="str">
        <f>IF(COUNT(S25:S26)=2,MAX(S25:S26),"")</f>
        <v/>
      </c>
      <c r="L24" s="406"/>
      <c r="M24" s="407" t="s">
        <v>1003</v>
      </c>
      <c r="N24" s="408"/>
      <c r="O24" s="408"/>
      <c r="P24" s="408"/>
      <c r="Q24" s="408"/>
      <c r="R24" s="422" t="s">
        <v>1189</v>
      </c>
      <c r="S24" s="363" t="str">
        <f>IF(Summary!$AJ$80="E","E","")</f>
        <v/>
      </c>
      <c r="T24" s="363" t="str">
        <f>IF(Summary!$AK$80="Y","R","")</f>
        <v/>
      </c>
      <c r="U24" s="360" t="str">
        <f>IF(COUNTIF(S28:S29,"E")=2,"C"," ")</f>
        <v xml:space="preserve"> </v>
      </c>
      <c r="W24" s="573" t="str">
        <f>'Fun Patches'!C25</f>
        <v>&lt;LIST PATCH HERE&gt;</v>
      </c>
      <c r="X24" s="365" t="str">
        <f>IF(Summary!$AJ$152="E","E","")</f>
        <v/>
      </c>
      <c r="Y24" s="365" t="str">
        <f>IF(Summary!$AK$152="Y","R","")</f>
        <v/>
      </c>
      <c r="AA24" s="336"/>
      <c r="AB24" s="337"/>
      <c r="AC24" s="338"/>
    </row>
    <row r="25" spans="2:29" ht="12.95" customHeight="1">
      <c r="B25" s="404"/>
      <c r="C25" s="410" t="s">
        <v>710</v>
      </c>
      <c r="D25" s="369" t="str">
        <f>IF(Badges!$U$657="A","/","")</f>
        <v/>
      </c>
      <c r="E25" s="369" t="str">
        <f>IF(Badges!$U$661="A","/","")</f>
        <v/>
      </c>
      <c r="F25" s="369" t="str">
        <f>IF(Badges!$U$665="A","/","")</f>
        <v/>
      </c>
      <c r="G25" s="369" t="str">
        <f>IF(Badges!$U$669="A","/","")</f>
        <v/>
      </c>
      <c r="H25" s="369" t="str">
        <f>IF(Badges!$U$673="A","/","")</f>
        <v/>
      </c>
      <c r="I25" s="365" t="str">
        <f>IF(Summary!$AJ$32="E","E","")</f>
        <v/>
      </c>
      <c r="J25" s="365" t="str">
        <f>IF(Summary!$AK$32="Y","R","")</f>
        <v/>
      </c>
      <c r="L25" s="404"/>
      <c r="M25" s="411" t="s">
        <v>1003</v>
      </c>
      <c r="N25" s="412"/>
      <c r="O25" s="412"/>
      <c r="P25" s="412"/>
      <c r="Q25" s="412"/>
      <c r="R25" s="413"/>
      <c r="S25" s="365" t="str">
        <f>IF(Summary!$AJ$78="E","E","")</f>
        <v/>
      </c>
      <c r="T25" s="365" t="str">
        <f>IF(Summary!$AK$78="Y","R","")</f>
        <v/>
      </c>
      <c r="U25" s="716" t="s">
        <v>1197</v>
      </c>
      <c r="W25" s="573" t="str">
        <f>'Fun Patches'!C26</f>
        <v>&lt;LIST PATCH HERE&gt;</v>
      </c>
      <c r="X25" s="365" t="str">
        <f>IF(Summary!$AJ$153="E","E","")</f>
        <v/>
      </c>
      <c r="Y25" s="365" t="str">
        <f>IF(Summary!$AK$153="Y","R","")</f>
        <v/>
      </c>
      <c r="AA25" s="336"/>
      <c r="AB25" s="337"/>
      <c r="AC25" s="338"/>
    </row>
    <row r="26" spans="2:29" ht="12.95" customHeight="1" thickBot="1">
      <c r="B26" s="404"/>
      <c r="C26" s="410" t="s">
        <v>1193</v>
      </c>
      <c r="D26" s="366" t="str">
        <f>IF(Badges!$U$161="A","/","")</f>
        <v/>
      </c>
      <c r="E26" s="366" t="str">
        <f>IF(Badges!$U$165="A","/","")</f>
        <v/>
      </c>
      <c r="F26" s="366" t="str">
        <f>IF(Badges!$U$169="A","/","")</f>
        <v/>
      </c>
      <c r="G26" s="366" t="str">
        <f>IF(Badges!$U$173="A","/","")</f>
        <v/>
      </c>
      <c r="H26" s="366" t="str">
        <f>IF(Badges!$U$177="A","/","")</f>
        <v/>
      </c>
      <c r="I26" s="372" t="str">
        <f>IF(Summary!$AJ$10="E","E","")</f>
        <v/>
      </c>
      <c r="J26" s="372" t="str">
        <f>IF(Summary!$AK$10="Y","R","")</f>
        <v/>
      </c>
      <c r="L26" s="404"/>
      <c r="M26" s="416" t="s">
        <v>1159</v>
      </c>
      <c r="N26" s="417"/>
      <c r="O26" s="417"/>
      <c r="P26" s="417"/>
      <c r="Q26" s="417"/>
      <c r="R26" s="418"/>
      <c r="S26" s="367" t="str">
        <f>IF(Summary!$AJ$79="E","E","")</f>
        <v/>
      </c>
      <c r="T26" s="367" t="str">
        <f>IF(Summary!$AK$79="Y","R","")</f>
        <v/>
      </c>
      <c r="U26" s="716"/>
      <c r="W26" s="573" t="str">
        <f>'Fun Patches'!C27</f>
        <v>&lt;LIST PATCH HERE&gt;</v>
      </c>
      <c r="X26" s="365" t="str">
        <f>IF(Summary!$AJ$154="E","E","")</f>
        <v/>
      </c>
      <c r="Y26" s="365" t="str">
        <f>IF(Summary!$AK$154="Y","R","")</f>
        <v/>
      </c>
      <c r="AA26" s="336"/>
      <c r="AB26" s="337"/>
      <c r="AC26" s="338"/>
    </row>
    <row r="27" spans="2:29" ht="12.95" customHeight="1">
      <c r="B27" s="404"/>
      <c r="C27" s="415" t="s">
        <v>1194</v>
      </c>
      <c r="D27" s="368" t="str">
        <f>IF(Badges!$U$680="A","/","")</f>
        <v/>
      </c>
      <c r="E27" s="368" t="str">
        <f>IF(Badges!$U$684="A","/","")</f>
        <v/>
      </c>
      <c r="F27" s="368" t="str">
        <f>IF(Badges!$U$688="A","/","")</f>
        <v/>
      </c>
      <c r="G27" s="368" t="str">
        <f>IF(Badges!$U$692="A","/","")</f>
        <v/>
      </c>
      <c r="H27" s="368" t="str">
        <f>IF(Badges!$U$696="A","/","")</f>
        <v/>
      </c>
      <c r="I27" s="362" t="str">
        <f>IF(Summary!$AJ$33="E","E","")</f>
        <v/>
      </c>
      <c r="J27" s="362" t="str">
        <f>IF(Summary!$AK$33="Y","R","")</f>
        <v/>
      </c>
      <c r="K27" s="392" t="str">
        <f>IF(COUNT(S28:S29)=2,MAX(S28:S29),"")</f>
        <v/>
      </c>
      <c r="L27" s="406"/>
      <c r="M27" s="407" t="s">
        <v>1009</v>
      </c>
      <c r="N27" s="408"/>
      <c r="O27" s="408"/>
      <c r="P27" s="408"/>
      <c r="Q27" s="408"/>
      <c r="R27" s="422" t="s">
        <v>1189</v>
      </c>
      <c r="S27" s="363" t="str">
        <f>IF(Summary!$AJ$83="E","E","")</f>
        <v/>
      </c>
      <c r="T27" s="363" t="str">
        <f>IF(Summary!$AK$83="Y","R","")</f>
        <v/>
      </c>
      <c r="U27" s="716"/>
      <c r="W27" s="573" t="str">
        <f>'Fun Patches'!C28</f>
        <v>&lt;LIST PATCH HERE&gt;</v>
      </c>
      <c r="X27" s="365" t="str">
        <f>IF(Summary!$AJ$155="E","E","")</f>
        <v/>
      </c>
      <c r="Y27" s="365" t="str">
        <f>IF(Summary!$AK$155="Y","R","")</f>
        <v/>
      </c>
      <c r="AA27" s="336"/>
      <c r="AB27" s="337"/>
      <c r="AC27" s="338"/>
    </row>
    <row r="28" spans="2:29" ht="12.95" customHeight="1" thickBot="1">
      <c r="B28" s="404"/>
      <c r="C28" s="419" t="s">
        <v>730</v>
      </c>
      <c r="D28" s="366" t="str">
        <f>IF(Badges!$U$703="A","/","")</f>
        <v/>
      </c>
      <c r="E28" s="366" t="str">
        <f>IF(Badges!$U$707="A","/","")</f>
        <v/>
      </c>
      <c r="F28" s="366" t="str">
        <f>IF(Badges!$U$711="A","/","")</f>
        <v/>
      </c>
      <c r="G28" s="366" t="str">
        <f>IF(Badges!$U$715="A","/","")</f>
        <v/>
      </c>
      <c r="H28" s="366" t="str">
        <f>IF(Badges!$U$719="A","/","")</f>
        <v/>
      </c>
      <c r="I28" s="372" t="str">
        <f>IF(Summary!$AJ$34="E","E","")</f>
        <v/>
      </c>
      <c r="J28" s="372" t="str">
        <f>IF(Summary!$AK$34="Y","R","")</f>
        <v/>
      </c>
      <c r="L28" s="404"/>
      <c r="M28" s="411" t="s">
        <v>1009</v>
      </c>
      <c r="N28" s="412"/>
      <c r="O28" s="412"/>
      <c r="P28" s="412"/>
      <c r="Q28" s="412"/>
      <c r="R28" s="413"/>
      <c r="S28" s="365" t="str">
        <f>IF(Summary!$AJ$81="E","E","")</f>
        <v/>
      </c>
      <c r="T28" s="365" t="str">
        <f>IF(Summary!$AK$81="Y","R","")</f>
        <v/>
      </c>
      <c r="U28" s="716"/>
      <c r="W28" s="573" t="str">
        <f>'Fun Patches'!C29</f>
        <v>&lt;LIST PATCH HERE&gt;</v>
      </c>
      <c r="X28" s="365" t="str">
        <f>IF(Summary!$AJ$156="E","E","")</f>
        <v/>
      </c>
      <c r="Y28" s="365" t="str">
        <f>IF(Summary!$AK$156="Y","R","")</f>
        <v/>
      </c>
      <c r="AA28" s="336"/>
      <c r="AB28" s="337"/>
      <c r="AC28" s="338"/>
    </row>
    <row r="29" spans="2:29" ht="12.95" customHeight="1" thickBot="1">
      <c r="B29" s="404"/>
      <c r="C29" s="410" t="s">
        <v>751</v>
      </c>
      <c r="D29" s="368" t="str">
        <f>IF(Badges!$U$726="A","/","")</f>
        <v/>
      </c>
      <c r="E29" s="368" t="str">
        <f>IF(Badges!$U$730="A","/","")</f>
        <v/>
      </c>
      <c r="F29" s="368" t="str">
        <f>IF(Badges!$U$734="A","/","")</f>
        <v/>
      </c>
      <c r="G29" s="368" t="str">
        <f>IF(Badges!$U$738="A","/","")</f>
        <v/>
      </c>
      <c r="H29" s="368" t="str">
        <f>IF(Badges!$U$742="A","/","")</f>
        <v/>
      </c>
      <c r="I29" s="363" t="str">
        <f>IF(Summary!$AJ$35="E","E","")</f>
        <v/>
      </c>
      <c r="J29" s="362" t="str">
        <f>IF(Summary!$AK$35="Y","R","")</f>
        <v/>
      </c>
      <c r="L29" s="404"/>
      <c r="M29" s="424" t="s">
        <v>1159</v>
      </c>
      <c r="N29" s="425"/>
      <c r="O29" s="425"/>
      <c r="P29" s="425"/>
      <c r="Q29" s="425"/>
      <c r="R29" s="426"/>
      <c r="S29" s="367" t="str">
        <f>IF(Summary!$AJ$82="E","E","")</f>
        <v/>
      </c>
      <c r="T29" s="367" t="str">
        <f>IF(Summary!$AK$82="Y","R","")</f>
        <v/>
      </c>
      <c r="U29" s="716"/>
      <c r="W29" s="573" t="str">
        <f>'Fun Patches'!C30</f>
        <v>&lt;LIST PATCH HERE&gt;</v>
      </c>
      <c r="X29" s="365" t="str">
        <f>IF(Summary!$AJ$157="E","E","")</f>
        <v/>
      </c>
      <c r="Y29" s="365" t="str">
        <f>IF(Summary!$AK$157="Y","R","")</f>
        <v/>
      </c>
      <c r="AA29" s="336"/>
      <c r="AB29" s="337"/>
      <c r="AC29" s="338"/>
    </row>
    <row r="30" spans="2:29" ht="12.95" customHeight="1">
      <c r="B30" s="404"/>
      <c r="C30" s="410" t="s">
        <v>772</v>
      </c>
      <c r="D30" s="369" t="str">
        <f>IF(Badges!$U$745="C","/","")</f>
        <v/>
      </c>
      <c r="E30" s="369" t="str">
        <f>IF(Badges!$U$746="C","/","")</f>
        <v/>
      </c>
      <c r="F30" s="369" t="str">
        <f>IF(Badges!$U$747="C","/","")</f>
        <v/>
      </c>
      <c r="G30" s="369" t="str">
        <f>IF(Badges!$U$748="C","/","")</f>
        <v/>
      </c>
      <c r="H30" s="369" t="str">
        <f>IF(Badges!$U$749="C","/","")</f>
        <v/>
      </c>
      <c r="I30" s="365" t="str">
        <f>IF(Summary!$AJ$36="E","E","")</f>
        <v/>
      </c>
      <c r="J30" s="365" t="str">
        <f>IF(Summary!$AK$36="Y","R","")</f>
        <v/>
      </c>
      <c r="L30" s="495"/>
      <c r="M30" s="495"/>
      <c r="N30" s="496"/>
      <c r="O30" s="496"/>
      <c r="P30" s="496"/>
      <c r="Q30" s="496"/>
      <c r="R30" s="496"/>
      <c r="S30" s="571"/>
      <c r="T30" s="571"/>
      <c r="U30" s="716"/>
      <c r="W30" s="573" t="str">
        <f>'Fun Patches'!C31</f>
        <v>&lt;LIST PATCH HERE&gt;</v>
      </c>
      <c r="X30" s="365" t="str">
        <f>IF(Summary!$AJ$158="E","E","")</f>
        <v/>
      </c>
      <c r="Y30" s="365" t="str">
        <f>IF(Summary!$AK$158="Y","R","")</f>
        <v/>
      </c>
      <c r="AA30" s="336"/>
      <c r="AB30" s="337"/>
      <c r="AC30" s="338"/>
    </row>
    <row r="31" spans="2:29" ht="12.95" customHeight="1" thickBot="1">
      <c r="B31" s="404"/>
      <c r="C31" s="414" t="s">
        <v>1195</v>
      </c>
      <c r="D31" s="366" t="str">
        <f>IF(Badges!$U$769="A","/","")</f>
        <v/>
      </c>
      <c r="E31" s="366" t="str">
        <f>IF(Badges!$U$773="A","/","")</f>
        <v/>
      </c>
      <c r="F31" s="366" t="str">
        <f>IF(Badges!$U$777="A","/","")</f>
        <v/>
      </c>
      <c r="G31" s="366" t="str">
        <f>IF(Badges!$U$781="A","/","")</f>
        <v/>
      </c>
      <c r="H31" s="366" t="str">
        <f>IF(Badges!$U$785="A","/","")</f>
        <v/>
      </c>
      <c r="I31" s="372" t="str">
        <f>IF(Summary!$AJ$38="E","E","")</f>
        <v/>
      </c>
      <c r="J31" s="372" t="str">
        <f>IF(Summary!$AK$38="Y","R","")</f>
        <v/>
      </c>
      <c r="N31" s="401"/>
      <c r="O31" s="401"/>
      <c r="P31" s="401"/>
      <c r="Q31" s="401"/>
      <c r="R31" s="401"/>
      <c r="U31" s="716"/>
      <c r="W31" s="573" t="str">
        <f>'Fun Patches'!C32</f>
        <v>&lt;LIST PATCH HERE&gt;</v>
      </c>
      <c r="X31" s="365" t="str">
        <f>IF(Summary!$AJ$159="E","E","")</f>
        <v/>
      </c>
      <c r="Y31" s="365" t="str">
        <f>IF(Summary!$AK$159="Y","R","")</f>
        <v/>
      </c>
      <c r="AA31" s="336"/>
      <c r="AB31" s="337"/>
      <c r="AC31" s="338"/>
    </row>
    <row r="32" spans="2:29" ht="12.95" customHeight="1">
      <c r="B32" s="404"/>
      <c r="C32" s="415" t="s">
        <v>1196</v>
      </c>
      <c r="D32" s="368" t="str">
        <f>IF(Badges!$U$792="A","/","")</f>
        <v/>
      </c>
      <c r="E32" s="368" t="str">
        <f>IF(Badges!$U$796="A","/","")</f>
        <v/>
      </c>
      <c r="F32" s="368" t="str">
        <f>IF(Badges!$U$800="A","/","")</f>
        <v/>
      </c>
      <c r="G32" s="368" t="str">
        <f>IF(Badges!$U$804="A","/","")</f>
        <v/>
      </c>
      <c r="H32" s="368" t="str">
        <f>IF(Badges!$U$808="A","/","")</f>
        <v/>
      </c>
      <c r="I32" s="362" t="str">
        <f>IF(Summary!$AJ$39="E","E","")</f>
        <v/>
      </c>
      <c r="J32" s="362" t="str">
        <f>IF(Summary!$AK$39="Y","R","")</f>
        <v/>
      </c>
      <c r="L32" s="404"/>
      <c r="M32" s="405" t="s">
        <v>216</v>
      </c>
      <c r="N32" s="361" t="str">
        <f>IF(Badges!$U$102="A","/","")</f>
        <v/>
      </c>
      <c r="O32" s="361" t="str">
        <f>IF(Badges!$U$106="A","/","")</f>
        <v/>
      </c>
      <c r="P32" s="361" t="str">
        <f>IF(Badges!$U$110="A","/","")</f>
        <v/>
      </c>
      <c r="Q32" s="361" t="str">
        <f>IF(Badges!$U$114="A","/","")</f>
        <v/>
      </c>
      <c r="R32" s="361" t="str">
        <f>IF(Badges!$U$118="A","/","")</f>
        <v/>
      </c>
      <c r="S32" s="370" t="str">
        <f>IF(Summary!$AJ$7="E","E","")</f>
        <v/>
      </c>
      <c r="T32" s="370" t="str">
        <f>IF(Summary!$AK$7="Y","R","")</f>
        <v/>
      </c>
      <c r="U32" s="716"/>
      <c r="W32" s="573" t="str">
        <f>'Fun Patches'!C33</f>
        <v>&lt;LIST PATCH HERE&gt;</v>
      </c>
      <c r="X32" s="365" t="str">
        <f>IF(Summary!$AJ$160="E","E","")</f>
        <v/>
      </c>
      <c r="Y32" s="365" t="str">
        <f>IF(Summary!$AK$160="Y","R","")</f>
        <v/>
      </c>
      <c r="AA32" s="336"/>
      <c r="AB32" s="337"/>
      <c r="AC32" s="338"/>
    </row>
    <row r="33" spans="2:29" ht="12.95" customHeight="1" thickBot="1">
      <c r="B33" s="404"/>
      <c r="C33" s="419" t="s">
        <v>818</v>
      </c>
      <c r="D33" s="366" t="str">
        <f>IF(Badges!$U$838="A","/","")</f>
        <v/>
      </c>
      <c r="E33" s="366" t="str">
        <f>IF(Badges!$U$842="A","/","")</f>
        <v/>
      </c>
      <c r="F33" s="366" t="str">
        <f>IF(Badges!$U$846="A","/","")</f>
        <v/>
      </c>
      <c r="G33" s="366" t="str">
        <f>IF(Badges!$U$850="A","/","")</f>
        <v/>
      </c>
      <c r="H33" s="366" t="str">
        <f>IF(Badges!$U$854="A","/","")</f>
        <v/>
      </c>
      <c r="I33" s="372" t="str">
        <f>IF(Summary!$AJ$41="E","E","")</f>
        <v/>
      </c>
      <c r="J33" s="372" t="str">
        <f>IF(Summary!$AK$41="Y","R","")</f>
        <v/>
      </c>
      <c r="L33" s="404"/>
      <c r="M33" s="410" t="s">
        <v>302</v>
      </c>
      <c r="N33" s="364" t="str">
        <f>IF(Badges!$U$207="A","/","")</f>
        <v/>
      </c>
      <c r="O33" s="364" t="str">
        <f>IF(Badges!$U$211="A","/","")</f>
        <v/>
      </c>
      <c r="P33" s="364" t="str">
        <f>IF(Badges!$U$215="A","/","")</f>
        <v/>
      </c>
      <c r="Q33" s="364" t="str">
        <f>IF(Badges!$U$219="A","/","")</f>
        <v/>
      </c>
      <c r="R33" s="364" t="str">
        <f>IF(Badges!$G$223="A","/","")</f>
        <v/>
      </c>
      <c r="S33" s="370" t="str">
        <f>IF(Summary!$AJ$12="E","E","")</f>
        <v/>
      </c>
      <c r="T33" s="370" t="str">
        <f>IF(Summary!$AK$12="Y","R","")</f>
        <v/>
      </c>
      <c r="U33" s="716"/>
      <c r="W33" s="573" t="str">
        <f>'Fun Patches'!C34</f>
        <v>&lt;LIST PATCH HERE&gt;</v>
      </c>
      <c r="X33" s="365" t="str">
        <f>IF(Summary!$AJ$161="E","E","")</f>
        <v/>
      </c>
      <c r="Y33" s="365" t="str">
        <f>IF(Summary!$AK$161="Y","R","")</f>
        <v/>
      </c>
      <c r="AA33" s="336"/>
      <c r="AB33" s="337"/>
      <c r="AC33" s="338"/>
    </row>
    <row r="34" spans="2:29" ht="12.95" customHeight="1" thickBot="1">
      <c r="B34" s="404"/>
      <c r="C34" s="414" t="s">
        <v>838</v>
      </c>
      <c r="D34" s="439" t="str">
        <f>IF(Badges!$U$861="A","/","")</f>
        <v/>
      </c>
      <c r="E34" s="439" t="str">
        <f>IF(Badges!$U$865="A","/","")</f>
        <v/>
      </c>
      <c r="F34" s="439" t="str">
        <f>IF(Badges!$U$869="A","/","")</f>
        <v/>
      </c>
      <c r="G34" s="439" t="str">
        <f>IF(Badges!$U$873="A","/","")</f>
        <v/>
      </c>
      <c r="H34" s="439" t="str">
        <f>IF(Badges!$U$877="A","/","")</f>
        <v/>
      </c>
      <c r="I34" s="362" t="str">
        <f>IF(Summary!$AJ$42="E","E","")</f>
        <v/>
      </c>
      <c r="J34" s="362" t="str">
        <f>IF(Summary!$AK$42="Y","R","")</f>
        <v/>
      </c>
      <c r="L34" s="404"/>
      <c r="M34" s="419" t="s">
        <v>448</v>
      </c>
      <c r="N34" s="359" t="str">
        <f>IF(Badges!$U$368="A","/","")</f>
        <v/>
      </c>
      <c r="O34" s="359" t="str">
        <f>IF(Badges!$U$372="A","/","")</f>
        <v/>
      </c>
      <c r="P34" s="359" t="str">
        <f>IF(Badges!$U$376="A","/","")</f>
        <v/>
      </c>
      <c r="Q34" s="359" t="str">
        <f>IF(Badges!$U$380="A","/","")</f>
        <v/>
      </c>
      <c r="R34" s="359" t="str">
        <f>IF(Badges!$U$384="A","/","")</f>
        <v/>
      </c>
      <c r="S34" s="367" t="str">
        <f>IF(Summary!$AJ$19="E","E","")</f>
        <v/>
      </c>
      <c r="T34" s="367" t="str">
        <f>IF(Summary!$AK$19="Y","R","")</f>
        <v/>
      </c>
      <c r="U34" s="716"/>
      <c r="W34" s="573" t="str">
        <f>'Fun Patches'!C35</f>
        <v>&lt;LIST PATCH HERE&gt;</v>
      </c>
      <c r="X34" s="365" t="str">
        <f>IF(Summary!$AJ$162="E","E","")</f>
        <v/>
      </c>
      <c r="Y34" s="365" t="str">
        <f>IF(Summary!$AK$162="Y","R","")</f>
        <v/>
      </c>
      <c r="AA34" s="336"/>
      <c r="AB34" s="337"/>
      <c r="AC34" s="338"/>
    </row>
    <row r="35" spans="2:29" ht="12.95" customHeight="1">
      <c r="L35" s="404"/>
      <c r="M35" s="430" t="s">
        <v>249</v>
      </c>
      <c r="N35" s="361" t="str">
        <f>IF(Badges!$U$146="A","/","")</f>
        <v/>
      </c>
      <c r="O35" s="361" t="str">
        <f>IF(Badges!$U$148="A","/","")</f>
        <v/>
      </c>
      <c r="P35" s="361" t="str">
        <f>IF(Badges!$U$150="A","/","")</f>
        <v/>
      </c>
      <c r="Q35" s="361" t="str">
        <f>IF(Badges!$U$152="A","/","")</f>
        <v/>
      </c>
      <c r="R35" s="361" t="str">
        <f>IF(Badges!$U$154="A","/","")</f>
        <v/>
      </c>
      <c r="S35" s="370" t="str">
        <f>IF(Summary!$AJ$9="E","E","")</f>
        <v/>
      </c>
      <c r="T35" s="370" t="str">
        <f>IF(Summary!$AK$9="Y","R","")</f>
        <v/>
      </c>
      <c r="U35" s="716"/>
      <c r="W35" s="573" t="str">
        <f>'Fun Patches'!C36</f>
        <v>&lt;LIST PATCH HERE&gt;</v>
      </c>
      <c r="X35" s="365" t="str">
        <f>IF(Summary!$AJ$163="E","E","")</f>
        <v/>
      </c>
      <c r="Y35" s="365" t="str">
        <f>IF(Summary!$AK$163="Y","R","")</f>
        <v/>
      </c>
      <c r="AA35" s="336"/>
      <c r="AB35" s="337"/>
      <c r="AC35" s="338"/>
    </row>
    <row r="36" spans="2:29" ht="12.95" customHeight="1">
      <c r="L36" s="404"/>
      <c r="M36" s="423" t="s">
        <v>552</v>
      </c>
      <c r="N36" s="364" t="str">
        <f>IF(Badges!$U$481="A","/","")</f>
        <v/>
      </c>
      <c r="O36" s="364" t="str">
        <f>IF(Badges!$U$483="A","/","")</f>
        <v/>
      </c>
      <c r="P36" s="364" t="str">
        <f>IF(Badges!$U$485="A","/","")</f>
        <v/>
      </c>
      <c r="Q36" s="364" t="str">
        <f>IF(Badges!$U$487="A","/","")</f>
        <v/>
      </c>
      <c r="R36" s="364" t="str">
        <f>IF(Badges!$U$489="A","/","")</f>
        <v/>
      </c>
      <c r="S36" s="370" t="str">
        <f>IF(Summary!$AJ$24="E","E","")</f>
        <v/>
      </c>
      <c r="T36" s="370" t="str">
        <f>IF(Summary!$AK$24="Y","R","")</f>
        <v/>
      </c>
      <c r="U36" s="716"/>
      <c r="W36" s="573" t="str">
        <f>'Fun Patches'!C37</f>
        <v>&lt;LIST PATCH HERE&gt;</v>
      </c>
      <c r="X36" s="365" t="str">
        <f>IF(Summary!$AJ$164="E","E","")</f>
        <v/>
      </c>
      <c r="Y36" s="365" t="str">
        <f>IF(Summary!$AK$164="Y","R","")</f>
        <v/>
      </c>
      <c r="AA36" s="336"/>
      <c r="AB36" s="337"/>
      <c r="AC36" s="338"/>
    </row>
    <row r="37" spans="2:29" ht="12.95" customHeight="1" thickBot="1">
      <c r="B37" s="404"/>
      <c r="C37" s="430" t="s">
        <v>1162</v>
      </c>
      <c r="D37" s="361" t="str">
        <f>IF(Badges!$U$883="C","/","")</f>
        <v/>
      </c>
      <c r="E37" s="361" t="str">
        <f>IF(Badges!$U$884="C","/","")</f>
        <v/>
      </c>
      <c r="F37" s="361" t="str">
        <f>IF(Badges!$U$885="C","/","")</f>
        <v/>
      </c>
      <c r="G37" s="361" t="str">
        <f>IF(Badges!$U$886="C","/","")</f>
        <v/>
      </c>
      <c r="H37" s="361" t="str">
        <f>IF(Badges!$U$887="C","/","")</f>
        <v/>
      </c>
      <c r="I37" s="370" t="str">
        <f>IF(Summary!$AJ$44="E","E","")</f>
        <v/>
      </c>
      <c r="J37" s="370" t="str">
        <f>IF(Summary!$AK$44="Y","R","")</f>
        <v/>
      </c>
      <c r="L37" s="404"/>
      <c r="M37" s="431" t="s">
        <v>775</v>
      </c>
      <c r="N37" s="359" t="str">
        <f>IF(Badges!$U$754="A","/","")</f>
        <v/>
      </c>
      <c r="O37" s="359" t="str">
        <f>IF(Badges!$U$756="A","/","")</f>
        <v/>
      </c>
      <c r="P37" s="359" t="str">
        <f>IF(Badges!$U$758="A","/","")</f>
        <v/>
      </c>
      <c r="Q37" s="359" t="str">
        <f>IF(Badges!$U$760="A","/","")</f>
        <v/>
      </c>
      <c r="R37" s="359" t="str">
        <f>IF(Badges!$U$762="A","/","")</f>
        <v/>
      </c>
      <c r="S37" s="371" t="str">
        <f>IF(Summary!$AJ$37="E","E","")</f>
        <v/>
      </c>
      <c r="T37" s="371" t="str">
        <f>IF(Summary!$AK$37="Y","R","")</f>
        <v/>
      </c>
      <c r="U37" s="716"/>
      <c r="W37" s="573" t="str">
        <f>'Fun Patches'!C38</f>
        <v>&lt;LIST PATCH HERE&gt;</v>
      </c>
      <c r="X37" s="365" t="str">
        <f>IF(Summary!$AJ$165="E","E","")</f>
        <v/>
      </c>
      <c r="Y37" s="365" t="str">
        <f>IF(Summary!$AK$165="Y","R","")</f>
        <v/>
      </c>
      <c r="AA37" s="336"/>
      <c r="AB37" s="337"/>
      <c r="AC37" s="338"/>
    </row>
    <row r="38" spans="2:29" ht="12.95" customHeight="1">
      <c r="B38" s="404"/>
      <c r="C38" s="423" t="s">
        <v>1163</v>
      </c>
      <c r="D38" s="361" t="str">
        <f>IF(Badges!$U$890="C","/","")</f>
        <v/>
      </c>
      <c r="E38" s="361" t="str">
        <f>IF(Badges!$U$891="C","/","")</f>
        <v/>
      </c>
      <c r="F38" s="361" t="str">
        <f>IF(Badges!$U$892="C","/","")</f>
        <v/>
      </c>
      <c r="G38" s="361" t="str">
        <f>IF(Badges!$U$893="C","/","")</f>
        <v/>
      </c>
      <c r="H38" s="361" t="str">
        <f>IF(Badges!$U$894="C","/","")</f>
        <v/>
      </c>
      <c r="I38" s="370" t="str">
        <f>IF(Summary!$AJ$45="E","E","")</f>
        <v/>
      </c>
      <c r="J38" s="370" t="str">
        <f>IF(Summary!$AK$45="Y","R","")</f>
        <v/>
      </c>
      <c r="S38" s="427"/>
      <c r="T38" s="427"/>
      <c r="U38" s="716"/>
      <c r="W38" s="573" t="str">
        <f>'Fun Patches'!C39</f>
        <v>&lt;LIST PATCH HERE&gt;</v>
      </c>
      <c r="X38" s="365" t="str">
        <f>IF(Summary!$AJ$166="E","E","")</f>
        <v/>
      </c>
      <c r="Y38" s="365" t="str">
        <f>IF(Summary!$AK$166="Y","R","")</f>
        <v/>
      </c>
      <c r="AA38" s="336"/>
      <c r="AB38" s="337"/>
      <c r="AC38" s="338"/>
    </row>
    <row r="39" spans="2:29" ht="12.95" customHeight="1" thickBot="1">
      <c r="B39" s="404"/>
      <c r="C39" s="432" t="s">
        <v>1164</v>
      </c>
      <c r="D39" s="359" t="str">
        <f>IF(Badges!$U$897="C","/","")</f>
        <v/>
      </c>
      <c r="E39" s="359" t="str">
        <f>IF(Badges!$U$898="C","/","")</f>
        <v/>
      </c>
      <c r="F39" s="359" t="str">
        <f>IF(Badges!$U$899="C","/","")</f>
        <v/>
      </c>
      <c r="G39" s="359" t="str">
        <f>IF(Badges!$U$900="C","/","")</f>
        <v/>
      </c>
      <c r="H39" s="359" t="str">
        <f>IF(Badges!$U$901="C","/","")</f>
        <v/>
      </c>
      <c r="I39" s="367" t="str">
        <f>IF(Summary!$AJ$46="E","E","")</f>
        <v/>
      </c>
      <c r="J39" s="367" t="str">
        <f>IF(Summary!$AK$46="Y","R","")</f>
        <v/>
      </c>
      <c r="S39" s="427"/>
      <c r="T39" s="427"/>
      <c r="U39" s="716"/>
      <c r="W39" s="573" t="str">
        <f>'Fun Patches'!C40</f>
        <v>&lt;LIST PATCH HERE&gt;</v>
      </c>
      <c r="X39" s="365" t="str">
        <f>IF(Summary!$AJ$167="E","E","")</f>
        <v/>
      </c>
      <c r="Y39" s="365" t="str">
        <f>IF(Summary!$AK$167="Y","R","")</f>
        <v/>
      </c>
      <c r="AA39" s="336"/>
      <c r="AB39" s="337"/>
      <c r="AC39" s="338"/>
    </row>
    <row r="40" spans="2:29" ht="12.95" customHeight="1">
      <c r="B40" s="404"/>
      <c r="C40" s="430" t="s">
        <v>1165</v>
      </c>
      <c r="D40" s="361" t="str">
        <f>IF(Badges!$U$905="C","/","")</f>
        <v/>
      </c>
      <c r="E40" s="361" t="str">
        <f>IF(Badges!$U$906="C","/","")</f>
        <v/>
      </c>
      <c r="F40" s="361" t="str">
        <f>IF(Badges!$U$907="C","/","")</f>
        <v/>
      </c>
      <c r="G40" s="361" t="str">
        <f>IF(Badges!$U$908="C","/","")</f>
        <v/>
      </c>
      <c r="H40" s="361" t="str">
        <f>IF(Badges!$U$909="C","/","")</f>
        <v/>
      </c>
      <c r="I40" s="370" t="str">
        <f>IF(Summary!$AJ$48="E","E","")</f>
        <v/>
      </c>
      <c r="J40" s="370" t="str">
        <f>IF(Summary!$AK$48="Y","R","")</f>
        <v/>
      </c>
      <c r="L40" s="404"/>
      <c r="M40" s="428" t="s">
        <v>1182</v>
      </c>
      <c r="N40" s="361" t="str">
        <f>IF('Age-Level'!$U$75="A","/","")</f>
        <v/>
      </c>
      <c r="O40" s="361" t="str">
        <f>IF('Age-Level'!$U$79="A","/","")</f>
        <v/>
      </c>
      <c r="P40" s="361" t="str">
        <f>IF('Age-Level'!$U$83="A","/","")</f>
        <v/>
      </c>
      <c r="Q40" s="361" t="str">
        <f>IF('Age-Level'!$U$88="A","/","")</f>
        <v/>
      </c>
      <c r="R40" s="361" t="str">
        <f>IF('Age-Level'!$U$90="A","/","")</f>
        <v/>
      </c>
      <c r="S40" s="370" t="str">
        <f>IF(Summary!$AJ$113="E","E","")</f>
        <v/>
      </c>
      <c r="T40" s="370" t="str">
        <f>IF(Summary!$AK$113="Y","R","")</f>
        <v/>
      </c>
      <c r="U40" s="716"/>
      <c r="W40" s="573" t="str">
        <f>'Fun Patches'!C41</f>
        <v>&lt;LIST PATCH HERE&gt;</v>
      </c>
      <c r="X40" s="365" t="str">
        <f>IF(Summary!$AJ$168="E","E","")</f>
        <v/>
      </c>
      <c r="Y40" s="365" t="str">
        <f>IF(Summary!$AK$168="Y","R","")</f>
        <v/>
      </c>
      <c r="AA40" s="336"/>
      <c r="AB40" s="337"/>
      <c r="AC40" s="338"/>
    </row>
    <row r="41" spans="2:29" ht="12.95" customHeight="1">
      <c r="B41" s="404"/>
      <c r="C41" s="423" t="s">
        <v>1166</v>
      </c>
      <c r="D41" s="361" t="str">
        <f>IF(Badges!$U$912="C","/","")</f>
        <v/>
      </c>
      <c r="E41" s="361" t="str">
        <f>IF(Badges!$U$913="C","/","")</f>
        <v/>
      </c>
      <c r="F41" s="361" t="str">
        <f>IF(Badges!$U$914="C","/","")</f>
        <v/>
      </c>
      <c r="G41" s="361" t="str">
        <f>IF(Badges!$U$915="C","/","")</f>
        <v/>
      </c>
      <c r="H41" s="361" t="str">
        <f>IF(Badges!$U$916="C","/","")</f>
        <v/>
      </c>
      <c r="I41" s="370" t="str">
        <f>IF(Summary!$AJ$49="E","E","")</f>
        <v/>
      </c>
      <c r="J41" s="370" t="str">
        <f>IF(Summary!$AK$49="Y","R","")</f>
        <v/>
      </c>
      <c r="L41" s="404"/>
      <c r="M41" s="411" t="s">
        <v>1183</v>
      </c>
      <c r="N41" s="361" t="str">
        <f>IF('Age-Level'!$U$93="A","/","")</f>
        <v/>
      </c>
      <c r="O41" s="361" t="str">
        <f>IF('Age-Level'!$U$97="A","/","")</f>
        <v/>
      </c>
      <c r="P41" s="361" t="str">
        <f>IF('Age-Level'!$U$101="A","/","")</f>
        <v/>
      </c>
      <c r="Q41" s="361" t="str">
        <f>IF('Age-Level'!$U$106="A","/","")</f>
        <v/>
      </c>
      <c r="R41" s="361" t="str">
        <f>IF('Age-Level'!$U$108="A","/","")</f>
        <v/>
      </c>
      <c r="S41" s="370" t="str">
        <f>IF(Summary!$AJ$114="E","E","")</f>
        <v/>
      </c>
      <c r="T41" s="370" t="str">
        <f>IF(Summary!$AK$114="Y","R","")</f>
        <v/>
      </c>
      <c r="U41" s="716"/>
      <c r="W41" s="573" t="str">
        <f>'Fun Patches'!C42</f>
        <v>&lt;LIST PATCH HERE&gt;</v>
      </c>
      <c r="X41" s="365" t="str">
        <f>IF(Summary!$AJ$169="E","E","")</f>
        <v/>
      </c>
      <c r="Y41" s="365" t="str">
        <f>IF(Summary!$AK$169="Y","R","")</f>
        <v/>
      </c>
      <c r="AA41" s="336"/>
      <c r="AB41" s="337"/>
      <c r="AC41" s="338"/>
    </row>
    <row r="42" spans="2:29" ht="12.95" customHeight="1" thickBot="1">
      <c r="B42" s="404"/>
      <c r="C42" s="432" t="s">
        <v>1167</v>
      </c>
      <c r="D42" s="359" t="str">
        <f>IF(Badges!$U$919="C","/","")</f>
        <v/>
      </c>
      <c r="E42" s="359" t="str">
        <f>IF(Badges!$U$920="C","/","")</f>
        <v/>
      </c>
      <c r="F42" s="359" t="str">
        <f>IF(Badges!$U$921="C","/","")</f>
        <v/>
      </c>
      <c r="G42" s="359" t="str">
        <f>IF(Badges!$U$922="C","/","")</f>
        <v/>
      </c>
      <c r="H42" s="359" t="str">
        <f>IF(Badges!$U$923="C","/","")</f>
        <v/>
      </c>
      <c r="I42" s="367" t="str">
        <f>IF(Summary!$AJ$50="E","E","")</f>
        <v/>
      </c>
      <c r="J42" s="367" t="str">
        <f>IF(Summary!$AK$50="Y","R","")</f>
        <v/>
      </c>
      <c r="L42" s="404"/>
      <c r="M42" s="416" t="s">
        <v>1184</v>
      </c>
      <c r="N42" s="359" t="str">
        <f>IF('Age-Level'!$U$111="A","/","")</f>
        <v/>
      </c>
      <c r="O42" s="359" t="str">
        <f>IF('Age-Level'!$U$115="A","/","")</f>
        <v/>
      </c>
      <c r="P42" s="359" t="str">
        <f>IF('Age-Level'!$U$119="A","/","")</f>
        <v/>
      </c>
      <c r="Q42" s="359" t="str">
        <f>IF('Age-Level'!$U$124="A","/","")</f>
        <v/>
      </c>
      <c r="R42" s="359" t="str">
        <f>IF('Age-Level'!$U$126="A","/","")</f>
        <v/>
      </c>
      <c r="S42" s="367" t="str">
        <f>IF(Summary!$AJ$115="E","E","")</f>
        <v/>
      </c>
      <c r="T42" s="367" t="str">
        <f>IF(Summary!$AK$115="Y","R","")</f>
        <v/>
      </c>
      <c r="U42" s="716"/>
      <c r="W42" s="573" t="str">
        <f>'Fun Patches'!C43</f>
        <v>&lt;LIST PATCH HERE&gt;</v>
      </c>
      <c r="X42" s="365" t="str">
        <f>IF(Summary!$AJ$170="E","E","")</f>
        <v/>
      </c>
      <c r="Y42" s="365" t="str">
        <f>IF(Summary!$AK$170="Y","R","")</f>
        <v/>
      </c>
      <c r="AA42" s="336"/>
      <c r="AB42" s="337"/>
      <c r="AC42" s="338"/>
    </row>
    <row r="43" spans="2:29" ht="12.95" customHeight="1">
      <c r="B43" s="404"/>
      <c r="C43" s="430" t="s">
        <v>1169</v>
      </c>
      <c r="D43" s="361" t="str">
        <f>IF(Badges!$U$927="C","/","")</f>
        <v/>
      </c>
      <c r="E43" s="361" t="str">
        <f>IF(Badges!$U$928="C","/","")</f>
        <v/>
      </c>
      <c r="F43" s="361" t="str">
        <f>IF(Badges!$U$929="C","/","")</f>
        <v/>
      </c>
      <c r="G43" s="361" t="str">
        <f>IF(Badges!$U$930="C","/","")</f>
        <v/>
      </c>
      <c r="H43" s="361" t="str">
        <f>IF(Badges!$U$931="C","/","")</f>
        <v/>
      </c>
      <c r="I43" s="370" t="str">
        <f>IF(Summary!$AJ$52="E","E","")</f>
        <v/>
      </c>
      <c r="J43" s="370" t="str">
        <f>IF(Summary!$AK$52="Y","R","")</f>
        <v/>
      </c>
      <c r="L43" s="404"/>
      <c r="M43" s="429" t="s">
        <v>1185</v>
      </c>
      <c r="N43" s="361" t="str">
        <f>IF('Age-Level'!$U$129="A","/","")</f>
        <v/>
      </c>
      <c r="O43" s="361" t="str">
        <f>IF('Age-Level'!$U$133="A","/","")</f>
        <v/>
      </c>
      <c r="P43" s="361" t="str">
        <f>IF('Age-Level'!$U$137="A","/","")</f>
        <v/>
      </c>
      <c r="Q43" s="361" t="str">
        <f>IF('Age-Level'!$U$142="A","/","")</f>
        <v/>
      </c>
      <c r="R43" s="361" t="str">
        <f>IF('Age-Level'!$U$144="A","/","")</f>
        <v/>
      </c>
      <c r="S43" s="370" t="str">
        <f>IF(Summary!$AJ$116="E","E","")</f>
        <v/>
      </c>
      <c r="T43" s="370" t="str">
        <f>IF(Summary!$AK$116="Y","R","")</f>
        <v/>
      </c>
      <c r="U43" s="716"/>
      <c r="W43" s="573" t="str">
        <f>'Fun Patches'!C44</f>
        <v>&lt;LIST PATCH HERE&gt;</v>
      </c>
      <c r="X43" s="365" t="str">
        <f>IF(Summary!$AJ$171="E","E","")</f>
        <v/>
      </c>
      <c r="Y43" s="365" t="str">
        <f>IF(Summary!$AK$171="Y","R","")</f>
        <v/>
      </c>
      <c r="AA43" s="336"/>
      <c r="AB43" s="337"/>
      <c r="AC43" s="338"/>
    </row>
    <row r="44" spans="2:29" ht="12.95" customHeight="1">
      <c r="B44" s="404"/>
      <c r="C44" s="423" t="s">
        <v>1170</v>
      </c>
      <c r="D44" s="361" t="str">
        <f>IF(Badges!$U$934="C","/","")</f>
        <v/>
      </c>
      <c r="E44" s="361" t="str">
        <f>IF(Badges!$U$935="C","/","")</f>
        <v/>
      </c>
      <c r="F44" s="361" t="str">
        <f>IF(Badges!$U$936="C","/","")</f>
        <v/>
      </c>
      <c r="G44" s="361" t="str">
        <f>IF(Badges!$U$937="C","/","")</f>
        <v/>
      </c>
      <c r="H44" s="361" t="str">
        <f>IF(Badges!$U$938="C","/","")</f>
        <v/>
      </c>
      <c r="I44" s="370" t="str">
        <f>IF(Summary!$AJ$53="E","E","")</f>
        <v/>
      </c>
      <c r="J44" s="370" t="str">
        <f>IF(Summary!$AK$53="Y","R","")</f>
        <v/>
      </c>
      <c r="L44" s="404"/>
      <c r="M44" s="411" t="s">
        <v>1186</v>
      </c>
      <c r="N44" s="361" t="str">
        <f>IF('Age-Level'!$U$147="A","/","")</f>
        <v/>
      </c>
      <c r="O44" s="361" t="str">
        <f>IF('Age-Level'!$U$151="A","/","")</f>
        <v/>
      </c>
      <c r="P44" s="361" t="str">
        <f>IF('Age-Level'!$U$155="A","/","")</f>
        <v/>
      </c>
      <c r="Q44" s="361" t="str">
        <f>IF('Age-Level'!$U$160="A","/","")</f>
        <v/>
      </c>
      <c r="R44" s="361" t="str">
        <f>IF('Age-Level'!$U$162="A","/","")</f>
        <v/>
      </c>
      <c r="S44" s="370" t="str">
        <f>IF(Summary!$AJ$117="E","E","")</f>
        <v/>
      </c>
      <c r="T44" s="370" t="str">
        <f>IF(Summary!$AK$117="Y","R","")</f>
        <v/>
      </c>
      <c r="U44" s="716"/>
      <c r="W44" s="573" t="str">
        <f>'Fun Patches'!C45</f>
        <v>&lt;LIST PATCH HERE&gt;</v>
      </c>
      <c r="X44" s="365" t="str">
        <f>IF(Summary!$AJ$172="E","E","")</f>
        <v/>
      </c>
      <c r="Y44" s="365" t="str">
        <f>IF(Summary!$AK$172="Y","R","")</f>
        <v/>
      </c>
      <c r="AA44" s="336"/>
      <c r="AB44" s="337"/>
      <c r="AC44" s="338"/>
    </row>
    <row r="45" spans="2:29" ht="12.95" customHeight="1" thickBot="1">
      <c r="B45" s="404"/>
      <c r="C45" s="431" t="s">
        <v>1171</v>
      </c>
      <c r="D45" s="361" t="str">
        <f>IF(Badges!$U$941="C","/","")</f>
        <v/>
      </c>
      <c r="E45" s="361" t="str">
        <f>IF(Badges!$U$942="C","/","")</f>
        <v/>
      </c>
      <c r="F45" s="361" t="str">
        <f>IF(Badges!$U$943="C","/","")</f>
        <v/>
      </c>
      <c r="G45" s="361" t="str">
        <f>IF(Badges!$U$944="C","/","")</f>
        <v/>
      </c>
      <c r="H45" s="361" t="str">
        <f>IF(Badges!$U$945="C","/","")</f>
        <v/>
      </c>
      <c r="I45" s="370" t="str">
        <f>IF(Summary!$AJ$54="E","E","")</f>
        <v/>
      </c>
      <c r="J45" s="370" t="str">
        <f>IF(Summary!$AK$54="Y","R","")</f>
        <v/>
      </c>
      <c r="L45" s="404"/>
      <c r="M45" s="416" t="s">
        <v>1187</v>
      </c>
      <c r="N45" s="359" t="str">
        <f>IF('Age-Level'!$U$165="A","/","")</f>
        <v/>
      </c>
      <c r="O45" s="359" t="str">
        <f>IF('Age-Level'!$U$169="A","/","")</f>
        <v/>
      </c>
      <c r="P45" s="359" t="str">
        <f>IF('Age-Level'!$U$173="A","/","")</f>
        <v/>
      </c>
      <c r="Q45" s="359" t="str">
        <f>IF('Age-Level'!$U$178="A","/","")</f>
        <v/>
      </c>
      <c r="R45" s="359" t="str">
        <f>IF('Age-Level'!$U$180="A","/","")</f>
        <v/>
      </c>
      <c r="S45" s="367" t="str">
        <f>IF(Summary!$AJ$118="E","E","")</f>
        <v/>
      </c>
      <c r="T45" s="367" t="str">
        <f>IF(Summary!$AK$118="Y","R","")</f>
        <v/>
      </c>
      <c r="U45" s="716"/>
      <c r="W45" s="573" t="str">
        <f>'Fun Patches'!C46</f>
        <v>&lt;LIST PATCH HERE&gt;</v>
      </c>
      <c r="X45" s="365" t="str">
        <f>IF(Summary!$AJ$173="E","E","")</f>
        <v/>
      </c>
      <c r="Y45" s="365" t="str">
        <f>IF(Summary!$AK$173="Y","R","")</f>
        <v/>
      </c>
      <c r="AA45" s="336"/>
      <c r="AB45" s="337"/>
      <c r="AC45" s="338"/>
    </row>
    <row r="46" spans="2:29" ht="12.95" customHeight="1">
      <c r="L46" s="404"/>
      <c r="M46" s="392" t="s">
        <v>1188</v>
      </c>
      <c r="N46" s="401"/>
      <c r="O46" s="401"/>
      <c r="P46" s="361" t="str">
        <f>IF(Bridging!$U$10="A","/","")</f>
        <v/>
      </c>
      <c r="Q46" s="361" t="str">
        <f>IF(Bridging!$U$14="A","/","")</f>
        <v/>
      </c>
      <c r="R46" s="361" t="str">
        <f>IF(Bridging!$U$16="A","/","")</f>
        <v/>
      </c>
      <c r="S46" s="370" t="str">
        <f>IF(Summary!$AJ$130="E","E","")</f>
        <v/>
      </c>
      <c r="T46" s="370" t="str">
        <f>IF(Summary!$AK$130="Y","R","")</f>
        <v/>
      </c>
      <c r="U46" s="716"/>
      <c r="W46" s="573" t="str">
        <f>'Fun Patches'!C47</f>
        <v>&lt;LIST PATCH HERE&gt;</v>
      </c>
      <c r="X46" s="365" t="str">
        <f>IF(Summary!$AJ$174="E","E","")</f>
        <v/>
      </c>
      <c r="Y46" s="365" t="str">
        <f>IF(Summary!$AK$174="Y","R","")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IF(Summary!$AJ$175="E","E","")</f>
        <v/>
      </c>
      <c r="Y47" s="365" t="str">
        <f>IF(Summary!$AK$175="Y","R","")</f>
        <v/>
      </c>
      <c r="AA47" s="336"/>
      <c r="AB47" s="337"/>
      <c r="AC47" s="338"/>
    </row>
    <row r="48" spans="2:29" ht="12.95" customHeight="1" thickBot="1">
      <c r="B48" s="404"/>
      <c r="C48" s="428" t="s">
        <v>1172</v>
      </c>
      <c r="D48" s="361" t="str">
        <f>IF('Age-Level'!$U6="C","/","")</f>
        <v/>
      </c>
      <c r="E48" s="361" t="str">
        <f>IF('Age-Level'!$U6="C","/","")</f>
        <v/>
      </c>
      <c r="F48" s="361" t="str">
        <f>IF('Age-Level'!$U6="C","/","")</f>
        <v/>
      </c>
      <c r="G48" s="361" t="str">
        <f>IF('Age-Level'!$U6="C","/","")</f>
        <v/>
      </c>
      <c r="H48" s="361" t="str">
        <f>IF('Age-Level'!$U6="C","/","")</f>
        <v/>
      </c>
      <c r="I48" s="370" t="str">
        <f>IF(Summary!$AJ$101="E","E","")</f>
        <v/>
      </c>
      <c r="J48" s="370" t="str">
        <f>IF(Summary!$AK$101="Y","R","")</f>
        <v/>
      </c>
      <c r="L48" s="712"/>
      <c r="M48" s="712"/>
      <c r="N48" s="712"/>
      <c r="O48" s="712"/>
      <c r="P48" s="712"/>
      <c r="Q48" s="712"/>
      <c r="R48" s="712"/>
      <c r="S48" s="437"/>
      <c r="T48" s="437"/>
      <c r="U48" s="716"/>
      <c r="W48" s="573" t="str">
        <f>'Fun Patches'!C49</f>
        <v>&lt;LIST PATCH HERE&gt;</v>
      </c>
      <c r="X48" s="365" t="str">
        <f>IF(Summary!$AJ$176="E","E","")</f>
        <v/>
      </c>
      <c r="Y48" s="365" t="str">
        <f>IF(Summary!$AK$176="Y","R","")</f>
        <v/>
      </c>
      <c r="AA48" s="336"/>
      <c r="AB48" s="337"/>
      <c r="AC48" s="338"/>
    </row>
    <row r="49" spans="2:29" ht="12.95" customHeight="1">
      <c r="B49" s="404"/>
      <c r="C49" s="411" t="s">
        <v>1173</v>
      </c>
      <c r="D49" s="361" t="str">
        <f>IF('Age-Level'!$U13="C","/","")</f>
        <v/>
      </c>
      <c r="E49" s="361" t="str">
        <f>IF('Age-Level'!$U13="C","/","")</f>
        <v/>
      </c>
      <c r="F49" s="361" t="str">
        <f>IF('Age-Level'!$U13="C","/","")</f>
        <v/>
      </c>
      <c r="G49" s="361" t="str">
        <f>IF('Age-Level'!$U13="C","/","")</f>
        <v/>
      </c>
      <c r="H49" s="361" t="str">
        <f>IF('Age-Level'!$U13="C","/","")</f>
        <v/>
      </c>
      <c r="I49" s="370" t="str">
        <f>IF(Summary!$AJ$102="E","E","")</f>
        <v/>
      </c>
      <c r="J49" s="370" t="str">
        <f>IF(Summary!$AK$102="Y","R","")</f>
        <v/>
      </c>
      <c r="L49" s="705" t="str">
        <f>'Council Own'!B6</f>
        <v>&lt;&lt;List Badge 1 Here&gt;&gt;</v>
      </c>
      <c r="M49" s="705"/>
      <c r="N49" s="705"/>
      <c r="O49" s="705"/>
      <c r="P49" s="705"/>
      <c r="Q49" s="705"/>
      <c r="R49" s="710"/>
      <c r="S49" s="363" t="str">
        <f>IF(Summary!$AJ$85="E","E","")</f>
        <v/>
      </c>
      <c r="T49" s="363" t="str">
        <f>IF(Summary!$AK$85="Y","R","")</f>
        <v/>
      </c>
      <c r="U49" s="716"/>
      <c r="W49" s="573" t="str">
        <f>'Fun Patches'!C50</f>
        <v>&lt;LIST PATCH HERE&gt;</v>
      </c>
      <c r="X49" s="365" t="str">
        <f>IF(Summary!$AJ$177="E","E","")</f>
        <v/>
      </c>
      <c r="Y49" s="365" t="str">
        <f>IF(Summary!$AK$177="Y","R","")</f>
        <v/>
      </c>
      <c r="AA49" s="336"/>
      <c r="AB49" s="337"/>
      <c r="AC49" s="338"/>
    </row>
    <row r="50" spans="2:29" ht="12.95" customHeight="1" thickBot="1">
      <c r="B50" s="404"/>
      <c r="C50" s="424" t="s">
        <v>1174</v>
      </c>
      <c r="D50" s="359" t="str">
        <f>IF('Age-Level'!$U20="C","/","")</f>
        <v/>
      </c>
      <c r="E50" s="359" t="str">
        <f>IF('Age-Level'!$U20="C","/","")</f>
        <v/>
      </c>
      <c r="F50" s="359" t="str">
        <f>IF('Age-Level'!$U20="C","/","")</f>
        <v/>
      </c>
      <c r="G50" s="359" t="str">
        <f>IF('Age-Level'!$U20="C","/","")</f>
        <v/>
      </c>
      <c r="H50" s="359" t="str">
        <f>IF('Age-Level'!$U20="C","/","")</f>
        <v/>
      </c>
      <c r="I50" s="367" t="str">
        <f>IF(Summary!$AJ$103="E","E","")</f>
        <v/>
      </c>
      <c r="J50" s="367" t="str">
        <f>IF(Summary!$AK$103="Y","R","")</f>
        <v/>
      </c>
      <c r="L50" s="705" t="str">
        <f>'Council Own'!B30</f>
        <v>&lt;&lt;List Badge 2 Here&gt;&gt;</v>
      </c>
      <c r="M50" s="705"/>
      <c r="N50" s="705"/>
      <c r="O50" s="705"/>
      <c r="P50" s="705"/>
      <c r="Q50" s="705"/>
      <c r="R50" s="710"/>
      <c r="S50" s="365" t="str">
        <f>IF(Summary!$AJ$86="E","E","")</f>
        <v/>
      </c>
      <c r="T50" s="365" t="str">
        <f>IF(Summary!$AK$86="Y","R","")</f>
        <v/>
      </c>
      <c r="U50" s="716"/>
      <c r="W50" s="573" t="str">
        <f>'Fun Patches'!C51</f>
        <v>&lt;LIST PATCH HERE&gt;</v>
      </c>
      <c r="X50" s="365" t="str">
        <f>IF(Summary!$AJ$178="E","E","")</f>
        <v/>
      </c>
      <c r="Y50" s="365" t="str">
        <f>IF(Summary!$AK$178="Y","R","")</f>
        <v/>
      </c>
      <c r="AA50" s="336"/>
      <c r="AB50" s="337"/>
      <c r="AC50" s="338"/>
    </row>
    <row r="51" spans="2:29" ht="12.95" customHeight="1">
      <c r="B51" s="404"/>
      <c r="C51" s="429" t="s">
        <v>1175</v>
      </c>
      <c r="D51" s="361" t="str">
        <f>IF('Age-Level'!$U27="C","/","")</f>
        <v/>
      </c>
      <c r="E51" s="361" t="str">
        <f>IF('Age-Level'!$U27="C","/","")</f>
        <v/>
      </c>
      <c r="F51" s="361" t="str">
        <f>IF('Age-Level'!$U27="C","/","")</f>
        <v/>
      </c>
      <c r="G51" s="361" t="str">
        <f>IF('Age-Level'!$U27="C","/","")</f>
        <v/>
      </c>
      <c r="H51" s="361" t="str">
        <f>IF('Age-Level'!$U27="C","/","")</f>
        <v/>
      </c>
      <c r="I51" s="370" t="str">
        <f>IF(Summary!$AJ$104="E","E","")</f>
        <v/>
      </c>
      <c r="J51" s="370" t="str">
        <f>IF(Summary!$AK$104="Y","R","")</f>
        <v/>
      </c>
      <c r="L51" s="705" t="str">
        <f>'Council Own'!B54</f>
        <v>&lt;&lt;List Badge 3 Here&gt;&gt;</v>
      </c>
      <c r="M51" s="705"/>
      <c r="N51" s="705"/>
      <c r="O51" s="705"/>
      <c r="P51" s="705"/>
      <c r="Q51" s="705"/>
      <c r="R51" s="710"/>
      <c r="S51" s="365" t="str">
        <f>IF(Summary!$AJ$87="E","E","")</f>
        <v/>
      </c>
      <c r="T51" s="365" t="str">
        <f>IF(Summary!$AK$87="Y","R","")</f>
        <v/>
      </c>
      <c r="U51" s="716"/>
      <c r="W51" s="573" t="str">
        <f>'Fun Patches'!C52</f>
        <v>&lt;LIST PATCH HERE&gt;</v>
      </c>
      <c r="X51" s="365" t="str">
        <f>IF(Summary!$AJ$179="E","E","")</f>
        <v/>
      </c>
      <c r="Y51" s="365" t="str">
        <f>IF(Summary!$AK$179="Y","R","")</f>
        <v/>
      </c>
      <c r="AA51" s="336"/>
      <c r="AB51" s="337"/>
      <c r="AC51" s="338"/>
    </row>
    <row r="52" spans="2:29" ht="12.95" customHeight="1">
      <c r="B52" s="404"/>
      <c r="C52" s="411" t="s">
        <v>1176</v>
      </c>
      <c r="D52" s="361" t="str">
        <f>IF('Age-Level'!$U34="C","/","")</f>
        <v/>
      </c>
      <c r="E52" s="361" t="str">
        <f>IF('Age-Level'!$U34="C","/","")</f>
        <v/>
      </c>
      <c r="F52" s="361" t="str">
        <f>IF('Age-Level'!$U34="C","/","")</f>
        <v/>
      </c>
      <c r="G52" s="361" t="str">
        <f>IF('Age-Level'!$U34="C","/","")</f>
        <v/>
      </c>
      <c r="H52" s="361" t="str">
        <f>IF('Age-Level'!$U34="C","/","")</f>
        <v/>
      </c>
      <c r="I52" s="370" t="str">
        <f>IF(Summary!$AJ$105="E","E","")</f>
        <v/>
      </c>
      <c r="J52" s="370" t="str">
        <f>IF(Summary!$AK$105="Y","R","")</f>
        <v/>
      </c>
      <c r="L52" s="705" t="str">
        <f>'Council Own'!B78</f>
        <v>&lt;&lt;List Badge 4 Here&gt;&gt;</v>
      </c>
      <c r="M52" s="705"/>
      <c r="N52" s="705"/>
      <c r="O52" s="705"/>
      <c r="P52" s="705"/>
      <c r="Q52" s="705"/>
      <c r="R52" s="710"/>
      <c r="S52" s="365" t="str">
        <f>IF(Summary!$AJ$88="E","E","")</f>
        <v/>
      </c>
      <c r="T52" s="365" t="str">
        <f>IF(Summary!$AK$88="Y","R","")</f>
        <v/>
      </c>
      <c r="U52" s="716"/>
      <c r="W52" s="573" t="str">
        <f>'Fun Patches'!C53</f>
        <v>&lt;LIST PATCH HERE&gt;</v>
      </c>
      <c r="X52" s="365" t="str">
        <f>IF(Summary!$AJ$180="E","E","")</f>
        <v/>
      </c>
      <c r="Y52" s="365" t="str">
        <f>IF(Summary!$AK$180="Y","R","")</f>
        <v/>
      </c>
      <c r="AA52" s="336"/>
      <c r="AB52" s="337"/>
      <c r="AC52" s="338"/>
    </row>
    <row r="53" spans="2:29" ht="12.95" customHeight="1" thickBot="1">
      <c r="B53" s="404"/>
      <c r="C53" s="416" t="s">
        <v>1177</v>
      </c>
      <c r="D53" s="359" t="str">
        <f>IF('Age-Level'!$U41="C","/","")</f>
        <v/>
      </c>
      <c r="E53" s="359" t="str">
        <f>IF('Age-Level'!$U41="C","/","")</f>
        <v/>
      </c>
      <c r="F53" s="359" t="str">
        <f>IF('Age-Level'!$U41="C","/","")</f>
        <v/>
      </c>
      <c r="G53" s="359" t="str">
        <f>IF('Age-Level'!$U41="C","/","")</f>
        <v/>
      </c>
      <c r="H53" s="359" t="str">
        <f>IF('Age-Level'!$U41="C","/","")</f>
        <v/>
      </c>
      <c r="I53" s="367" t="str">
        <f>IF(Summary!$AJ$106="E","E","")</f>
        <v/>
      </c>
      <c r="J53" s="367" t="str">
        <f>IF(Summary!$AK$106="Y","R","")</f>
        <v/>
      </c>
      <c r="L53" s="707" t="str">
        <f>'Council Own'!B102</f>
        <v>&lt;&lt;List Badge 5 Here&gt;&gt;</v>
      </c>
      <c r="M53" s="707"/>
      <c r="N53" s="707"/>
      <c r="O53" s="707"/>
      <c r="P53" s="707"/>
      <c r="Q53" s="707"/>
      <c r="R53" s="713"/>
      <c r="S53" s="372" t="str">
        <f>IF(Summary!$AJ$89="E","E","")</f>
        <v/>
      </c>
      <c r="T53" s="372" t="str">
        <f>IF(Summary!$AK$89="Y","R","")</f>
        <v/>
      </c>
      <c r="U53" s="716"/>
      <c r="W53" s="573" t="str">
        <f>'Fun Patches'!C54</f>
        <v>&lt;LIST PATCH HERE&gt;</v>
      </c>
      <c r="X53" s="372" t="str">
        <f>IF(Summary!$AJ$181="E","E","")</f>
        <v/>
      </c>
      <c r="Y53" s="372" t="str">
        <f>IF(Summary!$AK$181="Y","R","")</f>
        <v/>
      </c>
      <c r="AA53" s="336"/>
      <c r="AB53" s="337"/>
      <c r="AC53" s="338"/>
    </row>
    <row r="54" spans="2:29" ht="12.95" customHeight="1">
      <c r="B54" s="404"/>
      <c r="C54" s="429" t="s">
        <v>1050</v>
      </c>
      <c r="D54" s="368" t="str">
        <f>IF('Age-Level'!$U48="C","/","")</f>
        <v/>
      </c>
      <c r="E54" s="368" t="str">
        <f>IF('Age-Level'!$U48="C","/","")</f>
        <v/>
      </c>
      <c r="F54" s="368" t="str">
        <f>IF('Age-Level'!$U48="C","/","")</f>
        <v/>
      </c>
      <c r="G54" s="368" t="str">
        <f>IF('Age-Level'!$U48="C","/","")</f>
        <v/>
      </c>
      <c r="H54" s="368" t="str">
        <f>IF('Age-Level'!$U48="C","/","")</f>
        <v/>
      </c>
      <c r="I54" s="370" t="str">
        <f>IF(Summary!$AJ$107="E","E","")</f>
        <v/>
      </c>
      <c r="J54" s="370" t="str">
        <f>IF(Summary!$AK$107="Y","R","")</f>
        <v/>
      </c>
      <c r="L54" s="707" t="str">
        <f>'Council Own'!B126</f>
        <v>&lt;&lt;List Badge 6 Here&gt;&gt;</v>
      </c>
      <c r="M54" s="707"/>
      <c r="N54" s="707"/>
      <c r="O54" s="707"/>
      <c r="P54" s="707"/>
      <c r="Q54" s="707"/>
      <c r="R54" s="713"/>
      <c r="S54" s="372" t="str">
        <f>IF(Summary!$AJ$90="E","E","")</f>
        <v/>
      </c>
      <c r="T54" s="372" t="str">
        <f>IF(Summary!$AK$90="Y","R","")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IF(Summary!$AJ$108="E","E","")</f>
        <v/>
      </c>
      <c r="J55" s="367" t="str">
        <f>IF(Summary!$AK$108="Y","R","")</f>
        <v/>
      </c>
      <c r="L55" s="707" t="str">
        <f>'Council Own'!B150</f>
        <v>&lt;&lt;List Badge 7 Here&gt;&gt;</v>
      </c>
      <c r="M55" s="707"/>
      <c r="N55" s="707"/>
      <c r="O55" s="707"/>
      <c r="P55" s="707"/>
      <c r="Q55" s="707"/>
      <c r="R55" s="713"/>
      <c r="S55" s="372" t="str">
        <f>IF(Summary!$AJ$91="E","E","")</f>
        <v/>
      </c>
      <c r="T55" s="372" t="str">
        <f>IF(Summary!$AK$91="Y","R","")</f>
        <v/>
      </c>
      <c r="U55" s="716"/>
      <c r="W55" s="572"/>
      <c r="X55" s="437"/>
      <c r="Y55" s="437"/>
      <c r="AA55" s="336"/>
      <c r="AB55" s="337"/>
      <c r="AC55" s="338"/>
    </row>
    <row r="56" spans="2:29" ht="12.95" customHeight="1">
      <c r="B56" s="404"/>
      <c r="C56" s="428" t="s">
        <v>1179</v>
      </c>
      <c r="D56" s="408"/>
      <c r="E56" s="408"/>
      <c r="F56" s="408"/>
      <c r="G56" s="408"/>
      <c r="H56" s="433"/>
      <c r="I56" s="370" t="str">
        <f>IF(Summary!$AJ$109="E","E","")</f>
        <v/>
      </c>
      <c r="J56" s="370" t="str">
        <f>IF(Summary!$AK$109="Y","R","")</f>
        <v/>
      </c>
      <c r="L56" s="707" t="str">
        <f>'Council Own'!B174</f>
        <v>&lt;&lt;List Badge 8 Here&gt;&gt;</v>
      </c>
      <c r="M56" s="707"/>
      <c r="N56" s="707"/>
      <c r="O56" s="707"/>
      <c r="P56" s="707"/>
      <c r="Q56" s="707"/>
      <c r="R56" s="713"/>
      <c r="S56" s="372" t="str">
        <f>IF(Summary!$AJ$92="E","E","")</f>
        <v/>
      </c>
      <c r="T56" s="372" t="str">
        <f>IF(Summary!$AK$92="Y","R","")</f>
        <v/>
      </c>
      <c r="U56" s="716"/>
      <c r="W56" s="336"/>
      <c r="X56" s="337"/>
      <c r="Y56" s="338"/>
      <c r="AA56" s="336"/>
      <c r="AB56" s="337"/>
      <c r="AC56" s="338"/>
    </row>
    <row r="57" spans="2:29" ht="12.95" customHeight="1">
      <c r="B57" s="404"/>
      <c r="C57" s="411" t="s">
        <v>1180</v>
      </c>
      <c r="D57" s="412"/>
      <c r="E57" s="412"/>
      <c r="F57" s="412"/>
      <c r="G57" s="412"/>
      <c r="H57" s="413"/>
      <c r="I57" s="370" t="str">
        <f>IF(Summary!$AJ$110="E","E","")</f>
        <v/>
      </c>
      <c r="J57" s="370" t="str">
        <f>IF(Summary!$AK$110="Y","R","")</f>
        <v/>
      </c>
      <c r="L57" s="707" t="str">
        <f>'Council Own'!B198</f>
        <v>&lt;&lt;List Badge 9 Here&gt;&gt;</v>
      </c>
      <c r="M57" s="707"/>
      <c r="N57" s="707"/>
      <c r="O57" s="707"/>
      <c r="P57" s="707"/>
      <c r="Q57" s="707"/>
      <c r="R57" s="713"/>
      <c r="S57" s="372" t="str">
        <f>IF(Summary!$AJ$93="E","E","")</f>
        <v/>
      </c>
      <c r="T57" s="372" t="str">
        <f>IF(Summary!$AK$93="Y","R","")</f>
        <v/>
      </c>
      <c r="U57" s="716"/>
      <c r="W57" s="336"/>
      <c r="X57" s="337"/>
      <c r="Y57" s="338"/>
      <c r="AA57" s="336"/>
      <c r="AB57" s="337"/>
      <c r="AC57" s="338"/>
    </row>
    <row r="58" spans="2:29" ht="12.95" customHeight="1" thickBot="1">
      <c r="B58" s="404"/>
      <c r="C58" s="434" t="s">
        <v>1062</v>
      </c>
      <c r="D58" s="417"/>
      <c r="E58" s="417"/>
      <c r="F58" s="417"/>
      <c r="G58" s="417"/>
      <c r="H58" s="418"/>
      <c r="I58" s="367" t="str">
        <f>IF(Summary!$AJ$111="E","E","")</f>
        <v/>
      </c>
      <c r="J58" s="367" t="str">
        <f>IF(Summary!$AK$111="Y","R","")</f>
        <v/>
      </c>
      <c r="L58" s="707" t="str">
        <f>'Council Own'!B222</f>
        <v>&lt;&lt;List Badge 10 Here&gt;&gt;</v>
      </c>
      <c r="M58" s="707"/>
      <c r="N58" s="707"/>
      <c r="O58" s="707"/>
      <c r="P58" s="707"/>
      <c r="Q58" s="707"/>
      <c r="R58" s="713"/>
      <c r="S58" s="372" t="str">
        <f>IF(Summary!$AJ$94="E","E","")</f>
        <v/>
      </c>
      <c r="T58" s="372" t="str">
        <f>IF(Summary!$AK$94="Y","R","")</f>
        <v/>
      </c>
      <c r="U58" s="716"/>
      <c r="W58" s="336"/>
      <c r="X58" s="337"/>
      <c r="Y58" s="338"/>
      <c r="AA58" s="336"/>
      <c r="AB58" s="337"/>
      <c r="AC58" s="338"/>
    </row>
    <row r="59" spans="2:29" ht="12.95" customHeight="1">
      <c r="B59" s="404"/>
      <c r="C59" s="428" t="s">
        <v>1181</v>
      </c>
      <c r="D59" s="408"/>
      <c r="E59" s="408"/>
      <c r="F59" s="408"/>
      <c r="G59" s="408"/>
      <c r="H59" s="433"/>
      <c r="I59" s="370" t="str">
        <f>IF(Summary!$AJ$112="E","E","")</f>
        <v/>
      </c>
      <c r="J59" s="370" t="str">
        <f>IF(Summary!$AK$112="Y","R","")</f>
        <v/>
      </c>
      <c r="L59" s="709" t="str">
        <f>'Council Own'!B246</f>
        <v>&lt;&lt;List Badge 11 Here&gt;&gt;</v>
      </c>
      <c r="M59" s="709"/>
      <c r="N59" s="709"/>
      <c r="O59" s="709"/>
      <c r="P59" s="709"/>
      <c r="Q59" s="709"/>
      <c r="R59" s="714"/>
      <c r="S59" s="372" t="str">
        <f>IF(Summary!$AJ$95="E","E","")</f>
        <v/>
      </c>
      <c r="T59" s="372" t="str">
        <f>IF(Summary!$AK$95="Y","R","")</f>
        <v/>
      </c>
      <c r="U59" s="716"/>
      <c r="W59" s="336"/>
      <c r="X59" s="337"/>
      <c r="Y59" s="338"/>
      <c r="AA59" s="336"/>
      <c r="AB59" s="337"/>
      <c r="AC59" s="338"/>
    </row>
    <row r="60" spans="2:29" ht="12.95" customHeight="1">
      <c r="B60" s="404"/>
      <c r="C60" s="424" t="s">
        <v>1147</v>
      </c>
      <c r="D60" s="425"/>
      <c r="E60" s="425"/>
      <c r="F60" s="425"/>
      <c r="G60" s="425"/>
      <c r="H60" s="426"/>
      <c r="I60" s="370" t="str">
        <f>IF(Summary!$AJ$129="E","E","")</f>
        <v/>
      </c>
      <c r="J60" s="370" t="str">
        <f>IF(Summary!$AK$129="Y","R","")</f>
        <v/>
      </c>
      <c r="L60" s="707" t="str">
        <f>'Council Own'!B270</f>
        <v>&lt;&lt;List Badge 12 Here&gt;&gt;</v>
      </c>
      <c r="M60" s="707"/>
      <c r="N60" s="707"/>
      <c r="O60" s="707"/>
      <c r="P60" s="707"/>
      <c r="Q60" s="707"/>
      <c r="R60" s="713"/>
      <c r="S60" s="372" t="str">
        <f>IF(Summary!$AJ$96="E","E","")</f>
        <v/>
      </c>
      <c r="T60" s="372" t="str">
        <f>IF(Summary!$AK$96="Y","R","")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IF(Summary!$AJ$97="E","E","")</f>
        <v/>
      </c>
      <c r="T61" s="372" t="str">
        <f>IF(Summary!$AK$97="Y","R","")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IF(Summary!$AJ$98="E","E","")</f>
        <v/>
      </c>
      <c r="T62" s="372" t="str">
        <f>IF(Summary!$AK$98="Y","R","")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IF(Summary!$AJ$119="E","E","")</f>
        <v/>
      </c>
      <c r="J63" s="363" t="str">
        <f>IF(Summary!$AK$119="Y","R","")</f>
        <v/>
      </c>
      <c r="L63" s="707" t="str">
        <f>'Council Own'!B342</f>
        <v>&lt;&lt;List Badge 15 Here&gt;&gt;</v>
      </c>
      <c r="M63" s="707"/>
      <c r="N63" s="707"/>
      <c r="O63" s="707"/>
      <c r="P63" s="707"/>
      <c r="Q63" s="707"/>
      <c r="R63" s="713"/>
      <c r="S63" s="372" t="str">
        <f>IF(Summary!$AJ$99="E","E","")</f>
        <v/>
      </c>
      <c r="T63" s="372" t="str">
        <f>IF(Summary!$AK$99="Y","R","")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IF(Summary!$AJ$122="E","E","")</f>
        <v/>
      </c>
      <c r="J64" s="365" t="str">
        <f>IF(Summary!$AK$122="Y","R","")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IF(Summary!$AJ$123="E","E","")</f>
        <v/>
      </c>
      <c r="J65" s="365" t="str">
        <f>IF(Summary!$AK$123="Y","R","")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IF(Summary!$AJ$124="E","E","")</f>
        <v/>
      </c>
      <c r="J66" s="365" t="str">
        <f>IF(Summary!$AK$124="Y","R","")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IF(Summary!$AJ$125="E","E","")</f>
        <v/>
      </c>
      <c r="J67" s="365" t="str">
        <f>IF(Summary!$AK$125="Y","R","")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IF(Summary!$AJ$126="E","E","")</f>
        <v/>
      </c>
      <c r="J68" s="365" t="str">
        <f>IF(Summary!$AK$126="Y","R","")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IF(Summary!$AJ$127="E","E","")</f>
        <v/>
      </c>
      <c r="J69" s="365" t="str">
        <f>IF(Summary!$AK$127="Y","R","")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IF(Summary!$AJ$128="E","E","")</f>
        <v/>
      </c>
      <c r="J70" s="365" t="str">
        <f>IF(Summary!$AK$128="Y","R","")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IF(Summary!$AJ$104="E","E","")</f>
        <v/>
      </c>
      <c r="J71" s="365" t="str">
        <f>IF(Summary!$AK$104="Y","R","")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IF(Summary!$AJ$105="E","E","")</f>
        <v/>
      </c>
      <c r="J72" s="365" t="str">
        <f>IF(Summary!$AK$105="Y","R","")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vB5NLPRLzNVotjy2LH2Y2+ETe92VFkMcOKtQKkA/pDuJXsR3Ri+0YmhrMtBpwBRo9o5bnDCH3y+h7N/cY/+Xfw==" saltValue="MRPlGq+VJDCfxfiHRm9d8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155" priority="13">
      <formula>LEFT($U$1,8)&lt;&gt;"Cadette_"</formula>
    </cfRule>
  </conditionalFormatting>
  <conditionalFormatting sqref="C1">
    <cfRule type="expression" dxfId="154" priority="11">
      <formula>LEFT($U$1,8)&lt;&gt;"Cadette_"</formula>
    </cfRule>
  </conditionalFormatting>
  <conditionalFormatting sqref="L47:L48 W54:W75 AA4:AA75">
    <cfRule type="duplicateValues" dxfId="153" priority="14"/>
  </conditionalFormatting>
  <conditionalFormatting sqref="B64:B72">
    <cfRule type="duplicateValues" dxfId="152" priority="10"/>
  </conditionalFormatting>
  <conditionalFormatting sqref="L49">
    <cfRule type="duplicateValues" dxfId="151" priority="9"/>
  </conditionalFormatting>
  <conditionalFormatting sqref="L50">
    <cfRule type="duplicateValues" dxfId="150" priority="8"/>
  </conditionalFormatting>
  <conditionalFormatting sqref="L51">
    <cfRule type="duplicateValues" dxfId="149" priority="7"/>
  </conditionalFormatting>
  <conditionalFormatting sqref="L52">
    <cfRule type="duplicateValues" dxfId="148" priority="6"/>
  </conditionalFormatting>
  <conditionalFormatting sqref="L65">
    <cfRule type="duplicateValues" dxfId="147" priority="5"/>
  </conditionalFormatting>
  <conditionalFormatting sqref="L66:L75">
    <cfRule type="duplicateValues" dxfId="146" priority="4"/>
  </conditionalFormatting>
  <conditionalFormatting sqref="M1:T1">
    <cfRule type="expression" dxfId="145" priority="2">
      <formula>LEFT($U$1,8)&lt;&gt;"Cadette_"</formula>
    </cfRule>
  </conditionalFormatting>
  <conditionalFormatting sqref="T1:W1">
    <cfRule type="expression" dxfId="144"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575C4-7A25-41A0-9920-BD86E7703849}">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Cadette_19</v>
      </c>
      <c r="U1" s="579" t="str">
        <f ca="1">MID(CELL("filename",A1),FIND(IF(ISERROR(FIND("]",CELL("filename",A1))),"$","]"),CELL("filename",A1))+1,256)</f>
        <v>Cadette_19</v>
      </c>
      <c r="V1" s="580"/>
      <c r="W1" s="581" t="str">
        <f ca="1">IF(T1&lt;&gt;"",T1,"")</f>
        <v>Cadette_19</v>
      </c>
    </row>
    <row r="2" spans="2:29" ht="12.95" customHeight="1">
      <c r="T2" s="403"/>
    </row>
    <row r="3" spans="2:29" ht="12.95" customHeight="1" thickBot="1"/>
    <row r="4" spans="2:29" ht="12.95" customHeight="1">
      <c r="B4" s="404"/>
      <c r="C4" s="405" t="s">
        <v>132</v>
      </c>
      <c r="D4" s="361" t="str">
        <f>IF(Badges!$V$10="A","/","")</f>
        <v/>
      </c>
      <c r="E4" s="361" t="str">
        <f>IF(Badges!$V$14="A","/","")</f>
        <v/>
      </c>
      <c r="F4" s="361" t="str">
        <f>IF(Badges!$V$18="A","/","")</f>
        <v/>
      </c>
      <c r="G4" s="361" t="str">
        <f>IF(Badges!$V$22="A","/","")</f>
        <v/>
      </c>
      <c r="H4" s="361" t="str">
        <f>IF(Badges!$V$26="A","/","")</f>
        <v/>
      </c>
      <c r="I4" s="362" t="str">
        <f>IF(Summary!$AL$3="E","E","")</f>
        <v/>
      </c>
      <c r="J4" s="362" t="str">
        <f>IF(Summary!$AM$3="Y","R","")</f>
        <v/>
      </c>
      <c r="K4" s="392" t="str">
        <f>IF(COUNT(S5:S7)=3,MAX(S5:S7),"")</f>
        <v/>
      </c>
      <c r="L4" s="406"/>
      <c r="M4" s="407" t="s">
        <v>1151</v>
      </c>
      <c r="N4" s="408"/>
      <c r="O4" s="408"/>
      <c r="P4" s="408"/>
      <c r="Q4" s="408"/>
      <c r="R4" s="409" t="s">
        <v>1189</v>
      </c>
      <c r="S4" s="363" t="str">
        <f>IF(Summary!$AL$60="E","E","")</f>
        <v/>
      </c>
      <c r="T4" s="363" t="str">
        <f>IF(Summary!$AM$60="Y","R","")</f>
        <v/>
      </c>
      <c r="U4" s="360"/>
      <c r="W4" s="573" t="str">
        <f>'Fun Patches'!C5</f>
        <v>&lt;LIST PATCH HERE&gt;</v>
      </c>
      <c r="X4" s="362" t="str">
        <f>IF(Summary!$AL$132="E","E","")</f>
        <v/>
      </c>
      <c r="Y4" s="362" t="str">
        <f>IF(Summary!$AM$132="Y","R","")</f>
        <v/>
      </c>
      <c r="AA4" s="336"/>
      <c r="AB4" s="337"/>
      <c r="AC4" s="338"/>
    </row>
    <row r="5" spans="2:29" ht="12.95" customHeight="1">
      <c r="B5" s="404"/>
      <c r="C5" s="410" t="s">
        <v>154</v>
      </c>
      <c r="D5" s="364" t="str">
        <f>IF(Badges!$V$33="A","/","")</f>
        <v/>
      </c>
      <c r="E5" s="364" t="str">
        <f>IF(Badges!$V$37="A","/","")</f>
        <v/>
      </c>
      <c r="F5" s="364" t="str">
        <f>IF(Badges!$V$41="A","/","")</f>
        <v/>
      </c>
      <c r="G5" s="364" t="str">
        <f>IF(Badges!$V$45="A","/","")</f>
        <v/>
      </c>
      <c r="H5" s="364" t="str">
        <f>IF(Badges!$V$49="A","/","")</f>
        <v/>
      </c>
      <c r="I5" s="365" t="str">
        <f>IF(Summary!$AL$4="E","E","")</f>
        <v/>
      </c>
      <c r="J5" s="365" t="str">
        <f>IF(Summary!$AM$4="Y","R","")</f>
        <v/>
      </c>
      <c r="L5" s="404"/>
      <c r="M5" s="411" t="s">
        <v>1190</v>
      </c>
      <c r="N5" s="412"/>
      <c r="O5" s="412"/>
      <c r="P5" s="412"/>
      <c r="Q5" s="412"/>
      <c r="R5" s="413"/>
      <c r="S5" s="365" t="str">
        <f>IF(Summary!$AL$57="E","E","")</f>
        <v/>
      </c>
      <c r="T5" s="365" t="str">
        <f>IF(Summary!$AM$57="Y","R","")</f>
        <v/>
      </c>
      <c r="U5" s="360"/>
      <c r="W5" s="573" t="str">
        <f>'Fun Patches'!C6</f>
        <v>&lt;LIST PATCH HERE&gt;</v>
      </c>
      <c r="X5" s="365" t="str">
        <f>IF(Summary!$AL$133="E","E","")</f>
        <v/>
      </c>
      <c r="Y5" s="365" t="str">
        <f>IF(Summary!$AM$133="Y","R","")</f>
        <v/>
      </c>
      <c r="AA5" s="336"/>
      <c r="AB5" s="337"/>
      <c r="AC5" s="338"/>
    </row>
    <row r="6" spans="2:29" ht="12.95" customHeight="1" thickBot="1">
      <c r="B6" s="404"/>
      <c r="C6" s="414" t="s">
        <v>174</v>
      </c>
      <c r="D6" s="366" t="str">
        <f>IF(Badges!$V$56="A","/","")</f>
        <v/>
      </c>
      <c r="E6" s="366" t="str">
        <f>IF(Badges!$V$60="A","/","")</f>
        <v/>
      </c>
      <c r="F6" s="366" t="str">
        <f>IF(Badges!$V$64="A","/","")</f>
        <v/>
      </c>
      <c r="G6" s="366" t="str">
        <f>IF(Badges!$V$68="A","/","")</f>
        <v/>
      </c>
      <c r="H6" s="366" t="str">
        <f>IF(Badges!$V$72="A","/","")</f>
        <v/>
      </c>
      <c r="I6" s="372" t="str">
        <f>IF(Summary!$AL$5="E","E","")</f>
        <v/>
      </c>
      <c r="J6" s="372" t="str">
        <f>IF(Summary!$AM$5="Y","R","")</f>
        <v/>
      </c>
      <c r="L6" s="404"/>
      <c r="M6" s="411" t="s">
        <v>1191</v>
      </c>
      <c r="N6" s="412"/>
      <c r="O6" s="412"/>
      <c r="P6" s="412"/>
      <c r="Q6" s="412"/>
      <c r="R6" s="413"/>
      <c r="S6" s="365" t="str">
        <f>IF(Summary!$AL$58="E","E","")</f>
        <v/>
      </c>
      <c r="T6" s="365" t="str">
        <f>IF(Summary!$AM$58="Y","R","")</f>
        <v/>
      </c>
      <c r="U6" s="360"/>
      <c r="W6" s="573" t="str">
        <f>'Fun Patches'!C7</f>
        <v>&lt;LIST PATCH HERE&gt;</v>
      </c>
      <c r="X6" s="365" t="str">
        <f>IF(Summary!$AL$134="E","E","")</f>
        <v/>
      </c>
      <c r="Y6" s="365" t="str">
        <f>IF(Summary!$AM$134="Y","R","")</f>
        <v/>
      </c>
      <c r="AA6" s="336"/>
      <c r="AB6" s="337"/>
      <c r="AC6" s="338"/>
    </row>
    <row r="7" spans="2:29" ht="12.95" customHeight="1" thickBot="1">
      <c r="B7" s="404"/>
      <c r="C7" s="415" t="s">
        <v>195</v>
      </c>
      <c r="D7" s="368" t="str">
        <f>IF(Badges!$V$79="A","/","")</f>
        <v/>
      </c>
      <c r="E7" s="368" t="str">
        <f>IF(Badges!$V$83="A","/","")</f>
        <v/>
      </c>
      <c r="F7" s="368" t="str">
        <f>IF(Badges!$V$87="A","/","")</f>
        <v/>
      </c>
      <c r="G7" s="368" t="str">
        <f>IF(Badges!$V$91="A","/","")</f>
        <v/>
      </c>
      <c r="H7" s="368" t="str">
        <f>IF(Badges!$V$95="A","/","")</f>
        <v/>
      </c>
      <c r="I7" s="362" t="str">
        <f>IF(Summary!$AL$6="E","E","")</f>
        <v/>
      </c>
      <c r="J7" s="362" t="str">
        <f>IF(Summary!$AM$6="Y","R","")</f>
        <v/>
      </c>
      <c r="L7" s="404"/>
      <c r="M7" s="416" t="s">
        <v>1192</v>
      </c>
      <c r="N7" s="417"/>
      <c r="O7" s="417"/>
      <c r="P7" s="417"/>
      <c r="Q7" s="417"/>
      <c r="R7" s="418"/>
      <c r="S7" s="367" t="str">
        <f>IF(Summary!$AL$59="E","E","")</f>
        <v/>
      </c>
      <c r="T7" s="367" t="str">
        <f>IF(Summary!$AM$59="Y","R","")</f>
        <v/>
      </c>
      <c r="U7" s="360" t="str">
        <f>IF(COUNTIF(S5:S7,"E")=3,"C"," ")</f>
        <v xml:space="preserve"> </v>
      </c>
      <c r="W7" s="573" t="str">
        <f>'Fun Patches'!C8</f>
        <v>&lt;LIST PATCH HERE&gt;</v>
      </c>
      <c r="X7" s="365" t="str">
        <f>IF(Summary!$AL$135="E","E","")</f>
        <v/>
      </c>
      <c r="Y7" s="365" t="str">
        <f>IF(Summary!$AM$135="Y","R","")</f>
        <v/>
      </c>
      <c r="AA7" s="336"/>
      <c r="AB7" s="337"/>
      <c r="AC7" s="338"/>
    </row>
    <row r="8" spans="2:29" ht="12.95" customHeight="1" thickBot="1">
      <c r="B8" s="404"/>
      <c r="C8" s="419" t="s">
        <v>237</v>
      </c>
      <c r="D8" s="366" t="str">
        <f>IF(Badges!$V$125="A","/","")</f>
        <v/>
      </c>
      <c r="E8" s="366" t="str">
        <f>IF(Badges!$V$129="A","/","")</f>
        <v/>
      </c>
      <c r="F8" s="366" t="str">
        <f>IF(Badges!$V$133="A","/","")</f>
        <v/>
      </c>
      <c r="G8" s="366" t="str">
        <f>IF(Badges!$V$137="A","/","")</f>
        <v/>
      </c>
      <c r="H8" s="366" t="str">
        <f>IF(Badges!$V$141="A","/","")</f>
        <v/>
      </c>
      <c r="I8" s="507" t="str">
        <f>IF(Summary!$AL$8="E","E","")</f>
        <v/>
      </c>
      <c r="J8" s="508" t="str">
        <f>IF(Summary!$AM$8="Y","R","")</f>
        <v/>
      </c>
      <c r="K8" s="392" t="str">
        <f>IF(COUNT(S9:S11)=3,MAX(S9:S11),"")</f>
        <v/>
      </c>
      <c r="L8" s="406"/>
      <c r="M8" s="420" t="s">
        <v>1153</v>
      </c>
      <c r="N8" s="421"/>
      <c r="O8" s="421"/>
      <c r="P8" s="421"/>
      <c r="Q8" s="421"/>
      <c r="R8" s="422" t="s">
        <v>1189</v>
      </c>
      <c r="S8" s="363" t="str">
        <f>IF(Summary!$AL$65="E","E","")</f>
        <v/>
      </c>
      <c r="T8" s="363" t="str">
        <f>IF(Summary!$AM$65="Y","R","")</f>
        <v/>
      </c>
      <c r="U8" s="360"/>
      <c r="W8" s="573" t="str">
        <f>'Fun Patches'!C9</f>
        <v>&lt;LIST PATCH HERE&gt;</v>
      </c>
      <c r="X8" s="365" t="str">
        <f>IF(Summary!$AL$136="E","E","")</f>
        <v/>
      </c>
      <c r="Y8" s="365" t="str">
        <f>IF(Summary!$AM$136="Y","R","")</f>
        <v/>
      </c>
      <c r="AA8" s="336"/>
      <c r="AB8" s="337"/>
      <c r="AC8" s="338"/>
    </row>
    <row r="9" spans="2:29" ht="12.95" customHeight="1">
      <c r="B9" s="404"/>
      <c r="C9" s="405" t="s">
        <v>281</v>
      </c>
      <c r="D9" s="368" t="str">
        <f>IF(Badges!$V$184="A","/","")</f>
        <v/>
      </c>
      <c r="E9" s="368" t="str">
        <f>IF(Badges!$V$188="A","/","")</f>
        <v/>
      </c>
      <c r="F9" s="368" t="str">
        <f>IF(Badges!$V$192="A","/","")</f>
        <v/>
      </c>
      <c r="G9" s="368" t="str">
        <f>IF(Badges!$V$196="A","/","")</f>
        <v/>
      </c>
      <c r="H9" s="368" t="str">
        <f>IF(Badges!$G$200="A","/","")</f>
        <v/>
      </c>
      <c r="I9" s="362" t="str">
        <f>IF(Summary!$AL$11="E","E","")</f>
        <v/>
      </c>
      <c r="J9" s="362" t="str">
        <f>IF(Summary!$AM$11="Y","R","")</f>
        <v/>
      </c>
      <c r="L9" s="404"/>
      <c r="M9" s="411" t="s">
        <v>959</v>
      </c>
      <c r="N9" s="412"/>
      <c r="O9" s="412"/>
      <c r="P9" s="412"/>
      <c r="Q9" s="412"/>
      <c r="R9" s="413"/>
      <c r="S9" s="365" t="str">
        <f>IF(Summary!$AL$62="E","E","")</f>
        <v/>
      </c>
      <c r="T9" s="365" t="str">
        <f>IF(Summary!$AM$62="Y","R","")</f>
        <v/>
      </c>
      <c r="U9" s="360"/>
      <c r="W9" s="573" t="str">
        <f>'Fun Patches'!C10</f>
        <v>&lt;LIST PATCH HERE&gt;</v>
      </c>
      <c r="X9" s="365" t="str">
        <f>IF(Summary!$AL$137="E","E","")</f>
        <v/>
      </c>
      <c r="Y9" s="365" t="str">
        <f>IF(Summary!$AM$137="Y","R","")</f>
        <v/>
      </c>
      <c r="AA9" s="336"/>
      <c r="AB9" s="337"/>
      <c r="AC9" s="338"/>
    </row>
    <row r="10" spans="2:29" ht="12.95" customHeight="1">
      <c r="B10" s="404"/>
      <c r="C10" s="410" t="s">
        <v>323</v>
      </c>
      <c r="D10" s="369" t="str">
        <f>IF(Badges!$V$230="A","/","")</f>
        <v/>
      </c>
      <c r="E10" s="369" t="str">
        <f>IF(Badges!$V$234="A","/","")</f>
        <v/>
      </c>
      <c r="F10" s="369" t="str">
        <f>IF(Badges!$V$238="A","/","")</f>
        <v/>
      </c>
      <c r="G10" s="369" t="str">
        <f>IF(Badges!$V$242="A","/","")</f>
        <v/>
      </c>
      <c r="H10" s="369" t="str">
        <f>IF(Badges!$G$246="A","/","")</f>
        <v/>
      </c>
      <c r="I10" s="365" t="str">
        <f>IF(Summary!$AL$13="E","E","")</f>
        <v/>
      </c>
      <c r="J10" s="365" t="str">
        <f>IF(Summary!$AM$13="Y","R","")</f>
        <v/>
      </c>
      <c r="L10" s="404"/>
      <c r="M10" s="411" t="s">
        <v>964</v>
      </c>
      <c r="N10" s="412"/>
      <c r="O10" s="412"/>
      <c r="P10" s="412"/>
      <c r="Q10" s="412"/>
      <c r="R10" s="413"/>
      <c r="S10" s="365" t="str">
        <f>IF(Summary!$AL$63="E","E","")</f>
        <v/>
      </c>
      <c r="T10" s="365" t="str">
        <f>IF(Summary!$AM$63="Y","R","")</f>
        <v/>
      </c>
      <c r="U10" s="360"/>
      <c r="W10" s="573" t="str">
        <f>'Fun Patches'!C11</f>
        <v>&lt;LIST PATCH HERE&gt;</v>
      </c>
      <c r="X10" s="365" t="str">
        <f>IF(Summary!$AL$138="E","E","")</f>
        <v/>
      </c>
      <c r="Y10" s="365" t="str">
        <f>IF(Summary!$AM$138="Y","R","")</f>
        <v/>
      </c>
      <c r="AA10" s="336"/>
      <c r="AB10" s="337"/>
      <c r="AC10" s="338"/>
    </row>
    <row r="11" spans="2:29" ht="12.95" customHeight="1" thickBot="1">
      <c r="B11" s="404"/>
      <c r="C11" s="410" t="s">
        <v>343</v>
      </c>
      <c r="D11" s="366" t="str">
        <f>IF(Badges!$V$253="A","/","")</f>
        <v/>
      </c>
      <c r="E11" s="366" t="str">
        <f>IF(Badges!$V$257="A","/","")</f>
        <v/>
      </c>
      <c r="F11" s="366" t="str">
        <f>IF(Badges!$V$261="A","/","")</f>
        <v/>
      </c>
      <c r="G11" s="366" t="str">
        <f>IF(Badges!$V$265="A","/","")</f>
        <v/>
      </c>
      <c r="H11" s="366" t="str">
        <f>IF(Badges!$V$269="A","/","")</f>
        <v/>
      </c>
      <c r="I11" s="372" t="str">
        <f>IF(Summary!$AL$14="E","E","")</f>
        <v/>
      </c>
      <c r="J11" s="372" t="str">
        <f>IF(Summary!$AM$14="Y","R","")</f>
        <v/>
      </c>
      <c r="L11" s="404"/>
      <c r="M11" s="416" t="s">
        <v>970</v>
      </c>
      <c r="N11" s="417"/>
      <c r="O11" s="417"/>
      <c r="P11" s="417"/>
      <c r="Q11" s="417"/>
      <c r="R11" s="418"/>
      <c r="S11" s="367" t="str">
        <f>IF(Summary!$AL$64="E","E","")</f>
        <v/>
      </c>
      <c r="T11" s="367" t="str">
        <f>IF(Summary!$AM$64="Y","R","")</f>
        <v/>
      </c>
      <c r="U11" s="360" t="str">
        <f>IF(COUNTIF(S9:S11,"E")=3,"C"," ")</f>
        <v xml:space="preserve"> </v>
      </c>
      <c r="W11" s="573" t="str">
        <f>'Fun Patches'!C12</f>
        <v>&lt;LIST PATCH HERE&gt;</v>
      </c>
      <c r="X11" s="365" t="str">
        <f>IF(Summary!$AL$139="E","E","")</f>
        <v/>
      </c>
      <c r="Y11" s="365" t="str">
        <f>IF(Summary!$AM$139="Y","R","")</f>
        <v/>
      </c>
      <c r="AA11" s="336"/>
      <c r="AB11" s="337"/>
      <c r="AC11" s="338"/>
    </row>
    <row r="12" spans="2:29" ht="12.95" customHeight="1">
      <c r="B12" s="404"/>
      <c r="C12" s="415" t="s">
        <v>364</v>
      </c>
      <c r="D12" s="368" t="str">
        <f>IF(Badges!$V$276="A","/","")</f>
        <v/>
      </c>
      <c r="E12" s="368" t="str">
        <f>IF(Badges!$V$280="A","/","")</f>
        <v/>
      </c>
      <c r="F12" s="368" t="str">
        <f>IF(Badges!$V$284="A","/","")</f>
        <v/>
      </c>
      <c r="G12" s="368" t="str">
        <f>IF(Badges!$V$288="A","/","")</f>
        <v/>
      </c>
      <c r="H12" s="368" t="str">
        <f>IF(Badges!$V$292="A","/","")</f>
        <v/>
      </c>
      <c r="I12" s="362" t="str">
        <f>IF(Summary!$AL$15="E","E","")</f>
        <v/>
      </c>
      <c r="J12" s="362" t="str">
        <f>IF(Summary!$AM$15="Y","R","")</f>
        <v/>
      </c>
      <c r="K12" s="392" t="str">
        <f>IF(COUNT(S13:S15)=3,MAX(S13:S15),"")</f>
        <v/>
      </c>
      <c r="L12" s="406"/>
      <c r="M12" s="420" t="s">
        <v>1154</v>
      </c>
      <c r="N12" s="421"/>
      <c r="O12" s="421"/>
      <c r="P12" s="421"/>
      <c r="Q12" s="421"/>
      <c r="R12" s="422" t="s">
        <v>1189</v>
      </c>
      <c r="S12" s="363" t="str">
        <f>IF(Summary!$AL$70="E","E","")</f>
        <v/>
      </c>
      <c r="T12" s="363" t="str">
        <f>IF(Summary!$AM$70="Y","R","")</f>
        <v/>
      </c>
      <c r="U12" s="360"/>
      <c r="W12" s="573" t="str">
        <f>'Fun Patches'!C13</f>
        <v>&lt;LIST PATCH HERE&gt;</v>
      </c>
      <c r="X12" s="365" t="str">
        <f>IF(Summary!$AL$140="E","E","")</f>
        <v/>
      </c>
      <c r="Y12" s="365" t="str">
        <f>IF(Summary!$AM$140="Y","R","")</f>
        <v/>
      </c>
      <c r="AA12" s="336"/>
      <c r="AB12" s="337"/>
      <c r="AC12" s="338"/>
    </row>
    <row r="13" spans="2:29" ht="12.95" customHeight="1" thickBot="1">
      <c r="B13" s="404"/>
      <c r="C13" s="419" t="s">
        <v>385</v>
      </c>
      <c r="D13" s="366" t="str">
        <f>IF(Badges!$V$299="A","/","")</f>
        <v/>
      </c>
      <c r="E13" s="366" t="str">
        <f>IF(Badges!$V$303="A","/","")</f>
        <v/>
      </c>
      <c r="F13" s="366" t="str">
        <f>IF(Badges!$V$307="A","/","")</f>
        <v/>
      </c>
      <c r="G13" s="366" t="str">
        <f>IF(Badges!$V$311="A","/","")</f>
        <v/>
      </c>
      <c r="H13" s="366" t="str">
        <f>IF(Badges!$V$315="A","/","")</f>
        <v/>
      </c>
      <c r="I13" s="372" t="str">
        <f>IF(Summary!$AL$16="E","E","")</f>
        <v/>
      </c>
      <c r="J13" s="372" t="str">
        <f>IF(Summary!$AM$16="Y","R","")</f>
        <v/>
      </c>
      <c r="L13" s="404"/>
      <c r="M13" s="411" t="s">
        <v>986</v>
      </c>
      <c r="N13" s="412"/>
      <c r="O13" s="412"/>
      <c r="P13" s="412"/>
      <c r="Q13" s="412"/>
      <c r="R13" s="413"/>
      <c r="S13" s="365" t="str">
        <f>IF(Summary!$AL$67="E","E","")</f>
        <v/>
      </c>
      <c r="T13" s="365" t="str">
        <f>IF(Summary!$AM$67="Y","R","")</f>
        <v/>
      </c>
      <c r="U13" s="360"/>
      <c r="W13" s="573" t="str">
        <f>'Fun Patches'!C14</f>
        <v>&lt;LIST PATCH HERE&gt;</v>
      </c>
      <c r="X13" s="365" t="str">
        <f>IF(Summary!$AL$141="E","E","")</f>
        <v/>
      </c>
      <c r="Y13" s="365" t="str">
        <f>IF(Summary!$AM$141="Y","R","")</f>
        <v/>
      </c>
      <c r="AA13" s="336"/>
      <c r="AB13" s="337"/>
      <c r="AC13" s="338"/>
    </row>
    <row r="14" spans="2:29" ht="12.95" customHeight="1">
      <c r="B14" s="404"/>
      <c r="C14" s="410" t="s">
        <v>406</v>
      </c>
      <c r="D14" s="368" t="str">
        <f>IF(Badges!$V$322="A","/","")</f>
        <v/>
      </c>
      <c r="E14" s="368" t="str">
        <f>IF(Badges!$V$326="A","/","")</f>
        <v/>
      </c>
      <c r="F14" s="368" t="str">
        <f>IF(Badges!$V$330="A","/","")</f>
        <v/>
      </c>
      <c r="G14" s="368" t="str">
        <f>IF(Badges!$V$334="A","/","")</f>
        <v/>
      </c>
      <c r="H14" s="368" t="str">
        <f>IF(Badges!$V$338="A","/","")</f>
        <v/>
      </c>
      <c r="I14" s="362" t="str">
        <f>IF(Summary!$AL$17="E","E","")</f>
        <v/>
      </c>
      <c r="J14" s="362" t="str">
        <f>IF(Summary!$AM$17="Y","R","")</f>
        <v/>
      </c>
      <c r="L14" s="404"/>
      <c r="M14" s="411" t="s">
        <v>987</v>
      </c>
      <c r="N14" s="412"/>
      <c r="O14" s="412"/>
      <c r="P14" s="412"/>
      <c r="Q14" s="412"/>
      <c r="R14" s="413"/>
      <c r="S14" s="365" t="str">
        <f>IF(Summary!$AL$68="E","E","")</f>
        <v/>
      </c>
      <c r="T14" s="365" t="str">
        <f>IF(Summary!$AM$68="Y","R","")</f>
        <v/>
      </c>
      <c r="U14" s="360"/>
      <c r="W14" s="573" t="str">
        <f>'Fun Patches'!C15</f>
        <v>&lt;LIST PATCH HERE&gt;</v>
      </c>
      <c r="X14" s="365" t="str">
        <f>IF(Summary!$AL$142="E","E","")</f>
        <v/>
      </c>
      <c r="Y14" s="365" t="str">
        <f>IF(Summary!$AM$142="Y","R","")</f>
        <v/>
      </c>
      <c r="AA14" s="336"/>
      <c r="AB14" s="337"/>
      <c r="AC14" s="338"/>
    </row>
    <row r="15" spans="2:29" ht="12.95" customHeight="1" thickBot="1">
      <c r="B15" s="404"/>
      <c r="C15" s="410" t="s">
        <v>427</v>
      </c>
      <c r="D15" s="369" t="str">
        <f>IF(Badges!$V$345="A","/","")</f>
        <v/>
      </c>
      <c r="E15" s="369" t="str">
        <f>IF(Badges!$V$349="A","/","")</f>
        <v/>
      </c>
      <c r="F15" s="369" t="str">
        <f>IF(Badges!$V$353="A","/","")</f>
        <v/>
      </c>
      <c r="G15" s="369" t="str">
        <f>IF(Badges!$V$357="A","/","")</f>
        <v/>
      </c>
      <c r="H15" s="369" t="str">
        <f>IF(Badges!$V$361="A","/","")</f>
        <v/>
      </c>
      <c r="I15" s="365" t="str">
        <f>IF(Summary!$AL$18="E","E","")</f>
        <v/>
      </c>
      <c r="J15" s="365" t="str">
        <f>IF(Summary!$AM$18="Y","R","")</f>
        <v/>
      </c>
      <c r="L15" s="404"/>
      <c r="M15" s="416" t="s">
        <v>988</v>
      </c>
      <c r="N15" s="417"/>
      <c r="O15" s="417"/>
      <c r="P15" s="417"/>
      <c r="Q15" s="417"/>
      <c r="R15" s="418"/>
      <c r="S15" s="367" t="str">
        <f>IF(Summary!$AL$69="E","E","")</f>
        <v/>
      </c>
      <c r="T15" s="367" t="str">
        <f>IF(Summary!$AM$69="Y","R","")</f>
        <v/>
      </c>
      <c r="U15" s="360" t="str">
        <f>IF(COUNTIF(S13:S15,"E")=3,"C"," ")</f>
        <v xml:space="preserve"> </v>
      </c>
      <c r="W15" s="573" t="str">
        <f>'Fun Patches'!C16</f>
        <v>&lt;LIST PATCH HERE&gt;</v>
      </c>
      <c r="X15" s="365" t="str">
        <f>IF(Summary!$AL$143="E","E","")</f>
        <v/>
      </c>
      <c r="Y15" s="365" t="str">
        <f>IF(Summary!$AM$143="Y","R","")</f>
        <v/>
      </c>
      <c r="AA15" s="336"/>
      <c r="AB15" s="337"/>
      <c r="AC15" s="338"/>
    </row>
    <row r="16" spans="2:29" ht="12.95" customHeight="1" thickBot="1">
      <c r="B16" s="404"/>
      <c r="C16" s="410" t="s">
        <v>469</v>
      </c>
      <c r="D16" s="366" t="str">
        <f>IF(Badges!$V$391="A","/","")</f>
        <v/>
      </c>
      <c r="E16" s="366" t="str">
        <f>IF(Badges!$V$395="A","/","")</f>
        <v/>
      </c>
      <c r="F16" s="366" t="str">
        <f>IF(Badges!$V$399="A","/","")</f>
        <v/>
      </c>
      <c r="G16" s="366" t="str">
        <f>IF(Badges!$V$403="A","/","")</f>
        <v/>
      </c>
      <c r="H16" s="366" t="str">
        <f>IF(Badges!$V$407="A","/","")</f>
        <v/>
      </c>
      <c r="I16" s="372" t="str">
        <f>IF(Summary!$AL$20="E","E","")</f>
        <v/>
      </c>
      <c r="J16" s="372" t="str">
        <f>IF(Summary!$AM$20="Y","R","")</f>
        <v/>
      </c>
      <c r="K16" s="392" t="str">
        <f>IF(COUNT(S17:S20)=4,MAX(S17:S20),"")</f>
        <v/>
      </c>
      <c r="L16" s="406"/>
      <c r="M16" s="420" t="s">
        <v>1155</v>
      </c>
      <c r="N16" s="421"/>
      <c r="O16" s="421"/>
      <c r="P16" s="421"/>
      <c r="Q16" s="421"/>
      <c r="R16" s="422" t="s">
        <v>1189</v>
      </c>
      <c r="S16" s="363" t="str">
        <f>IF(Summary!$AL$73="E","E","")</f>
        <v/>
      </c>
      <c r="T16" s="363" t="str">
        <f>IF(Summary!$AM$73="Y","R","")</f>
        <v/>
      </c>
      <c r="U16" s="360"/>
      <c r="W16" s="573" t="str">
        <f>'Fun Patches'!C17</f>
        <v>&lt;LIST PATCH HERE&gt;</v>
      </c>
      <c r="X16" s="365" t="str">
        <f>IF(Summary!$AL$144="E","E","")</f>
        <v/>
      </c>
      <c r="Y16" s="365" t="str">
        <f>IF(Summary!$AM$144="Y","R","")</f>
        <v/>
      </c>
      <c r="AA16" s="336"/>
      <c r="AB16" s="337"/>
      <c r="AC16" s="338"/>
    </row>
    <row r="17" spans="2:29" ht="12.95" customHeight="1">
      <c r="B17" s="404"/>
      <c r="C17" s="415" t="s">
        <v>490</v>
      </c>
      <c r="D17" s="368" t="str">
        <f>IF(Badges!$V$414="A","/","")</f>
        <v/>
      </c>
      <c r="E17" s="368" t="str">
        <f>IF(Badges!$V$418="A","/","")</f>
        <v/>
      </c>
      <c r="F17" s="368" t="str">
        <f>IF(Badges!$V$422="A","/","")</f>
        <v/>
      </c>
      <c r="G17" s="368" t="str">
        <f>IF(Badges!$V$426="A","/","")</f>
        <v/>
      </c>
      <c r="H17" s="368" t="str">
        <f>IF(Badges!$V$430="A","/","")</f>
        <v/>
      </c>
      <c r="I17" s="362" t="str">
        <f>IF(Summary!$AL$21="E","E","")</f>
        <v/>
      </c>
      <c r="J17" s="362" t="str">
        <f>IF(Summary!$AM$21="Y","R","")</f>
        <v/>
      </c>
      <c r="L17" s="404"/>
      <c r="M17" s="423" t="s">
        <v>1156</v>
      </c>
      <c r="N17" s="369" t="str">
        <f>IF(Badges!$V$542="A","/","")</f>
        <v/>
      </c>
      <c r="O17" s="369" t="str">
        <f>IF(Badges!$V$546="A","/","")</f>
        <v/>
      </c>
      <c r="P17" s="369" t="str">
        <f>IF(Badges!$V$550="A","/","")</f>
        <v/>
      </c>
      <c r="Q17" s="369" t="str">
        <f>IF(Badges!$V$554="A","/","")</f>
        <v/>
      </c>
      <c r="R17" s="369" t="str">
        <f>IF(Badges!$V$558="A","/","")</f>
        <v/>
      </c>
      <c r="S17" s="365" t="str">
        <f>IF(Summary!$AL$27="E","E","")</f>
        <v/>
      </c>
      <c r="T17" s="365" t="str">
        <f>IF(Summary!$AM$27="Y","R","")</f>
        <v/>
      </c>
      <c r="U17" s="360"/>
      <c r="W17" s="573" t="str">
        <f>'Fun Patches'!C18</f>
        <v>&lt;LIST PATCH HERE&gt;</v>
      </c>
      <c r="X17" s="365" t="str">
        <f>IF(Summary!$AL$145="E","E","")</f>
        <v/>
      </c>
      <c r="Y17" s="365" t="str">
        <f>IF(Summary!$AM$145="Y","R","")</f>
        <v/>
      </c>
      <c r="AA17" s="336"/>
      <c r="AB17" s="337"/>
      <c r="AC17" s="338"/>
    </row>
    <row r="18" spans="2:29" ht="12.95" customHeight="1" thickBot="1">
      <c r="B18" s="404"/>
      <c r="C18" s="419" t="s">
        <v>510</v>
      </c>
      <c r="D18" s="366" t="str">
        <f>IF(Badges!$V$437="A","/","")</f>
        <v/>
      </c>
      <c r="E18" s="366" t="str">
        <f>IF(Badges!$V$441="A","/","")</f>
        <v/>
      </c>
      <c r="F18" s="366" t="str">
        <f>IF(Badges!$V$445="A","/","")</f>
        <v/>
      </c>
      <c r="G18" s="366" t="str">
        <f>IF(Badges!$V$449="A","/","")</f>
        <v/>
      </c>
      <c r="H18" s="366" t="str">
        <f>IF(Badges!$V$453="A","/","")</f>
        <v/>
      </c>
      <c r="I18" s="372" t="str">
        <f>IF(Summary!$AL$22="E","E","")</f>
        <v/>
      </c>
      <c r="J18" s="372" t="str">
        <f>IF(Summary!$AM$22="Y","R","")</f>
        <v/>
      </c>
      <c r="L18" s="404"/>
      <c r="M18" s="423" t="s">
        <v>1157</v>
      </c>
      <c r="N18" s="369" t="str">
        <f>IF(Badges!$V$815="A","/","")</f>
        <v/>
      </c>
      <c r="O18" s="369" t="str">
        <f>IF(Badges!$V$819="A","/","")</f>
        <v/>
      </c>
      <c r="P18" s="369" t="str">
        <f>IF(Badges!$V$823="A","/","")</f>
        <v/>
      </c>
      <c r="Q18" s="369" t="str">
        <f>IF(Badges!$V$827="A","/","")</f>
        <v/>
      </c>
      <c r="R18" s="369" t="str">
        <f>IF(Badges!$V$831="A","/","")</f>
        <v/>
      </c>
      <c r="S18" s="365" t="str">
        <f>IF(Summary!$AL$40="E","E","")</f>
        <v/>
      </c>
      <c r="T18" s="365" t="str">
        <f>IF(Summary!$AM$40="Y","R","")</f>
        <v/>
      </c>
      <c r="U18" s="360"/>
      <c r="W18" s="573" t="str">
        <f>'Fun Patches'!C19</f>
        <v>&lt;LIST PATCH HERE&gt;</v>
      </c>
      <c r="X18" s="365" t="str">
        <f>IF(Summary!$AL$146="E","E","")</f>
        <v/>
      </c>
      <c r="Y18" s="365" t="str">
        <f>IF(Summary!$AM$146="Y","R","")</f>
        <v/>
      </c>
      <c r="AA18" s="336"/>
      <c r="AB18" s="337"/>
      <c r="AC18" s="338"/>
    </row>
    <row r="19" spans="2:29" ht="12.95" customHeight="1">
      <c r="B19" s="404"/>
      <c r="C19" s="410" t="s">
        <v>531</v>
      </c>
      <c r="D19" s="368" t="str">
        <f>IF(Badges!$V$460="A","/","")</f>
        <v/>
      </c>
      <c r="E19" s="368" t="str">
        <f>IF(Badges!$V$464="A","/","")</f>
        <v/>
      </c>
      <c r="F19" s="368" t="str">
        <f>IF(Badges!$V$468="A","/","")</f>
        <v/>
      </c>
      <c r="G19" s="368" t="str">
        <f>IF(Badges!$V$472="A","/","")</f>
        <v/>
      </c>
      <c r="H19" s="368" t="str">
        <f>IF(Badges!$V$476="A","/","")</f>
        <v/>
      </c>
      <c r="I19" s="362" t="str">
        <f>IF(Summary!$AL$23="E","E","")</f>
        <v/>
      </c>
      <c r="J19" s="362" t="str">
        <f>IF(Summary!$AM$23="Y","R","")</f>
        <v/>
      </c>
      <c r="L19" s="404"/>
      <c r="M19" s="411" t="s">
        <v>1158</v>
      </c>
      <c r="N19" s="369" t="str">
        <f>IF(Badges!$V$588="A","/","")</f>
        <v/>
      </c>
      <c r="O19" s="369" t="str">
        <f>IF(Badges!$V$592="A","/","")</f>
        <v/>
      </c>
      <c r="P19" s="369" t="str">
        <f>IF(Badges!$V$596="A","/","")</f>
        <v/>
      </c>
      <c r="Q19" s="369" t="str">
        <f>IF(Badges!$V$600="A","/","")</f>
        <v/>
      </c>
      <c r="R19" s="369" t="str">
        <f>IF(Badges!$V$604="A","/","")</f>
        <v/>
      </c>
      <c r="S19" s="365" t="str">
        <f>IF(Summary!$AL$29="E","E","")</f>
        <v/>
      </c>
      <c r="T19" s="365" t="str">
        <f>IF(Summary!$AM$29="Y","R","")</f>
        <v/>
      </c>
      <c r="U19" s="360"/>
      <c r="W19" s="573" t="str">
        <f>'Fun Patches'!C20</f>
        <v>&lt;LIST PATCH HERE&gt;</v>
      </c>
      <c r="X19" s="365" t="str">
        <f>IF(Summary!$AL$147="E","E","")</f>
        <v/>
      </c>
      <c r="Y19" s="365" t="str">
        <f>IF(Summary!$AM$147="Y","R","")</f>
        <v/>
      </c>
      <c r="AA19" s="336"/>
      <c r="AB19" s="337"/>
      <c r="AC19" s="338"/>
    </row>
    <row r="20" spans="2:29" ht="12.95" customHeight="1" thickBot="1">
      <c r="B20" s="404"/>
      <c r="C20" s="410" t="s">
        <v>563</v>
      </c>
      <c r="D20" s="369" t="str">
        <f>IF(Badges!$V$496="A","/","")</f>
        <v/>
      </c>
      <c r="E20" s="369" t="str">
        <f>IF(Badges!$V$500="A","/","")</f>
        <v/>
      </c>
      <c r="F20" s="369" t="str">
        <f>IF(Badges!$V$504="A","/","")</f>
        <v/>
      </c>
      <c r="G20" s="369" t="str">
        <f>IF(Badges!$V$508="A","/","")</f>
        <v/>
      </c>
      <c r="H20" s="369" t="str">
        <f>IF(Badges!$V$512="A","/","")</f>
        <v/>
      </c>
      <c r="I20" s="365" t="str">
        <f>IF(Summary!$AL$25="E","E","")</f>
        <v/>
      </c>
      <c r="J20" s="365" t="str">
        <f>IF(Summary!$AM$25="Y","R","")</f>
        <v/>
      </c>
      <c r="L20" s="404"/>
      <c r="M20" s="416" t="s">
        <v>1159</v>
      </c>
      <c r="N20" s="417"/>
      <c r="O20" s="417"/>
      <c r="P20" s="417"/>
      <c r="Q20" s="417"/>
      <c r="R20" s="418"/>
      <c r="S20" s="367" t="str">
        <f>IF(Summary!$AL$72="E","E","")</f>
        <v/>
      </c>
      <c r="T20" s="367" t="str">
        <f>IF(Summary!$AM$72="Y","R","")</f>
        <v/>
      </c>
      <c r="U20" s="360" t="str">
        <f>IF(COUNTIF(S17:S20,"E")=4,"C"," ")</f>
        <v xml:space="preserve"> </v>
      </c>
      <c r="W20" s="573" t="str">
        <f>'Fun Patches'!C21</f>
        <v>&lt;LIST PATCH HERE&gt;</v>
      </c>
      <c r="X20" s="365" t="str">
        <f>IF(Summary!$AL$148="E","E","")</f>
        <v/>
      </c>
      <c r="Y20" s="365" t="str">
        <f>IF(Summary!$AM$148="Y","R","")</f>
        <v/>
      </c>
      <c r="AA20" s="336"/>
      <c r="AB20" s="337"/>
      <c r="AC20" s="338"/>
    </row>
    <row r="21" spans="2:29" ht="12.95" customHeight="1" thickBot="1">
      <c r="B21" s="404"/>
      <c r="C21" s="410" t="s">
        <v>584</v>
      </c>
      <c r="D21" s="366" t="str">
        <f>IF(Badges!$V$519="A","/","")</f>
        <v/>
      </c>
      <c r="E21" s="366" t="str">
        <f>IF(Badges!$V$523="A","/","")</f>
        <v/>
      </c>
      <c r="F21" s="366" t="str">
        <f>IF(Badges!$V$527="A","/","")</f>
        <v/>
      </c>
      <c r="G21" s="366" t="str">
        <f>IF(Badges!$V$531="A","/","")</f>
        <v/>
      </c>
      <c r="H21" s="366" t="str">
        <f>IF(Badges!$V$535="A","/","")</f>
        <v/>
      </c>
      <c r="I21" s="372" t="str">
        <f>IF(Summary!$AL$26="E","E","")</f>
        <v/>
      </c>
      <c r="J21" s="372" t="str">
        <f>IF(Summary!$AM$26="Y","R","")</f>
        <v/>
      </c>
      <c r="K21" s="392" t="str">
        <f>IF(COUNT(S22:S23)=2,MAX(S22:S23),"")</f>
        <v/>
      </c>
      <c r="L21" s="406"/>
      <c r="M21" s="420" t="s">
        <v>995</v>
      </c>
      <c r="N21" s="421"/>
      <c r="O21" s="421"/>
      <c r="P21" s="421"/>
      <c r="Q21" s="421"/>
      <c r="R21" s="422" t="s">
        <v>1189</v>
      </c>
      <c r="S21" s="363" t="str">
        <f>IF(Summary!$AL$77="E","E","")</f>
        <v/>
      </c>
      <c r="T21" s="363" t="str">
        <f>IF(Summary!$AM$77="Y","R","")</f>
        <v/>
      </c>
      <c r="U21" s="360"/>
      <c r="W21" s="573" t="str">
        <f>'Fun Patches'!C22</f>
        <v>&lt;LIST PATCH HERE&gt;</v>
      </c>
      <c r="X21" s="365" t="str">
        <f>IF(Summary!$AL$149="E","E","")</f>
        <v/>
      </c>
      <c r="Y21" s="365" t="str">
        <f>IF(Summary!$AM$149="Y","R","")</f>
        <v/>
      </c>
      <c r="AA21" s="336"/>
      <c r="AB21" s="337"/>
      <c r="AC21" s="338"/>
    </row>
    <row r="22" spans="2:29" ht="12.95" customHeight="1">
      <c r="B22" s="404"/>
      <c r="C22" s="415" t="s">
        <v>626</v>
      </c>
      <c r="D22" s="368" t="str">
        <f>IF(Badges!$V$565="A","/","")</f>
        <v/>
      </c>
      <c r="E22" s="368" t="str">
        <f>IF(Badges!$V$569="A","/","")</f>
        <v/>
      </c>
      <c r="F22" s="368" t="str">
        <f>IF(Badges!$V$573="A","/","")</f>
        <v/>
      </c>
      <c r="G22" s="368" t="str">
        <f>IF(Badges!$V$577="A","/","")</f>
        <v/>
      </c>
      <c r="H22" s="368" t="str">
        <f>IF(Badges!$V$581="A","/","")</f>
        <v/>
      </c>
      <c r="I22" s="362" t="str">
        <f>IF(Summary!$AL$28="E","E","")</f>
        <v/>
      </c>
      <c r="J22" s="362" t="str">
        <f>IF(Summary!$AM$28="Y","R","")</f>
        <v/>
      </c>
      <c r="L22" s="404"/>
      <c r="M22" s="411" t="s">
        <v>995</v>
      </c>
      <c r="N22" s="412"/>
      <c r="O22" s="412"/>
      <c r="P22" s="412"/>
      <c r="Q22" s="412"/>
      <c r="R22" s="413"/>
      <c r="S22" s="365" t="str">
        <f>IF(Summary!$AL$75="E","E","")</f>
        <v/>
      </c>
      <c r="T22" s="365" t="str">
        <f>IF(Summary!$AM$75="Y","R","")</f>
        <v/>
      </c>
      <c r="U22" s="360" t="str">
        <f>IF(COUNTIF(S22:S23,"E")=2,"C"," ")</f>
        <v xml:space="preserve"> </v>
      </c>
      <c r="W22" s="573" t="str">
        <f>'Fun Patches'!C23</f>
        <v>&lt;LIST PATCH HERE&gt;</v>
      </c>
      <c r="X22" s="365" t="str">
        <f>IF(Summary!$AL$150="E","E","")</f>
        <v/>
      </c>
      <c r="Y22" s="365" t="str">
        <f>IF(Summary!$AM$150="Y","R","")</f>
        <v/>
      </c>
      <c r="AA22" s="336"/>
      <c r="AB22" s="337"/>
      <c r="AC22" s="338"/>
    </row>
    <row r="23" spans="2:29" ht="12.95" customHeight="1" thickBot="1">
      <c r="B23" s="404"/>
      <c r="C23" s="419" t="s">
        <v>668</v>
      </c>
      <c r="D23" s="366" t="str">
        <f>IF(Badges!$V$611="A","/","")</f>
        <v/>
      </c>
      <c r="E23" s="366" t="str">
        <f>IF(Badges!$V$615="A","/","")</f>
        <v/>
      </c>
      <c r="F23" s="366" t="str">
        <f>IF(Badges!$V$619="A","/","")</f>
        <v/>
      </c>
      <c r="G23" s="366" t="str">
        <f>IF(Badges!$V$623="A","/","")</f>
        <v/>
      </c>
      <c r="H23" s="366" t="str">
        <f>IF(Badges!$V$627="A","/","")</f>
        <v/>
      </c>
      <c r="I23" s="372" t="str">
        <f>IF(Summary!$AL$30="E","E","")</f>
        <v/>
      </c>
      <c r="J23" s="372" t="str">
        <f>IF(Summary!$AM$30="Y","R","")</f>
        <v/>
      </c>
      <c r="L23" s="404"/>
      <c r="M23" s="416" t="s">
        <v>1159</v>
      </c>
      <c r="N23" s="417"/>
      <c r="O23" s="417"/>
      <c r="P23" s="417"/>
      <c r="Q23" s="417"/>
      <c r="R23" s="418"/>
      <c r="S23" s="367" t="str">
        <f>IF(Summary!$AL$76="E","E","")</f>
        <v/>
      </c>
      <c r="T23" s="367" t="str">
        <f>IF(Summary!$AM$76="Y","R","")</f>
        <v/>
      </c>
      <c r="U23" s="360" t="str">
        <f>IF(COUNTIF(S25:S26,"E")=2,"C"," ")</f>
        <v xml:space="preserve"> </v>
      </c>
      <c r="W23" s="573" t="str">
        <f>'Fun Patches'!C24</f>
        <v>&lt;LIST PATCH HERE&gt;</v>
      </c>
      <c r="X23" s="365" t="str">
        <f>IF(Summary!$AL$151="E","E","")</f>
        <v/>
      </c>
      <c r="Y23" s="365" t="str">
        <f>IF(Summary!$AM$151="Y","R","")</f>
        <v/>
      </c>
      <c r="AA23" s="336"/>
      <c r="AB23" s="337"/>
      <c r="AC23" s="338"/>
    </row>
    <row r="24" spans="2:29" ht="12.95" customHeight="1">
      <c r="B24" s="404"/>
      <c r="C24" s="410" t="s">
        <v>689</v>
      </c>
      <c r="D24" s="368" t="str">
        <f>IF(Badges!$V$634="A","/","")</f>
        <v/>
      </c>
      <c r="E24" s="368" t="str">
        <f>IF(Badges!$V$638="A","/","")</f>
        <v/>
      </c>
      <c r="F24" s="368" t="str">
        <f>IF(Badges!$V$642="A","/","")</f>
        <v/>
      </c>
      <c r="G24" s="368" t="str">
        <f>IF(Badges!$V$646="A","/","")</f>
        <v/>
      </c>
      <c r="H24" s="368" t="str">
        <f>IF(Badges!$V$650="A","/","")</f>
        <v/>
      </c>
      <c r="I24" s="362" t="str">
        <f>IF(Summary!$AL$31="E","E","")</f>
        <v/>
      </c>
      <c r="J24" s="362" t="str">
        <f>IF(Summary!$AM$31="Y","R","")</f>
        <v/>
      </c>
      <c r="K24" s="392" t="str">
        <f>IF(COUNT(S25:S26)=2,MAX(S25:S26),"")</f>
        <v/>
      </c>
      <c r="L24" s="406"/>
      <c r="M24" s="407" t="s">
        <v>1003</v>
      </c>
      <c r="N24" s="408"/>
      <c r="O24" s="408"/>
      <c r="P24" s="408"/>
      <c r="Q24" s="408"/>
      <c r="R24" s="422" t="s">
        <v>1189</v>
      </c>
      <c r="S24" s="363" t="str">
        <f>IF(Summary!$AL$80="E","E","")</f>
        <v/>
      </c>
      <c r="T24" s="363" t="str">
        <f>IF(Summary!$AM$80="Y","R","")</f>
        <v/>
      </c>
      <c r="U24" s="360" t="str">
        <f>IF(COUNTIF(S28:S29,"E")=2,"C"," ")</f>
        <v xml:space="preserve"> </v>
      </c>
      <c r="W24" s="573" t="str">
        <f>'Fun Patches'!C25</f>
        <v>&lt;LIST PATCH HERE&gt;</v>
      </c>
      <c r="X24" s="365" t="str">
        <f>IF(Summary!$AL$152="E","E","")</f>
        <v/>
      </c>
      <c r="Y24" s="365" t="str">
        <f>IF(Summary!$AM$152="Y","R","")</f>
        <v/>
      </c>
      <c r="AA24" s="336"/>
      <c r="AB24" s="337"/>
      <c r="AC24" s="338"/>
    </row>
    <row r="25" spans="2:29" ht="12.95" customHeight="1">
      <c r="B25" s="404"/>
      <c r="C25" s="410" t="s">
        <v>710</v>
      </c>
      <c r="D25" s="369" t="str">
        <f>IF(Badges!$V$657="A","/","")</f>
        <v/>
      </c>
      <c r="E25" s="369" t="str">
        <f>IF(Badges!$V$661="A","/","")</f>
        <v/>
      </c>
      <c r="F25" s="369" t="str">
        <f>IF(Badges!$V$665="A","/","")</f>
        <v/>
      </c>
      <c r="G25" s="369" t="str">
        <f>IF(Badges!$V$669="A","/","")</f>
        <v/>
      </c>
      <c r="H25" s="369" t="str">
        <f>IF(Badges!$V$673="A","/","")</f>
        <v/>
      </c>
      <c r="I25" s="365" t="str">
        <f>IF(Summary!$AL$32="E","E","")</f>
        <v/>
      </c>
      <c r="J25" s="365" t="str">
        <f>IF(Summary!$AM$32="Y","R","")</f>
        <v/>
      </c>
      <c r="L25" s="404"/>
      <c r="M25" s="411" t="s">
        <v>1003</v>
      </c>
      <c r="N25" s="412"/>
      <c r="O25" s="412"/>
      <c r="P25" s="412"/>
      <c r="Q25" s="412"/>
      <c r="R25" s="413"/>
      <c r="S25" s="365" t="str">
        <f>IF(Summary!$AL$78="E","E","")</f>
        <v/>
      </c>
      <c r="T25" s="365" t="str">
        <f>IF(Summary!$AM$78="Y","R","")</f>
        <v/>
      </c>
      <c r="U25" s="716" t="s">
        <v>1197</v>
      </c>
      <c r="W25" s="573" t="str">
        <f>'Fun Patches'!C26</f>
        <v>&lt;LIST PATCH HERE&gt;</v>
      </c>
      <c r="X25" s="365" t="str">
        <f>IF(Summary!$AL$153="E","E","")</f>
        <v/>
      </c>
      <c r="Y25" s="365" t="str">
        <f>IF(Summary!$AM$153="Y","R","")</f>
        <v/>
      </c>
      <c r="AA25" s="336"/>
      <c r="AB25" s="337"/>
      <c r="AC25" s="338"/>
    </row>
    <row r="26" spans="2:29" ht="12.95" customHeight="1" thickBot="1">
      <c r="B26" s="404"/>
      <c r="C26" s="410" t="s">
        <v>1193</v>
      </c>
      <c r="D26" s="366" t="str">
        <f>IF(Badges!$V$161="A","/","")</f>
        <v/>
      </c>
      <c r="E26" s="366" t="str">
        <f>IF(Badges!$V$165="A","/","")</f>
        <v/>
      </c>
      <c r="F26" s="366" t="str">
        <f>IF(Badges!$V$169="A","/","")</f>
        <v/>
      </c>
      <c r="G26" s="366" t="str">
        <f>IF(Badges!$V$173="A","/","")</f>
        <v/>
      </c>
      <c r="H26" s="366" t="str">
        <f>IF(Badges!$V$177="A","/","")</f>
        <v/>
      </c>
      <c r="I26" s="372" t="str">
        <f>IF(Summary!$AL$10="E","E","")</f>
        <v/>
      </c>
      <c r="J26" s="372" t="str">
        <f>IF(Summary!$AM$10="Y","R","")</f>
        <v/>
      </c>
      <c r="L26" s="404"/>
      <c r="M26" s="416" t="s">
        <v>1159</v>
      </c>
      <c r="N26" s="417"/>
      <c r="O26" s="417"/>
      <c r="P26" s="417"/>
      <c r="Q26" s="417"/>
      <c r="R26" s="418"/>
      <c r="S26" s="367" t="str">
        <f>IF(Summary!$AL$79="E","E","")</f>
        <v/>
      </c>
      <c r="T26" s="367" t="str">
        <f>IF(Summary!$AM$79="Y","R","")</f>
        <v/>
      </c>
      <c r="U26" s="716"/>
      <c r="W26" s="573" t="str">
        <f>'Fun Patches'!C27</f>
        <v>&lt;LIST PATCH HERE&gt;</v>
      </c>
      <c r="X26" s="365" t="str">
        <f>IF(Summary!$AL$154="E","E","")</f>
        <v/>
      </c>
      <c r="Y26" s="365" t="str">
        <f>IF(Summary!$AM$154="Y","R","")</f>
        <v/>
      </c>
      <c r="AA26" s="336"/>
      <c r="AB26" s="337"/>
      <c r="AC26" s="338"/>
    </row>
    <row r="27" spans="2:29" ht="12.95" customHeight="1">
      <c r="B27" s="404"/>
      <c r="C27" s="415" t="s">
        <v>1194</v>
      </c>
      <c r="D27" s="368" t="str">
        <f>IF(Badges!$V$680="A","/","")</f>
        <v/>
      </c>
      <c r="E27" s="368" t="str">
        <f>IF(Badges!$V$684="A","/","")</f>
        <v/>
      </c>
      <c r="F27" s="368" t="str">
        <f>IF(Badges!$V$688="A","/","")</f>
        <v/>
      </c>
      <c r="G27" s="368" t="str">
        <f>IF(Badges!$V$692="A","/","")</f>
        <v/>
      </c>
      <c r="H27" s="368" t="str">
        <f>IF(Badges!$V$696="A","/","")</f>
        <v/>
      </c>
      <c r="I27" s="362" t="str">
        <f>IF(Summary!$AL$33="E","E","")</f>
        <v/>
      </c>
      <c r="J27" s="362" t="str">
        <f>IF(Summary!$AM$33="Y","R","")</f>
        <v/>
      </c>
      <c r="K27" s="392" t="str">
        <f>IF(COUNT(S28:S29)=2,MAX(S28:S29),"")</f>
        <v/>
      </c>
      <c r="L27" s="406"/>
      <c r="M27" s="407" t="s">
        <v>1009</v>
      </c>
      <c r="N27" s="408"/>
      <c r="O27" s="408"/>
      <c r="P27" s="408"/>
      <c r="Q27" s="408"/>
      <c r="R27" s="422" t="s">
        <v>1189</v>
      </c>
      <c r="S27" s="363" t="str">
        <f>IF(Summary!$AL$83="E","E","")</f>
        <v/>
      </c>
      <c r="T27" s="363" t="str">
        <f>IF(Summary!$AM$83="Y","R","")</f>
        <v/>
      </c>
      <c r="U27" s="716"/>
      <c r="W27" s="573" t="str">
        <f>'Fun Patches'!C28</f>
        <v>&lt;LIST PATCH HERE&gt;</v>
      </c>
      <c r="X27" s="365" t="str">
        <f>IF(Summary!$AL$155="E","E","")</f>
        <v/>
      </c>
      <c r="Y27" s="365" t="str">
        <f>IF(Summary!$AM$155="Y","R","")</f>
        <v/>
      </c>
      <c r="AA27" s="336"/>
      <c r="AB27" s="337"/>
      <c r="AC27" s="338"/>
    </row>
    <row r="28" spans="2:29" ht="12.95" customHeight="1" thickBot="1">
      <c r="B28" s="404"/>
      <c r="C28" s="419" t="s">
        <v>730</v>
      </c>
      <c r="D28" s="366" t="str">
        <f>IF(Badges!$V$703="A","/","")</f>
        <v/>
      </c>
      <c r="E28" s="366" t="str">
        <f>IF(Badges!$V$707="A","/","")</f>
        <v/>
      </c>
      <c r="F28" s="366" t="str">
        <f>IF(Badges!$V$711="A","/","")</f>
        <v/>
      </c>
      <c r="G28" s="366" t="str">
        <f>IF(Badges!$V$715="A","/","")</f>
        <v/>
      </c>
      <c r="H28" s="366" t="str">
        <f>IF(Badges!$V$719="A","/","")</f>
        <v/>
      </c>
      <c r="I28" s="372" t="str">
        <f>IF(Summary!$AL$34="E","E","")</f>
        <v/>
      </c>
      <c r="J28" s="372" t="str">
        <f>IF(Summary!$AM$34="Y","R","")</f>
        <v/>
      </c>
      <c r="L28" s="404"/>
      <c r="M28" s="411" t="s">
        <v>1009</v>
      </c>
      <c r="N28" s="412"/>
      <c r="O28" s="412"/>
      <c r="P28" s="412"/>
      <c r="Q28" s="412"/>
      <c r="R28" s="413"/>
      <c r="S28" s="365" t="str">
        <f>IF(Summary!$AL$81="E","E","")</f>
        <v/>
      </c>
      <c r="T28" s="365" t="str">
        <f>IF(Summary!$AM$81="Y","R","")</f>
        <v/>
      </c>
      <c r="U28" s="716"/>
      <c r="W28" s="573" t="str">
        <f>'Fun Patches'!C29</f>
        <v>&lt;LIST PATCH HERE&gt;</v>
      </c>
      <c r="X28" s="365" t="str">
        <f>IF(Summary!$AL$156="E","E","")</f>
        <v/>
      </c>
      <c r="Y28" s="365" t="str">
        <f>IF(Summary!$AM$156="Y","R","")</f>
        <v/>
      </c>
      <c r="AA28" s="336"/>
      <c r="AB28" s="337"/>
      <c r="AC28" s="338"/>
    </row>
    <row r="29" spans="2:29" ht="12.95" customHeight="1" thickBot="1">
      <c r="B29" s="404"/>
      <c r="C29" s="410" t="s">
        <v>751</v>
      </c>
      <c r="D29" s="368" t="str">
        <f>IF(Badges!$V$726="A","/","")</f>
        <v/>
      </c>
      <c r="E29" s="368" t="str">
        <f>IF(Badges!$V$730="A","/","")</f>
        <v/>
      </c>
      <c r="F29" s="368" t="str">
        <f>IF(Badges!$V$734="A","/","")</f>
        <v/>
      </c>
      <c r="G29" s="368" t="str">
        <f>IF(Badges!$V$738="A","/","")</f>
        <v/>
      </c>
      <c r="H29" s="368" t="str">
        <f>IF(Badges!$V$742="A","/","")</f>
        <v/>
      </c>
      <c r="I29" s="363" t="str">
        <f>IF(Summary!$AL$35="E","E","")</f>
        <v/>
      </c>
      <c r="J29" s="362" t="str">
        <f>IF(Summary!$AM$35="Y","R","")</f>
        <v/>
      </c>
      <c r="L29" s="404"/>
      <c r="M29" s="424" t="s">
        <v>1159</v>
      </c>
      <c r="N29" s="425"/>
      <c r="O29" s="425"/>
      <c r="P29" s="425"/>
      <c r="Q29" s="425"/>
      <c r="R29" s="426"/>
      <c r="S29" s="367" t="str">
        <f>IF(Summary!$AL$82="E","E","")</f>
        <v/>
      </c>
      <c r="T29" s="367" t="str">
        <f>IF(Summary!$AM$82="Y","R","")</f>
        <v/>
      </c>
      <c r="U29" s="716"/>
      <c r="W29" s="573" t="str">
        <f>'Fun Patches'!C30</f>
        <v>&lt;LIST PATCH HERE&gt;</v>
      </c>
      <c r="X29" s="365" t="str">
        <f>IF(Summary!$AL$157="E","E","")</f>
        <v/>
      </c>
      <c r="Y29" s="365" t="str">
        <f>IF(Summary!$AM$157="Y","R","")</f>
        <v/>
      </c>
      <c r="AA29" s="336"/>
      <c r="AB29" s="337"/>
      <c r="AC29" s="338"/>
    </row>
    <row r="30" spans="2:29" ht="12.95" customHeight="1">
      <c r="B30" s="404"/>
      <c r="C30" s="410" t="s">
        <v>772</v>
      </c>
      <c r="D30" s="369" t="str">
        <f>IF(Badges!$V$745="C","/","")</f>
        <v/>
      </c>
      <c r="E30" s="369" t="str">
        <f>IF(Badges!$V$746="C","/","")</f>
        <v/>
      </c>
      <c r="F30" s="369" t="str">
        <f>IF(Badges!$V$747="C","/","")</f>
        <v/>
      </c>
      <c r="G30" s="369" t="str">
        <f>IF(Badges!$V$748="C","/","")</f>
        <v/>
      </c>
      <c r="H30" s="369" t="str">
        <f>IF(Badges!$V$749="C","/","")</f>
        <v/>
      </c>
      <c r="I30" s="365" t="str">
        <f>IF(Summary!$AL$36="E","E","")</f>
        <v/>
      </c>
      <c r="J30" s="365" t="str">
        <f>IF(Summary!$AM$36="Y","R","")</f>
        <v/>
      </c>
      <c r="L30" s="495"/>
      <c r="M30" s="495"/>
      <c r="N30" s="496"/>
      <c r="O30" s="496"/>
      <c r="P30" s="496"/>
      <c r="Q30" s="496"/>
      <c r="R30" s="496"/>
      <c r="S30" s="571"/>
      <c r="T30" s="571"/>
      <c r="U30" s="716"/>
      <c r="W30" s="573" t="str">
        <f>'Fun Patches'!C31</f>
        <v>&lt;LIST PATCH HERE&gt;</v>
      </c>
      <c r="X30" s="365" t="str">
        <f>IF(Summary!$AL$158="E","E","")</f>
        <v/>
      </c>
      <c r="Y30" s="365" t="str">
        <f>IF(Summary!$AM$158="Y","R","")</f>
        <v/>
      </c>
      <c r="AA30" s="336"/>
      <c r="AB30" s="337"/>
      <c r="AC30" s="338"/>
    </row>
    <row r="31" spans="2:29" ht="12.95" customHeight="1" thickBot="1">
      <c r="B31" s="404"/>
      <c r="C31" s="414" t="s">
        <v>1195</v>
      </c>
      <c r="D31" s="366" t="str">
        <f>IF(Badges!$V$769="A","/","")</f>
        <v/>
      </c>
      <c r="E31" s="366" t="str">
        <f>IF(Badges!$V$773="A","/","")</f>
        <v/>
      </c>
      <c r="F31" s="366" t="str">
        <f>IF(Badges!$V$777="A","/","")</f>
        <v/>
      </c>
      <c r="G31" s="366" t="str">
        <f>IF(Badges!$V$781="A","/","")</f>
        <v/>
      </c>
      <c r="H31" s="366" t="str">
        <f>IF(Badges!$V$785="A","/","")</f>
        <v/>
      </c>
      <c r="I31" s="372" t="str">
        <f>IF(Summary!$AL$38="E","E","")</f>
        <v/>
      </c>
      <c r="J31" s="372" t="str">
        <f>IF(Summary!$AM$38="Y","R","")</f>
        <v/>
      </c>
      <c r="N31" s="401"/>
      <c r="O31" s="401"/>
      <c r="P31" s="401"/>
      <c r="Q31" s="401"/>
      <c r="R31" s="401"/>
      <c r="U31" s="716"/>
      <c r="W31" s="573" t="str">
        <f>'Fun Patches'!C32</f>
        <v>&lt;LIST PATCH HERE&gt;</v>
      </c>
      <c r="X31" s="365" t="str">
        <f>IF(Summary!$AL$159="E","E","")</f>
        <v/>
      </c>
      <c r="Y31" s="365" t="str">
        <f>IF(Summary!$AM$159="Y","R","")</f>
        <v/>
      </c>
      <c r="AA31" s="336"/>
      <c r="AB31" s="337"/>
      <c r="AC31" s="338"/>
    </row>
    <row r="32" spans="2:29" ht="12.95" customHeight="1">
      <c r="B32" s="404"/>
      <c r="C32" s="415" t="s">
        <v>1196</v>
      </c>
      <c r="D32" s="368" t="str">
        <f>IF(Badges!$V$792="A","/","")</f>
        <v/>
      </c>
      <c r="E32" s="368" t="str">
        <f>IF(Badges!$V$796="A","/","")</f>
        <v/>
      </c>
      <c r="F32" s="368" t="str">
        <f>IF(Badges!$V$800="A","/","")</f>
        <v/>
      </c>
      <c r="G32" s="368" t="str">
        <f>IF(Badges!$V$804="A","/","")</f>
        <v/>
      </c>
      <c r="H32" s="368" t="str">
        <f>IF(Badges!$V$808="A","/","")</f>
        <v/>
      </c>
      <c r="I32" s="362" t="str">
        <f>IF(Summary!$AL$39="E","E","")</f>
        <v/>
      </c>
      <c r="J32" s="362" t="str">
        <f>IF(Summary!$AM$39="Y","R","")</f>
        <v/>
      </c>
      <c r="L32" s="404"/>
      <c r="M32" s="405" t="s">
        <v>216</v>
      </c>
      <c r="N32" s="361" t="str">
        <f>IF(Badges!$V$102="A","/","")</f>
        <v/>
      </c>
      <c r="O32" s="361" t="str">
        <f>IF(Badges!$V$106="A","/","")</f>
        <v/>
      </c>
      <c r="P32" s="361" t="str">
        <f>IF(Badges!$V$110="A","/","")</f>
        <v/>
      </c>
      <c r="Q32" s="361" t="str">
        <f>IF(Badges!$V$114="A","/","")</f>
        <v/>
      </c>
      <c r="R32" s="361" t="str">
        <f>IF(Badges!$V$118="A","/","")</f>
        <v/>
      </c>
      <c r="S32" s="370" t="str">
        <f>IF(Summary!$AL$7="E","E","")</f>
        <v/>
      </c>
      <c r="T32" s="370" t="str">
        <f>IF(Summary!$AM$7="Y","R","")</f>
        <v/>
      </c>
      <c r="U32" s="716"/>
      <c r="W32" s="573" t="str">
        <f>'Fun Patches'!C33</f>
        <v>&lt;LIST PATCH HERE&gt;</v>
      </c>
      <c r="X32" s="365" t="str">
        <f>IF(Summary!$AL$160="E","E","")</f>
        <v/>
      </c>
      <c r="Y32" s="365" t="str">
        <f>IF(Summary!$AM$160="Y","R","")</f>
        <v/>
      </c>
      <c r="AA32" s="336"/>
      <c r="AB32" s="337"/>
      <c r="AC32" s="338"/>
    </row>
    <row r="33" spans="2:29" ht="12.95" customHeight="1" thickBot="1">
      <c r="B33" s="404"/>
      <c r="C33" s="419" t="s">
        <v>818</v>
      </c>
      <c r="D33" s="366" t="str">
        <f>IF(Badges!$V$838="A","/","")</f>
        <v/>
      </c>
      <c r="E33" s="366" t="str">
        <f>IF(Badges!$V$842="A","/","")</f>
        <v/>
      </c>
      <c r="F33" s="366" t="str">
        <f>IF(Badges!$V$846="A","/","")</f>
        <v/>
      </c>
      <c r="G33" s="366" t="str">
        <f>IF(Badges!$V$850="A","/","")</f>
        <v/>
      </c>
      <c r="H33" s="366" t="str">
        <f>IF(Badges!$V$854="A","/","")</f>
        <v/>
      </c>
      <c r="I33" s="372" t="str">
        <f>IF(Summary!$AL$41="E","E","")</f>
        <v/>
      </c>
      <c r="J33" s="372" t="str">
        <f>IF(Summary!$AM$41="Y","R","")</f>
        <v/>
      </c>
      <c r="L33" s="404"/>
      <c r="M33" s="410" t="s">
        <v>302</v>
      </c>
      <c r="N33" s="364" t="str">
        <f>IF(Badges!$V$207="A","/","")</f>
        <v/>
      </c>
      <c r="O33" s="364" t="str">
        <f>IF(Badges!$V$211="A","/","")</f>
        <v/>
      </c>
      <c r="P33" s="364" t="str">
        <f>IF(Badges!$V$215="A","/","")</f>
        <v/>
      </c>
      <c r="Q33" s="364" t="str">
        <f>IF(Badges!$V$219="A","/","")</f>
        <v/>
      </c>
      <c r="R33" s="364" t="str">
        <f>IF(Badges!$G$223="A","/","")</f>
        <v/>
      </c>
      <c r="S33" s="370" t="str">
        <f>IF(Summary!$AL$12="E","E","")</f>
        <v/>
      </c>
      <c r="T33" s="370" t="str">
        <f>IF(Summary!$AM$12="Y","R","")</f>
        <v/>
      </c>
      <c r="U33" s="716"/>
      <c r="W33" s="573" t="str">
        <f>'Fun Patches'!C34</f>
        <v>&lt;LIST PATCH HERE&gt;</v>
      </c>
      <c r="X33" s="365" t="str">
        <f>IF(Summary!$AL$161="E","E","")</f>
        <v/>
      </c>
      <c r="Y33" s="365" t="str">
        <f>IF(Summary!$AM$161="Y","R","")</f>
        <v/>
      </c>
      <c r="AA33" s="336"/>
      <c r="AB33" s="337"/>
      <c r="AC33" s="338"/>
    </row>
    <row r="34" spans="2:29" ht="12.95" customHeight="1" thickBot="1">
      <c r="B34" s="404"/>
      <c r="C34" s="414" t="s">
        <v>838</v>
      </c>
      <c r="D34" s="439" t="str">
        <f>IF(Badges!$V$861="A","/","")</f>
        <v/>
      </c>
      <c r="E34" s="439" t="str">
        <f>IF(Badges!$V$865="A","/","")</f>
        <v/>
      </c>
      <c r="F34" s="439" t="str">
        <f>IF(Badges!$V$869="A","/","")</f>
        <v/>
      </c>
      <c r="G34" s="439" t="str">
        <f>IF(Badges!$V$873="A","/","")</f>
        <v/>
      </c>
      <c r="H34" s="439" t="str">
        <f>IF(Badges!$V$877="A","/","")</f>
        <v/>
      </c>
      <c r="I34" s="362" t="str">
        <f>IF(Summary!$AL$42="E","E","")</f>
        <v/>
      </c>
      <c r="J34" s="362" t="str">
        <f>IF(Summary!$AM$42="Y","R","")</f>
        <v/>
      </c>
      <c r="L34" s="404"/>
      <c r="M34" s="419" t="s">
        <v>448</v>
      </c>
      <c r="N34" s="359" t="str">
        <f>IF(Badges!$V$368="A","/","")</f>
        <v/>
      </c>
      <c r="O34" s="359" t="str">
        <f>IF(Badges!$V$372="A","/","")</f>
        <v/>
      </c>
      <c r="P34" s="359" t="str">
        <f>IF(Badges!$V$376="A","/","")</f>
        <v/>
      </c>
      <c r="Q34" s="359" t="str">
        <f>IF(Badges!$V$380="A","/","")</f>
        <v/>
      </c>
      <c r="R34" s="359" t="str">
        <f>IF(Badges!$V$384="A","/","")</f>
        <v/>
      </c>
      <c r="S34" s="367" t="str">
        <f>IF(Summary!$AL$19="E","E","")</f>
        <v/>
      </c>
      <c r="T34" s="367" t="str">
        <f>IF(Summary!$AM$19="Y","R","")</f>
        <v/>
      </c>
      <c r="U34" s="716"/>
      <c r="W34" s="573" t="str">
        <f>'Fun Patches'!C35</f>
        <v>&lt;LIST PATCH HERE&gt;</v>
      </c>
      <c r="X34" s="365" t="str">
        <f>IF(Summary!$AL$162="E","E","")</f>
        <v/>
      </c>
      <c r="Y34" s="365" t="str">
        <f>IF(Summary!$AM$162="Y","R","")</f>
        <v/>
      </c>
      <c r="AA34" s="336"/>
      <c r="AB34" s="337"/>
      <c r="AC34" s="338"/>
    </row>
    <row r="35" spans="2:29" ht="12.95" customHeight="1">
      <c r="L35" s="404"/>
      <c r="M35" s="430" t="s">
        <v>249</v>
      </c>
      <c r="N35" s="361" t="str">
        <f>IF(Badges!$V$146="A","/","")</f>
        <v/>
      </c>
      <c r="O35" s="361" t="str">
        <f>IF(Badges!$V$148="A","/","")</f>
        <v/>
      </c>
      <c r="P35" s="361" t="str">
        <f>IF(Badges!$V$150="A","/","")</f>
        <v/>
      </c>
      <c r="Q35" s="361" t="str">
        <f>IF(Badges!$V$152="A","/","")</f>
        <v/>
      </c>
      <c r="R35" s="361" t="str">
        <f>IF(Badges!$V$154="A","/","")</f>
        <v/>
      </c>
      <c r="S35" s="370" t="str">
        <f>IF(Summary!$AL$9="E","E","")</f>
        <v/>
      </c>
      <c r="T35" s="370" t="str">
        <f>IF(Summary!$AM$9="Y","R","")</f>
        <v/>
      </c>
      <c r="U35" s="716"/>
      <c r="W35" s="573" t="str">
        <f>'Fun Patches'!C36</f>
        <v>&lt;LIST PATCH HERE&gt;</v>
      </c>
      <c r="X35" s="365" t="str">
        <f>IF(Summary!$AL$163="E","E","")</f>
        <v/>
      </c>
      <c r="Y35" s="365" t="str">
        <f>IF(Summary!$AM$163="Y","R","")</f>
        <v/>
      </c>
      <c r="AA35" s="336"/>
      <c r="AB35" s="337"/>
      <c r="AC35" s="338"/>
    </row>
    <row r="36" spans="2:29" ht="12.95" customHeight="1">
      <c r="L36" s="404"/>
      <c r="M36" s="423" t="s">
        <v>552</v>
      </c>
      <c r="N36" s="364" t="str">
        <f>IF(Badges!$V$481="A","/","")</f>
        <v/>
      </c>
      <c r="O36" s="364" t="str">
        <f>IF(Badges!$V$483="A","/","")</f>
        <v/>
      </c>
      <c r="P36" s="364" t="str">
        <f>IF(Badges!$V$485="A","/","")</f>
        <v/>
      </c>
      <c r="Q36" s="364" t="str">
        <f>IF(Badges!$V$487="A","/","")</f>
        <v/>
      </c>
      <c r="R36" s="364" t="str">
        <f>IF(Badges!$V$489="A","/","")</f>
        <v/>
      </c>
      <c r="S36" s="370" t="str">
        <f>IF(Summary!$AL$24="E","E","")</f>
        <v/>
      </c>
      <c r="T36" s="370" t="str">
        <f>IF(Summary!$AM$24="Y","R","")</f>
        <v/>
      </c>
      <c r="U36" s="716"/>
      <c r="W36" s="573" t="str">
        <f>'Fun Patches'!C37</f>
        <v>&lt;LIST PATCH HERE&gt;</v>
      </c>
      <c r="X36" s="365" t="str">
        <f>IF(Summary!$AL$164="E","E","")</f>
        <v/>
      </c>
      <c r="Y36" s="365" t="str">
        <f>IF(Summary!$AM$164="Y","R","")</f>
        <v/>
      </c>
      <c r="AA36" s="336"/>
      <c r="AB36" s="337"/>
      <c r="AC36" s="338"/>
    </row>
    <row r="37" spans="2:29" ht="12.95" customHeight="1" thickBot="1">
      <c r="B37" s="404"/>
      <c r="C37" s="430" t="s">
        <v>1162</v>
      </c>
      <c r="D37" s="361" t="str">
        <f>IF(Badges!$V$883="C","/","")</f>
        <v/>
      </c>
      <c r="E37" s="361" t="str">
        <f>IF(Badges!$V$884="C","/","")</f>
        <v/>
      </c>
      <c r="F37" s="361" t="str">
        <f>IF(Badges!$V$885="C","/","")</f>
        <v/>
      </c>
      <c r="G37" s="361" t="str">
        <f>IF(Badges!$V$886="C","/","")</f>
        <v/>
      </c>
      <c r="H37" s="361" t="str">
        <f>IF(Badges!$V$887="C","/","")</f>
        <v/>
      </c>
      <c r="I37" s="370" t="str">
        <f>IF(Summary!$AL$44="E","E","")</f>
        <v/>
      </c>
      <c r="J37" s="370" t="str">
        <f>IF(Summary!$AM$44="Y","R","")</f>
        <v/>
      </c>
      <c r="L37" s="404"/>
      <c r="M37" s="431" t="s">
        <v>775</v>
      </c>
      <c r="N37" s="359" t="str">
        <f>IF(Badges!$V$754="A","/","")</f>
        <v/>
      </c>
      <c r="O37" s="359" t="str">
        <f>IF(Badges!$V$756="A","/","")</f>
        <v/>
      </c>
      <c r="P37" s="359" t="str">
        <f>IF(Badges!$V$758="A","/","")</f>
        <v/>
      </c>
      <c r="Q37" s="359" t="str">
        <f>IF(Badges!$V$760="A","/","")</f>
        <v/>
      </c>
      <c r="R37" s="359" t="str">
        <f>IF(Badges!$V$762="A","/","")</f>
        <v/>
      </c>
      <c r="S37" s="371" t="str">
        <f>IF(Summary!$AL$37="E","E","")</f>
        <v/>
      </c>
      <c r="T37" s="371" t="str">
        <f>IF(Summary!$AM$37="Y","R","")</f>
        <v/>
      </c>
      <c r="U37" s="716"/>
      <c r="W37" s="573" t="str">
        <f>'Fun Patches'!C38</f>
        <v>&lt;LIST PATCH HERE&gt;</v>
      </c>
      <c r="X37" s="365" t="str">
        <f>IF(Summary!$AL$165="E","E","")</f>
        <v/>
      </c>
      <c r="Y37" s="365" t="str">
        <f>IF(Summary!$AM$165="Y","R","")</f>
        <v/>
      </c>
      <c r="AA37" s="336"/>
      <c r="AB37" s="337"/>
      <c r="AC37" s="338"/>
    </row>
    <row r="38" spans="2:29" ht="12.95" customHeight="1">
      <c r="B38" s="404"/>
      <c r="C38" s="423" t="s">
        <v>1163</v>
      </c>
      <c r="D38" s="361" t="str">
        <f>IF(Badges!$V$890="C","/","")</f>
        <v/>
      </c>
      <c r="E38" s="361" t="str">
        <f>IF(Badges!$V$891="C","/","")</f>
        <v/>
      </c>
      <c r="F38" s="361" t="str">
        <f>IF(Badges!$V$892="C","/","")</f>
        <v/>
      </c>
      <c r="G38" s="361" t="str">
        <f>IF(Badges!$V$893="C","/","")</f>
        <v/>
      </c>
      <c r="H38" s="361" t="str">
        <f>IF(Badges!$V$894="C","/","")</f>
        <v/>
      </c>
      <c r="I38" s="370" t="str">
        <f>IF(Summary!$AL$45="E","E","")</f>
        <v/>
      </c>
      <c r="J38" s="370" t="str">
        <f>IF(Summary!$AM$45="Y","R","")</f>
        <v/>
      </c>
      <c r="S38" s="427"/>
      <c r="T38" s="427"/>
      <c r="U38" s="716"/>
      <c r="W38" s="573" t="str">
        <f>'Fun Patches'!C39</f>
        <v>&lt;LIST PATCH HERE&gt;</v>
      </c>
      <c r="X38" s="365" t="str">
        <f>IF(Summary!$AL$166="E","E","")</f>
        <v/>
      </c>
      <c r="Y38" s="365" t="str">
        <f>IF(Summary!$AM$166="Y","R","")</f>
        <v/>
      </c>
      <c r="AA38" s="336"/>
      <c r="AB38" s="337"/>
      <c r="AC38" s="338"/>
    </row>
    <row r="39" spans="2:29" ht="12.95" customHeight="1" thickBot="1">
      <c r="B39" s="404"/>
      <c r="C39" s="432" t="s">
        <v>1164</v>
      </c>
      <c r="D39" s="359" t="str">
        <f>IF(Badges!$V$897="C","/","")</f>
        <v/>
      </c>
      <c r="E39" s="359" t="str">
        <f>IF(Badges!$V$898="C","/","")</f>
        <v/>
      </c>
      <c r="F39" s="359" t="str">
        <f>IF(Badges!$V$899="C","/","")</f>
        <v/>
      </c>
      <c r="G39" s="359" t="str">
        <f>IF(Badges!$V$900="C","/","")</f>
        <v/>
      </c>
      <c r="H39" s="359" t="str">
        <f>IF(Badges!$V$901="C","/","")</f>
        <v/>
      </c>
      <c r="I39" s="367" t="str">
        <f>IF(Summary!$AL$46="E","E","")</f>
        <v/>
      </c>
      <c r="J39" s="367" t="str">
        <f>IF(Summary!$AM$46="Y","R","")</f>
        <v/>
      </c>
      <c r="S39" s="427"/>
      <c r="T39" s="427"/>
      <c r="U39" s="716"/>
      <c r="W39" s="573" t="str">
        <f>'Fun Patches'!C40</f>
        <v>&lt;LIST PATCH HERE&gt;</v>
      </c>
      <c r="X39" s="365" t="str">
        <f>IF(Summary!$AL$167="E","E","")</f>
        <v/>
      </c>
      <c r="Y39" s="365" t="str">
        <f>IF(Summary!$AM$167="Y","R","")</f>
        <v/>
      </c>
      <c r="AA39" s="336"/>
      <c r="AB39" s="337"/>
      <c r="AC39" s="338"/>
    </row>
    <row r="40" spans="2:29" ht="12.95" customHeight="1">
      <c r="B40" s="404"/>
      <c r="C40" s="430" t="s">
        <v>1165</v>
      </c>
      <c r="D40" s="361" t="str">
        <f>IF(Badges!$V$905="C","/","")</f>
        <v/>
      </c>
      <c r="E40" s="361" t="str">
        <f>IF(Badges!$V$906="C","/","")</f>
        <v/>
      </c>
      <c r="F40" s="361" t="str">
        <f>IF(Badges!$V$907="C","/","")</f>
        <v/>
      </c>
      <c r="G40" s="361" t="str">
        <f>IF(Badges!$V$908="C","/","")</f>
        <v/>
      </c>
      <c r="H40" s="361" t="str">
        <f>IF(Badges!$V$909="C","/","")</f>
        <v/>
      </c>
      <c r="I40" s="370" t="str">
        <f>IF(Summary!$AL$48="E","E","")</f>
        <v/>
      </c>
      <c r="J40" s="370" t="str">
        <f>IF(Summary!$AM$48="Y","R","")</f>
        <v/>
      </c>
      <c r="L40" s="404"/>
      <c r="M40" s="428" t="s">
        <v>1182</v>
      </c>
      <c r="N40" s="361" t="str">
        <f>IF('Age-Level'!$V$75="A","/","")</f>
        <v/>
      </c>
      <c r="O40" s="361" t="str">
        <f>IF('Age-Level'!$V$79="A","/","")</f>
        <v/>
      </c>
      <c r="P40" s="361" t="str">
        <f>IF('Age-Level'!$V$83="A","/","")</f>
        <v/>
      </c>
      <c r="Q40" s="361" t="str">
        <f>IF('Age-Level'!$V$88="A","/","")</f>
        <v/>
      </c>
      <c r="R40" s="361" t="str">
        <f>IF('Age-Level'!$V$90="A","/","")</f>
        <v/>
      </c>
      <c r="S40" s="370" t="str">
        <f>IF(Summary!$AL$113="E","E","")</f>
        <v/>
      </c>
      <c r="T40" s="370" t="str">
        <f>IF(Summary!$AM$113="Y","R","")</f>
        <v/>
      </c>
      <c r="U40" s="716"/>
      <c r="W40" s="573" t="str">
        <f>'Fun Patches'!C41</f>
        <v>&lt;LIST PATCH HERE&gt;</v>
      </c>
      <c r="X40" s="365" t="str">
        <f>IF(Summary!$AL$168="E","E","")</f>
        <v/>
      </c>
      <c r="Y40" s="365" t="str">
        <f>IF(Summary!$AM$168="Y","R","")</f>
        <v/>
      </c>
      <c r="AA40" s="336"/>
      <c r="AB40" s="337"/>
      <c r="AC40" s="338"/>
    </row>
    <row r="41" spans="2:29" ht="12.95" customHeight="1">
      <c r="B41" s="404"/>
      <c r="C41" s="423" t="s">
        <v>1166</v>
      </c>
      <c r="D41" s="361" t="str">
        <f>IF(Badges!$V$912="C","/","")</f>
        <v/>
      </c>
      <c r="E41" s="361" t="str">
        <f>IF(Badges!$V$913="C","/","")</f>
        <v/>
      </c>
      <c r="F41" s="361" t="str">
        <f>IF(Badges!$V$914="C","/","")</f>
        <v/>
      </c>
      <c r="G41" s="361" t="str">
        <f>IF(Badges!$V$915="C","/","")</f>
        <v/>
      </c>
      <c r="H41" s="361" t="str">
        <f>IF(Badges!$V$916="C","/","")</f>
        <v/>
      </c>
      <c r="I41" s="370" t="str">
        <f>IF(Summary!$AL$49="E","E","")</f>
        <v/>
      </c>
      <c r="J41" s="370" t="str">
        <f>IF(Summary!$AM$49="Y","R","")</f>
        <v/>
      </c>
      <c r="L41" s="404"/>
      <c r="M41" s="411" t="s">
        <v>1183</v>
      </c>
      <c r="N41" s="361" t="str">
        <f>IF('Age-Level'!$V$93="A","/","")</f>
        <v/>
      </c>
      <c r="O41" s="361" t="str">
        <f>IF('Age-Level'!$V$97="A","/","")</f>
        <v/>
      </c>
      <c r="P41" s="361" t="str">
        <f>IF('Age-Level'!$V$101="A","/","")</f>
        <v/>
      </c>
      <c r="Q41" s="361" t="str">
        <f>IF('Age-Level'!$V$106="A","/","")</f>
        <v/>
      </c>
      <c r="R41" s="361" t="str">
        <f>IF('Age-Level'!$V$108="A","/","")</f>
        <v/>
      </c>
      <c r="S41" s="370" t="str">
        <f>IF(Summary!$AL$114="E","E","")</f>
        <v/>
      </c>
      <c r="T41" s="370" t="str">
        <f>IF(Summary!$AM$114="Y","R","")</f>
        <v/>
      </c>
      <c r="U41" s="716"/>
      <c r="W41" s="573" t="str">
        <f>'Fun Patches'!C42</f>
        <v>&lt;LIST PATCH HERE&gt;</v>
      </c>
      <c r="X41" s="365" t="str">
        <f>IF(Summary!$AL$169="E","E","")</f>
        <v/>
      </c>
      <c r="Y41" s="365" t="str">
        <f>IF(Summary!$AM$169="Y","R","")</f>
        <v/>
      </c>
      <c r="AA41" s="336"/>
      <c r="AB41" s="337"/>
      <c r="AC41" s="338"/>
    </row>
    <row r="42" spans="2:29" ht="12.95" customHeight="1" thickBot="1">
      <c r="B42" s="404"/>
      <c r="C42" s="432" t="s">
        <v>1167</v>
      </c>
      <c r="D42" s="359" t="str">
        <f>IF(Badges!$V$919="C","/","")</f>
        <v/>
      </c>
      <c r="E42" s="359" t="str">
        <f>IF(Badges!$V$920="C","/","")</f>
        <v/>
      </c>
      <c r="F42" s="359" t="str">
        <f>IF(Badges!$V$921="C","/","")</f>
        <v/>
      </c>
      <c r="G42" s="359" t="str">
        <f>IF(Badges!$V$922="C","/","")</f>
        <v/>
      </c>
      <c r="H42" s="359" t="str">
        <f>IF(Badges!$V$923="C","/","")</f>
        <v/>
      </c>
      <c r="I42" s="367" t="str">
        <f>IF(Summary!$AL$50="E","E","")</f>
        <v/>
      </c>
      <c r="J42" s="367" t="str">
        <f>IF(Summary!$AM$50="Y","R","")</f>
        <v/>
      </c>
      <c r="L42" s="404"/>
      <c r="M42" s="416" t="s">
        <v>1184</v>
      </c>
      <c r="N42" s="359" t="str">
        <f>IF('Age-Level'!$V$111="A","/","")</f>
        <v/>
      </c>
      <c r="O42" s="359" t="str">
        <f>IF('Age-Level'!$V$115="A","/","")</f>
        <v/>
      </c>
      <c r="P42" s="359" t="str">
        <f>IF('Age-Level'!$V$119="A","/","")</f>
        <v/>
      </c>
      <c r="Q42" s="359" t="str">
        <f>IF('Age-Level'!$V$124="A","/","")</f>
        <v/>
      </c>
      <c r="R42" s="359" t="str">
        <f>IF('Age-Level'!$V$126="A","/","")</f>
        <v/>
      </c>
      <c r="S42" s="367" t="str">
        <f>IF(Summary!$AL$115="E","E","")</f>
        <v/>
      </c>
      <c r="T42" s="367" t="str">
        <f>IF(Summary!$AM$115="Y","R","")</f>
        <v/>
      </c>
      <c r="U42" s="716"/>
      <c r="W42" s="573" t="str">
        <f>'Fun Patches'!C43</f>
        <v>&lt;LIST PATCH HERE&gt;</v>
      </c>
      <c r="X42" s="365" t="str">
        <f>IF(Summary!$AL$170="E","E","")</f>
        <v/>
      </c>
      <c r="Y42" s="365" t="str">
        <f>IF(Summary!$AM$170="Y","R","")</f>
        <v/>
      </c>
      <c r="AA42" s="336"/>
      <c r="AB42" s="337"/>
      <c r="AC42" s="338"/>
    </row>
    <row r="43" spans="2:29" ht="12.95" customHeight="1">
      <c r="B43" s="404"/>
      <c r="C43" s="430" t="s">
        <v>1169</v>
      </c>
      <c r="D43" s="361" t="str">
        <f>IF(Badges!$V$927="C","/","")</f>
        <v/>
      </c>
      <c r="E43" s="361" t="str">
        <f>IF(Badges!$V$928="C","/","")</f>
        <v/>
      </c>
      <c r="F43" s="361" t="str">
        <f>IF(Badges!$V$929="C","/","")</f>
        <v/>
      </c>
      <c r="G43" s="361" t="str">
        <f>IF(Badges!$V$930="C","/","")</f>
        <v/>
      </c>
      <c r="H43" s="361" t="str">
        <f>IF(Badges!$V$931="C","/","")</f>
        <v/>
      </c>
      <c r="I43" s="370" t="str">
        <f>IF(Summary!$AL$52="E","E","")</f>
        <v/>
      </c>
      <c r="J43" s="370" t="str">
        <f>IF(Summary!$AM$52="Y","R","")</f>
        <v/>
      </c>
      <c r="L43" s="404"/>
      <c r="M43" s="429" t="s">
        <v>1185</v>
      </c>
      <c r="N43" s="361" t="str">
        <f>IF('Age-Level'!$V$129="A","/","")</f>
        <v/>
      </c>
      <c r="O43" s="361" t="str">
        <f>IF('Age-Level'!$V$133="A","/","")</f>
        <v/>
      </c>
      <c r="P43" s="361" t="str">
        <f>IF('Age-Level'!$V$137="A","/","")</f>
        <v/>
      </c>
      <c r="Q43" s="361" t="str">
        <f>IF('Age-Level'!$V$142="A","/","")</f>
        <v/>
      </c>
      <c r="R43" s="361" t="str">
        <f>IF('Age-Level'!$V$144="A","/","")</f>
        <v/>
      </c>
      <c r="S43" s="370" t="str">
        <f>IF(Summary!$AL$116="E","E","")</f>
        <v/>
      </c>
      <c r="T43" s="370" t="str">
        <f>IF(Summary!$AM$116="Y","R","")</f>
        <v/>
      </c>
      <c r="U43" s="716"/>
      <c r="W43" s="573" t="str">
        <f>'Fun Patches'!C44</f>
        <v>&lt;LIST PATCH HERE&gt;</v>
      </c>
      <c r="X43" s="365" t="str">
        <f>IF(Summary!$AL$171="E","E","")</f>
        <v/>
      </c>
      <c r="Y43" s="365" t="str">
        <f>IF(Summary!$AM$171="Y","R","")</f>
        <v/>
      </c>
      <c r="AA43" s="336"/>
      <c r="AB43" s="337"/>
      <c r="AC43" s="338"/>
    </row>
    <row r="44" spans="2:29" ht="12.95" customHeight="1">
      <c r="B44" s="404"/>
      <c r="C44" s="423" t="s">
        <v>1170</v>
      </c>
      <c r="D44" s="361" t="str">
        <f>IF(Badges!$V$934="C","/","")</f>
        <v/>
      </c>
      <c r="E44" s="361" t="str">
        <f>IF(Badges!$V$935="C","/","")</f>
        <v/>
      </c>
      <c r="F44" s="361" t="str">
        <f>IF(Badges!$V$936="C","/","")</f>
        <v/>
      </c>
      <c r="G44" s="361" t="str">
        <f>IF(Badges!$V$937="C","/","")</f>
        <v/>
      </c>
      <c r="H44" s="361" t="str">
        <f>IF(Badges!$V$938="C","/","")</f>
        <v/>
      </c>
      <c r="I44" s="370" t="str">
        <f>IF(Summary!$AL$53="E","E","")</f>
        <v/>
      </c>
      <c r="J44" s="370" t="str">
        <f>IF(Summary!$AM$53="Y","R","")</f>
        <v/>
      </c>
      <c r="L44" s="404"/>
      <c r="M44" s="411" t="s">
        <v>1186</v>
      </c>
      <c r="N44" s="361" t="str">
        <f>IF('Age-Level'!$V$147="A","/","")</f>
        <v/>
      </c>
      <c r="O44" s="361" t="str">
        <f>IF('Age-Level'!$V$151="A","/","")</f>
        <v/>
      </c>
      <c r="P44" s="361" t="str">
        <f>IF('Age-Level'!$V$155="A","/","")</f>
        <v/>
      </c>
      <c r="Q44" s="361" t="str">
        <f>IF('Age-Level'!$V$160="A","/","")</f>
        <v/>
      </c>
      <c r="R44" s="361" t="str">
        <f>IF('Age-Level'!$V$162="A","/","")</f>
        <v/>
      </c>
      <c r="S44" s="370" t="str">
        <f>IF(Summary!$AL$117="E","E","")</f>
        <v/>
      </c>
      <c r="T44" s="370" t="str">
        <f>IF(Summary!$AM$117="Y","R","")</f>
        <v/>
      </c>
      <c r="U44" s="716"/>
      <c r="W44" s="573" t="str">
        <f>'Fun Patches'!C45</f>
        <v>&lt;LIST PATCH HERE&gt;</v>
      </c>
      <c r="X44" s="365" t="str">
        <f>IF(Summary!$AL$172="E","E","")</f>
        <v/>
      </c>
      <c r="Y44" s="365" t="str">
        <f>IF(Summary!$AM$172="Y","R","")</f>
        <v/>
      </c>
      <c r="AA44" s="336"/>
      <c r="AB44" s="337"/>
      <c r="AC44" s="338"/>
    </row>
    <row r="45" spans="2:29" ht="12.95" customHeight="1" thickBot="1">
      <c r="B45" s="404"/>
      <c r="C45" s="431" t="s">
        <v>1171</v>
      </c>
      <c r="D45" s="361" t="str">
        <f>IF(Badges!$V$941="C","/","")</f>
        <v/>
      </c>
      <c r="E45" s="361" t="str">
        <f>IF(Badges!$V$942="C","/","")</f>
        <v/>
      </c>
      <c r="F45" s="361" t="str">
        <f>IF(Badges!$V$943="C","/","")</f>
        <v/>
      </c>
      <c r="G45" s="361" t="str">
        <f>IF(Badges!$V$944="C","/","")</f>
        <v/>
      </c>
      <c r="H45" s="361" t="str">
        <f>IF(Badges!$V$945="C","/","")</f>
        <v/>
      </c>
      <c r="I45" s="370" t="str">
        <f>IF(Summary!$AL$54="E","E","")</f>
        <v/>
      </c>
      <c r="J45" s="370" t="str">
        <f>IF(Summary!$AM$54="Y","R","")</f>
        <v/>
      </c>
      <c r="L45" s="404"/>
      <c r="M45" s="416" t="s">
        <v>1187</v>
      </c>
      <c r="N45" s="359" t="str">
        <f>IF('Age-Level'!$V$165="A","/","")</f>
        <v/>
      </c>
      <c r="O45" s="359" t="str">
        <f>IF('Age-Level'!$V$169="A","/","")</f>
        <v/>
      </c>
      <c r="P45" s="359" t="str">
        <f>IF('Age-Level'!$V$173="A","/","")</f>
        <v/>
      </c>
      <c r="Q45" s="359" t="str">
        <f>IF('Age-Level'!$V$178="A","/","")</f>
        <v/>
      </c>
      <c r="R45" s="359" t="str">
        <f>IF('Age-Level'!$V$180="A","/","")</f>
        <v/>
      </c>
      <c r="S45" s="367" t="str">
        <f>IF(Summary!$AL$118="E","E","")</f>
        <v/>
      </c>
      <c r="T45" s="367" t="str">
        <f>IF(Summary!$AM$118="Y","R","")</f>
        <v/>
      </c>
      <c r="U45" s="716"/>
      <c r="W45" s="573" t="str">
        <f>'Fun Patches'!C46</f>
        <v>&lt;LIST PATCH HERE&gt;</v>
      </c>
      <c r="X45" s="365" t="str">
        <f>IF(Summary!$AL$173="E","E","")</f>
        <v/>
      </c>
      <c r="Y45" s="365" t="str">
        <f>IF(Summary!$AM$173="Y","R","")</f>
        <v/>
      </c>
      <c r="AA45" s="336"/>
      <c r="AB45" s="337"/>
      <c r="AC45" s="338"/>
    </row>
    <row r="46" spans="2:29" ht="12.95" customHeight="1">
      <c r="L46" s="404"/>
      <c r="M46" s="392" t="s">
        <v>1188</v>
      </c>
      <c r="N46" s="401"/>
      <c r="O46" s="401"/>
      <c r="P46" s="361" t="str">
        <f>IF(Bridging!$V$10="A","/","")</f>
        <v/>
      </c>
      <c r="Q46" s="361" t="str">
        <f>IF(Bridging!$V$14="A","/","")</f>
        <v/>
      </c>
      <c r="R46" s="361" t="str">
        <f>IF(Bridging!$V$16="A","/","")</f>
        <v/>
      </c>
      <c r="S46" s="370" t="str">
        <f>IF(Summary!$AL$130="E","E","")</f>
        <v/>
      </c>
      <c r="T46" s="370" t="str">
        <f>IF(Summary!$AM$130="Y","R","")</f>
        <v/>
      </c>
      <c r="U46" s="716"/>
      <c r="W46" s="573" t="str">
        <f>'Fun Patches'!C47</f>
        <v>&lt;LIST PATCH HERE&gt;</v>
      </c>
      <c r="X46" s="365" t="str">
        <f>IF(Summary!$AL$174="E","E","")</f>
        <v/>
      </c>
      <c r="Y46" s="365" t="str">
        <f>IF(Summary!$AM$174="Y","R","")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IF(Summary!$AL$175="E","E","")</f>
        <v/>
      </c>
      <c r="Y47" s="365" t="str">
        <f>IF(Summary!$AM$175="Y","R","")</f>
        <v/>
      </c>
      <c r="AA47" s="336"/>
      <c r="AB47" s="337"/>
      <c r="AC47" s="338"/>
    </row>
    <row r="48" spans="2:29" ht="12.95" customHeight="1" thickBot="1">
      <c r="B48" s="404"/>
      <c r="C48" s="428" t="s">
        <v>1172</v>
      </c>
      <c r="D48" s="361" t="str">
        <f>IF('Age-Level'!$V6="C","/","")</f>
        <v/>
      </c>
      <c r="E48" s="361" t="str">
        <f>IF('Age-Level'!$V6="C","/","")</f>
        <v/>
      </c>
      <c r="F48" s="361" t="str">
        <f>IF('Age-Level'!$V6="C","/","")</f>
        <v/>
      </c>
      <c r="G48" s="361" t="str">
        <f>IF('Age-Level'!$V6="C","/","")</f>
        <v/>
      </c>
      <c r="H48" s="361" t="str">
        <f>IF('Age-Level'!$V6="C","/","")</f>
        <v/>
      </c>
      <c r="I48" s="370" t="str">
        <f>IF(Summary!$AL$101="E","E","")</f>
        <v/>
      </c>
      <c r="J48" s="370" t="str">
        <f>IF(Summary!$AM$101="Y","R","")</f>
        <v/>
      </c>
      <c r="L48" s="712"/>
      <c r="M48" s="712"/>
      <c r="N48" s="712"/>
      <c r="O48" s="712"/>
      <c r="P48" s="712"/>
      <c r="Q48" s="712"/>
      <c r="R48" s="712"/>
      <c r="S48" s="437"/>
      <c r="T48" s="437"/>
      <c r="U48" s="716"/>
      <c r="W48" s="573" t="str">
        <f>'Fun Patches'!C49</f>
        <v>&lt;LIST PATCH HERE&gt;</v>
      </c>
      <c r="X48" s="365" t="str">
        <f>IF(Summary!$AL$176="E","E","")</f>
        <v/>
      </c>
      <c r="Y48" s="365" t="str">
        <f>IF(Summary!$AM$176="Y","R","")</f>
        <v/>
      </c>
      <c r="AA48" s="336"/>
      <c r="AB48" s="337"/>
      <c r="AC48" s="338"/>
    </row>
    <row r="49" spans="2:29" ht="12.95" customHeight="1">
      <c r="B49" s="404"/>
      <c r="C49" s="411" t="s">
        <v>1173</v>
      </c>
      <c r="D49" s="361" t="str">
        <f>IF('Age-Level'!$V13="C","/","")</f>
        <v/>
      </c>
      <c r="E49" s="361" t="str">
        <f>IF('Age-Level'!$V13="C","/","")</f>
        <v/>
      </c>
      <c r="F49" s="361" t="str">
        <f>IF('Age-Level'!$V13="C","/","")</f>
        <v/>
      </c>
      <c r="G49" s="361" t="str">
        <f>IF('Age-Level'!$V13="C","/","")</f>
        <v/>
      </c>
      <c r="H49" s="361" t="str">
        <f>IF('Age-Level'!$V13="C","/","")</f>
        <v/>
      </c>
      <c r="I49" s="370" t="str">
        <f>IF(Summary!$AL$102="E","E","")</f>
        <v/>
      </c>
      <c r="J49" s="370" t="str">
        <f>IF(Summary!$AM$102="Y","R","")</f>
        <v/>
      </c>
      <c r="L49" s="705" t="str">
        <f>'Council Own'!B6</f>
        <v>&lt;&lt;List Badge 1 Here&gt;&gt;</v>
      </c>
      <c r="M49" s="705"/>
      <c r="N49" s="705"/>
      <c r="O49" s="705"/>
      <c r="P49" s="705"/>
      <c r="Q49" s="705"/>
      <c r="R49" s="710"/>
      <c r="S49" s="363" t="str">
        <f>IF(Summary!$AL$85="E","E","")</f>
        <v/>
      </c>
      <c r="T49" s="363" t="str">
        <f>IF(Summary!$AM$85="Y","R","")</f>
        <v/>
      </c>
      <c r="U49" s="716"/>
      <c r="W49" s="573" t="str">
        <f>'Fun Patches'!C50</f>
        <v>&lt;LIST PATCH HERE&gt;</v>
      </c>
      <c r="X49" s="365" t="str">
        <f>IF(Summary!$AL$177="E","E","")</f>
        <v/>
      </c>
      <c r="Y49" s="365" t="str">
        <f>IF(Summary!$AM$177="Y","R","")</f>
        <v/>
      </c>
      <c r="AA49" s="336"/>
      <c r="AB49" s="337"/>
      <c r="AC49" s="338"/>
    </row>
    <row r="50" spans="2:29" ht="12.95" customHeight="1" thickBot="1">
      <c r="B50" s="404"/>
      <c r="C50" s="424" t="s">
        <v>1174</v>
      </c>
      <c r="D50" s="359" t="str">
        <f>IF('Age-Level'!$V20="C","/","")</f>
        <v/>
      </c>
      <c r="E50" s="359" t="str">
        <f>IF('Age-Level'!$V20="C","/","")</f>
        <v/>
      </c>
      <c r="F50" s="359" t="str">
        <f>IF('Age-Level'!$V20="C","/","")</f>
        <v/>
      </c>
      <c r="G50" s="359" t="str">
        <f>IF('Age-Level'!$V20="C","/","")</f>
        <v/>
      </c>
      <c r="H50" s="359" t="str">
        <f>IF('Age-Level'!$V20="C","/","")</f>
        <v/>
      </c>
      <c r="I50" s="367" t="str">
        <f>IF(Summary!$AL$103="E","E","")</f>
        <v/>
      </c>
      <c r="J50" s="367" t="str">
        <f>IF(Summary!$AM$103="Y","R","")</f>
        <v/>
      </c>
      <c r="L50" s="705" t="str">
        <f>'Council Own'!B30</f>
        <v>&lt;&lt;List Badge 2 Here&gt;&gt;</v>
      </c>
      <c r="M50" s="705"/>
      <c r="N50" s="705"/>
      <c r="O50" s="705"/>
      <c r="P50" s="705"/>
      <c r="Q50" s="705"/>
      <c r="R50" s="710"/>
      <c r="S50" s="365" t="str">
        <f>IF(Summary!$AL$86="E","E","")</f>
        <v/>
      </c>
      <c r="T50" s="365" t="str">
        <f>IF(Summary!$AM$86="Y","R","")</f>
        <v/>
      </c>
      <c r="U50" s="716"/>
      <c r="W50" s="573" t="str">
        <f>'Fun Patches'!C51</f>
        <v>&lt;LIST PATCH HERE&gt;</v>
      </c>
      <c r="X50" s="365" t="str">
        <f>IF(Summary!$AL$178="E","E","")</f>
        <v/>
      </c>
      <c r="Y50" s="365" t="str">
        <f>IF(Summary!$AM$178="Y","R","")</f>
        <v/>
      </c>
      <c r="AA50" s="336"/>
      <c r="AB50" s="337"/>
      <c r="AC50" s="338"/>
    </row>
    <row r="51" spans="2:29" ht="12.95" customHeight="1">
      <c r="B51" s="404"/>
      <c r="C51" s="429" t="s">
        <v>1175</v>
      </c>
      <c r="D51" s="361" t="str">
        <f>IF('Age-Level'!$V27="C","/","")</f>
        <v/>
      </c>
      <c r="E51" s="361" t="str">
        <f>IF('Age-Level'!$V27="C","/","")</f>
        <v/>
      </c>
      <c r="F51" s="361" t="str">
        <f>IF('Age-Level'!$V27="C","/","")</f>
        <v/>
      </c>
      <c r="G51" s="361" t="str">
        <f>IF('Age-Level'!$V27="C","/","")</f>
        <v/>
      </c>
      <c r="H51" s="361" t="str">
        <f>IF('Age-Level'!$V27="C","/","")</f>
        <v/>
      </c>
      <c r="I51" s="370" t="str">
        <f>IF(Summary!$AL$104="E","E","")</f>
        <v/>
      </c>
      <c r="J51" s="370" t="str">
        <f>IF(Summary!$AM$104="Y","R","")</f>
        <v/>
      </c>
      <c r="L51" s="705" t="str">
        <f>'Council Own'!B54</f>
        <v>&lt;&lt;List Badge 3 Here&gt;&gt;</v>
      </c>
      <c r="M51" s="705"/>
      <c r="N51" s="705"/>
      <c r="O51" s="705"/>
      <c r="P51" s="705"/>
      <c r="Q51" s="705"/>
      <c r="R51" s="710"/>
      <c r="S51" s="365" t="str">
        <f>IF(Summary!$AL$87="E","E","")</f>
        <v/>
      </c>
      <c r="T51" s="365" t="str">
        <f>IF(Summary!$AM$87="Y","R","")</f>
        <v/>
      </c>
      <c r="U51" s="716"/>
      <c r="W51" s="573" t="str">
        <f>'Fun Patches'!C52</f>
        <v>&lt;LIST PATCH HERE&gt;</v>
      </c>
      <c r="X51" s="365" t="str">
        <f>IF(Summary!$AL$179="E","E","")</f>
        <v/>
      </c>
      <c r="Y51" s="365" t="str">
        <f>IF(Summary!$AM$179="Y","R","")</f>
        <v/>
      </c>
      <c r="AA51" s="336"/>
      <c r="AB51" s="337"/>
      <c r="AC51" s="338"/>
    </row>
    <row r="52" spans="2:29" ht="12.95" customHeight="1">
      <c r="B52" s="404"/>
      <c r="C52" s="411" t="s">
        <v>1176</v>
      </c>
      <c r="D52" s="361" t="str">
        <f>IF('Age-Level'!$V34="C","/","")</f>
        <v/>
      </c>
      <c r="E52" s="361" t="str">
        <f>IF('Age-Level'!$V34="C","/","")</f>
        <v/>
      </c>
      <c r="F52" s="361" t="str">
        <f>IF('Age-Level'!$V34="C","/","")</f>
        <v/>
      </c>
      <c r="G52" s="361" t="str">
        <f>IF('Age-Level'!$V34="C","/","")</f>
        <v/>
      </c>
      <c r="H52" s="361" t="str">
        <f>IF('Age-Level'!$V34="C","/","")</f>
        <v/>
      </c>
      <c r="I52" s="370" t="str">
        <f>IF(Summary!$AL$105="E","E","")</f>
        <v/>
      </c>
      <c r="J52" s="370" t="str">
        <f>IF(Summary!$AM$105="Y","R","")</f>
        <v/>
      </c>
      <c r="L52" s="705" t="str">
        <f>'Council Own'!B78</f>
        <v>&lt;&lt;List Badge 4 Here&gt;&gt;</v>
      </c>
      <c r="M52" s="705"/>
      <c r="N52" s="705"/>
      <c r="O52" s="705"/>
      <c r="P52" s="705"/>
      <c r="Q52" s="705"/>
      <c r="R52" s="710"/>
      <c r="S52" s="365" t="str">
        <f>IF(Summary!$AL$88="E","E","")</f>
        <v/>
      </c>
      <c r="T52" s="365" t="str">
        <f>IF(Summary!$AM$88="Y","R","")</f>
        <v/>
      </c>
      <c r="U52" s="716"/>
      <c r="W52" s="573" t="str">
        <f>'Fun Patches'!C53</f>
        <v>&lt;LIST PATCH HERE&gt;</v>
      </c>
      <c r="X52" s="365" t="str">
        <f>IF(Summary!$AL$180="E","E","")</f>
        <v/>
      </c>
      <c r="Y52" s="365" t="str">
        <f>IF(Summary!$AM$180="Y","R","")</f>
        <v/>
      </c>
      <c r="AA52" s="336"/>
      <c r="AB52" s="337"/>
      <c r="AC52" s="338"/>
    </row>
    <row r="53" spans="2:29" ht="12.95" customHeight="1" thickBot="1">
      <c r="B53" s="404"/>
      <c r="C53" s="416" t="s">
        <v>1177</v>
      </c>
      <c r="D53" s="359" t="str">
        <f>IF('Age-Level'!$V41="C","/","")</f>
        <v/>
      </c>
      <c r="E53" s="359" t="str">
        <f>IF('Age-Level'!$V41="C","/","")</f>
        <v/>
      </c>
      <c r="F53" s="359" t="str">
        <f>IF('Age-Level'!$V41="C","/","")</f>
        <v/>
      </c>
      <c r="G53" s="359" t="str">
        <f>IF('Age-Level'!$V41="C","/","")</f>
        <v/>
      </c>
      <c r="H53" s="359" t="str">
        <f>IF('Age-Level'!$V41="C","/","")</f>
        <v/>
      </c>
      <c r="I53" s="367" t="str">
        <f>IF(Summary!$AL$106="E","E","")</f>
        <v/>
      </c>
      <c r="J53" s="367" t="str">
        <f>IF(Summary!$AM$106="Y","R","")</f>
        <v/>
      </c>
      <c r="L53" s="707" t="str">
        <f>'Council Own'!B102</f>
        <v>&lt;&lt;List Badge 5 Here&gt;&gt;</v>
      </c>
      <c r="M53" s="707"/>
      <c r="N53" s="707"/>
      <c r="O53" s="707"/>
      <c r="P53" s="707"/>
      <c r="Q53" s="707"/>
      <c r="R53" s="713"/>
      <c r="S53" s="372" t="str">
        <f>IF(Summary!$AL$89="E","E","")</f>
        <v/>
      </c>
      <c r="T53" s="372" t="str">
        <f>IF(Summary!$AM$89="Y","R","")</f>
        <v/>
      </c>
      <c r="U53" s="716"/>
      <c r="W53" s="573" t="str">
        <f>'Fun Patches'!C54</f>
        <v>&lt;LIST PATCH HERE&gt;</v>
      </c>
      <c r="X53" s="372" t="str">
        <f>IF(Summary!$AL$181="E","E","")</f>
        <v/>
      </c>
      <c r="Y53" s="372" t="str">
        <f>IF(Summary!$AM$181="Y","R","")</f>
        <v/>
      </c>
      <c r="AA53" s="336"/>
      <c r="AB53" s="337"/>
      <c r="AC53" s="338"/>
    </row>
    <row r="54" spans="2:29" ht="12.95" customHeight="1">
      <c r="B54" s="404"/>
      <c r="C54" s="429" t="s">
        <v>1050</v>
      </c>
      <c r="D54" s="368" t="str">
        <f>IF('Age-Level'!$V48="C","/","")</f>
        <v/>
      </c>
      <c r="E54" s="368" t="str">
        <f>IF('Age-Level'!$V48="C","/","")</f>
        <v/>
      </c>
      <c r="F54" s="368" t="str">
        <f>IF('Age-Level'!$V48="C","/","")</f>
        <v/>
      </c>
      <c r="G54" s="368" t="str">
        <f>IF('Age-Level'!$V48="C","/","")</f>
        <v/>
      </c>
      <c r="H54" s="368" t="str">
        <f>IF('Age-Level'!$V48="C","/","")</f>
        <v/>
      </c>
      <c r="I54" s="370" t="str">
        <f>IF(Summary!$AL$107="E","E","")</f>
        <v/>
      </c>
      <c r="J54" s="370" t="str">
        <f>IF(Summary!$AM$107="Y","R","")</f>
        <v/>
      </c>
      <c r="L54" s="707" t="str">
        <f>'Council Own'!B126</f>
        <v>&lt;&lt;List Badge 6 Here&gt;&gt;</v>
      </c>
      <c r="M54" s="707"/>
      <c r="N54" s="707"/>
      <c r="O54" s="707"/>
      <c r="P54" s="707"/>
      <c r="Q54" s="707"/>
      <c r="R54" s="713"/>
      <c r="S54" s="372" t="str">
        <f>IF(Summary!$AL$90="E","E","")</f>
        <v/>
      </c>
      <c r="T54" s="372" t="str">
        <f>IF(Summary!$AM$90="Y","R","")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IF(Summary!$AL$108="E","E","")</f>
        <v/>
      </c>
      <c r="J55" s="367" t="str">
        <f>IF(Summary!$AM$108="Y","R","")</f>
        <v/>
      </c>
      <c r="L55" s="707" t="str">
        <f>'Council Own'!B150</f>
        <v>&lt;&lt;List Badge 7 Here&gt;&gt;</v>
      </c>
      <c r="M55" s="707"/>
      <c r="N55" s="707"/>
      <c r="O55" s="707"/>
      <c r="P55" s="707"/>
      <c r="Q55" s="707"/>
      <c r="R55" s="713"/>
      <c r="S55" s="372" t="str">
        <f>IF(Summary!$AL$91="E","E","")</f>
        <v/>
      </c>
      <c r="T55" s="372" t="str">
        <f>IF(Summary!$AM$91="Y","R","")</f>
        <v/>
      </c>
      <c r="U55" s="716"/>
      <c r="W55" s="572"/>
      <c r="X55" s="437"/>
      <c r="Y55" s="437"/>
      <c r="AA55" s="336"/>
      <c r="AB55" s="337"/>
      <c r="AC55" s="338"/>
    </row>
    <row r="56" spans="2:29" ht="12.95" customHeight="1">
      <c r="B56" s="404"/>
      <c r="C56" s="428" t="s">
        <v>1179</v>
      </c>
      <c r="D56" s="408"/>
      <c r="E56" s="408"/>
      <c r="F56" s="408"/>
      <c r="G56" s="408"/>
      <c r="H56" s="433"/>
      <c r="I56" s="370" t="str">
        <f>IF(Summary!$AL$109="E","E","")</f>
        <v/>
      </c>
      <c r="J56" s="370" t="str">
        <f>IF(Summary!$AM$109="Y","R","")</f>
        <v/>
      </c>
      <c r="L56" s="707" t="str">
        <f>'Council Own'!B174</f>
        <v>&lt;&lt;List Badge 8 Here&gt;&gt;</v>
      </c>
      <c r="M56" s="707"/>
      <c r="N56" s="707"/>
      <c r="O56" s="707"/>
      <c r="P56" s="707"/>
      <c r="Q56" s="707"/>
      <c r="R56" s="713"/>
      <c r="S56" s="372" t="str">
        <f>IF(Summary!$AL$92="E","E","")</f>
        <v/>
      </c>
      <c r="T56" s="372" t="str">
        <f>IF(Summary!$AM$92="Y","R","")</f>
        <v/>
      </c>
      <c r="U56" s="716"/>
      <c r="W56" s="336"/>
      <c r="X56" s="337"/>
      <c r="Y56" s="338"/>
      <c r="AA56" s="336"/>
      <c r="AB56" s="337"/>
      <c r="AC56" s="338"/>
    </row>
    <row r="57" spans="2:29" ht="12.95" customHeight="1">
      <c r="B57" s="404"/>
      <c r="C57" s="411" t="s">
        <v>1180</v>
      </c>
      <c r="D57" s="412"/>
      <c r="E57" s="412"/>
      <c r="F57" s="412"/>
      <c r="G57" s="412"/>
      <c r="H57" s="413"/>
      <c r="I57" s="370" t="str">
        <f>IF(Summary!$AL$110="E","E","")</f>
        <v/>
      </c>
      <c r="J57" s="370" t="str">
        <f>IF(Summary!$AM$110="Y","R","")</f>
        <v/>
      </c>
      <c r="L57" s="707" t="str">
        <f>'Council Own'!B198</f>
        <v>&lt;&lt;List Badge 9 Here&gt;&gt;</v>
      </c>
      <c r="M57" s="707"/>
      <c r="N57" s="707"/>
      <c r="O57" s="707"/>
      <c r="P57" s="707"/>
      <c r="Q57" s="707"/>
      <c r="R57" s="713"/>
      <c r="S57" s="372" t="str">
        <f>IF(Summary!$AL$93="E","E","")</f>
        <v/>
      </c>
      <c r="T57" s="372" t="str">
        <f>IF(Summary!$AM$93="Y","R","")</f>
        <v/>
      </c>
      <c r="U57" s="716"/>
      <c r="W57" s="336"/>
      <c r="X57" s="337"/>
      <c r="Y57" s="338"/>
      <c r="AA57" s="336"/>
      <c r="AB57" s="337"/>
      <c r="AC57" s="338"/>
    </row>
    <row r="58" spans="2:29" ht="12.95" customHeight="1" thickBot="1">
      <c r="B58" s="404"/>
      <c r="C58" s="434" t="s">
        <v>1062</v>
      </c>
      <c r="D58" s="417"/>
      <c r="E58" s="417"/>
      <c r="F58" s="417"/>
      <c r="G58" s="417"/>
      <c r="H58" s="418"/>
      <c r="I58" s="367" t="str">
        <f>IF(Summary!$AL$111="E","E","")</f>
        <v/>
      </c>
      <c r="J58" s="367" t="str">
        <f>IF(Summary!$AM$111="Y","R","")</f>
        <v/>
      </c>
      <c r="L58" s="707" t="str">
        <f>'Council Own'!B222</f>
        <v>&lt;&lt;List Badge 10 Here&gt;&gt;</v>
      </c>
      <c r="M58" s="707"/>
      <c r="N58" s="707"/>
      <c r="O58" s="707"/>
      <c r="P58" s="707"/>
      <c r="Q58" s="707"/>
      <c r="R58" s="713"/>
      <c r="S58" s="372" t="str">
        <f>IF(Summary!$AL$94="E","E","")</f>
        <v/>
      </c>
      <c r="T58" s="372" t="str">
        <f>IF(Summary!$AM$94="Y","R","")</f>
        <v/>
      </c>
      <c r="U58" s="716"/>
      <c r="W58" s="336"/>
      <c r="X58" s="337"/>
      <c r="Y58" s="338"/>
      <c r="AA58" s="336"/>
      <c r="AB58" s="337"/>
      <c r="AC58" s="338"/>
    </row>
    <row r="59" spans="2:29" ht="12.95" customHeight="1">
      <c r="B59" s="404"/>
      <c r="C59" s="428" t="s">
        <v>1181</v>
      </c>
      <c r="D59" s="408"/>
      <c r="E59" s="408"/>
      <c r="F59" s="408"/>
      <c r="G59" s="408"/>
      <c r="H59" s="433"/>
      <c r="I59" s="370" t="str">
        <f>IF(Summary!$AL$112="E","E","")</f>
        <v/>
      </c>
      <c r="J59" s="370" t="str">
        <f>IF(Summary!$AM$112="Y","R","")</f>
        <v/>
      </c>
      <c r="L59" s="709" t="str">
        <f>'Council Own'!B246</f>
        <v>&lt;&lt;List Badge 11 Here&gt;&gt;</v>
      </c>
      <c r="M59" s="709"/>
      <c r="N59" s="709"/>
      <c r="O59" s="709"/>
      <c r="P59" s="709"/>
      <c r="Q59" s="709"/>
      <c r="R59" s="714"/>
      <c r="S59" s="372" t="str">
        <f>IF(Summary!$AL$95="E","E","")</f>
        <v/>
      </c>
      <c r="T59" s="372" t="str">
        <f>IF(Summary!$AM$95="Y","R","")</f>
        <v/>
      </c>
      <c r="U59" s="716"/>
      <c r="W59" s="336"/>
      <c r="X59" s="337"/>
      <c r="Y59" s="338"/>
      <c r="AA59" s="336"/>
      <c r="AB59" s="337"/>
      <c r="AC59" s="338"/>
    </row>
    <row r="60" spans="2:29" ht="12.95" customHeight="1">
      <c r="B60" s="404"/>
      <c r="C60" s="424" t="s">
        <v>1147</v>
      </c>
      <c r="D60" s="425"/>
      <c r="E60" s="425"/>
      <c r="F60" s="425"/>
      <c r="G60" s="425"/>
      <c r="H60" s="426"/>
      <c r="I60" s="370" t="str">
        <f>IF(Summary!$AL$129="E","E","")</f>
        <v/>
      </c>
      <c r="J60" s="370" t="str">
        <f>IF(Summary!$AM$129="Y","R","")</f>
        <v/>
      </c>
      <c r="L60" s="707" t="str">
        <f>'Council Own'!B270</f>
        <v>&lt;&lt;List Badge 12 Here&gt;&gt;</v>
      </c>
      <c r="M60" s="707"/>
      <c r="N60" s="707"/>
      <c r="O60" s="707"/>
      <c r="P60" s="707"/>
      <c r="Q60" s="707"/>
      <c r="R60" s="713"/>
      <c r="S60" s="372" t="str">
        <f>IF(Summary!$AL$96="E","E","")</f>
        <v/>
      </c>
      <c r="T60" s="372" t="str">
        <f>IF(Summary!$AM$96="Y","R","")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IF(Summary!$AL$97="E","E","")</f>
        <v/>
      </c>
      <c r="T61" s="372" t="str">
        <f>IF(Summary!$AM$97="Y","R","")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IF(Summary!$AL$98="E","E","")</f>
        <v/>
      </c>
      <c r="T62" s="372" t="str">
        <f>IF(Summary!$AM$98="Y","R","")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IF(Summary!$AL$119="E","E","")</f>
        <v/>
      </c>
      <c r="J63" s="363" t="str">
        <f>IF(Summary!$AM$119="Y","R","")</f>
        <v/>
      </c>
      <c r="L63" s="707" t="str">
        <f>'Council Own'!B342</f>
        <v>&lt;&lt;List Badge 15 Here&gt;&gt;</v>
      </c>
      <c r="M63" s="707"/>
      <c r="N63" s="707"/>
      <c r="O63" s="707"/>
      <c r="P63" s="707"/>
      <c r="Q63" s="707"/>
      <c r="R63" s="713"/>
      <c r="S63" s="372" t="str">
        <f>IF(Summary!$AL$99="E","E","")</f>
        <v/>
      </c>
      <c r="T63" s="372" t="str">
        <f>IF(Summary!$AM$99="Y","R","")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IF(Summary!$AL$122="E","E","")</f>
        <v/>
      </c>
      <c r="J64" s="365" t="str">
        <f>IF(Summary!$AM$122="Y","R","")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IF(Summary!$AL$123="E","E","")</f>
        <v/>
      </c>
      <c r="J65" s="365" t="str">
        <f>IF(Summary!$AM$123="Y","R","")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IF(Summary!$AL$124="E","E","")</f>
        <v/>
      </c>
      <c r="J66" s="365" t="str">
        <f>IF(Summary!$AM$124="Y","R","")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IF(Summary!$AL$125="E","E","")</f>
        <v/>
      </c>
      <c r="J67" s="365" t="str">
        <f>IF(Summary!$AM$125="Y","R","")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IF(Summary!$AL$126="E","E","")</f>
        <v/>
      </c>
      <c r="J68" s="365" t="str">
        <f>IF(Summary!$AM$126="Y","R","")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IF(Summary!$AL$127="E","E","")</f>
        <v/>
      </c>
      <c r="J69" s="365" t="str">
        <f>IF(Summary!$AM$127="Y","R","")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IF(Summary!$AL$128="E","E","")</f>
        <v/>
      </c>
      <c r="J70" s="365" t="str">
        <f>IF(Summary!$AM$128="Y","R","")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IF(Summary!$AL$104="E","E","")</f>
        <v/>
      </c>
      <c r="J71" s="365" t="str">
        <f>IF(Summary!$AM$104="Y","R","")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IF(Summary!$AL$105="E","E","")</f>
        <v/>
      </c>
      <c r="J72" s="365" t="str">
        <f>IF(Summary!$AM$105="Y","R","")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xj64ZhXwrQXFeGe8kwpgNbETODE534w5nLCSB0fWNsbV+5HwRt8zvWiQkCC1RzaeOmkSKw0ZjUyZSsSfyJolNg==" saltValue="rIK+/jGesGun6hcrf6Oc6w=="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143" priority="13">
      <formula>LEFT($U$1,8)&lt;&gt;"Cadette_"</formula>
    </cfRule>
  </conditionalFormatting>
  <conditionalFormatting sqref="C1">
    <cfRule type="expression" dxfId="142" priority="11">
      <formula>LEFT($U$1,8)&lt;&gt;"Cadette_"</formula>
    </cfRule>
  </conditionalFormatting>
  <conditionalFormatting sqref="L47:L48 W54:W75 AA4:AA75">
    <cfRule type="duplicateValues" dxfId="141" priority="14"/>
  </conditionalFormatting>
  <conditionalFormatting sqref="B64:B72">
    <cfRule type="duplicateValues" dxfId="140" priority="10"/>
  </conditionalFormatting>
  <conditionalFormatting sqref="L49">
    <cfRule type="duplicateValues" dxfId="139" priority="9"/>
  </conditionalFormatting>
  <conditionalFormatting sqref="L50">
    <cfRule type="duplicateValues" dxfId="138" priority="8"/>
  </conditionalFormatting>
  <conditionalFormatting sqref="L51">
    <cfRule type="duplicateValues" dxfId="137" priority="7"/>
  </conditionalFormatting>
  <conditionalFormatting sqref="L52">
    <cfRule type="duplicateValues" dxfId="136" priority="6"/>
  </conditionalFormatting>
  <conditionalFormatting sqref="L65">
    <cfRule type="duplicateValues" dxfId="135" priority="5"/>
  </conditionalFormatting>
  <conditionalFormatting sqref="L66:L75">
    <cfRule type="duplicateValues" dxfId="134" priority="4"/>
  </conditionalFormatting>
  <conditionalFormatting sqref="M1:T1">
    <cfRule type="expression" dxfId="133" priority="2">
      <formula>LEFT($U$1,8)&lt;&gt;"Cadette_"</formula>
    </cfRule>
  </conditionalFormatting>
  <conditionalFormatting sqref="T1:W1">
    <cfRule type="expression" dxfId="132"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89847-2DF9-4718-B796-DE44961313FE}">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Cadette_20</v>
      </c>
      <c r="U1" s="579" t="str">
        <f ca="1">MID(CELL("filename",A1),FIND(IF(ISERROR(FIND("]",CELL("filename",A1))),"$","]"),CELL("filename",A1))+1,256)</f>
        <v>Cadette_20</v>
      </c>
      <c r="V1" s="580"/>
      <c r="W1" s="581" t="str">
        <f ca="1">IF(T1&lt;&gt;"",T1,"")</f>
        <v>Cadette_20</v>
      </c>
    </row>
    <row r="2" spans="2:29" ht="12.95" customHeight="1">
      <c r="T2" s="403"/>
    </row>
    <row r="3" spans="2:29" ht="12.95" customHeight="1" thickBot="1"/>
    <row r="4" spans="2:29" ht="12.95" customHeight="1">
      <c r="B4" s="404"/>
      <c r="C4" s="405" t="s">
        <v>132</v>
      </c>
      <c r="D4" s="361" t="str">
        <f>IF(Badges!$W$10="A","/","")</f>
        <v/>
      </c>
      <c r="E4" s="361" t="str">
        <f>IF(Badges!$W$14="A","/","")</f>
        <v/>
      </c>
      <c r="F4" s="361" t="str">
        <f>IF(Badges!$W$18="A","/","")</f>
        <v/>
      </c>
      <c r="G4" s="361" t="str">
        <f>IF(Badges!$W$22="A","/","")</f>
        <v/>
      </c>
      <c r="H4" s="361" t="str">
        <f>IF(Badges!$W$26="A","/","")</f>
        <v/>
      </c>
      <c r="I4" s="362" t="str">
        <f>IF(Summary!$AN$3="E","E","")</f>
        <v/>
      </c>
      <c r="J4" s="362" t="str">
        <f>IF(Summary!$AO$3="Y","R","")</f>
        <v/>
      </c>
      <c r="K4" s="392" t="str">
        <f>IF(COUNT(S5:S7)=3,MAX(S5:S7),"")</f>
        <v/>
      </c>
      <c r="L4" s="406"/>
      <c r="M4" s="407" t="s">
        <v>1151</v>
      </c>
      <c r="N4" s="408"/>
      <c r="O4" s="408"/>
      <c r="P4" s="408"/>
      <c r="Q4" s="408"/>
      <c r="R4" s="409" t="s">
        <v>1189</v>
      </c>
      <c r="S4" s="363" t="str">
        <f>IF(Summary!$AN$60="E","E","")</f>
        <v/>
      </c>
      <c r="T4" s="363" t="str">
        <f>IF(Summary!$AO$60="Y","R","")</f>
        <v/>
      </c>
      <c r="U4" s="360"/>
      <c r="W4" s="573" t="str">
        <f>'Fun Patches'!C5</f>
        <v>&lt;LIST PATCH HERE&gt;</v>
      </c>
      <c r="X4" s="362" t="str">
        <f>IF(Summary!$AN$132="E","E","")</f>
        <v/>
      </c>
      <c r="Y4" s="362" t="str">
        <f>IF(Summary!$AO$132="Y","R","")</f>
        <v/>
      </c>
      <c r="AA4" s="336"/>
      <c r="AB4" s="337"/>
      <c r="AC4" s="338"/>
    </row>
    <row r="5" spans="2:29" ht="12.95" customHeight="1">
      <c r="B5" s="404"/>
      <c r="C5" s="410" t="s">
        <v>154</v>
      </c>
      <c r="D5" s="364" t="str">
        <f>IF(Badges!$W$33="A","/","")</f>
        <v/>
      </c>
      <c r="E5" s="364" t="str">
        <f>IF(Badges!$W$37="A","/","")</f>
        <v/>
      </c>
      <c r="F5" s="364" t="str">
        <f>IF(Badges!$W$41="A","/","")</f>
        <v/>
      </c>
      <c r="G5" s="364" t="str">
        <f>IF(Badges!$W$45="A","/","")</f>
        <v/>
      </c>
      <c r="H5" s="364" t="str">
        <f>IF(Badges!$W$49="A","/","")</f>
        <v/>
      </c>
      <c r="I5" s="365" t="str">
        <f>IF(Summary!$AN$4="E","E","")</f>
        <v/>
      </c>
      <c r="J5" s="365" t="str">
        <f>IF(Summary!$AO$4="Y","R","")</f>
        <v/>
      </c>
      <c r="L5" s="404"/>
      <c r="M5" s="411" t="s">
        <v>1190</v>
      </c>
      <c r="N5" s="412"/>
      <c r="O5" s="412"/>
      <c r="P5" s="412"/>
      <c r="Q5" s="412"/>
      <c r="R5" s="413"/>
      <c r="S5" s="365" t="str">
        <f>IF(Summary!$AN$57="E","E","")</f>
        <v/>
      </c>
      <c r="T5" s="365" t="str">
        <f>IF(Summary!$AO$57="Y","R","")</f>
        <v/>
      </c>
      <c r="U5" s="360"/>
      <c r="W5" s="573" t="str">
        <f>'Fun Patches'!C6</f>
        <v>&lt;LIST PATCH HERE&gt;</v>
      </c>
      <c r="X5" s="365" t="str">
        <f>IF(Summary!$AN$133="E","E","")</f>
        <v/>
      </c>
      <c r="Y5" s="365" t="str">
        <f>IF(Summary!$AO$133="Y","R","")</f>
        <v/>
      </c>
      <c r="AA5" s="336"/>
      <c r="AB5" s="337"/>
      <c r="AC5" s="338"/>
    </row>
    <row r="6" spans="2:29" ht="12.95" customHeight="1" thickBot="1">
      <c r="B6" s="404"/>
      <c r="C6" s="414" t="s">
        <v>174</v>
      </c>
      <c r="D6" s="366" t="str">
        <f>IF(Badges!$W$56="A","/","")</f>
        <v/>
      </c>
      <c r="E6" s="366" t="str">
        <f>IF(Badges!$W$60="A","/","")</f>
        <v/>
      </c>
      <c r="F6" s="366" t="str">
        <f>IF(Badges!$W$64="A","/","")</f>
        <v/>
      </c>
      <c r="G6" s="366" t="str">
        <f>IF(Badges!$W$68="A","/","")</f>
        <v/>
      </c>
      <c r="H6" s="366" t="str">
        <f>IF(Badges!$W$72="A","/","")</f>
        <v/>
      </c>
      <c r="I6" s="372" t="str">
        <f>IF(Summary!$AN$5="E","E","")</f>
        <v/>
      </c>
      <c r="J6" s="372" t="str">
        <f>IF(Summary!$AO$5="Y","R","")</f>
        <v/>
      </c>
      <c r="L6" s="404"/>
      <c r="M6" s="411" t="s">
        <v>1191</v>
      </c>
      <c r="N6" s="412"/>
      <c r="O6" s="412"/>
      <c r="P6" s="412"/>
      <c r="Q6" s="412"/>
      <c r="R6" s="413"/>
      <c r="S6" s="365" t="str">
        <f>IF(Summary!$AN$58="E","E","")</f>
        <v/>
      </c>
      <c r="T6" s="365" t="str">
        <f>IF(Summary!$AO$58="Y","R","")</f>
        <v/>
      </c>
      <c r="U6" s="360"/>
      <c r="W6" s="573" t="str">
        <f>'Fun Patches'!C7</f>
        <v>&lt;LIST PATCH HERE&gt;</v>
      </c>
      <c r="X6" s="365" t="str">
        <f>IF(Summary!$AN$134="E","E","")</f>
        <v/>
      </c>
      <c r="Y6" s="365" t="str">
        <f>IF(Summary!$AO$134="Y","R","")</f>
        <v/>
      </c>
      <c r="AA6" s="336"/>
      <c r="AB6" s="337"/>
      <c r="AC6" s="338"/>
    </row>
    <row r="7" spans="2:29" ht="12.95" customHeight="1" thickBot="1">
      <c r="B7" s="404"/>
      <c r="C7" s="415" t="s">
        <v>195</v>
      </c>
      <c r="D7" s="368" t="str">
        <f>IF(Badges!$W$79="A","/","")</f>
        <v/>
      </c>
      <c r="E7" s="368" t="str">
        <f>IF(Badges!$W$83="A","/","")</f>
        <v/>
      </c>
      <c r="F7" s="368" t="str">
        <f>IF(Badges!$W$87="A","/","")</f>
        <v/>
      </c>
      <c r="G7" s="368" t="str">
        <f>IF(Badges!$W$91="A","/","")</f>
        <v/>
      </c>
      <c r="H7" s="368" t="str">
        <f>IF(Badges!$W$95="A","/","")</f>
        <v/>
      </c>
      <c r="I7" s="362" t="str">
        <f>IF(Summary!$AN$6="E","E","")</f>
        <v/>
      </c>
      <c r="J7" s="362" t="str">
        <f>IF(Summary!$AO$6="Y","R","")</f>
        <v/>
      </c>
      <c r="L7" s="404"/>
      <c r="M7" s="416" t="s">
        <v>1192</v>
      </c>
      <c r="N7" s="417"/>
      <c r="O7" s="417"/>
      <c r="P7" s="417"/>
      <c r="Q7" s="417"/>
      <c r="R7" s="418"/>
      <c r="S7" s="367" t="str">
        <f>IF(Summary!$AN$59="E","E","")</f>
        <v/>
      </c>
      <c r="T7" s="367" t="str">
        <f>IF(Summary!$AO$59="Y","R","")</f>
        <v/>
      </c>
      <c r="U7" s="360" t="str">
        <f>IF(COUNTIF(S5:S7,"E")=3,"C"," ")</f>
        <v xml:space="preserve"> </v>
      </c>
      <c r="W7" s="573" t="str">
        <f>'Fun Patches'!C8</f>
        <v>&lt;LIST PATCH HERE&gt;</v>
      </c>
      <c r="X7" s="365" t="str">
        <f>IF(Summary!$AN$135="E","E","")</f>
        <v/>
      </c>
      <c r="Y7" s="365" t="str">
        <f>IF(Summary!$AO$135="Y","R","")</f>
        <v/>
      </c>
      <c r="AA7" s="336"/>
      <c r="AB7" s="337"/>
      <c r="AC7" s="338"/>
    </row>
    <row r="8" spans="2:29" ht="12.95" customHeight="1" thickBot="1">
      <c r="B8" s="404"/>
      <c r="C8" s="419" t="s">
        <v>237</v>
      </c>
      <c r="D8" s="366" t="str">
        <f>IF(Badges!$W$125="A","/","")</f>
        <v/>
      </c>
      <c r="E8" s="366" t="str">
        <f>IF(Badges!$W$129="A","/","")</f>
        <v/>
      </c>
      <c r="F8" s="366" t="str">
        <f>IF(Badges!$W$133="A","/","")</f>
        <v/>
      </c>
      <c r="G8" s="366" t="str">
        <f>IF(Badges!$W$137="A","/","")</f>
        <v/>
      </c>
      <c r="H8" s="366" t="str">
        <f>IF(Badges!$W$141="A","/","")</f>
        <v/>
      </c>
      <c r="I8" s="507" t="str">
        <f>IF(Summary!$AN$8="E","E","")</f>
        <v/>
      </c>
      <c r="J8" s="508" t="str">
        <f>IF(Summary!$AO$8="Y","R","")</f>
        <v/>
      </c>
      <c r="K8" s="392" t="str">
        <f>IF(COUNT(S9:S11)=3,MAX(S9:S11),"")</f>
        <v/>
      </c>
      <c r="L8" s="406"/>
      <c r="M8" s="420" t="s">
        <v>1153</v>
      </c>
      <c r="N8" s="421"/>
      <c r="O8" s="421"/>
      <c r="P8" s="421"/>
      <c r="Q8" s="421"/>
      <c r="R8" s="422" t="s">
        <v>1189</v>
      </c>
      <c r="S8" s="363" t="str">
        <f>IF(Summary!$AN$65="E","E","")</f>
        <v/>
      </c>
      <c r="T8" s="363" t="str">
        <f>IF(Summary!$AO$65="Y","R","")</f>
        <v/>
      </c>
      <c r="U8" s="360"/>
      <c r="W8" s="573" t="str">
        <f>'Fun Patches'!C9</f>
        <v>&lt;LIST PATCH HERE&gt;</v>
      </c>
      <c r="X8" s="365" t="str">
        <f>IF(Summary!$AN$136="E","E","")</f>
        <v/>
      </c>
      <c r="Y8" s="365" t="str">
        <f>IF(Summary!$AO$136="Y","R","")</f>
        <v/>
      </c>
      <c r="AA8" s="336"/>
      <c r="AB8" s="337"/>
      <c r="AC8" s="338"/>
    </row>
    <row r="9" spans="2:29" ht="12.95" customHeight="1">
      <c r="B9" s="404"/>
      <c r="C9" s="405" t="s">
        <v>281</v>
      </c>
      <c r="D9" s="368" t="str">
        <f>IF(Badges!$W$184="A","/","")</f>
        <v/>
      </c>
      <c r="E9" s="368" t="str">
        <f>IF(Badges!$W$188="A","/","")</f>
        <v/>
      </c>
      <c r="F9" s="368" t="str">
        <f>IF(Badges!$W$192="A","/","")</f>
        <v/>
      </c>
      <c r="G9" s="368" t="str">
        <f>IF(Badges!$W$196="A","/","")</f>
        <v/>
      </c>
      <c r="H9" s="368" t="str">
        <f>IF(Badges!$G$200="A","/","")</f>
        <v/>
      </c>
      <c r="I9" s="362" t="str">
        <f>IF(Summary!$AN$11="E","E","")</f>
        <v/>
      </c>
      <c r="J9" s="362" t="str">
        <f>IF(Summary!$AO$11="Y","R","")</f>
        <v/>
      </c>
      <c r="L9" s="404"/>
      <c r="M9" s="411" t="s">
        <v>959</v>
      </c>
      <c r="N9" s="412"/>
      <c r="O9" s="412"/>
      <c r="P9" s="412"/>
      <c r="Q9" s="412"/>
      <c r="R9" s="413"/>
      <c r="S9" s="365" t="str">
        <f>IF(Summary!$AN$62="E","E","")</f>
        <v/>
      </c>
      <c r="T9" s="365" t="str">
        <f>IF(Summary!$AO$62="Y","R","")</f>
        <v/>
      </c>
      <c r="U9" s="360"/>
      <c r="W9" s="573" t="str">
        <f>'Fun Patches'!C10</f>
        <v>&lt;LIST PATCH HERE&gt;</v>
      </c>
      <c r="X9" s="365" t="str">
        <f>IF(Summary!$AN$137="E","E","")</f>
        <v/>
      </c>
      <c r="Y9" s="365" t="str">
        <f>IF(Summary!$AO$137="Y","R","")</f>
        <v/>
      </c>
      <c r="AA9" s="336"/>
      <c r="AB9" s="337"/>
      <c r="AC9" s="338"/>
    </row>
    <row r="10" spans="2:29" ht="12.95" customHeight="1">
      <c r="B10" s="404"/>
      <c r="C10" s="410" t="s">
        <v>323</v>
      </c>
      <c r="D10" s="369" t="str">
        <f>IF(Badges!$W$230="A","/","")</f>
        <v/>
      </c>
      <c r="E10" s="369" t="str">
        <f>IF(Badges!$W$234="A","/","")</f>
        <v/>
      </c>
      <c r="F10" s="369" t="str">
        <f>IF(Badges!$W$238="A","/","")</f>
        <v/>
      </c>
      <c r="G10" s="369" t="str">
        <f>IF(Badges!$W$242="A","/","")</f>
        <v/>
      </c>
      <c r="H10" s="369" t="str">
        <f>IF(Badges!$G$246="A","/","")</f>
        <v/>
      </c>
      <c r="I10" s="365" t="str">
        <f>IF(Summary!$AN$13="E","E","")</f>
        <v/>
      </c>
      <c r="J10" s="365" t="str">
        <f>IF(Summary!$AO$13="Y","R","")</f>
        <v/>
      </c>
      <c r="L10" s="404"/>
      <c r="M10" s="411" t="s">
        <v>964</v>
      </c>
      <c r="N10" s="412"/>
      <c r="O10" s="412"/>
      <c r="P10" s="412"/>
      <c r="Q10" s="412"/>
      <c r="R10" s="413"/>
      <c r="S10" s="365" t="str">
        <f>IF(Summary!$AN$63="E","E","")</f>
        <v/>
      </c>
      <c r="T10" s="365" t="str">
        <f>IF(Summary!$AO$63="Y","R","")</f>
        <v/>
      </c>
      <c r="U10" s="360"/>
      <c r="W10" s="573" t="str">
        <f>'Fun Patches'!C11</f>
        <v>&lt;LIST PATCH HERE&gt;</v>
      </c>
      <c r="X10" s="365" t="str">
        <f>IF(Summary!$AN$138="E","E","")</f>
        <v/>
      </c>
      <c r="Y10" s="365" t="str">
        <f>IF(Summary!$AO$138="Y","R","")</f>
        <v/>
      </c>
      <c r="AA10" s="336"/>
      <c r="AB10" s="337"/>
      <c r="AC10" s="338"/>
    </row>
    <row r="11" spans="2:29" ht="12.95" customHeight="1" thickBot="1">
      <c r="B11" s="404"/>
      <c r="C11" s="410" t="s">
        <v>343</v>
      </c>
      <c r="D11" s="366" t="str">
        <f>IF(Badges!$W$253="A","/","")</f>
        <v/>
      </c>
      <c r="E11" s="366" t="str">
        <f>IF(Badges!$W$257="A","/","")</f>
        <v/>
      </c>
      <c r="F11" s="366" t="str">
        <f>IF(Badges!$W$261="A","/","")</f>
        <v/>
      </c>
      <c r="G11" s="366" t="str">
        <f>IF(Badges!$W$265="A","/","")</f>
        <v/>
      </c>
      <c r="H11" s="366" t="str">
        <f>IF(Badges!$W$269="A","/","")</f>
        <v/>
      </c>
      <c r="I11" s="372" t="str">
        <f>IF(Summary!$AN$14="E","E","")</f>
        <v/>
      </c>
      <c r="J11" s="372" t="str">
        <f>IF(Summary!$AO$14="Y","R","")</f>
        <v/>
      </c>
      <c r="L11" s="404"/>
      <c r="M11" s="416" t="s">
        <v>970</v>
      </c>
      <c r="N11" s="417"/>
      <c r="O11" s="417"/>
      <c r="P11" s="417"/>
      <c r="Q11" s="417"/>
      <c r="R11" s="418"/>
      <c r="S11" s="367" t="str">
        <f>IF(Summary!$AN$64="E","E","")</f>
        <v/>
      </c>
      <c r="T11" s="367" t="str">
        <f>IF(Summary!$AO$64="Y","R","")</f>
        <v/>
      </c>
      <c r="U11" s="360" t="str">
        <f>IF(COUNTIF(S9:S11,"E")=3,"C"," ")</f>
        <v xml:space="preserve"> </v>
      </c>
      <c r="W11" s="573" t="str">
        <f>'Fun Patches'!C12</f>
        <v>&lt;LIST PATCH HERE&gt;</v>
      </c>
      <c r="X11" s="365" t="str">
        <f>IF(Summary!$AN$139="E","E","")</f>
        <v/>
      </c>
      <c r="Y11" s="365" t="str">
        <f>IF(Summary!$AO$139="Y","R","")</f>
        <v/>
      </c>
      <c r="AA11" s="336"/>
      <c r="AB11" s="337"/>
      <c r="AC11" s="338"/>
    </row>
    <row r="12" spans="2:29" ht="12.95" customHeight="1">
      <c r="B12" s="404"/>
      <c r="C12" s="415" t="s">
        <v>364</v>
      </c>
      <c r="D12" s="368" t="str">
        <f>IF(Badges!$W$276="A","/","")</f>
        <v/>
      </c>
      <c r="E12" s="368" t="str">
        <f>IF(Badges!$W$280="A","/","")</f>
        <v/>
      </c>
      <c r="F12" s="368" t="str">
        <f>IF(Badges!$W$284="A","/","")</f>
        <v/>
      </c>
      <c r="G12" s="368" t="str">
        <f>IF(Badges!$W$288="A","/","")</f>
        <v/>
      </c>
      <c r="H12" s="368" t="str">
        <f>IF(Badges!$W$292="A","/","")</f>
        <v/>
      </c>
      <c r="I12" s="362" t="str">
        <f>IF(Summary!$AN$15="E","E","")</f>
        <v/>
      </c>
      <c r="J12" s="362" t="str">
        <f>IF(Summary!$AO$15="Y","R","")</f>
        <v/>
      </c>
      <c r="K12" s="392" t="str">
        <f>IF(COUNT(S13:S15)=3,MAX(S13:S15),"")</f>
        <v/>
      </c>
      <c r="L12" s="406"/>
      <c r="M12" s="420" t="s">
        <v>1154</v>
      </c>
      <c r="N12" s="421"/>
      <c r="O12" s="421"/>
      <c r="P12" s="421"/>
      <c r="Q12" s="421"/>
      <c r="R12" s="422" t="s">
        <v>1189</v>
      </c>
      <c r="S12" s="363" t="str">
        <f>IF(Summary!$AN$70="E","E","")</f>
        <v/>
      </c>
      <c r="T12" s="363" t="str">
        <f>IF(Summary!$AO$70="Y","R","")</f>
        <v/>
      </c>
      <c r="U12" s="360"/>
      <c r="W12" s="573" t="str">
        <f>'Fun Patches'!C13</f>
        <v>&lt;LIST PATCH HERE&gt;</v>
      </c>
      <c r="X12" s="365" t="str">
        <f>IF(Summary!$AN$140="E","E","")</f>
        <v/>
      </c>
      <c r="Y12" s="365" t="str">
        <f>IF(Summary!$AO$140="Y","R","")</f>
        <v/>
      </c>
      <c r="AA12" s="336"/>
      <c r="AB12" s="337"/>
      <c r="AC12" s="338"/>
    </row>
    <row r="13" spans="2:29" ht="12.95" customHeight="1" thickBot="1">
      <c r="B13" s="404"/>
      <c r="C13" s="419" t="s">
        <v>385</v>
      </c>
      <c r="D13" s="366" t="str">
        <f>IF(Badges!$W$299="A","/","")</f>
        <v/>
      </c>
      <c r="E13" s="366" t="str">
        <f>IF(Badges!$W$303="A","/","")</f>
        <v/>
      </c>
      <c r="F13" s="366" t="str">
        <f>IF(Badges!$W$307="A","/","")</f>
        <v/>
      </c>
      <c r="G13" s="366" t="str">
        <f>IF(Badges!$W$311="A","/","")</f>
        <v/>
      </c>
      <c r="H13" s="366" t="str">
        <f>IF(Badges!$W$315="A","/","")</f>
        <v/>
      </c>
      <c r="I13" s="372" t="str">
        <f>IF(Summary!$AN$16="E","E","")</f>
        <v/>
      </c>
      <c r="J13" s="372" t="str">
        <f>IF(Summary!$AO$16="Y","R","")</f>
        <v/>
      </c>
      <c r="L13" s="404"/>
      <c r="M13" s="411" t="s">
        <v>986</v>
      </c>
      <c r="N13" s="412"/>
      <c r="O13" s="412"/>
      <c r="P13" s="412"/>
      <c r="Q13" s="412"/>
      <c r="R13" s="413"/>
      <c r="S13" s="365" t="str">
        <f>IF(Summary!$AN$67="E","E","")</f>
        <v/>
      </c>
      <c r="T13" s="365" t="str">
        <f>IF(Summary!$AO$67="Y","R","")</f>
        <v/>
      </c>
      <c r="U13" s="360"/>
      <c r="W13" s="573" t="str">
        <f>'Fun Patches'!C14</f>
        <v>&lt;LIST PATCH HERE&gt;</v>
      </c>
      <c r="X13" s="365" t="str">
        <f>IF(Summary!$AN$141="E","E","")</f>
        <v/>
      </c>
      <c r="Y13" s="365" t="str">
        <f>IF(Summary!$AO$141="Y","R","")</f>
        <v/>
      </c>
      <c r="AA13" s="336"/>
      <c r="AB13" s="337"/>
      <c r="AC13" s="338"/>
    </row>
    <row r="14" spans="2:29" ht="12.95" customHeight="1">
      <c r="B14" s="404"/>
      <c r="C14" s="410" t="s">
        <v>406</v>
      </c>
      <c r="D14" s="368" t="str">
        <f>IF(Badges!$W$322="A","/","")</f>
        <v/>
      </c>
      <c r="E14" s="368" t="str">
        <f>IF(Badges!$W$326="A","/","")</f>
        <v/>
      </c>
      <c r="F14" s="368" t="str">
        <f>IF(Badges!$W$330="A","/","")</f>
        <v/>
      </c>
      <c r="G14" s="368" t="str">
        <f>IF(Badges!$W$334="A","/","")</f>
        <v/>
      </c>
      <c r="H14" s="368" t="str">
        <f>IF(Badges!$W$338="A","/","")</f>
        <v/>
      </c>
      <c r="I14" s="362" t="str">
        <f>IF(Summary!$AN$17="E","E","")</f>
        <v/>
      </c>
      <c r="J14" s="362" t="str">
        <f>IF(Summary!$AO$17="Y","R","")</f>
        <v/>
      </c>
      <c r="L14" s="404"/>
      <c r="M14" s="411" t="s">
        <v>987</v>
      </c>
      <c r="N14" s="412"/>
      <c r="O14" s="412"/>
      <c r="P14" s="412"/>
      <c r="Q14" s="412"/>
      <c r="R14" s="413"/>
      <c r="S14" s="365" t="str">
        <f>IF(Summary!$AN$68="E","E","")</f>
        <v/>
      </c>
      <c r="T14" s="365" t="str">
        <f>IF(Summary!$AO$68="Y","R","")</f>
        <v/>
      </c>
      <c r="U14" s="360"/>
      <c r="W14" s="573" t="str">
        <f>'Fun Patches'!C15</f>
        <v>&lt;LIST PATCH HERE&gt;</v>
      </c>
      <c r="X14" s="365" t="str">
        <f>IF(Summary!$AN$142="E","E","")</f>
        <v/>
      </c>
      <c r="Y14" s="365" t="str">
        <f>IF(Summary!$AO$142="Y","R","")</f>
        <v/>
      </c>
      <c r="AA14" s="336"/>
      <c r="AB14" s="337"/>
      <c r="AC14" s="338"/>
    </row>
    <row r="15" spans="2:29" ht="12.95" customHeight="1" thickBot="1">
      <c r="B15" s="404"/>
      <c r="C15" s="410" t="s">
        <v>427</v>
      </c>
      <c r="D15" s="369" t="str">
        <f>IF(Badges!$W$345="A","/","")</f>
        <v/>
      </c>
      <c r="E15" s="369" t="str">
        <f>IF(Badges!$W$349="A","/","")</f>
        <v/>
      </c>
      <c r="F15" s="369" t="str">
        <f>IF(Badges!$W$353="A","/","")</f>
        <v/>
      </c>
      <c r="G15" s="369" t="str">
        <f>IF(Badges!$W$357="A","/","")</f>
        <v/>
      </c>
      <c r="H15" s="369" t="str">
        <f>IF(Badges!$W$361="A","/","")</f>
        <v/>
      </c>
      <c r="I15" s="365" t="str">
        <f>IF(Summary!$AN$18="E","E","")</f>
        <v/>
      </c>
      <c r="J15" s="365" t="str">
        <f>IF(Summary!$AO$18="Y","R","")</f>
        <v/>
      </c>
      <c r="L15" s="404"/>
      <c r="M15" s="416" t="s">
        <v>988</v>
      </c>
      <c r="N15" s="417"/>
      <c r="O15" s="417"/>
      <c r="P15" s="417"/>
      <c r="Q15" s="417"/>
      <c r="R15" s="418"/>
      <c r="S15" s="367" t="str">
        <f>IF(Summary!$AN$69="E","E","")</f>
        <v/>
      </c>
      <c r="T15" s="367" t="str">
        <f>IF(Summary!$AO$69="Y","R","")</f>
        <v/>
      </c>
      <c r="U15" s="360" t="str">
        <f>IF(COUNTIF(S13:S15,"E")=3,"C"," ")</f>
        <v xml:space="preserve"> </v>
      </c>
      <c r="W15" s="573" t="str">
        <f>'Fun Patches'!C16</f>
        <v>&lt;LIST PATCH HERE&gt;</v>
      </c>
      <c r="X15" s="365" t="str">
        <f>IF(Summary!$AN$143="E","E","")</f>
        <v/>
      </c>
      <c r="Y15" s="365" t="str">
        <f>IF(Summary!$AO$143="Y","R","")</f>
        <v/>
      </c>
      <c r="AA15" s="336"/>
      <c r="AB15" s="337"/>
      <c r="AC15" s="338"/>
    </row>
    <row r="16" spans="2:29" ht="12.95" customHeight="1" thickBot="1">
      <c r="B16" s="404"/>
      <c r="C16" s="410" t="s">
        <v>469</v>
      </c>
      <c r="D16" s="366" t="str">
        <f>IF(Badges!$W$391="A","/","")</f>
        <v/>
      </c>
      <c r="E16" s="366" t="str">
        <f>IF(Badges!$W$395="A","/","")</f>
        <v/>
      </c>
      <c r="F16" s="366" t="str">
        <f>IF(Badges!$W$399="A","/","")</f>
        <v/>
      </c>
      <c r="G16" s="366" t="str">
        <f>IF(Badges!$W$403="A","/","")</f>
        <v/>
      </c>
      <c r="H16" s="366" t="str">
        <f>IF(Badges!$W$407="A","/","")</f>
        <v/>
      </c>
      <c r="I16" s="372" t="str">
        <f>IF(Summary!$AN$20="E","E","")</f>
        <v/>
      </c>
      <c r="J16" s="372" t="str">
        <f>IF(Summary!$AO$20="Y","R","")</f>
        <v/>
      </c>
      <c r="K16" s="392" t="str">
        <f>IF(COUNT(S17:S20)=4,MAX(S17:S20),"")</f>
        <v/>
      </c>
      <c r="L16" s="406"/>
      <c r="M16" s="420" t="s">
        <v>1155</v>
      </c>
      <c r="N16" s="421"/>
      <c r="O16" s="421"/>
      <c r="P16" s="421"/>
      <c r="Q16" s="421"/>
      <c r="R16" s="422" t="s">
        <v>1189</v>
      </c>
      <c r="S16" s="363" t="str">
        <f>IF(Summary!$AN$73="E","E","")</f>
        <v/>
      </c>
      <c r="T16" s="363" t="str">
        <f>IF(Summary!$AO$73="Y","R","")</f>
        <v/>
      </c>
      <c r="U16" s="360"/>
      <c r="W16" s="573" t="str">
        <f>'Fun Patches'!C17</f>
        <v>&lt;LIST PATCH HERE&gt;</v>
      </c>
      <c r="X16" s="365" t="str">
        <f>IF(Summary!$AN$144="E","E","")</f>
        <v/>
      </c>
      <c r="Y16" s="365" t="str">
        <f>IF(Summary!$AO$144="Y","R","")</f>
        <v/>
      </c>
      <c r="AA16" s="336"/>
      <c r="AB16" s="337"/>
      <c r="AC16" s="338"/>
    </row>
    <row r="17" spans="2:29" ht="12.95" customHeight="1">
      <c r="B17" s="404"/>
      <c r="C17" s="415" t="s">
        <v>490</v>
      </c>
      <c r="D17" s="368" t="str">
        <f>IF(Badges!$W$414="A","/","")</f>
        <v/>
      </c>
      <c r="E17" s="368" t="str">
        <f>IF(Badges!$W$418="A","/","")</f>
        <v/>
      </c>
      <c r="F17" s="368" t="str">
        <f>IF(Badges!$W$422="A","/","")</f>
        <v/>
      </c>
      <c r="G17" s="368" t="str">
        <f>IF(Badges!$W$426="A","/","")</f>
        <v/>
      </c>
      <c r="H17" s="368" t="str">
        <f>IF(Badges!$W$430="A","/","")</f>
        <v/>
      </c>
      <c r="I17" s="362" t="str">
        <f>IF(Summary!$AN$21="E","E","")</f>
        <v/>
      </c>
      <c r="J17" s="362" t="str">
        <f>IF(Summary!$AO$21="Y","R","")</f>
        <v/>
      </c>
      <c r="L17" s="404"/>
      <c r="M17" s="423" t="s">
        <v>1156</v>
      </c>
      <c r="N17" s="369" t="str">
        <f>IF(Badges!$W$542="A","/","")</f>
        <v/>
      </c>
      <c r="O17" s="369" t="str">
        <f>IF(Badges!$W$546="A","/","")</f>
        <v/>
      </c>
      <c r="P17" s="369" t="str">
        <f>IF(Badges!$W$550="A","/","")</f>
        <v/>
      </c>
      <c r="Q17" s="369" t="str">
        <f>IF(Badges!$W$554="A","/","")</f>
        <v/>
      </c>
      <c r="R17" s="369" t="str">
        <f>IF(Badges!$W$558="A","/","")</f>
        <v/>
      </c>
      <c r="S17" s="365" t="str">
        <f>IF(Summary!$AN$27="E","E","")</f>
        <v/>
      </c>
      <c r="T17" s="365" t="str">
        <f>IF(Summary!$AO$27="Y","R","")</f>
        <v/>
      </c>
      <c r="U17" s="360"/>
      <c r="W17" s="573" t="str">
        <f>'Fun Patches'!C18</f>
        <v>&lt;LIST PATCH HERE&gt;</v>
      </c>
      <c r="X17" s="365" t="str">
        <f>IF(Summary!$AN$145="E","E","")</f>
        <v/>
      </c>
      <c r="Y17" s="365" t="str">
        <f>IF(Summary!$AO$145="Y","R","")</f>
        <v/>
      </c>
      <c r="AA17" s="336"/>
      <c r="AB17" s="337"/>
      <c r="AC17" s="338"/>
    </row>
    <row r="18" spans="2:29" ht="12.95" customHeight="1" thickBot="1">
      <c r="B18" s="404"/>
      <c r="C18" s="419" t="s">
        <v>510</v>
      </c>
      <c r="D18" s="366" t="str">
        <f>IF(Badges!$W$437="A","/","")</f>
        <v/>
      </c>
      <c r="E18" s="366" t="str">
        <f>IF(Badges!$W$441="A","/","")</f>
        <v/>
      </c>
      <c r="F18" s="366" t="str">
        <f>IF(Badges!$W$445="A","/","")</f>
        <v/>
      </c>
      <c r="G18" s="366" t="str">
        <f>IF(Badges!$W$449="A","/","")</f>
        <v/>
      </c>
      <c r="H18" s="366" t="str">
        <f>IF(Badges!$W$453="A","/","")</f>
        <v/>
      </c>
      <c r="I18" s="372" t="str">
        <f>IF(Summary!$AN$22="E","E","")</f>
        <v/>
      </c>
      <c r="J18" s="372" t="str">
        <f>IF(Summary!$AO$22="Y","R","")</f>
        <v/>
      </c>
      <c r="L18" s="404"/>
      <c r="M18" s="423" t="s">
        <v>1157</v>
      </c>
      <c r="N18" s="369" t="str">
        <f>IF(Badges!$W$815="A","/","")</f>
        <v/>
      </c>
      <c r="O18" s="369" t="str">
        <f>IF(Badges!$W$819="A","/","")</f>
        <v/>
      </c>
      <c r="P18" s="369" t="str">
        <f>IF(Badges!$W$823="A","/","")</f>
        <v/>
      </c>
      <c r="Q18" s="369" t="str">
        <f>IF(Badges!$W$827="A","/","")</f>
        <v/>
      </c>
      <c r="R18" s="369" t="str">
        <f>IF(Badges!$W$831="A","/","")</f>
        <v/>
      </c>
      <c r="S18" s="365" t="str">
        <f>IF(Summary!$AN$40="E","E","")</f>
        <v/>
      </c>
      <c r="T18" s="365" t="str">
        <f>IF(Summary!$AO$40="Y","R","")</f>
        <v/>
      </c>
      <c r="U18" s="360"/>
      <c r="W18" s="573" t="str">
        <f>'Fun Patches'!C19</f>
        <v>&lt;LIST PATCH HERE&gt;</v>
      </c>
      <c r="X18" s="365" t="str">
        <f>IF(Summary!$AN$146="E","E","")</f>
        <v/>
      </c>
      <c r="Y18" s="365" t="str">
        <f>IF(Summary!$AO$146="Y","R","")</f>
        <v/>
      </c>
      <c r="AA18" s="336"/>
      <c r="AB18" s="337"/>
      <c r="AC18" s="338"/>
    </row>
    <row r="19" spans="2:29" ht="12.95" customHeight="1">
      <c r="B19" s="404"/>
      <c r="C19" s="410" t="s">
        <v>531</v>
      </c>
      <c r="D19" s="368" t="str">
        <f>IF(Badges!$W$460="A","/","")</f>
        <v/>
      </c>
      <c r="E19" s="368" t="str">
        <f>IF(Badges!$W$464="A","/","")</f>
        <v/>
      </c>
      <c r="F19" s="368" t="str">
        <f>IF(Badges!$W$468="A","/","")</f>
        <v/>
      </c>
      <c r="G19" s="368" t="str">
        <f>IF(Badges!$W$472="A","/","")</f>
        <v/>
      </c>
      <c r="H19" s="368" t="str">
        <f>IF(Badges!$W$476="A","/","")</f>
        <v/>
      </c>
      <c r="I19" s="362" t="str">
        <f>IF(Summary!$AN$23="E","E","")</f>
        <v/>
      </c>
      <c r="J19" s="362" t="str">
        <f>IF(Summary!$AO$23="Y","R","")</f>
        <v/>
      </c>
      <c r="L19" s="404"/>
      <c r="M19" s="411" t="s">
        <v>1158</v>
      </c>
      <c r="N19" s="369" t="str">
        <f>IF(Badges!$W$588="A","/","")</f>
        <v/>
      </c>
      <c r="O19" s="369" t="str">
        <f>IF(Badges!$W$592="A","/","")</f>
        <v/>
      </c>
      <c r="P19" s="369" t="str">
        <f>IF(Badges!$W$596="A","/","")</f>
        <v/>
      </c>
      <c r="Q19" s="369" t="str">
        <f>IF(Badges!$W$600="A","/","")</f>
        <v/>
      </c>
      <c r="R19" s="369" t="str">
        <f>IF(Badges!$W$604="A","/","")</f>
        <v/>
      </c>
      <c r="S19" s="365" t="str">
        <f>IF(Summary!$AN$29="E","E","")</f>
        <v/>
      </c>
      <c r="T19" s="365" t="str">
        <f>IF(Summary!$AO$29="Y","R","")</f>
        <v/>
      </c>
      <c r="U19" s="360"/>
      <c r="W19" s="573" t="str">
        <f>'Fun Patches'!C20</f>
        <v>&lt;LIST PATCH HERE&gt;</v>
      </c>
      <c r="X19" s="365" t="str">
        <f>IF(Summary!$AN$147="E","E","")</f>
        <v/>
      </c>
      <c r="Y19" s="365" t="str">
        <f>IF(Summary!$AO$147="Y","R","")</f>
        <v/>
      </c>
      <c r="AA19" s="336"/>
      <c r="AB19" s="337"/>
      <c r="AC19" s="338"/>
    </row>
    <row r="20" spans="2:29" ht="12.95" customHeight="1" thickBot="1">
      <c r="B20" s="404"/>
      <c r="C20" s="410" t="s">
        <v>563</v>
      </c>
      <c r="D20" s="369" t="str">
        <f>IF(Badges!$W$496="A","/","")</f>
        <v/>
      </c>
      <c r="E20" s="369" t="str">
        <f>IF(Badges!$W$500="A","/","")</f>
        <v/>
      </c>
      <c r="F20" s="369" t="str">
        <f>IF(Badges!$W$504="A","/","")</f>
        <v/>
      </c>
      <c r="G20" s="369" t="str">
        <f>IF(Badges!$W$508="A","/","")</f>
        <v/>
      </c>
      <c r="H20" s="369" t="str">
        <f>IF(Badges!$W$512="A","/","")</f>
        <v/>
      </c>
      <c r="I20" s="365" t="str">
        <f>IF(Summary!$AN$25="E","E","")</f>
        <v/>
      </c>
      <c r="J20" s="365" t="str">
        <f>IF(Summary!$AO$25="Y","R","")</f>
        <v/>
      </c>
      <c r="L20" s="404"/>
      <c r="M20" s="416" t="s">
        <v>1159</v>
      </c>
      <c r="N20" s="417"/>
      <c r="O20" s="417"/>
      <c r="P20" s="417"/>
      <c r="Q20" s="417"/>
      <c r="R20" s="418"/>
      <c r="S20" s="367" t="str">
        <f>IF(Summary!$AN$72="E","E","")</f>
        <v/>
      </c>
      <c r="T20" s="367" t="str">
        <f>IF(Summary!$AO$72="Y","R","")</f>
        <v/>
      </c>
      <c r="U20" s="360" t="str">
        <f>IF(COUNTIF(S17:S20,"E")=4,"C"," ")</f>
        <v xml:space="preserve"> </v>
      </c>
      <c r="W20" s="573" t="str">
        <f>'Fun Patches'!C21</f>
        <v>&lt;LIST PATCH HERE&gt;</v>
      </c>
      <c r="X20" s="365" t="str">
        <f>IF(Summary!$AN$148="E","E","")</f>
        <v/>
      </c>
      <c r="Y20" s="365" t="str">
        <f>IF(Summary!$AO$148="Y","R","")</f>
        <v/>
      </c>
      <c r="AA20" s="336"/>
      <c r="AB20" s="337"/>
      <c r="AC20" s="338"/>
    </row>
    <row r="21" spans="2:29" ht="12.95" customHeight="1" thickBot="1">
      <c r="B21" s="404"/>
      <c r="C21" s="410" t="s">
        <v>584</v>
      </c>
      <c r="D21" s="366" t="str">
        <f>IF(Badges!$W$519="A","/","")</f>
        <v/>
      </c>
      <c r="E21" s="366" t="str">
        <f>IF(Badges!$W$523="A","/","")</f>
        <v/>
      </c>
      <c r="F21" s="366" t="str">
        <f>IF(Badges!$W$527="A","/","")</f>
        <v/>
      </c>
      <c r="G21" s="366" t="str">
        <f>IF(Badges!$W$531="A","/","")</f>
        <v/>
      </c>
      <c r="H21" s="366" t="str">
        <f>IF(Badges!$W$535="A","/","")</f>
        <v/>
      </c>
      <c r="I21" s="372" t="str">
        <f>IF(Summary!$AN$26="E","E","")</f>
        <v/>
      </c>
      <c r="J21" s="372" t="str">
        <f>IF(Summary!$AO$26="Y","R","")</f>
        <v/>
      </c>
      <c r="K21" s="392" t="str">
        <f>IF(COUNT(S22:S23)=2,MAX(S22:S23),"")</f>
        <v/>
      </c>
      <c r="L21" s="406"/>
      <c r="M21" s="420" t="s">
        <v>995</v>
      </c>
      <c r="N21" s="421"/>
      <c r="O21" s="421"/>
      <c r="P21" s="421"/>
      <c r="Q21" s="421"/>
      <c r="R21" s="422" t="s">
        <v>1189</v>
      </c>
      <c r="S21" s="363" t="str">
        <f>IF(Summary!$AN$77="E","E","")</f>
        <v/>
      </c>
      <c r="T21" s="363" t="str">
        <f>IF(Summary!$AO$77="Y","R","")</f>
        <v/>
      </c>
      <c r="U21" s="360"/>
      <c r="W21" s="573" t="str">
        <f>'Fun Patches'!C22</f>
        <v>&lt;LIST PATCH HERE&gt;</v>
      </c>
      <c r="X21" s="365" t="str">
        <f>IF(Summary!$AN$149="E","E","")</f>
        <v/>
      </c>
      <c r="Y21" s="365" t="str">
        <f>IF(Summary!$AO$149="Y","R","")</f>
        <v/>
      </c>
      <c r="AA21" s="336"/>
      <c r="AB21" s="337"/>
      <c r="AC21" s="338"/>
    </row>
    <row r="22" spans="2:29" ht="12.95" customHeight="1">
      <c r="B22" s="404"/>
      <c r="C22" s="415" t="s">
        <v>626</v>
      </c>
      <c r="D22" s="368" t="str">
        <f>IF(Badges!$W$565="A","/","")</f>
        <v/>
      </c>
      <c r="E22" s="368" t="str">
        <f>IF(Badges!$W$569="A","/","")</f>
        <v/>
      </c>
      <c r="F22" s="368" t="str">
        <f>IF(Badges!$W$573="A","/","")</f>
        <v/>
      </c>
      <c r="G22" s="368" t="str">
        <f>IF(Badges!$W$577="A","/","")</f>
        <v/>
      </c>
      <c r="H22" s="368" t="str">
        <f>IF(Badges!$W$581="A","/","")</f>
        <v/>
      </c>
      <c r="I22" s="362" t="str">
        <f>IF(Summary!$AN$28="E","E","")</f>
        <v/>
      </c>
      <c r="J22" s="362" t="str">
        <f>IF(Summary!$AO$28="Y","R","")</f>
        <v/>
      </c>
      <c r="L22" s="404"/>
      <c r="M22" s="411" t="s">
        <v>995</v>
      </c>
      <c r="N22" s="412"/>
      <c r="O22" s="412"/>
      <c r="P22" s="412"/>
      <c r="Q22" s="412"/>
      <c r="R22" s="413"/>
      <c r="S22" s="365" t="str">
        <f>IF(Summary!$AN$75="E","E","")</f>
        <v/>
      </c>
      <c r="T22" s="365" t="str">
        <f>IF(Summary!$AO$75="Y","R","")</f>
        <v/>
      </c>
      <c r="U22" s="360" t="str">
        <f>IF(COUNTIF(S22:S23,"E")=2,"C"," ")</f>
        <v xml:space="preserve"> </v>
      </c>
      <c r="W22" s="573" t="str">
        <f>'Fun Patches'!C23</f>
        <v>&lt;LIST PATCH HERE&gt;</v>
      </c>
      <c r="X22" s="365" t="str">
        <f>IF(Summary!$AN$150="E","E","")</f>
        <v/>
      </c>
      <c r="Y22" s="365" t="str">
        <f>IF(Summary!$AO$150="Y","R","")</f>
        <v/>
      </c>
      <c r="AA22" s="336"/>
      <c r="AB22" s="337"/>
      <c r="AC22" s="338"/>
    </row>
    <row r="23" spans="2:29" ht="12.95" customHeight="1" thickBot="1">
      <c r="B23" s="404"/>
      <c r="C23" s="419" t="s">
        <v>668</v>
      </c>
      <c r="D23" s="366" t="str">
        <f>IF(Badges!$W$611="A","/","")</f>
        <v/>
      </c>
      <c r="E23" s="366" t="str">
        <f>IF(Badges!$W$615="A","/","")</f>
        <v/>
      </c>
      <c r="F23" s="366" t="str">
        <f>IF(Badges!$W$619="A","/","")</f>
        <v/>
      </c>
      <c r="G23" s="366" t="str">
        <f>IF(Badges!$W$623="A","/","")</f>
        <v/>
      </c>
      <c r="H23" s="366" t="str">
        <f>IF(Badges!$W$627="A","/","")</f>
        <v/>
      </c>
      <c r="I23" s="372" t="str">
        <f>IF(Summary!$AN$30="E","E","")</f>
        <v/>
      </c>
      <c r="J23" s="372" t="str">
        <f>IF(Summary!$AO$30="Y","R","")</f>
        <v/>
      </c>
      <c r="L23" s="404"/>
      <c r="M23" s="416" t="s">
        <v>1159</v>
      </c>
      <c r="N23" s="417"/>
      <c r="O23" s="417"/>
      <c r="P23" s="417"/>
      <c r="Q23" s="417"/>
      <c r="R23" s="418"/>
      <c r="S23" s="367" t="str">
        <f>IF(Summary!$AN$76="E","E","")</f>
        <v/>
      </c>
      <c r="T23" s="367" t="str">
        <f>IF(Summary!$AO$76="Y","R","")</f>
        <v/>
      </c>
      <c r="U23" s="360" t="str">
        <f>IF(COUNTIF(S25:S26,"E")=2,"C"," ")</f>
        <v xml:space="preserve"> </v>
      </c>
      <c r="W23" s="573" t="str">
        <f>'Fun Patches'!C24</f>
        <v>&lt;LIST PATCH HERE&gt;</v>
      </c>
      <c r="X23" s="365" t="str">
        <f>IF(Summary!$AN$151="E","E","")</f>
        <v/>
      </c>
      <c r="Y23" s="365" t="str">
        <f>IF(Summary!$AO$151="Y","R","")</f>
        <v/>
      </c>
      <c r="AA23" s="336"/>
      <c r="AB23" s="337"/>
      <c r="AC23" s="338"/>
    </row>
    <row r="24" spans="2:29" ht="12.95" customHeight="1">
      <c r="B24" s="404"/>
      <c r="C24" s="410" t="s">
        <v>689</v>
      </c>
      <c r="D24" s="368" t="str">
        <f>IF(Badges!$W$634="A","/","")</f>
        <v/>
      </c>
      <c r="E24" s="368" t="str">
        <f>IF(Badges!$W$638="A","/","")</f>
        <v/>
      </c>
      <c r="F24" s="368" t="str">
        <f>IF(Badges!$W$642="A","/","")</f>
        <v/>
      </c>
      <c r="G24" s="368" t="str">
        <f>IF(Badges!$W$646="A","/","")</f>
        <v/>
      </c>
      <c r="H24" s="368" t="str">
        <f>IF(Badges!$W$650="A","/","")</f>
        <v/>
      </c>
      <c r="I24" s="362" t="str">
        <f>IF(Summary!$AN$31="E","E","")</f>
        <v/>
      </c>
      <c r="J24" s="362" t="str">
        <f>IF(Summary!$AO$31="Y","R","")</f>
        <v/>
      </c>
      <c r="K24" s="392" t="str">
        <f>IF(COUNT(S25:S26)=2,MAX(S25:S26),"")</f>
        <v/>
      </c>
      <c r="L24" s="406"/>
      <c r="M24" s="407" t="s">
        <v>1003</v>
      </c>
      <c r="N24" s="408"/>
      <c r="O24" s="408"/>
      <c r="P24" s="408"/>
      <c r="Q24" s="408"/>
      <c r="R24" s="422" t="s">
        <v>1189</v>
      </c>
      <c r="S24" s="363" t="str">
        <f>IF(Summary!$AN$80="E","E","")</f>
        <v/>
      </c>
      <c r="T24" s="363" t="str">
        <f>IF(Summary!$AO$80="Y","R","")</f>
        <v/>
      </c>
      <c r="U24" s="360" t="str">
        <f>IF(COUNTIF(S28:S29,"E")=2,"C"," ")</f>
        <v xml:space="preserve"> </v>
      </c>
      <c r="W24" s="573" t="str">
        <f>'Fun Patches'!C25</f>
        <v>&lt;LIST PATCH HERE&gt;</v>
      </c>
      <c r="X24" s="365" t="str">
        <f>IF(Summary!$AN$152="E","E","")</f>
        <v/>
      </c>
      <c r="Y24" s="365" t="str">
        <f>IF(Summary!$AO$152="Y","R","")</f>
        <v/>
      </c>
      <c r="AA24" s="336"/>
      <c r="AB24" s="337"/>
      <c r="AC24" s="338"/>
    </row>
    <row r="25" spans="2:29" ht="12.95" customHeight="1">
      <c r="B25" s="404"/>
      <c r="C25" s="410" t="s">
        <v>710</v>
      </c>
      <c r="D25" s="369" t="str">
        <f>IF(Badges!$W$657="A","/","")</f>
        <v/>
      </c>
      <c r="E25" s="369" t="str">
        <f>IF(Badges!$W$661="A","/","")</f>
        <v/>
      </c>
      <c r="F25" s="369" t="str">
        <f>IF(Badges!$W$665="A","/","")</f>
        <v/>
      </c>
      <c r="G25" s="369" t="str">
        <f>IF(Badges!$W$669="A","/","")</f>
        <v/>
      </c>
      <c r="H25" s="369" t="str">
        <f>IF(Badges!$W$673="A","/","")</f>
        <v/>
      </c>
      <c r="I25" s="365" t="str">
        <f>IF(Summary!$AN$32="E","E","")</f>
        <v/>
      </c>
      <c r="J25" s="365" t="str">
        <f>IF(Summary!$AO$32="Y","R","")</f>
        <v/>
      </c>
      <c r="L25" s="404"/>
      <c r="M25" s="411" t="s">
        <v>1003</v>
      </c>
      <c r="N25" s="412"/>
      <c r="O25" s="412"/>
      <c r="P25" s="412"/>
      <c r="Q25" s="412"/>
      <c r="R25" s="413"/>
      <c r="S25" s="365" t="str">
        <f>IF(Summary!$AN$78="E","E","")</f>
        <v/>
      </c>
      <c r="T25" s="365" t="str">
        <f>IF(Summary!$AO$78="Y","R","")</f>
        <v/>
      </c>
      <c r="U25" s="716" t="s">
        <v>1197</v>
      </c>
      <c r="W25" s="573" t="str">
        <f>'Fun Patches'!C26</f>
        <v>&lt;LIST PATCH HERE&gt;</v>
      </c>
      <c r="X25" s="365" t="str">
        <f>IF(Summary!$AN$153="E","E","")</f>
        <v/>
      </c>
      <c r="Y25" s="365" t="str">
        <f>IF(Summary!$AO$153="Y","R","")</f>
        <v/>
      </c>
      <c r="AA25" s="336"/>
      <c r="AB25" s="337"/>
      <c r="AC25" s="338"/>
    </row>
    <row r="26" spans="2:29" ht="12.95" customHeight="1" thickBot="1">
      <c r="B26" s="404"/>
      <c r="C26" s="410" t="s">
        <v>1193</v>
      </c>
      <c r="D26" s="366" t="str">
        <f>IF(Badges!$W$161="A","/","")</f>
        <v/>
      </c>
      <c r="E26" s="366" t="str">
        <f>IF(Badges!$W$165="A","/","")</f>
        <v/>
      </c>
      <c r="F26" s="366" t="str">
        <f>IF(Badges!$W$169="A","/","")</f>
        <v/>
      </c>
      <c r="G26" s="366" t="str">
        <f>IF(Badges!$W$173="A","/","")</f>
        <v/>
      </c>
      <c r="H26" s="366" t="str">
        <f>IF(Badges!$W$177="A","/","")</f>
        <v/>
      </c>
      <c r="I26" s="372" t="str">
        <f>IF(Summary!$AN$10="E","E","")</f>
        <v/>
      </c>
      <c r="J26" s="372" t="str">
        <f>IF(Summary!$AO$10="Y","R","")</f>
        <v/>
      </c>
      <c r="L26" s="404"/>
      <c r="M26" s="416" t="s">
        <v>1159</v>
      </c>
      <c r="N26" s="417"/>
      <c r="O26" s="417"/>
      <c r="P26" s="417"/>
      <c r="Q26" s="417"/>
      <c r="R26" s="418"/>
      <c r="S26" s="367" t="str">
        <f>IF(Summary!$AN$79="E","E","")</f>
        <v/>
      </c>
      <c r="T26" s="367" t="str">
        <f>IF(Summary!$AO$79="Y","R","")</f>
        <v/>
      </c>
      <c r="U26" s="716"/>
      <c r="W26" s="573" t="str">
        <f>'Fun Patches'!C27</f>
        <v>&lt;LIST PATCH HERE&gt;</v>
      </c>
      <c r="X26" s="365" t="str">
        <f>IF(Summary!$AN$154="E","E","")</f>
        <v/>
      </c>
      <c r="Y26" s="365" t="str">
        <f>IF(Summary!$AO$154="Y","R","")</f>
        <v/>
      </c>
      <c r="AA26" s="336"/>
      <c r="AB26" s="337"/>
      <c r="AC26" s="338"/>
    </row>
    <row r="27" spans="2:29" ht="12.95" customHeight="1">
      <c r="B27" s="404"/>
      <c r="C27" s="415" t="s">
        <v>1194</v>
      </c>
      <c r="D27" s="368" t="str">
        <f>IF(Badges!$W$680="A","/","")</f>
        <v/>
      </c>
      <c r="E27" s="368" t="str">
        <f>IF(Badges!$W$684="A","/","")</f>
        <v/>
      </c>
      <c r="F27" s="368" t="str">
        <f>IF(Badges!$W$688="A","/","")</f>
        <v/>
      </c>
      <c r="G27" s="368" t="str">
        <f>IF(Badges!$W$692="A","/","")</f>
        <v/>
      </c>
      <c r="H27" s="368" t="str">
        <f>IF(Badges!$W$696="A","/","")</f>
        <v/>
      </c>
      <c r="I27" s="362" t="str">
        <f>IF(Summary!$AN$33="E","E","")</f>
        <v/>
      </c>
      <c r="J27" s="362" t="str">
        <f>IF(Summary!$AO$33="Y","R","")</f>
        <v/>
      </c>
      <c r="K27" s="392" t="str">
        <f>IF(COUNT(S28:S29)=2,MAX(S28:S29),"")</f>
        <v/>
      </c>
      <c r="L27" s="406"/>
      <c r="M27" s="407" t="s">
        <v>1009</v>
      </c>
      <c r="N27" s="408"/>
      <c r="O27" s="408"/>
      <c r="P27" s="408"/>
      <c r="Q27" s="408"/>
      <c r="R27" s="422" t="s">
        <v>1189</v>
      </c>
      <c r="S27" s="363" t="str">
        <f>IF(Summary!$AN$83="E","E","")</f>
        <v/>
      </c>
      <c r="T27" s="363" t="str">
        <f>IF(Summary!$AO$83="Y","R","")</f>
        <v/>
      </c>
      <c r="U27" s="716"/>
      <c r="W27" s="573" t="str">
        <f>'Fun Patches'!C28</f>
        <v>&lt;LIST PATCH HERE&gt;</v>
      </c>
      <c r="X27" s="365" t="str">
        <f>IF(Summary!$AN$155="E","E","")</f>
        <v/>
      </c>
      <c r="Y27" s="365" t="str">
        <f>IF(Summary!$AO$155="Y","R","")</f>
        <v/>
      </c>
      <c r="AA27" s="336"/>
      <c r="AB27" s="337"/>
      <c r="AC27" s="338"/>
    </row>
    <row r="28" spans="2:29" ht="12.95" customHeight="1" thickBot="1">
      <c r="B28" s="404"/>
      <c r="C28" s="419" t="s">
        <v>730</v>
      </c>
      <c r="D28" s="366" t="str">
        <f>IF(Badges!$W$703="A","/","")</f>
        <v/>
      </c>
      <c r="E28" s="366" t="str">
        <f>IF(Badges!$W$707="A","/","")</f>
        <v/>
      </c>
      <c r="F28" s="366" t="str">
        <f>IF(Badges!$W$711="A","/","")</f>
        <v/>
      </c>
      <c r="G28" s="366" t="str">
        <f>IF(Badges!$W$715="A","/","")</f>
        <v/>
      </c>
      <c r="H28" s="366" t="str">
        <f>IF(Badges!$W$719="A","/","")</f>
        <v/>
      </c>
      <c r="I28" s="372" t="str">
        <f>IF(Summary!$AN$34="E","E","")</f>
        <v/>
      </c>
      <c r="J28" s="372" t="str">
        <f>IF(Summary!$AO$34="Y","R","")</f>
        <v/>
      </c>
      <c r="L28" s="404"/>
      <c r="M28" s="411" t="s">
        <v>1009</v>
      </c>
      <c r="N28" s="412"/>
      <c r="O28" s="412"/>
      <c r="P28" s="412"/>
      <c r="Q28" s="412"/>
      <c r="R28" s="413"/>
      <c r="S28" s="365" t="str">
        <f>IF(Summary!$AN$81="E","E","")</f>
        <v/>
      </c>
      <c r="T28" s="365" t="str">
        <f>IF(Summary!$AO$81="Y","R","")</f>
        <v/>
      </c>
      <c r="U28" s="716"/>
      <c r="W28" s="573" t="str">
        <f>'Fun Patches'!C29</f>
        <v>&lt;LIST PATCH HERE&gt;</v>
      </c>
      <c r="X28" s="365" t="str">
        <f>IF(Summary!$AN$156="E","E","")</f>
        <v/>
      </c>
      <c r="Y28" s="365" t="str">
        <f>IF(Summary!$AO$156="Y","R","")</f>
        <v/>
      </c>
      <c r="AA28" s="336"/>
      <c r="AB28" s="337"/>
      <c r="AC28" s="338"/>
    </row>
    <row r="29" spans="2:29" ht="12.95" customHeight="1" thickBot="1">
      <c r="B29" s="404"/>
      <c r="C29" s="410" t="s">
        <v>751</v>
      </c>
      <c r="D29" s="368" t="str">
        <f>IF(Badges!$W$726="A","/","")</f>
        <v/>
      </c>
      <c r="E29" s="368" t="str">
        <f>IF(Badges!$W$730="A","/","")</f>
        <v/>
      </c>
      <c r="F29" s="368" t="str">
        <f>IF(Badges!$W$734="A","/","")</f>
        <v/>
      </c>
      <c r="G29" s="368" t="str">
        <f>IF(Badges!$W$738="A","/","")</f>
        <v/>
      </c>
      <c r="H29" s="368" t="str">
        <f>IF(Badges!$W$742="A","/","")</f>
        <v/>
      </c>
      <c r="I29" s="363" t="str">
        <f>IF(Summary!$AN$35="E","E","")</f>
        <v/>
      </c>
      <c r="J29" s="362" t="str">
        <f>IF(Summary!$AO$35="Y","R","")</f>
        <v/>
      </c>
      <c r="L29" s="404"/>
      <c r="M29" s="424" t="s">
        <v>1159</v>
      </c>
      <c r="N29" s="425"/>
      <c r="O29" s="425"/>
      <c r="P29" s="425"/>
      <c r="Q29" s="425"/>
      <c r="R29" s="426"/>
      <c r="S29" s="367" t="str">
        <f>IF(Summary!$AN$82="E","E","")</f>
        <v/>
      </c>
      <c r="T29" s="367" t="str">
        <f>IF(Summary!$AO$82="Y","R","")</f>
        <v/>
      </c>
      <c r="U29" s="716"/>
      <c r="W29" s="573" t="str">
        <f>'Fun Patches'!C30</f>
        <v>&lt;LIST PATCH HERE&gt;</v>
      </c>
      <c r="X29" s="365" t="str">
        <f>IF(Summary!$AN$157="E","E","")</f>
        <v/>
      </c>
      <c r="Y29" s="365" t="str">
        <f>IF(Summary!$AO$157="Y","R","")</f>
        <v/>
      </c>
      <c r="AA29" s="336"/>
      <c r="AB29" s="337"/>
      <c r="AC29" s="338"/>
    </row>
    <row r="30" spans="2:29" ht="12.95" customHeight="1">
      <c r="B30" s="404"/>
      <c r="C30" s="410" t="s">
        <v>772</v>
      </c>
      <c r="D30" s="369" t="str">
        <f>IF(Badges!$W$745="C","/","")</f>
        <v/>
      </c>
      <c r="E30" s="369" t="str">
        <f>IF(Badges!$W$746="C","/","")</f>
        <v/>
      </c>
      <c r="F30" s="369" t="str">
        <f>IF(Badges!$W$747="C","/","")</f>
        <v/>
      </c>
      <c r="G30" s="369" t="str">
        <f>IF(Badges!$W$748="C","/","")</f>
        <v/>
      </c>
      <c r="H30" s="369" t="str">
        <f>IF(Badges!$W$749="C","/","")</f>
        <v/>
      </c>
      <c r="I30" s="365" t="str">
        <f>IF(Summary!$AN$36="E","E","")</f>
        <v/>
      </c>
      <c r="J30" s="365" t="str">
        <f>IF(Summary!$AO$36="Y","R","")</f>
        <v/>
      </c>
      <c r="L30" s="495"/>
      <c r="M30" s="495"/>
      <c r="N30" s="496"/>
      <c r="O30" s="496"/>
      <c r="P30" s="496"/>
      <c r="Q30" s="496"/>
      <c r="R30" s="496"/>
      <c r="S30" s="571"/>
      <c r="T30" s="571"/>
      <c r="U30" s="716"/>
      <c r="W30" s="573" t="str">
        <f>'Fun Patches'!C31</f>
        <v>&lt;LIST PATCH HERE&gt;</v>
      </c>
      <c r="X30" s="365" t="str">
        <f>IF(Summary!$AN$158="E","E","")</f>
        <v/>
      </c>
      <c r="Y30" s="365" t="str">
        <f>IF(Summary!$AO$158="Y","R","")</f>
        <v/>
      </c>
      <c r="AA30" s="336"/>
      <c r="AB30" s="337"/>
      <c r="AC30" s="338"/>
    </row>
    <row r="31" spans="2:29" ht="12.95" customHeight="1" thickBot="1">
      <c r="B31" s="404"/>
      <c r="C31" s="414" t="s">
        <v>1195</v>
      </c>
      <c r="D31" s="366" t="str">
        <f>IF(Badges!$W$769="A","/","")</f>
        <v/>
      </c>
      <c r="E31" s="366" t="str">
        <f>IF(Badges!$W$773="A","/","")</f>
        <v/>
      </c>
      <c r="F31" s="366" t="str">
        <f>IF(Badges!$W$777="A","/","")</f>
        <v/>
      </c>
      <c r="G31" s="366" t="str">
        <f>IF(Badges!$W$781="A","/","")</f>
        <v/>
      </c>
      <c r="H31" s="366" t="str">
        <f>IF(Badges!$W$785="A","/","")</f>
        <v/>
      </c>
      <c r="I31" s="372" t="str">
        <f>IF(Summary!$AN$38="E","E","")</f>
        <v/>
      </c>
      <c r="J31" s="372" t="str">
        <f>IF(Summary!$AO$38="Y","R","")</f>
        <v/>
      </c>
      <c r="N31" s="401"/>
      <c r="O31" s="401"/>
      <c r="P31" s="401"/>
      <c r="Q31" s="401"/>
      <c r="R31" s="401"/>
      <c r="U31" s="716"/>
      <c r="W31" s="573" t="str">
        <f>'Fun Patches'!C32</f>
        <v>&lt;LIST PATCH HERE&gt;</v>
      </c>
      <c r="X31" s="365" t="str">
        <f>IF(Summary!$AN$159="E","E","")</f>
        <v/>
      </c>
      <c r="Y31" s="365" t="str">
        <f>IF(Summary!$AO$159="Y","R","")</f>
        <v/>
      </c>
      <c r="AA31" s="336"/>
      <c r="AB31" s="337"/>
      <c r="AC31" s="338"/>
    </row>
    <row r="32" spans="2:29" ht="12.95" customHeight="1">
      <c r="B32" s="404"/>
      <c r="C32" s="415" t="s">
        <v>1196</v>
      </c>
      <c r="D32" s="368" t="str">
        <f>IF(Badges!$W$792="A","/","")</f>
        <v/>
      </c>
      <c r="E32" s="368" t="str">
        <f>IF(Badges!$W$796="A","/","")</f>
        <v/>
      </c>
      <c r="F32" s="368" t="str">
        <f>IF(Badges!$W$800="A","/","")</f>
        <v/>
      </c>
      <c r="G32" s="368" t="str">
        <f>IF(Badges!$W$804="A","/","")</f>
        <v/>
      </c>
      <c r="H32" s="368" t="str">
        <f>IF(Badges!$W$808="A","/","")</f>
        <v/>
      </c>
      <c r="I32" s="362" t="str">
        <f>IF(Summary!$AN$39="E","E","")</f>
        <v/>
      </c>
      <c r="J32" s="362" t="str">
        <f>IF(Summary!$AO$39="Y","R","")</f>
        <v/>
      </c>
      <c r="L32" s="404"/>
      <c r="M32" s="405" t="s">
        <v>216</v>
      </c>
      <c r="N32" s="361" t="str">
        <f>IF(Badges!$W$102="A","/","")</f>
        <v/>
      </c>
      <c r="O32" s="361" t="str">
        <f>IF(Badges!$W$106="A","/","")</f>
        <v/>
      </c>
      <c r="P32" s="361" t="str">
        <f>IF(Badges!$W$110="A","/","")</f>
        <v/>
      </c>
      <c r="Q32" s="361" t="str">
        <f>IF(Badges!$W$114="A","/","")</f>
        <v/>
      </c>
      <c r="R32" s="361" t="str">
        <f>IF(Badges!$W$118="A","/","")</f>
        <v/>
      </c>
      <c r="S32" s="370" t="str">
        <f>IF(Summary!$AN$7="E","E","")</f>
        <v/>
      </c>
      <c r="T32" s="370" t="str">
        <f>IF(Summary!$AO$7="Y","R","")</f>
        <v/>
      </c>
      <c r="U32" s="716"/>
      <c r="W32" s="573" t="str">
        <f>'Fun Patches'!C33</f>
        <v>&lt;LIST PATCH HERE&gt;</v>
      </c>
      <c r="X32" s="365" t="str">
        <f>IF(Summary!$AN$160="E","E","")</f>
        <v/>
      </c>
      <c r="Y32" s="365" t="str">
        <f>IF(Summary!$AO$160="Y","R","")</f>
        <v/>
      </c>
      <c r="AA32" s="336"/>
      <c r="AB32" s="337"/>
      <c r="AC32" s="338"/>
    </row>
    <row r="33" spans="2:29" ht="12.95" customHeight="1" thickBot="1">
      <c r="B33" s="404"/>
      <c r="C33" s="419" t="s">
        <v>818</v>
      </c>
      <c r="D33" s="366" t="str">
        <f>IF(Badges!$W$838="A","/","")</f>
        <v/>
      </c>
      <c r="E33" s="366" t="str">
        <f>IF(Badges!$W$842="A","/","")</f>
        <v/>
      </c>
      <c r="F33" s="366" t="str">
        <f>IF(Badges!$W$846="A","/","")</f>
        <v/>
      </c>
      <c r="G33" s="366" t="str">
        <f>IF(Badges!$W$850="A","/","")</f>
        <v/>
      </c>
      <c r="H33" s="366" t="str">
        <f>IF(Badges!$W$854="A","/","")</f>
        <v/>
      </c>
      <c r="I33" s="372" t="str">
        <f>IF(Summary!$AN$41="E","E","")</f>
        <v/>
      </c>
      <c r="J33" s="372" t="str">
        <f>IF(Summary!$AO$41="Y","R","")</f>
        <v/>
      </c>
      <c r="L33" s="404"/>
      <c r="M33" s="410" t="s">
        <v>302</v>
      </c>
      <c r="N33" s="364" t="str">
        <f>IF(Badges!$W$207="A","/","")</f>
        <v/>
      </c>
      <c r="O33" s="364" t="str">
        <f>IF(Badges!$W$211="A","/","")</f>
        <v/>
      </c>
      <c r="P33" s="364" t="str">
        <f>IF(Badges!$W$215="A","/","")</f>
        <v/>
      </c>
      <c r="Q33" s="364" t="str">
        <f>IF(Badges!$W$219="A","/","")</f>
        <v/>
      </c>
      <c r="R33" s="364" t="str">
        <f>IF(Badges!$G$223="A","/","")</f>
        <v/>
      </c>
      <c r="S33" s="370" t="str">
        <f>IF(Summary!$AN$12="E","E","")</f>
        <v/>
      </c>
      <c r="T33" s="370" t="str">
        <f>IF(Summary!$AO$12="Y","R","")</f>
        <v/>
      </c>
      <c r="U33" s="716"/>
      <c r="W33" s="573" t="str">
        <f>'Fun Patches'!C34</f>
        <v>&lt;LIST PATCH HERE&gt;</v>
      </c>
      <c r="X33" s="365" t="str">
        <f>IF(Summary!$AN$161="E","E","")</f>
        <v/>
      </c>
      <c r="Y33" s="365" t="str">
        <f>IF(Summary!$AO$161="Y","R","")</f>
        <v/>
      </c>
      <c r="AA33" s="336"/>
      <c r="AB33" s="337"/>
      <c r="AC33" s="338"/>
    </row>
    <row r="34" spans="2:29" ht="12.95" customHeight="1" thickBot="1">
      <c r="B34" s="404"/>
      <c r="C34" s="414" t="s">
        <v>838</v>
      </c>
      <c r="D34" s="439" t="str">
        <f>IF(Badges!$W$861="A","/","")</f>
        <v/>
      </c>
      <c r="E34" s="439" t="str">
        <f>IF(Badges!$W$865="A","/","")</f>
        <v/>
      </c>
      <c r="F34" s="439" t="str">
        <f>IF(Badges!$W$869="A","/","")</f>
        <v/>
      </c>
      <c r="G34" s="439" t="str">
        <f>IF(Badges!$W$873="A","/","")</f>
        <v/>
      </c>
      <c r="H34" s="439" t="str">
        <f>IF(Badges!$W$877="A","/","")</f>
        <v/>
      </c>
      <c r="I34" s="362" t="str">
        <f>IF(Summary!$AN$42="E","E","")</f>
        <v/>
      </c>
      <c r="J34" s="362" t="str">
        <f>IF(Summary!$AO$42="Y","R","")</f>
        <v/>
      </c>
      <c r="L34" s="404"/>
      <c r="M34" s="419" t="s">
        <v>448</v>
      </c>
      <c r="N34" s="359" t="str">
        <f>IF(Badges!$W$368="A","/","")</f>
        <v/>
      </c>
      <c r="O34" s="359" t="str">
        <f>IF(Badges!$W$372="A","/","")</f>
        <v/>
      </c>
      <c r="P34" s="359" t="str">
        <f>IF(Badges!$W$376="A","/","")</f>
        <v/>
      </c>
      <c r="Q34" s="359" t="str">
        <f>IF(Badges!$W$380="A","/","")</f>
        <v/>
      </c>
      <c r="R34" s="359" t="str">
        <f>IF(Badges!$W$384="A","/","")</f>
        <v/>
      </c>
      <c r="S34" s="367" t="str">
        <f>IF(Summary!$AN$19="E","E","")</f>
        <v/>
      </c>
      <c r="T34" s="367" t="str">
        <f>IF(Summary!$AO$19="Y","R","")</f>
        <v/>
      </c>
      <c r="U34" s="716"/>
      <c r="W34" s="573" t="str">
        <f>'Fun Patches'!C35</f>
        <v>&lt;LIST PATCH HERE&gt;</v>
      </c>
      <c r="X34" s="365" t="str">
        <f>IF(Summary!$AN$162="E","E","")</f>
        <v/>
      </c>
      <c r="Y34" s="365" t="str">
        <f>IF(Summary!$AO$162="Y","R","")</f>
        <v/>
      </c>
      <c r="AA34" s="336"/>
      <c r="AB34" s="337"/>
      <c r="AC34" s="338"/>
    </row>
    <row r="35" spans="2:29" ht="12.95" customHeight="1">
      <c r="L35" s="404"/>
      <c r="M35" s="430" t="s">
        <v>249</v>
      </c>
      <c r="N35" s="361" t="str">
        <f>IF(Badges!$W$146="A","/","")</f>
        <v/>
      </c>
      <c r="O35" s="361" t="str">
        <f>IF(Badges!$W$148="A","/","")</f>
        <v/>
      </c>
      <c r="P35" s="361" t="str">
        <f>IF(Badges!$W$150="A","/","")</f>
        <v/>
      </c>
      <c r="Q35" s="361" t="str">
        <f>IF(Badges!$W$152="A","/","")</f>
        <v/>
      </c>
      <c r="R35" s="361" t="str">
        <f>IF(Badges!$W$154="A","/","")</f>
        <v/>
      </c>
      <c r="S35" s="370" t="str">
        <f>IF(Summary!$AN$9="E","E","")</f>
        <v/>
      </c>
      <c r="T35" s="370" t="str">
        <f>IF(Summary!$AO$9="Y","R","")</f>
        <v/>
      </c>
      <c r="U35" s="716"/>
      <c r="W35" s="573" t="str">
        <f>'Fun Patches'!C36</f>
        <v>&lt;LIST PATCH HERE&gt;</v>
      </c>
      <c r="X35" s="365" t="str">
        <f>IF(Summary!$AN$163="E","E","")</f>
        <v/>
      </c>
      <c r="Y35" s="365" t="str">
        <f>IF(Summary!$AO$163="Y","R","")</f>
        <v/>
      </c>
      <c r="AA35" s="336"/>
      <c r="AB35" s="337"/>
      <c r="AC35" s="338"/>
    </row>
    <row r="36" spans="2:29" ht="12.95" customHeight="1">
      <c r="L36" s="404"/>
      <c r="M36" s="423" t="s">
        <v>552</v>
      </c>
      <c r="N36" s="364" t="str">
        <f>IF(Badges!$W$481="A","/","")</f>
        <v/>
      </c>
      <c r="O36" s="364" t="str">
        <f>IF(Badges!$W$483="A","/","")</f>
        <v/>
      </c>
      <c r="P36" s="364" t="str">
        <f>IF(Badges!$W$485="A","/","")</f>
        <v/>
      </c>
      <c r="Q36" s="364" t="str">
        <f>IF(Badges!$W$487="A","/","")</f>
        <v/>
      </c>
      <c r="R36" s="364" t="str">
        <f>IF(Badges!$W$489="A","/","")</f>
        <v/>
      </c>
      <c r="S36" s="370" t="str">
        <f>IF(Summary!$AN$24="E","E","")</f>
        <v/>
      </c>
      <c r="T36" s="370" t="str">
        <f>IF(Summary!$AO$24="Y","R","")</f>
        <v/>
      </c>
      <c r="U36" s="716"/>
      <c r="W36" s="573" t="str">
        <f>'Fun Patches'!C37</f>
        <v>&lt;LIST PATCH HERE&gt;</v>
      </c>
      <c r="X36" s="365" t="str">
        <f>IF(Summary!$AN$164="E","E","")</f>
        <v/>
      </c>
      <c r="Y36" s="365" t="str">
        <f>IF(Summary!$AO$164="Y","R","")</f>
        <v/>
      </c>
      <c r="AA36" s="336"/>
      <c r="AB36" s="337"/>
      <c r="AC36" s="338"/>
    </row>
    <row r="37" spans="2:29" ht="12.95" customHeight="1" thickBot="1">
      <c r="B37" s="404"/>
      <c r="C37" s="430" t="s">
        <v>1162</v>
      </c>
      <c r="D37" s="361" t="str">
        <f>IF(Badges!$W$883="C","/","")</f>
        <v/>
      </c>
      <c r="E37" s="361" t="str">
        <f>IF(Badges!$W$884="C","/","")</f>
        <v/>
      </c>
      <c r="F37" s="361" t="str">
        <f>IF(Badges!$W$885="C","/","")</f>
        <v/>
      </c>
      <c r="G37" s="361" t="str">
        <f>IF(Badges!$W$886="C","/","")</f>
        <v/>
      </c>
      <c r="H37" s="361" t="str">
        <f>IF(Badges!$W$887="C","/","")</f>
        <v/>
      </c>
      <c r="I37" s="370" t="str">
        <f>IF(Summary!$AN$44="E","E","")</f>
        <v/>
      </c>
      <c r="J37" s="370" t="str">
        <f>IF(Summary!$AO$44="Y","R","")</f>
        <v/>
      </c>
      <c r="L37" s="404"/>
      <c r="M37" s="431" t="s">
        <v>775</v>
      </c>
      <c r="N37" s="359" t="str">
        <f>IF(Badges!$W$754="A","/","")</f>
        <v/>
      </c>
      <c r="O37" s="359" t="str">
        <f>IF(Badges!$W$756="A","/","")</f>
        <v/>
      </c>
      <c r="P37" s="359" t="str">
        <f>IF(Badges!$W$758="A","/","")</f>
        <v/>
      </c>
      <c r="Q37" s="359" t="str">
        <f>IF(Badges!$W$760="A","/","")</f>
        <v/>
      </c>
      <c r="R37" s="359" t="str">
        <f>IF(Badges!$W$762="A","/","")</f>
        <v/>
      </c>
      <c r="S37" s="371" t="str">
        <f>IF(Summary!$AN$37="E","E","")</f>
        <v/>
      </c>
      <c r="T37" s="371" t="str">
        <f>IF(Summary!$AO$37="Y","R","")</f>
        <v/>
      </c>
      <c r="U37" s="716"/>
      <c r="W37" s="573" t="str">
        <f>'Fun Patches'!C38</f>
        <v>&lt;LIST PATCH HERE&gt;</v>
      </c>
      <c r="X37" s="365" t="str">
        <f>IF(Summary!$AN$165="E","E","")</f>
        <v/>
      </c>
      <c r="Y37" s="365" t="str">
        <f>IF(Summary!$AO$165="Y","R","")</f>
        <v/>
      </c>
      <c r="AA37" s="336"/>
      <c r="AB37" s="337"/>
      <c r="AC37" s="338"/>
    </row>
    <row r="38" spans="2:29" ht="12.95" customHeight="1">
      <c r="B38" s="404"/>
      <c r="C38" s="423" t="s">
        <v>1163</v>
      </c>
      <c r="D38" s="361" t="str">
        <f>IF(Badges!$W$890="C","/","")</f>
        <v/>
      </c>
      <c r="E38" s="361" t="str">
        <f>IF(Badges!$W$891="C","/","")</f>
        <v/>
      </c>
      <c r="F38" s="361" t="str">
        <f>IF(Badges!$W$892="C","/","")</f>
        <v/>
      </c>
      <c r="G38" s="361" t="str">
        <f>IF(Badges!$W$893="C","/","")</f>
        <v/>
      </c>
      <c r="H38" s="361" t="str">
        <f>IF(Badges!$W$894="C","/","")</f>
        <v/>
      </c>
      <c r="I38" s="370" t="str">
        <f>IF(Summary!$AN$45="E","E","")</f>
        <v/>
      </c>
      <c r="J38" s="370" t="str">
        <f>IF(Summary!$AO$45="Y","R","")</f>
        <v/>
      </c>
      <c r="S38" s="427"/>
      <c r="T38" s="427"/>
      <c r="U38" s="716"/>
      <c r="W38" s="573" t="str">
        <f>'Fun Patches'!C39</f>
        <v>&lt;LIST PATCH HERE&gt;</v>
      </c>
      <c r="X38" s="365" t="str">
        <f>IF(Summary!$AN$166="E","E","")</f>
        <v/>
      </c>
      <c r="Y38" s="365" t="str">
        <f>IF(Summary!$AO$166="Y","R","")</f>
        <v/>
      </c>
      <c r="AA38" s="336"/>
      <c r="AB38" s="337"/>
      <c r="AC38" s="338"/>
    </row>
    <row r="39" spans="2:29" ht="12.95" customHeight="1" thickBot="1">
      <c r="B39" s="404"/>
      <c r="C39" s="432" t="s">
        <v>1164</v>
      </c>
      <c r="D39" s="359" t="str">
        <f>IF(Badges!$W$897="C","/","")</f>
        <v/>
      </c>
      <c r="E39" s="359" t="str">
        <f>IF(Badges!$W$898="C","/","")</f>
        <v/>
      </c>
      <c r="F39" s="359" t="str">
        <f>IF(Badges!$W$899="C","/","")</f>
        <v/>
      </c>
      <c r="G39" s="359" t="str">
        <f>IF(Badges!$W$900="C","/","")</f>
        <v/>
      </c>
      <c r="H39" s="359" t="str">
        <f>IF(Badges!$W$901="C","/","")</f>
        <v/>
      </c>
      <c r="I39" s="367" t="str">
        <f>IF(Summary!$AN$46="E","E","")</f>
        <v/>
      </c>
      <c r="J39" s="367" t="str">
        <f>IF(Summary!$AO$46="Y","R","")</f>
        <v/>
      </c>
      <c r="S39" s="427"/>
      <c r="T39" s="427"/>
      <c r="U39" s="716"/>
      <c r="W39" s="573" t="str">
        <f>'Fun Patches'!C40</f>
        <v>&lt;LIST PATCH HERE&gt;</v>
      </c>
      <c r="X39" s="365" t="str">
        <f>IF(Summary!$AN$167="E","E","")</f>
        <v/>
      </c>
      <c r="Y39" s="365" t="str">
        <f>IF(Summary!$AO$167="Y","R","")</f>
        <v/>
      </c>
      <c r="AA39" s="336"/>
      <c r="AB39" s="337"/>
      <c r="AC39" s="338"/>
    </row>
    <row r="40" spans="2:29" ht="12.95" customHeight="1">
      <c r="B40" s="404"/>
      <c r="C40" s="430" t="s">
        <v>1165</v>
      </c>
      <c r="D40" s="361" t="str">
        <f>IF(Badges!$W$905="C","/","")</f>
        <v/>
      </c>
      <c r="E40" s="361" t="str">
        <f>IF(Badges!$W$906="C","/","")</f>
        <v/>
      </c>
      <c r="F40" s="361" t="str">
        <f>IF(Badges!$W$907="C","/","")</f>
        <v/>
      </c>
      <c r="G40" s="361" t="str">
        <f>IF(Badges!$W$908="C","/","")</f>
        <v/>
      </c>
      <c r="H40" s="361" t="str">
        <f>IF(Badges!$W$909="C","/","")</f>
        <v/>
      </c>
      <c r="I40" s="370" t="str">
        <f>IF(Summary!$AN$48="E","E","")</f>
        <v/>
      </c>
      <c r="J40" s="370" t="str">
        <f>IF(Summary!$AO$48="Y","R","")</f>
        <v/>
      </c>
      <c r="L40" s="404"/>
      <c r="M40" s="428" t="s">
        <v>1182</v>
      </c>
      <c r="N40" s="361" t="str">
        <f>IF('Age-Level'!$W$75="A","/","")</f>
        <v/>
      </c>
      <c r="O40" s="361" t="str">
        <f>IF('Age-Level'!$W$79="A","/","")</f>
        <v/>
      </c>
      <c r="P40" s="361" t="str">
        <f>IF('Age-Level'!$W$83="A","/","")</f>
        <v/>
      </c>
      <c r="Q40" s="361" t="str">
        <f>IF('Age-Level'!$W$88="A","/","")</f>
        <v/>
      </c>
      <c r="R40" s="361" t="str">
        <f>IF('Age-Level'!$W$90="A","/","")</f>
        <v/>
      </c>
      <c r="S40" s="370" t="str">
        <f>IF(Summary!$AN$113="E","E","")</f>
        <v/>
      </c>
      <c r="T40" s="370" t="str">
        <f>IF(Summary!$AO$113="Y","R","")</f>
        <v/>
      </c>
      <c r="U40" s="716"/>
      <c r="W40" s="573" t="str">
        <f>'Fun Patches'!C41</f>
        <v>&lt;LIST PATCH HERE&gt;</v>
      </c>
      <c r="X40" s="365" t="str">
        <f>IF(Summary!$AN$168="E","E","")</f>
        <v/>
      </c>
      <c r="Y40" s="365" t="str">
        <f>IF(Summary!$AO$168="Y","R","")</f>
        <v/>
      </c>
      <c r="AA40" s="336"/>
      <c r="AB40" s="337"/>
      <c r="AC40" s="338"/>
    </row>
    <row r="41" spans="2:29" ht="12.95" customHeight="1">
      <c r="B41" s="404"/>
      <c r="C41" s="423" t="s">
        <v>1166</v>
      </c>
      <c r="D41" s="361" t="str">
        <f>IF(Badges!$W$912="C","/","")</f>
        <v/>
      </c>
      <c r="E41" s="361" t="str">
        <f>IF(Badges!$W$913="C","/","")</f>
        <v/>
      </c>
      <c r="F41" s="361" t="str">
        <f>IF(Badges!$W$914="C","/","")</f>
        <v/>
      </c>
      <c r="G41" s="361" t="str">
        <f>IF(Badges!$W$915="C","/","")</f>
        <v/>
      </c>
      <c r="H41" s="361" t="str">
        <f>IF(Badges!$W$916="C","/","")</f>
        <v/>
      </c>
      <c r="I41" s="370" t="str">
        <f>IF(Summary!$AN$49="E","E","")</f>
        <v/>
      </c>
      <c r="J41" s="370" t="str">
        <f>IF(Summary!$AO$49="Y","R","")</f>
        <v/>
      </c>
      <c r="L41" s="404"/>
      <c r="M41" s="411" t="s">
        <v>1183</v>
      </c>
      <c r="N41" s="361" t="str">
        <f>IF('Age-Level'!$W$93="A","/","")</f>
        <v/>
      </c>
      <c r="O41" s="361" t="str">
        <f>IF('Age-Level'!$W$97="A","/","")</f>
        <v/>
      </c>
      <c r="P41" s="361" t="str">
        <f>IF('Age-Level'!$W$101="A","/","")</f>
        <v/>
      </c>
      <c r="Q41" s="361" t="str">
        <f>IF('Age-Level'!$W$106="A","/","")</f>
        <v/>
      </c>
      <c r="R41" s="361" t="str">
        <f>IF('Age-Level'!$W$108="A","/","")</f>
        <v/>
      </c>
      <c r="S41" s="370" t="str">
        <f>IF(Summary!$AN$114="E","E","")</f>
        <v/>
      </c>
      <c r="T41" s="370" t="str">
        <f>IF(Summary!$AO$114="Y","R","")</f>
        <v/>
      </c>
      <c r="U41" s="716"/>
      <c r="W41" s="573" t="str">
        <f>'Fun Patches'!C42</f>
        <v>&lt;LIST PATCH HERE&gt;</v>
      </c>
      <c r="X41" s="365" t="str">
        <f>IF(Summary!$AN$169="E","E","")</f>
        <v/>
      </c>
      <c r="Y41" s="365" t="str">
        <f>IF(Summary!$AO$169="Y","R","")</f>
        <v/>
      </c>
      <c r="AA41" s="336"/>
      <c r="AB41" s="337"/>
      <c r="AC41" s="338"/>
    </row>
    <row r="42" spans="2:29" ht="12.95" customHeight="1" thickBot="1">
      <c r="B42" s="404"/>
      <c r="C42" s="432" t="s">
        <v>1167</v>
      </c>
      <c r="D42" s="359" t="str">
        <f>IF(Badges!$W$919="C","/","")</f>
        <v/>
      </c>
      <c r="E42" s="359" t="str">
        <f>IF(Badges!$W$920="C","/","")</f>
        <v/>
      </c>
      <c r="F42" s="359" t="str">
        <f>IF(Badges!$W$921="C","/","")</f>
        <v/>
      </c>
      <c r="G42" s="359" t="str">
        <f>IF(Badges!$W$922="C","/","")</f>
        <v/>
      </c>
      <c r="H42" s="359" t="str">
        <f>IF(Badges!$W$923="C","/","")</f>
        <v/>
      </c>
      <c r="I42" s="367" t="str">
        <f>IF(Summary!$AN$50="E","E","")</f>
        <v/>
      </c>
      <c r="J42" s="367" t="str">
        <f>IF(Summary!$AO$50="Y","R","")</f>
        <v/>
      </c>
      <c r="L42" s="404"/>
      <c r="M42" s="416" t="s">
        <v>1184</v>
      </c>
      <c r="N42" s="359" t="str">
        <f>IF('Age-Level'!$W$111="A","/","")</f>
        <v/>
      </c>
      <c r="O42" s="359" t="str">
        <f>IF('Age-Level'!$W$115="A","/","")</f>
        <v/>
      </c>
      <c r="P42" s="359" t="str">
        <f>IF('Age-Level'!$W$119="A","/","")</f>
        <v/>
      </c>
      <c r="Q42" s="359" t="str">
        <f>IF('Age-Level'!$W$124="A","/","")</f>
        <v/>
      </c>
      <c r="R42" s="359" t="str">
        <f>IF('Age-Level'!$W$126="A","/","")</f>
        <v/>
      </c>
      <c r="S42" s="367" t="str">
        <f>IF(Summary!$AN$115="E","E","")</f>
        <v/>
      </c>
      <c r="T42" s="367" t="str">
        <f>IF(Summary!$AO$115="Y","R","")</f>
        <v/>
      </c>
      <c r="U42" s="716"/>
      <c r="W42" s="573" t="str">
        <f>'Fun Patches'!C43</f>
        <v>&lt;LIST PATCH HERE&gt;</v>
      </c>
      <c r="X42" s="365" t="str">
        <f>IF(Summary!$AN$170="E","E","")</f>
        <v/>
      </c>
      <c r="Y42" s="365" t="str">
        <f>IF(Summary!$AO$170="Y","R","")</f>
        <v/>
      </c>
      <c r="AA42" s="336"/>
      <c r="AB42" s="337"/>
      <c r="AC42" s="338"/>
    </row>
    <row r="43" spans="2:29" ht="12.95" customHeight="1">
      <c r="B43" s="404"/>
      <c r="C43" s="430" t="s">
        <v>1169</v>
      </c>
      <c r="D43" s="361" t="str">
        <f>IF(Badges!$W$927="C","/","")</f>
        <v/>
      </c>
      <c r="E43" s="361" t="str">
        <f>IF(Badges!$W$928="C","/","")</f>
        <v/>
      </c>
      <c r="F43" s="361" t="str">
        <f>IF(Badges!$W$929="C","/","")</f>
        <v/>
      </c>
      <c r="G43" s="361" t="str">
        <f>IF(Badges!$W$930="C","/","")</f>
        <v/>
      </c>
      <c r="H43" s="361" t="str">
        <f>IF(Badges!$W$931="C","/","")</f>
        <v/>
      </c>
      <c r="I43" s="370" t="str">
        <f>IF(Summary!$AN$52="E","E","")</f>
        <v/>
      </c>
      <c r="J43" s="370" t="str">
        <f>IF(Summary!$AO$52="Y","R","")</f>
        <v/>
      </c>
      <c r="L43" s="404"/>
      <c r="M43" s="429" t="s">
        <v>1185</v>
      </c>
      <c r="N43" s="361" t="str">
        <f>IF('Age-Level'!$W$129="A","/","")</f>
        <v/>
      </c>
      <c r="O43" s="361" t="str">
        <f>IF('Age-Level'!$W$133="A","/","")</f>
        <v/>
      </c>
      <c r="P43" s="361" t="str">
        <f>IF('Age-Level'!$W$137="A","/","")</f>
        <v/>
      </c>
      <c r="Q43" s="361" t="str">
        <f>IF('Age-Level'!$W$142="A","/","")</f>
        <v/>
      </c>
      <c r="R43" s="361" t="str">
        <f>IF('Age-Level'!$W$144="A","/","")</f>
        <v/>
      </c>
      <c r="S43" s="370" t="str">
        <f>IF(Summary!$AN$116="E","E","")</f>
        <v/>
      </c>
      <c r="T43" s="370" t="str">
        <f>IF(Summary!$AO$116="Y","R","")</f>
        <v/>
      </c>
      <c r="U43" s="716"/>
      <c r="W43" s="573" t="str">
        <f>'Fun Patches'!C44</f>
        <v>&lt;LIST PATCH HERE&gt;</v>
      </c>
      <c r="X43" s="365" t="str">
        <f>IF(Summary!$AN$171="E","E","")</f>
        <v/>
      </c>
      <c r="Y43" s="365" t="str">
        <f>IF(Summary!$AO$171="Y","R","")</f>
        <v/>
      </c>
      <c r="AA43" s="336"/>
      <c r="AB43" s="337"/>
      <c r="AC43" s="338"/>
    </row>
    <row r="44" spans="2:29" ht="12.95" customHeight="1">
      <c r="B44" s="404"/>
      <c r="C44" s="423" t="s">
        <v>1170</v>
      </c>
      <c r="D44" s="361" t="str">
        <f>IF(Badges!$W$934="C","/","")</f>
        <v/>
      </c>
      <c r="E44" s="361" t="str">
        <f>IF(Badges!$W$935="C","/","")</f>
        <v/>
      </c>
      <c r="F44" s="361" t="str">
        <f>IF(Badges!$W$936="C","/","")</f>
        <v/>
      </c>
      <c r="G44" s="361" t="str">
        <f>IF(Badges!$W$937="C","/","")</f>
        <v/>
      </c>
      <c r="H44" s="361" t="str">
        <f>IF(Badges!$W$938="C","/","")</f>
        <v/>
      </c>
      <c r="I44" s="370" t="str">
        <f>IF(Summary!$AN$53="E","E","")</f>
        <v/>
      </c>
      <c r="J44" s="370" t="str">
        <f>IF(Summary!$AO$53="Y","R","")</f>
        <v/>
      </c>
      <c r="L44" s="404"/>
      <c r="M44" s="411" t="s">
        <v>1186</v>
      </c>
      <c r="N44" s="361" t="str">
        <f>IF('Age-Level'!$W$147="A","/","")</f>
        <v/>
      </c>
      <c r="O44" s="361" t="str">
        <f>IF('Age-Level'!$W$151="A","/","")</f>
        <v/>
      </c>
      <c r="P44" s="361" t="str">
        <f>IF('Age-Level'!$W$155="A","/","")</f>
        <v/>
      </c>
      <c r="Q44" s="361" t="str">
        <f>IF('Age-Level'!$W$160="A","/","")</f>
        <v/>
      </c>
      <c r="R44" s="361" t="str">
        <f>IF('Age-Level'!$W$162="A","/","")</f>
        <v/>
      </c>
      <c r="S44" s="370" t="str">
        <f>IF(Summary!$AN$117="E","E","")</f>
        <v/>
      </c>
      <c r="T44" s="370" t="str">
        <f>IF(Summary!$AO$117="Y","R","")</f>
        <v/>
      </c>
      <c r="U44" s="716"/>
      <c r="W44" s="573" t="str">
        <f>'Fun Patches'!C45</f>
        <v>&lt;LIST PATCH HERE&gt;</v>
      </c>
      <c r="X44" s="365" t="str">
        <f>IF(Summary!$AN$172="E","E","")</f>
        <v/>
      </c>
      <c r="Y44" s="365" t="str">
        <f>IF(Summary!$AO$172="Y","R","")</f>
        <v/>
      </c>
      <c r="AA44" s="336"/>
      <c r="AB44" s="337"/>
      <c r="AC44" s="338"/>
    </row>
    <row r="45" spans="2:29" ht="12.95" customHeight="1" thickBot="1">
      <c r="B45" s="404"/>
      <c r="C45" s="431" t="s">
        <v>1171</v>
      </c>
      <c r="D45" s="361" t="str">
        <f>IF(Badges!$W$941="C","/","")</f>
        <v/>
      </c>
      <c r="E45" s="361" t="str">
        <f>IF(Badges!$W$942="C","/","")</f>
        <v/>
      </c>
      <c r="F45" s="361" t="str">
        <f>IF(Badges!$W$943="C","/","")</f>
        <v/>
      </c>
      <c r="G45" s="361" t="str">
        <f>IF(Badges!$W$944="C","/","")</f>
        <v/>
      </c>
      <c r="H45" s="361" t="str">
        <f>IF(Badges!$W$945="C","/","")</f>
        <v/>
      </c>
      <c r="I45" s="370" t="str">
        <f>IF(Summary!$AN$54="E","E","")</f>
        <v/>
      </c>
      <c r="J45" s="370" t="str">
        <f>IF(Summary!$AO$54="Y","R","")</f>
        <v/>
      </c>
      <c r="L45" s="404"/>
      <c r="M45" s="416" t="s">
        <v>1187</v>
      </c>
      <c r="N45" s="359" t="str">
        <f>IF('Age-Level'!$W$165="A","/","")</f>
        <v/>
      </c>
      <c r="O45" s="359" t="str">
        <f>IF('Age-Level'!$W$169="A","/","")</f>
        <v/>
      </c>
      <c r="P45" s="359" t="str">
        <f>IF('Age-Level'!$W$173="A","/","")</f>
        <v/>
      </c>
      <c r="Q45" s="359" t="str">
        <f>IF('Age-Level'!$W$178="A","/","")</f>
        <v/>
      </c>
      <c r="R45" s="359" t="str">
        <f>IF('Age-Level'!$W$180="A","/","")</f>
        <v/>
      </c>
      <c r="S45" s="367" t="str">
        <f>IF(Summary!$AN$118="E","E","")</f>
        <v/>
      </c>
      <c r="T45" s="367" t="str">
        <f>IF(Summary!$AO$118="Y","R","")</f>
        <v/>
      </c>
      <c r="U45" s="716"/>
      <c r="W45" s="573" t="str">
        <f>'Fun Patches'!C46</f>
        <v>&lt;LIST PATCH HERE&gt;</v>
      </c>
      <c r="X45" s="365" t="str">
        <f>IF(Summary!$AN$173="E","E","")</f>
        <v/>
      </c>
      <c r="Y45" s="365" t="str">
        <f>IF(Summary!$AO$173="Y","R","")</f>
        <v/>
      </c>
      <c r="AA45" s="336"/>
      <c r="AB45" s="337"/>
      <c r="AC45" s="338"/>
    </row>
    <row r="46" spans="2:29" ht="12.95" customHeight="1">
      <c r="L46" s="404"/>
      <c r="M46" s="392" t="s">
        <v>1188</v>
      </c>
      <c r="N46" s="401"/>
      <c r="O46" s="401"/>
      <c r="P46" s="361" t="str">
        <f>IF(Bridging!$W$10="A","/","")</f>
        <v/>
      </c>
      <c r="Q46" s="361" t="str">
        <f>IF(Bridging!$W$14="A","/","")</f>
        <v/>
      </c>
      <c r="R46" s="361" t="str">
        <f>IF(Bridging!$W$16="A","/","")</f>
        <v/>
      </c>
      <c r="S46" s="370" t="str">
        <f>IF(Summary!$AN$130="E","E","")</f>
        <v/>
      </c>
      <c r="T46" s="370" t="str">
        <f>IF(Summary!$AO$130="Y","R","")</f>
        <v/>
      </c>
      <c r="U46" s="716"/>
      <c r="W46" s="573" t="str">
        <f>'Fun Patches'!C47</f>
        <v>&lt;LIST PATCH HERE&gt;</v>
      </c>
      <c r="X46" s="365" t="str">
        <f>IF(Summary!$AN$174="E","E","")</f>
        <v/>
      </c>
      <c r="Y46" s="365" t="str">
        <f>IF(Summary!$AO$174="Y","R","")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IF(Summary!$AN$175="E","E","")</f>
        <v/>
      </c>
      <c r="Y47" s="365" t="str">
        <f>IF(Summary!$AO$175="Y","R","")</f>
        <v/>
      </c>
      <c r="AA47" s="336"/>
      <c r="AB47" s="337"/>
      <c r="AC47" s="338"/>
    </row>
    <row r="48" spans="2:29" ht="12.95" customHeight="1" thickBot="1">
      <c r="B48" s="404"/>
      <c r="C48" s="428" t="s">
        <v>1172</v>
      </c>
      <c r="D48" s="361" t="str">
        <f>IF('Age-Level'!$W6="C","/","")</f>
        <v/>
      </c>
      <c r="E48" s="361" t="str">
        <f>IF('Age-Level'!$W6="C","/","")</f>
        <v/>
      </c>
      <c r="F48" s="361" t="str">
        <f>IF('Age-Level'!$W6="C","/","")</f>
        <v/>
      </c>
      <c r="G48" s="361" t="str">
        <f>IF('Age-Level'!$W6="C","/","")</f>
        <v/>
      </c>
      <c r="H48" s="361" t="str">
        <f>IF('Age-Level'!$W6="C","/","")</f>
        <v/>
      </c>
      <c r="I48" s="370" t="str">
        <f>IF(Summary!$AN$101="E","E","")</f>
        <v/>
      </c>
      <c r="J48" s="370" t="str">
        <f>IF(Summary!$AO$101="Y","R","")</f>
        <v/>
      </c>
      <c r="L48" s="712"/>
      <c r="M48" s="712"/>
      <c r="N48" s="712"/>
      <c r="O48" s="712"/>
      <c r="P48" s="712"/>
      <c r="Q48" s="712"/>
      <c r="R48" s="712"/>
      <c r="S48" s="437"/>
      <c r="T48" s="437"/>
      <c r="U48" s="716"/>
      <c r="W48" s="573" t="str">
        <f>'Fun Patches'!C49</f>
        <v>&lt;LIST PATCH HERE&gt;</v>
      </c>
      <c r="X48" s="365" t="str">
        <f>IF(Summary!$AN$176="E","E","")</f>
        <v/>
      </c>
      <c r="Y48" s="365" t="str">
        <f>IF(Summary!$AO$176="Y","R","")</f>
        <v/>
      </c>
      <c r="AA48" s="336"/>
      <c r="AB48" s="337"/>
      <c r="AC48" s="338"/>
    </row>
    <row r="49" spans="2:29" ht="12.95" customHeight="1">
      <c r="B49" s="404"/>
      <c r="C49" s="411" t="s">
        <v>1173</v>
      </c>
      <c r="D49" s="361" t="str">
        <f>IF('Age-Level'!$W13="C","/","")</f>
        <v/>
      </c>
      <c r="E49" s="361" t="str">
        <f>IF('Age-Level'!$W13="C","/","")</f>
        <v/>
      </c>
      <c r="F49" s="361" t="str">
        <f>IF('Age-Level'!$W13="C","/","")</f>
        <v/>
      </c>
      <c r="G49" s="361" t="str">
        <f>IF('Age-Level'!$W13="C","/","")</f>
        <v/>
      </c>
      <c r="H49" s="361" t="str">
        <f>IF('Age-Level'!$W13="C","/","")</f>
        <v/>
      </c>
      <c r="I49" s="370" t="str">
        <f>IF(Summary!$AN$102="E","E","")</f>
        <v/>
      </c>
      <c r="J49" s="370" t="str">
        <f>IF(Summary!$AO$102="Y","R","")</f>
        <v/>
      </c>
      <c r="L49" s="705" t="str">
        <f>'Council Own'!B6</f>
        <v>&lt;&lt;List Badge 1 Here&gt;&gt;</v>
      </c>
      <c r="M49" s="705"/>
      <c r="N49" s="705"/>
      <c r="O49" s="705"/>
      <c r="P49" s="705"/>
      <c r="Q49" s="705"/>
      <c r="R49" s="710"/>
      <c r="S49" s="363" t="str">
        <f>IF(Summary!$AN$85="E","E","")</f>
        <v/>
      </c>
      <c r="T49" s="363" t="str">
        <f>IF(Summary!$AO$85="Y","R","")</f>
        <v/>
      </c>
      <c r="U49" s="716"/>
      <c r="W49" s="573" t="str">
        <f>'Fun Patches'!C50</f>
        <v>&lt;LIST PATCH HERE&gt;</v>
      </c>
      <c r="X49" s="365" t="str">
        <f>IF(Summary!$AN$177="E","E","")</f>
        <v/>
      </c>
      <c r="Y49" s="365" t="str">
        <f>IF(Summary!$AO$177="Y","R","")</f>
        <v/>
      </c>
      <c r="AA49" s="336"/>
      <c r="AB49" s="337"/>
      <c r="AC49" s="338"/>
    </row>
    <row r="50" spans="2:29" ht="12.95" customHeight="1" thickBot="1">
      <c r="B50" s="404"/>
      <c r="C50" s="424" t="s">
        <v>1174</v>
      </c>
      <c r="D50" s="359" t="str">
        <f>IF('Age-Level'!$W20="C","/","")</f>
        <v/>
      </c>
      <c r="E50" s="359" t="str">
        <f>IF('Age-Level'!$W20="C","/","")</f>
        <v/>
      </c>
      <c r="F50" s="359" t="str">
        <f>IF('Age-Level'!$W20="C","/","")</f>
        <v/>
      </c>
      <c r="G50" s="359" t="str">
        <f>IF('Age-Level'!$W20="C","/","")</f>
        <v/>
      </c>
      <c r="H50" s="359" t="str">
        <f>IF('Age-Level'!$W20="C","/","")</f>
        <v/>
      </c>
      <c r="I50" s="367" t="str">
        <f>IF(Summary!$AN$103="E","E","")</f>
        <v/>
      </c>
      <c r="J50" s="367" t="str">
        <f>IF(Summary!$AO$103="Y","R","")</f>
        <v/>
      </c>
      <c r="L50" s="705" t="str">
        <f>'Council Own'!B30</f>
        <v>&lt;&lt;List Badge 2 Here&gt;&gt;</v>
      </c>
      <c r="M50" s="705"/>
      <c r="N50" s="705"/>
      <c r="O50" s="705"/>
      <c r="P50" s="705"/>
      <c r="Q50" s="705"/>
      <c r="R50" s="710"/>
      <c r="S50" s="365" t="str">
        <f>IF(Summary!$AN$86="E","E","")</f>
        <v/>
      </c>
      <c r="T50" s="365" t="str">
        <f>IF(Summary!$AO$86="Y","R","")</f>
        <v/>
      </c>
      <c r="U50" s="716"/>
      <c r="W50" s="573" t="str">
        <f>'Fun Patches'!C51</f>
        <v>&lt;LIST PATCH HERE&gt;</v>
      </c>
      <c r="X50" s="365" t="str">
        <f>IF(Summary!$AN$178="E","E","")</f>
        <v/>
      </c>
      <c r="Y50" s="365" t="str">
        <f>IF(Summary!$AO$178="Y","R","")</f>
        <v/>
      </c>
      <c r="AA50" s="336"/>
      <c r="AB50" s="337"/>
      <c r="AC50" s="338"/>
    </row>
    <row r="51" spans="2:29" ht="12.95" customHeight="1">
      <c r="B51" s="404"/>
      <c r="C51" s="429" t="s">
        <v>1175</v>
      </c>
      <c r="D51" s="361" t="str">
        <f>IF('Age-Level'!$W27="C","/","")</f>
        <v/>
      </c>
      <c r="E51" s="361" t="str">
        <f>IF('Age-Level'!$W27="C","/","")</f>
        <v/>
      </c>
      <c r="F51" s="361" t="str">
        <f>IF('Age-Level'!$W27="C","/","")</f>
        <v/>
      </c>
      <c r="G51" s="361" t="str">
        <f>IF('Age-Level'!$W27="C","/","")</f>
        <v/>
      </c>
      <c r="H51" s="361" t="str">
        <f>IF('Age-Level'!$W27="C","/","")</f>
        <v/>
      </c>
      <c r="I51" s="370" t="str">
        <f>IF(Summary!$AN$104="E","E","")</f>
        <v/>
      </c>
      <c r="J51" s="370" t="str">
        <f>IF(Summary!$AO$104="Y","R","")</f>
        <v/>
      </c>
      <c r="L51" s="705" t="str">
        <f>'Council Own'!B54</f>
        <v>&lt;&lt;List Badge 3 Here&gt;&gt;</v>
      </c>
      <c r="M51" s="705"/>
      <c r="N51" s="705"/>
      <c r="O51" s="705"/>
      <c r="P51" s="705"/>
      <c r="Q51" s="705"/>
      <c r="R51" s="710"/>
      <c r="S51" s="365" t="str">
        <f>IF(Summary!$AN$87="E","E","")</f>
        <v/>
      </c>
      <c r="T51" s="365" t="str">
        <f>IF(Summary!$AO$87="Y","R","")</f>
        <v/>
      </c>
      <c r="U51" s="716"/>
      <c r="W51" s="573" t="str">
        <f>'Fun Patches'!C52</f>
        <v>&lt;LIST PATCH HERE&gt;</v>
      </c>
      <c r="X51" s="365" t="str">
        <f>IF(Summary!$AN$179="E","E","")</f>
        <v/>
      </c>
      <c r="Y51" s="365" t="str">
        <f>IF(Summary!$AO$179="Y","R","")</f>
        <v/>
      </c>
      <c r="AA51" s="336"/>
      <c r="AB51" s="337"/>
      <c r="AC51" s="338"/>
    </row>
    <row r="52" spans="2:29" ht="12.95" customHeight="1">
      <c r="B52" s="404"/>
      <c r="C52" s="411" t="s">
        <v>1176</v>
      </c>
      <c r="D52" s="361" t="str">
        <f>IF('Age-Level'!$W34="C","/","")</f>
        <v/>
      </c>
      <c r="E52" s="361" t="str">
        <f>IF('Age-Level'!$W34="C","/","")</f>
        <v/>
      </c>
      <c r="F52" s="361" t="str">
        <f>IF('Age-Level'!$W34="C","/","")</f>
        <v/>
      </c>
      <c r="G52" s="361" t="str">
        <f>IF('Age-Level'!$W34="C","/","")</f>
        <v/>
      </c>
      <c r="H52" s="361" t="str">
        <f>IF('Age-Level'!$W34="C","/","")</f>
        <v/>
      </c>
      <c r="I52" s="370" t="str">
        <f>IF(Summary!$AN$105="E","E","")</f>
        <v/>
      </c>
      <c r="J52" s="370" t="str">
        <f>IF(Summary!$AO$105="Y","R","")</f>
        <v/>
      </c>
      <c r="L52" s="705" t="str">
        <f>'Council Own'!B78</f>
        <v>&lt;&lt;List Badge 4 Here&gt;&gt;</v>
      </c>
      <c r="M52" s="705"/>
      <c r="N52" s="705"/>
      <c r="O52" s="705"/>
      <c r="P52" s="705"/>
      <c r="Q52" s="705"/>
      <c r="R52" s="710"/>
      <c r="S52" s="365" t="str">
        <f>IF(Summary!$AN$88="E","E","")</f>
        <v/>
      </c>
      <c r="T52" s="365" t="str">
        <f>IF(Summary!$AO$88="Y","R","")</f>
        <v/>
      </c>
      <c r="U52" s="716"/>
      <c r="W52" s="573" t="str">
        <f>'Fun Patches'!C53</f>
        <v>&lt;LIST PATCH HERE&gt;</v>
      </c>
      <c r="X52" s="365" t="str">
        <f>IF(Summary!$AN$180="E","E","")</f>
        <v/>
      </c>
      <c r="Y52" s="365" t="str">
        <f>IF(Summary!$AO$180="Y","R","")</f>
        <v/>
      </c>
      <c r="AA52" s="336"/>
      <c r="AB52" s="337"/>
      <c r="AC52" s="338"/>
    </row>
    <row r="53" spans="2:29" ht="12.95" customHeight="1" thickBot="1">
      <c r="B53" s="404"/>
      <c r="C53" s="416" t="s">
        <v>1177</v>
      </c>
      <c r="D53" s="359" t="str">
        <f>IF('Age-Level'!$W41="C","/","")</f>
        <v/>
      </c>
      <c r="E53" s="359" t="str">
        <f>IF('Age-Level'!$W41="C","/","")</f>
        <v/>
      </c>
      <c r="F53" s="359" t="str">
        <f>IF('Age-Level'!$W41="C","/","")</f>
        <v/>
      </c>
      <c r="G53" s="359" t="str">
        <f>IF('Age-Level'!$W41="C","/","")</f>
        <v/>
      </c>
      <c r="H53" s="359" t="str">
        <f>IF('Age-Level'!$W41="C","/","")</f>
        <v/>
      </c>
      <c r="I53" s="367" t="str">
        <f>IF(Summary!$AN$106="E","E","")</f>
        <v/>
      </c>
      <c r="J53" s="367" t="str">
        <f>IF(Summary!$AO$106="Y","R","")</f>
        <v/>
      </c>
      <c r="L53" s="707" t="str">
        <f>'Council Own'!B102</f>
        <v>&lt;&lt;List Badge 5 Here&gt;&gt;</v>
      </c>
      <c r="M53" s="707"/>
      <c r="N53" s="707"/>
      <c r="O53" s="707"/>
      <c r="P53" s="707"/>
      <c r="Q53" s="707"/>
      <c r="R53" s="713"/>
      <c r="S53" s="372" t="str">
        <f>IF(Summary!$AN$89="E","E","")</f>
        <v/>
      </c>
      <c r="T53" s="372" t="str">
        <f>IF(Summary!$AO$89="Y","R","")</f>
        <v/>
      </c>
      <c r="U53" s="716"/>
      <c r="W53" s="573" t="str">
        <f>'Fun Patches'!C54</f>
        <v>&lt;LIST PATCH HERE&gt;</v>
      </c>
      <c r="X53" s="372" t="str">
        <f>IF(Summary!$AN$181="E","E","")</f>
        <v/>
      </c>
      <c r="Y53" s="372" t="str">
        <f>IF(Summary!$AO$181="Y","R","")</f>
        <v/>
      </c>
      <c r="AA53" s="336"/>
      <c r="AB53" s="337"/>
      <c r="AC53" s="338"/>
    </row>
    <row r="54" spans="2:29" ht="12.95" customHeight="1">
      <c r="B54" s="404"/>
      <c r="C54" s="429" t="s">
        <v>1050</v>
      </c>
      <c r="D54" s="368" t="str">
        <f>IF('Age-Level'!$W48="C","/","")</f>
        <v/>
      </c>
      <c r="E54" s="368" t="str">
        <f>IF('Age-Level'!$W48="C","/","")</f>
        <v/>
      </c>
      <c r="F54" s="368" t="str">
        <f>IF('Age-Level'!$W48="C","/","")</f>
        <v/>
      </c>
      <c r="G54" s="368" t="str">
        <f>IF('Age-Level'!$W48="C","/","")</f>
        <v/>
      </c>
      <c r="H54" s="368" t="str">
        <f>IF('Age-Level'!$W48="C","/","")</f>
        <v/>
      </c>
      <c r="I54" s="370" t="str">
        <f>IF(Summary!$AN$107="E","E","")</f>
        <v/>
      </c>
      <c r="J54" s="370" t="str">
        <f>IF(Summary!$AO$107="Y","R","")</f>
        <v/>
      </c>
      <c r="L54" s="707" t="str">
        <f>'Council Own'!B126</f>
        <v>&lt;&lt;List Badge 6 Here&gt;&gt;</v>
      </c>
      <c r="M54" s="707"/>
      <c r="N54" s="707"/>
      <c r="O54" s="707"/>
      <c r="P54" s="707"/>
      <c r="Q54" s="707"/>
      <c r="R54" s="713"/>
      <c r="S54" s="372" t="str">
        <f>IF(Summary!$AN$90="E","E","")</f>
        <v/>
      </c>
      <c r="T54" s="372" t="str">
        <f>IF(Summary!$AO$90="Y","R","")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IF(Summary!$AN$108="E","E","")</f>
        <v/>
      </c>
      <c r="J55" s="367" t="str">
        <f>IF(Summary!$AO$108="Y","R","")</f>
        <v/>
      </c>
      <c r="L55" s="707" t="str">
        <f>'Council Own'!B150</f>
        <v>&lt;&lt;List Badge 7 Here&gt;&gt;</v>
      </c>
      <c r="M55" s="707"/>
      <c r="N55" s="707"/>
      <c r="O55" s="707"/>
      <c r="P55" s="707"/>
      <c r="Q55" s="707"/>
      <c r="R55" s="713"/>
      <c r="S55" s="372" t="str">
        <f>IF(Summary!$AN$91="E","E","")</f>
        <v/>
      </c>
      <c r="T55" s="372" t="str">
        <f>IF(Summary!$AO$91="Y","R","")</f>
        <v/>
      </c>
      <c r="U55" s="716"/>
      <c r="W55" s="572"/>
      <c r="X55" s="437"/>
      <c r="Y55" s="437"/>
      <c r="AA55" s="336"/>
      <c r="AB55" s="337"/>
      <c r="AC55" s="338"/>
    </row>
    <row r="56" spans="2:29" ht="12.95" customHeight="1">
      <c r="B56" s="404"/>
      <c r="C56" s="428" t="s">
        <v>1179</v>
      </c>
      <c r="D56" s="408"/>
      <c r="E56" s="408"/>
      <c r="F56" s="408"/>
      <c r="G56" s="408"/>
      <c r="H56" s="433"/>
      <c r="I56" s="370" t="str">
        <f>IF(Summary!$AN$109="E","E","")</f>
        <v/>
      </c>
      <c r="J56" s="370" t="str">
        <f>IF(Summary!$AO$109="Y","R","")</f>
        <v/>
      </c>
      <c r="L56" s="707" t="str">
        <f>'Council Own'!B174</f>
        <v>&lt;&lt;List Badge 8 Here&gt;&gt;</v>
      </c>
      <c r="M56" s="707"/>
      <c r="N56" s="707"/>
      <c r="O56" s="707"/>
      <c r="P56" s="707"/>
      <c r="Q56" s="707"/>
      <c r="R56" s="713"/>
      <c r="S56" s="372" t="str">
        <f>IF(Summary!$AN$92="E","E","")</f>
        <v/>
      </c>
      <c r="T56" s="372" t="str">
        <f>IF(Summary!$AO$92="Y","R","")</f>
        <v/>
      </c>
      <c r="U56" s="716"/>
      <c r="W56" s="336"/>
      <c r="X56" s="337"/>
      <c r="Y56" s="338"/>
      <c r="AA56" s="336"/>
      <c r="AB56" s="337"/>
      <c r="AC56" s="338"/>
    </row>
    <row r="57" spans="2:29" ht="12.95" customHeight="1">
      <c r="B57" s="404"/>
      <c r="C57" s="411" t="s">
        <v>1180</v>
      </c>
      <c r="D57" s="412"/>
      <c r="E57" s="412"/>
      <c r="F57" s="412"/>
      <c r="G57" s="412"/>
      <c r="H57" s="413"/>
      <c r="I57" s="370" t="str">
        <f>IF(Summary!$AN$110="E","E","")</f>
        <v/>
      </c>
      <c r="J57" s="370" t="str">
        <f>IF(Summary!$AO$110="Y","R","")</f>
        <v/>
      </c>
      <c r="L57" s="707" t="str">
        <f>'Council Own'!B198</f>
        <v>&lt;&lt;List Badge 9 Here&gt;&gt;</v>
      </c>
      <c r="M57" s="707"/>
      <c r="N57" s="707"/>
      <c r="O57" s="707"/>
      <c r="P57" s="707"/>
      <c r="Q57" s="707"/>
      <c r="R57" s="713"/>
      <c r="S57" s="372" t="str">
        <f>IF(Summary!$AN$93="E","E","")</f>
        <v/>
      </c>
      <c r="T57" s="372" t="str">
        <f>IF(Summary!$AO$93="Y","R","")</f>
        <v/>
      </c>
      <c r="U57" s="716"/>
      <c r="W57" s="336"/>
      <c r="X57" s="337"/>
      <c r="Y57" s="338"/>
      <c r="AA57" s="336"/>
      <c r="AB57" s="337"/>
      <c r="AC57" s="338"/>
    </row>
    <row r="58" spans="2:29" ht="12.95" customHeight="1" thickBot="1">
      <c r="B58" s="404"/>
      <c r="C58" s="434" t="s">
        <v>1062</v>
      </c>
      <c r="D58" s="417"/>
      <c r="E58" s="417"/>
      <c r="F58" s="417"/>
      <c r="G58" s="417"/>
      <c r="H58" s="418"/>
      <c r="I58" s="367" t="str">
        <f>IF(Summary!$AN$111="E","E","")</f>
        <v/>
      </c>
      <c r="J58" s="367" t="str">
        <f>IF(Summary!$AO$111="Y","R","")</f>
        <v/>
      </c>
      <c r="L58" s="707" t="str">
        <f>'Council Own'!B222</f>
        <v>&lt;&lt;List Badge 10 Here&gt;&gt;</v>
      </c>
      <c r="M58" s="707"/>
      <c r="N58" s="707"/>
      <c r="O58" s="707"/>
      <c r="P58" s="707"/>
      <c r="Q58" s="707"/>
      <c r="R58" s="713"/>
      <c r="S58" s="372" t="str">
        <f>IF(Summary!$AN$94="E","E","")</f>
        <v/>
      </c>
      <c r="T58" s="372" t="str">
        <f>IF(Summary!$AO$94="Y","R","")</f>
        <v/>
      </c>
      <c r="U58" s="716"/>
      <c r="W58" s="336"/>
      <c r="X58" s="337"/>
      <c r="Y58" s="338"/>
      <c r="AA58" s="336"/>
      <c r="AB58" s="337"/>
      <c r="AC58" s="338"/>
    </row>
    <row r="59" spans="2:29" ht="12.95" customHeight="1">
      <c r="B59" s="404"/>
      <c r="C59" s="428" t="s">
        <v>1181</v>
      </c>
      <c r="D59" s="408"/>
      <c r="E59" s="408"/>
      <c r="F59" s="408"/>
      <c r="G59" s="408"/>
      <c r="H59" s="433"/>
      <c r="I59" s="370" t="str">
        <f>IF(Summary!$AN$112="E","E","")</f>
        <v/>
      </c>
      <c r="J59" s="370" t="str">
        <f>IF(Summary!$AO$112="Y","R","")</f>
        <v/>
      </c>
      <c r="L59" s="709" t="str">
        <f>'Council Own'!B246</f>
        <v>&lt;&lt;List Badge 11 Here&gt;&gt;</v>
      </c>
      <c r="M59" s="709"/>
      <c r="N59" s="709"/>
      <c r="O59" s="709"/>
      <c r="P59" s="709"/>
      <c r="Q59" s="709"/>
      <c r="R59" s="714"/>
      <c r="S59" s="372" t="str">
        <f>IF(Summary!$AN$95="E","E","")</f>
        <v/>
      </c>
      <c r="T59" s="372" t="str">
        <f>IF(Summary!$AO$95="Y","R","")</f>
        <v/>
      </c>
      <c r="U59" s="716"/>
      <c r="W59" s="336"/>
      <c r="X59" s="337"/>
      <c r="Y59" s="338"/>
      <c r="AA59" s="336"/>
      <c r="AB59" s="337"/>
      <c r="AC59" s="338"/>
    </row>
    <row r="60" spans="2:29" ht="12.95" customHeight="1">
      <c r="B60" s="404"/>
      <c r="C60" s="424" t="s">
        <v>1147</v>
      </c>
      <c r="D60" s="425"/>
      <c r="E60" s="425"/>
      <c r="F60" s="425"/>
      <c r="G60" s="425"/>
      <c r="H60" s="426"/>
      <c r="I60" s="370" t="str">
        <f>IF(Summary!$AN$129="E","E","")</f>
        <v/>
      </c>
      <c r="J60" s="370" t="str">
        <f>IF(Summary!$AO$129="Y","R","")</f>
        <v/>
      </c>
      <c r="L60" s="707" t="str">
        <f>'Council Own'!B270</f>
        <v>&lt;&lt;List Badge 12 Here&gt;&gt;</v>
      </c>
      <c r="M60" s="707"/>
      <c r="N60" s="707"/>
      <c r="O60" s="707"/>
      <c r="P60" s="707"/>
      <c r="Q60" s="707"/>
      <c r="R60" s="713"/>
      <c r="S60" s="372" t="str">
        <f>IF(Summary!$AN$96="E","E","")</f>
        <v/>
      </c>
      <c r="T60" s="372" t="str">
        <f>IF(Summary!$AO$96="Y","R","")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IF(Summary!$AN$97="E","E","")</f>
        <v/>
      </c>
      <c r="T61" s="372" t="str">
        <f>IF(Summary!$AO$97="Y","R","")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IF(Summary!$AN$98="E","E","")</f>
        <v/>
      </c>
      <c r="T62" s="372" t="str">
        <f>IF(Summary!$AO$98="Y","R","")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IF(Summary!$AN$119="E","E","")</f>
        <v/>
      </c>
      <c r="J63" s="363" t="str">
        <f>IF(Summary!$AO$119="Y","R","")</f>
        <v/>
      </c>
      <c r="L63" s="707" t="str">
        <f>'Council Own'!B342</f>
        <v>&lt;&lt;List Badge 15 Here&gt;&gt;</v>
      </c>
      <c r="M63" s="707"/>
      <c r="N63" s="707"/>
      <c r="O63" s="707"/>
      <c r="P63" s="707"/>
      <c r="Q63" s="707"/>
      <c r="R63" s="713"/>
      <c r="S63" s="372" t="str">
        <f>IF(Summary!$AN$99="E","E","")</f>
        <v/>
      </c>
      <c r="T63" s="372" t="str">
        <f>IF(Summary!$AO$99="Y","R","")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IF(Summary!$AN$122="E","E","")</f>
        <v/>
      </c>
      <c r="J64" s="365" t="str">
        <f>IF(Summary!$AO$122="Y","R","")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IF(Summary!$AN$123="E","E","")</f>
        <v/>
      </c>
      <c r="J65" s="365" t="str">
        <f>IF(Summary!$AO$123="Y","R","")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IF(Summary!$AN$124="E","E","")</f>
        <v/>
      </c>
      <c r="J66" s="365" t="str">
        <f>IF(Summary!$AO$124="Y","R","")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IF(Summary!$AN$125="E","E","")</f>
        <v/>
      </c>
      <c r="J67" s="365" t="str">
        <f>IF(Summary!$AO$125="Y","R","")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IF(Summary!$AN$126="E","E","")</f>
        <v/>
      </c>
      <c r="J68" s="365" t="str">
        <f>IF(Summary!$AO$126="Y","R","")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IF(Summary!$AN$127="E","E","")</f>
        <v/>
      </c>
      <c r="J69" s="365" t="str">
        <f>IF(Summary!$AO$127="Y","R","")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IF(Summary!$AN$128="E","E","")</f>
        <v/>
      </c>
      <c r="J70" s="365" t="str">
        <f>IF(Summary!$AO$128="Y","R","")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IF(Summary!$AN$104="E","E","")</f>
        <v/>
      </c>
      <c r="J71" s="365" t="str">
        <f>IF(Summary!$AO$104="Y","R","")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IF(Summary!$AN$105="E","E","")</f>
        <v/>
      </c>
      <c r="J72" s="365" t="str">
        <f>IF(Summary!$AO$105="Y","R","")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WYpqsTfd0VfOVhv5AE8lLG2Dl6w3aJznhQ8MurzwOdME13kHsWwA8UfekpclveGojqlmR8yx3O4JpWKGn4LZUw==" saltValue="1RCTeLsl612TReuhXvjqQw=="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131" priority="13">
      <formula>LEFT($U$1,8)&lt;&gt;"Cadette_"</formula>
    </cfRule>
  </conditionalFormatting>
  <conditionalFormatting sqref="C1">
    <cfRule type="expression" dxfId="130" priority="11">
      <formula>LEFT($U$1,8)&lt;&gt;"Cadette_"</formula>
    </cfRule>
  </conditionalFormatting>
  <conditionalFormatting sqref="L47:L48 W54:W75 AA4:AA75">
    <cfRule type="duplicateValues" dxfId="129" priority="14"/>
  </conditionalFormatting>
  <conditionalFormatting sqref="B64:B72">
    <cfRule type="duplicateValues" dxfId="128" priority="10"/>
  </conditionalFormatting>
  <conditionalFormatting sqref="L49">
    <cfRule type="duplicateValues" dxfId="127" priority="9"/>
  </conditionalFormatting>
  <conditionalFormatting sqref="L50">
    <cfRule type="duplicateValues" dxfId="126" priority="8"/>
  </conditionalFormatting>
  <conditionalFormatting sqref="L51">
    <cfRule type="duplicateValues" dxfId="125" priority="7"/>
  </conditionalFormatting>
  <conditionalFormatting sqref="L52">
    <cfRule type="duplicateValues" dxfId="124" priority="6"/>
  </conditionalFormatting>
  <conditionalFormatting sqref="L65">
    <cfRule type="duplicateValues" dxfId="123" priority="5"/>
  </conditionalFormatting>
  <conditionalFormatting sqref="L66:L75">
    <cfRule type="duplicateValues" dxfId="122" priority="4"/>
  </conditionalFormatting>
  <conditionalFormatting sqref="M1:T1">
    <cfRule type="expression" dxfId="121" priority="2">
      <formula>LEFT($U$1,8)&lt;&gt;"Cadette_"</formula>
    </cfRule>
  </conditionalFormatting>
  <conditionalFormatting sqref="T1:W1">
    <cfRule type="expression" dxfId="120"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AE31-2184-466A-A016-3D40192FD7A9}">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Cadette_21</v>
      </c>
      <c r="U1" s="579" t="str">
        <f ca="1">MID(CELL("filename",A1),FIND(IF(ISERROR(FIND("]",CELL("filename",A1))),"$","]"),CELL("filename",A1))+1,256)</f>
        <v>Cadette_21</v>
      </c>
      <c r="V1" s="580"/>
      <c r="W1" s="581" t="str">
        <f ca="1">IF(T1&lt;&gt;"",T1,"")</f>
        <v>Cadette_21</v>
      </c>
    </row>
    <row r="2" spans="2:29" ht="12.95" customHeight="1">
      <c r="T2" s="403"/>
    </row>
    <row r="3" spans="2:29" ht="12.95" customHeight="1" thickBot="1"/>
    <row r="4" spans="2:29" ht="12.95" customHeight="1">
      <c r="B4" s="404"/>
      <c r="C4" s="405" t="s">
        <v>132</v>
      </c>
      <c r="D4" s="361" t="str">
        <f>IF(Badges!$X$10="A","/","")</f>
        <v/>
      </c>
      <c r="E4" s="361" t="str">
        <f>IF(Badges!$X$14="A","/","")</f>
        <v/>
      </c>
      <c r="F4" s="361" t="str">
        <f>IF(Badges!$X$18="A","/","")</f>
        <v/>
      </c>
      <c r="G4" s="361" t="str">
        <f>IF(Badges!$X$22="A","/","")</f>
        <v/>
      </c>
      <c r="H4" s="361" t="str">
        <f>IF(Badges!$X$26="A","/","")</f>
        <v/>
      </c>
      <c r="I4" s="362" t="str">
        <f>IF(Summary!$AP$3="E","E","")</f>
        <v/>
      </c>
      <c r="J4" s="362" t="str">
        <f>IF(Summary!$AQ$3="Y","R","")</f>
        <v/>
      </c>
      <c r="K4" s="392" t="str">
        <f>IF(COUNT(S5:S7)=3,MAX(S5:S7),"")</f>
        <v/>
      </c>
      <c r="L4" s="406"/>
      <c r="M4" s="407" t="s">
        <v>1151</v>
      </c>
      <c r="N4" s="408"/>
      <c r="O4" s="408"/>
      <c r="P4" s="408"/>
      <c r="Q4" s="408"/>
      <c r="R4" s="409" t="s">
        <v>1189</v>
      </c>
      <c r="S4" s="363" t="str">
        <f>IF(Summary!$AP$60="E","E","")</f>
        <v/>
      </c>
      <c r="T4" s="363" t="str">
        <f>IF(Summary!$AQ$60="Y","R","")</f>
        <v/>
      </c>
      <c r="U4" s="360"/>
      <c r="W4" s="573" t="str">
        <f>'Fun Patches'!C5</f>
        <v>&lt;LIST PATCH HERE&gt;</v>
      </c>
      <c r="X4" s="362" t="str">
        <f>IF(Summary!$AP$132="E","E","")</f>
        <v/>
      </c>
      <c r="Y4" s="362" t="str">
        <f>IF(Summary!$AQ$132="Y","R","")</f>
        <v/>
      </c>
      <c r="AA4" s="336"/>
      <c r="AB4" s="337"/>
      <c r="AC4" s="338"/>
    </row>
    <row r="5" spans="2:29" ht="12.95" customHeight="1">
      <c r="B5" s="404"/>
      <c r="C5" s="410" t="s">
        <v>154</v>
      </c>
      <c r="D5" s="364" t="str">
        <f>IF(Badges!$X$33="A","/","")</f>
        <v/>
      </c>
      <c r="E5" s="364" t="str">
        <f>IF(Badges!$X$37="A","/","")</f>
        <v/>
      </c>
      <c r="F5" s="364" t="str">
        <f>IF(Badges!$X$41="A","/","")</f>
        <v/>
      </c>
      <c r="G5" s="364" t="str">
        <f>IF(Badges!$X$45="A","/","")</f>
        <v/>
      </c>
      <c r="H5" s="364" t="str">
        <f>IF(Badges!$X$49="A","/","")</f>
        <v/>
      </c>
      <c r="I5" s="365" t="str">
        <f>IF(Summary!$AP$4="E","E","")</f>
        <v/>
      </c>
      <c r="J5" s="365" t="str">
        <f>IF(Summary!$AQ$4="Y","R","")</f>
        <v/>
      </c>
      <c r="L5" s="404"/>
      <c r="M5" s="411" t="s">
        <v>1190</v>
      </c>
      <c r="N5" s="412"/>
      <c r="O5" s="412"/>
      <c r="P5" s="412"/>
      <c r="Q5" s="412"/>
      <c r="R5" s="413"/>
      <c r="S5" s="365" t="str">
        <f>IF(Summary!$AP$57="E","E","")</f>
        <v/>
      </c>
      <c r="T5" s="365" t="str">
        <f>IF(Summary!$AQ$57="Y","R","")</f>
        <v/>
      </c>
      <c r="U5" s="360"/>
      <c r="W5" s="573" t="str">
        <f>'Fun Patches'!C6</f>
        <v>&lt;LIST PATCH HERE&gt;</v>
      </c>
      <c r="X5" s="365" t="str">
        <f>IF(Summary!$AP$133="E","E","")</f>
        <v/>
      </c>
      <c r="Y5" s="365" t="str">
        <f>IF(Summary!$AQ$133="Y","R","")</f>
        <v/>
      </c>
      <c r="AA5" s="336"/>
      <c r="AB5" s="337"/>
      <c r="AC5" s="338"/>
    </row>
    <row r="6" spans="2:29" ht="12.95" customHeight="1" thickBot="1">
      <c r="B6" s="404"/>
      <c r="C6" s="414" t="s">
        <v>174</v>
      </c>
      <c r="D6" s="366" t="str">
        <f>IF(Badges!$X$56="A","/","")</f>
        <v/>
      </c>
      <c r="E6" s="366" t="str">
        <f>IF(Badges!$X$60="A","/","")</f>
        <v/>
      </c>
      <c r="F6" s="366" t="str">
        <f>IF(Badges!$X$64="A","/","")</f>
        <v/>
      </c>
      <c r="G6" s="366" t="str">
        <f>IF(Badges!$X$68="A","/","")</f>
        <v/>
      </c>
      <c r="H6" s="366" t="str">
        <f>IF(Badges!$X$72="A","/","")</f>
        <v/>
      </c>
      <c r="I6" s="372" t="str">
        <f>IF(Summary!$AP$5="E","E","")</f>
        <v/>
      </c>
      <c r="J6" s="372" t="str">
        <f>IF(Summary!$AQ$5="Y","R","")</f>
        <v/>
      </c>
      <c r="L6" s="404"/>
      <c r="M6" s="411" t="s">
        <v>1191</v>
      </c>
      <c r="N6" s="412"/>
      <c r="O6" s="412"/>
      <c r="P6" s="412"/>
      <c r="Q6" s="412"/>
      <c r="R6" s="413"/>
      <c r="S6" s="365" t="str">
        <f>IF(Summary!$AP$58="E","E","")</f>
        <v/>
      </c>
      <c r="T6" s="365" t="str">
        <f>IF(Summary!$AQ$58="Y","R","")</f>
        <v/>
      </c>
      <c r="U6" s="360"/>
      <c r="W6" s="573" t="str">
        <f>'Fun Patches'!C7</f>
        <v>&lt;LIST PATCH HERE&gt;</v>
      </c>
      <c r="X6" s="365" t="str">
        <f>IF(Summary!$AP$134="E","E","")</f>
        <v/>
      </c>
      <c r="Y6" s="365" t="str">
        <f>IF(Summary!$AQ$134="Y","R","")</f>
        <v/>
      </c>
      <c r="AA6" s="336"/>
      <c r="AB6" s="337"/>
      <c r="AC6" s="338"/>
    </row>
    <row r="7" spans="2:29" ht="12.95" customHeight="1" thickBot="1">
      <c r="B7" s="404"/>
      <c r="C7" s="415" t="s">
        <v>195</v>
      </c>
      <c r="D7" s="368" t="str">
        <f>IF(Badges!$X$79="A","/","")</f>
        <v/>
      </c>
      <c r="E7" s="368" t="str">
        <f>IF(Badges!$X$83="A","/","")</f>
        <v/>
      </c>
      <c r="F7" s="368" t="str">
        <f>IF(Badges!$X$87="A","/","")</f>
        <v/>
      </c>
      <c r="G7" s="368" t="str">
        <f>IF(Badges!$X$91="A","/","")</f>
        <v/>
      </c>
      <c r="H7" s="368" t="str">
        <f>IF(Badges!$X$95="A","/","")</f>
        <v/>
      </c>
      <c r="I7" s="362" t="str">
        <f>IF(Summary!$AP$6="E","E","")</f>
        <v/>
      </c>
      <c r="J7" s="362" t="str">
        <f>IF(Summary!$AQ$6="Y","R","")</f>
        <v/>
      </c>
      <c r="L7" s="404"/>
      <c r="M7" s="416" t="s">
        <v>1192</v>
      </c>
      <c r="N7" s="417"/>
      <c r="O7" s="417"/>
      <c r="P7" s="417"/>
      <c r="Q7" s="417"/>
      <c r="R7" s="418"/>
      <c r="S7" s="367" t="str">
        <f>IF(Summary!$AP$59="E","E","")</f>
        <v/>
      </c>
      <c r="T7" s="367" t="str">
        <f>IF(Summary!$AQ$59="Y","R","")</f>
        <v/>
      </c>
      <c r="U7" s="360" t="str">
        <f>IF(COUNTIF(S5:S7,"E")=3,"C"," ")</f>
        <v xml:space="preserve"> </v>
      </c>
      <c r="W7" s="573" t="str">
        <f>'Fun Patches'!C8</f>
        <v>&lt;LIST PATCH HERE&gt;</v>
      </c>
      <c r="X7" s="365" t="str">
        <f>IF(Summary!$AP$135="E","E","")</f>
        <v/>
      </c>
      <c r="Y7" s="365" t="str">
        <f>IF(Summary!$AQ$135="Y","R","")</f>
        <v/>
      </c>
      <c r="AA7" s="336"/>
      <c r="AB7" s="337"/>
      <c r="AC7" s="338"/>
    </row>
    <row r="8" spans="2:29" ht="12.95" customHeight="1" thickBot="1">
      <c r="B8" s="404"/>
      <c r="C8" s="419" t="s">
        <v>237</v>
      </c>
      <c r="D8" s="366" t="str">
        <f>IF(Badges!$X$125="A","/","")</f>
        <v/>
      </c>
      <c r="E8" s="366" t="str">
        <f>IF(Badges!$X$129="A","/","")</f>
        <v/>
      </c>
      <c r="F8" s="366" t="str">
        <f>IF(Badges!$X$133="A","/","")</f>
        <v/>
      </c>
      <c r="G8" s="366" t="str">
        <f>IF(Badges!$X$137="A","/","")</f>
        <v/>
      </c>
      <c r="H8" s="366" t="str">
        <f>IF(Badges!$X$141="A","/","")</f>
        <v/>
      </c>
      <c r="I8" s="507" t="str">
        <f>IF(Summary!$AP$8="E","E","")</f>
        <v/>
      </c>
      <c r="J8" s="508" t="str">
        <f>IF(Summary!$AQ$8="Y","R","")</f>
        <v/>
      </c>
      <c r="K8" s="392" t="str">
        <f>IF(COUNT(S9:S11)=3,MAX(S9:S11),"")</f>
        <v/>
      </c>
      <c r="L8" s="406"/>
      <c r="M8" s="420" t="s">
        <v>1153</v>
      </c>
      <c r="N8" s="421"/>
      <c r="O8" s="421"/>
      <c r="P8" s="421"/>
      <c r="Q8" s="421"/>
      <c r="R8" s="422" t="s">
        <v>1189</v>
      </c>
      <c r="S8" s="363" t="str">
        <f>IF(Summary!$AP$65="E","E","")</f>
        <v/>
      </c>
      <c r="T8" s="363" t="str">
        <f>IF(Summary!$AQ$65="Y","R","")</f>
        <v/>
      </c>
      <c r="U8" s="360"/>
      <c r="W8" s="573" t="str">
        <f>'Fun Patches'!C9</f>
        <v>&lt;LIST PATCH HERE&gt;</v>
      </c>
      <c r="X8" s="365" t="str">
        <f>IF(Summary!$AP$136="E","E","")</f>
        <v/>
      </c>
      <c r="Y8" s="365" t="str">
        <f>IF(Summary!$AQ$136="Y","R","")</f>
        <v/>
      </c>
      <c r="AA8" s="336"/>
      <c r="AB8" s="337"/>
      <c r="AC8" s="338"/>
    </row>
    <row r="9" spans="2:29" ht="12.95" customHeight="1">
      <c r="B9" s="404"/>
      <c r="C9" s="405" t="s">
        <v>281</v>
      </c>
      <c r="D9" s="368" t="str">
        <f>IF(Badges!$X$184="A","/","")</f>
        <v/>
      </c>
      <c r="E9" s="368" t="str">
        <f>IF(Badges!$X$188="A","/","")</f>
        <v/>
      </c>
      <c r="F9" s="368" t="str">
        <f>IF(Badges!$X$192="A","/","")</f>
        <v/>
      </c>
      <c r="G9" s="368" t="str">
        <f>IF(Badges!$X$196="A","/","")</f>
        <v/>
      </c>
      <c r="H9" s="368" t="str">
        <f>IF(Badges!$G$200="A","/","")</f>
        <v/>
      </c>
      <c r="I9" s="362" t="str">
        <f>IF(Summary!$AP$11="E","E","")</f>
        <v/>
      </c>
      <c r="J9" s="362" t="str">
        <f>IF(Summary!$AQ$11="Y","R","")</f>
        <v/>
      </c>
      <c r="L9" s="404"/>
      <c r="M9" s="411" t="s">
        <v>959</v>
      </c>
      <c r="N9" s="412"/>
      <c r="O9" s="412"/>
      <c r="P9" s="412"/>
      <c r="Q9" s="412"/>
      <c r="R9" s="413"/>
      <c r="S9" s="365" t="str">
        <f>IF(Summary!$AP$62="E","E","")</f>
        <v/>
      </c>
      <c r="T9" s="365" t="str">
        <f>IF(Summary!$AQ$62="Y","R","")</f>
        <v/>
      </c>
      <c r="U9" s="360"/>
      <c r="W9" s="573" t="str">
        <f>'Fun Patches'!C10</f>
        <v>&lt;LIST PATCH HERE&gt;</v>
      </c>
      <c r="X9" s="365" t="str">
        <f>IF(Summary!$AP$137="E","E","")</f>
        <v/>
      </c>
      <c r="Y9" s="365" t="str">
        <f>IF(Summary!$AQ$137="Y","R","")</f>
        <v/>
      </c>
      <c r="AA9" s="336"/>
      <c r="AB9" s="337"/>
      <c r="AC9" s="338"/>
    </row>
    <row r="10" spans="2:29" ht="12.95" customHeight="1">
      <c r="B10" s="404"/>
      <c r="C10" s="410" t="s">
        <v>323</v>
      </c>
      <c r="D10" s="369" t="str">
        <f>IF(Badges!$X$230="A","/","")</f>
        <v/>
      </c>
      <c r="E10" s="369" t="str">
        <f>IF(Badges!$X$234="A","/","")</f>
        <v/>
      </c>
      <c r="F10" s="369" t="str">
        <f>IF(Badges!$X$238="A","/","")</f>
        <v/>
      </c>
      <c r="G10" s="369" t="str">
        <f>IF(Badges!$X$242="A","/","")</f>
        <v/>
      </c>
      <c r="H10" s="369" t="str">
        <f>IF(Badges!$G$246="A","/","")</f>
        <v/>
      </c>
      <c r="I10" s="365" t="str">
        <f>IF(Summary!$AP$13="E","E","")</f>
        <v/>
      </c>
      <c r="J10" s="365" t="str">
        <f>IF(Summary!$AQ$13="Y","R","")</f>
        <v/>
      </c>
      <c r="L10" s="404"/>
      <c r="M10" s="411" t="s">
        <v>964</v>
      </c>
      <c r="N10" s="412"/>
      <c r="O10" s="412"/>
      <c r="P10" s="412"/>
      <c r="Q10" s="412"/>
      <c r="R10" s="413"/>
      <c r="S10" s="365" t="str">
        <f>IF(Summary!$AP$63="E","E","")</f>
        <v/>
      </c>
      <c r="T10" s="365" t="str">
        <f>IF(Summary!$AQ$63="Y","R","")</f>
        <v/>
      </c>
      <c r="U10" s="360"/>
      <c r="W10" s="573" t="str">
        <f>'Fun Patches'!C11</f>
        <v>&lt;LIST PATCH HERE&gt;</v>
      </c>
      <c r="X10" s="365" t="str">
        <f>IF(Summary!$AP$138="E","E","")</f>
        <v/>
      </c>
      <c r="Y10" s="365" t="str">
        <f>IF(Summary!$AQ$138="Y","R","")</f>
        <v/>
      </c>
      <c r="AA10" s="336"/>
      <c r="AB10" s="337"/>
      <c r="AC10" s="338"/>
    </row>
    <row r="11" spans="2:29" ht="12.95" customHeight="1" thickBot="1">
      <c r="B11" s="404"/>
      <c r="C11" s="410" t="s">
        <v>343</v>
      </c>
      <c r="D11" s="366" t="str">
        <f>IF(Badges!$X$253="A","/","")</f>
        <v/>
      </c>
      <c r="E11" s="366" t="str">
        <f>IF(Badges!$X$257="A","/","")</f>
        <v/>
      </c>
      <c r="F11" s="366" t="str">
        <f>IF(Badges!$X$261="A","/","")</f>
        <v/>
      </c>
      <c r="G11" s="366" t="str">
        <f>IF(Badges!$X$265="A","/","")</f>
        <v/>
      </c>
      <c r="H11" s="366" t="str">
        <f>IF(Badges!$X$269="A","/","")</f>
        <v/>
      </c>
      <c r="I11" s="372" t="str">
        <f>IF(Summary!$AP$14="E","E","")</f>
        <v/>
      </c>
      <c r="J11" s="372" t="str">
        <f>IF(Summary!$AQ$14="Y","R","")</f>
        <v/>
      </c>
      <c r="L11" s="404"/>
      <c r="M11" s="416" t="s">
        <v>970</v>
      </c>
      <c r="N11" s="417"/>
      <c r="O11" s="417"/>
      <c r="P11" s="417"/>
      <c r="Q11" s="417"/>
      <c r="R11" s="418"/>
      <c r="S11" s="367" t="str">
        <f>IF(Summary!$AP$64="E","E","")</f>
        <v/>
      </c>
      <c r="T11" s="367" t="str">
        <f>IF(Summary!$AQ$64="Y","R","")</f>
        <v/>
      </c>
      <c r="U11" s="360" t="str">
        <f>IF(COUNTIF(S9:S11,"E")=3,"C"," ")</f>
        <v xml:space="preserve"> </v>
      </c>
      <c r="W11" s="573" t="str">
        <f>'Fun Patches'!C12</f>
        <v>&lt;LIST PATCH HERE&gt;</v>
      </c>
      <c r="X11" s="365" t="str">
        <f>IF(Summary!$AP$139="E","E","")</f>
        <v/>
      </c>
      <c r="Y11" s="365" t="str">
        <f>IF(Summary!$AQ$139="Y","R","")</f>
        <v/>
      </c>
      <c r="AA11" s="336"/>
      <c r="AB11" s="337"/>
      <c r="AC11" s="338"/>
    </row>
    <row r="12" spans="2:29" ht="12.95" customHeight="1">
      <c r="B12" s="404"/>
      <c r="C12" s="415" t="s">
        <v>364</v>
      </c>
      <c r="D12" s="368" t="str">
        <f>IF(Badges!$X$276="A","/","")</f>
        <v/>
      </c>
      <c r="E12" s="368" t="str">
        <f>IF(Badges!$X$280="A","/","")</f>
        <v/>
      </c>
      <c r="F12" s="368" t="str">
        <f>IF(Badges!$X$284="A","/","")</f>
        <v/>
      </c>
      <c r="G12" s="368" t="str">
        <f>IF(Badges!$X$288="A","/","")</f>
        <v/>
      </c>
      <c r="H12" s="368" t="str">
        <f>IF(Badges!$X$292="A","/","")</f>
        <v/>
      </c>
      <c r="I12" s="362" t="str">
        <f>IF(Summary!$AP$15="E","E","")</f>
        <v/>
      </c>
      <c r="J12" s="362" t="str">
        <f>IF(Summary!$AQ$15="Y","R","")</f>
        <v/>
      </c>
      <c r="K12" s="392" t="str">
        <f>IF(COUNT(S13:S15)=3,MAX(S13:S15),"")</f>
        <v/>
      </c>
      <c r="L12" s="406"/>
      <c r="M12" s="420" t="s">
        <v>1154</v>
      </c>
      <c r="N12" s="421"/>
      <c r="O12" s="421"/>
      <c r="P12" s="421"/>
      <c r="Q12" s="421"/>
      <c r="R12" s="422" t="s">
        <v>1189</v>
      </c>
      <c r="S12" s="363" t="str">
        <f>IF(Summary!$AP$70="E","E","")</f>
        <v/>
      </c>
      <c r="T12" s="363" t="str">
        <f>IF(Summary!$AQ$70="Y","R","")</f>
        <v/>
      </c>
      <c r="U12" s="360"/>
      <c r="W12" s="573" t="str">
        <f>'Fun Patches'!C13</f>
        <v>&lt;LIST PATCH HERE&gt;</v>
      </c>
      <c r="X12" s="365" t="str">
        <f>IF(Summary!$AP$140="E","E","")</f>
        <v/>
      </c>
      <c r="Y12" s="365" t="str">
        <f>IF(Summary!$AQ$140="Y","R","")</f>
        <v/>
      </c>
      <c r="AA12" s="336"/>
      <c r="AB12" s="337"/>
      <c r="AC12" s="338"/>
    </row>
    <row r="13" spans="2:29" ht="12.95" customHeight="1" thickBot="1">
      <c r="B13" s="404"/>
      <c r="C13" s="419" t="s">
        <v>385</v>
      </c>
      <c r="D13" s="366" t="str">
        <f>IF(Badges!$X$299="A","/","")</f>
        <v/>
      </c>
      <c r="E13" s="366" t="str">
        <f>IF(Badges!$X$303="A","/","")</f>
        <v/>
      </c>
      <c r="F13" s="366" t="str">
        <f>IF(Badges!$X$307="A","/","")</f>
        <v/>
      </c>
      <c r="G13" s="366" t="str">
        <f>IF(Badges!$X$311="A","/","")</f>
        <v/>
      </c>
      <c r="H13" s="366" t="str">
        <f>IF(Badges!$X$315="A","/","")</f>
        <v/>
      </c>
      <c r="I13" s="372" t="str">
        <f>IF(Summary!$AP$16="E","E","")</f>
        <v/>
      </c>
      <c r="J13" s="372" t="str">
        <f>IF(Summary!$AQ$16="Y","R","")</f>
        <v/>
      </c>
      <c r="L13" s="404"/>
      <c r="M13" s="411" t="s">
        <v>986</v>
      </c>
      <c r="N13" s="412"/>
      <c r="O13" s="412"/>
      <c r="P13" s="412"/>
      <c r="Q13" s="412"/>
      <c r="R13" s="413"/>
      <c r="S13" s="365" t="str">
        <f>IF(Summary!$AP$67="E","E","")</f>
        <v/>
      </c>
      <c r="T13" s="365" t="str">
        <f>IF(Summary!$AQ$67="Y","R","")</f>
        <v/>
      </c>
      <c r="U13" s="360"/>
      <c r="W13" s="573" t="str">
        <f>'Fun Patches'!C14</f>
        <v>&lt;LIST PATCH HERE&gt;</v>
      </c>
      <c r="X13" s="365" t="str">
        <f>IF(Summary!$AP$141="E","E","")</f>
        <v/>
      </c>
      <c r="Y13" s="365" t="str">
        <f>IF(Summary!$AQ$141="Y","R","")</f>
        <v/>
      </c>
      <c r="AA13" s="336"/>
      <c r="AB13" s="337"/>
      <c r="AC13" s="338"/>
    </row>
    <row r="14" spans="2:29" ht="12.95" customHeight="1">
      <c r="B14" s="404"/>
      <c r="C14" s="410" t="s">
        <v>406</v>
      </c>
      <c r="D14" s="368" t="str">
        <f>IF(Badges!$X$322="A","/","")</f>
        <v/>
      </c>
      <c r="E14" s="368" t="str">
        <f>IF(Badges!$X$326="A","/","")</f>
        <v/>
      </c>
      <c r="F14" s="368" t="str">
        <f>IF(Badges!$X$330="A","/","")</f>
        <v/>
      </c>
      <c r="G14" s="368" t="str">
        <f>IF(Badges!$X$334="A","/","")</f>
        <v/>
      </c>
      <c r="H14" s="368" t="str">
        <f>IF(Badges!$X$338="A","/","")</f>
        <v/>
      </c>
      <c r="I14" s="362" t="str">
        <f>IF(Summary!$AP$17="E","E","")</f>
        <v/>
      </c>
      <c r="J14" s="362" t="str">
        <f>IF(Summary!$AQ$17="Y","R","")</f>
        <v/>
      </c>
      <c r="L14" s="404"/>
      <c r="M14" s="411" t="s">
        <v>987</v>
      </c>
      <c r="N14" s="412"/>
      <c r="O14" s="412"/>
      <c r="P14" s="412"/>
      <c r="Q14" s="412"/>
      <c r="R14" s="413"/>
      <c r="S14" s="365" t="str">
        <f>IF(Summary!$AP$68="E","E","")</f>
        <v/>
      </c>
      <c r="T14" s="365" t="str">
        <f>IF(Summary!$AQ$68="Y","R","")</f>
        <v/>
      </c>
      <c r="U14" s="360"/>
      <c r="W14" s="573" t="str">
        <f>'Fun Patches'!C15</f>
        <v>&lt;LIST PATCH HERE&gt;</v>
      </c>
      <c r="X14" s="365" t="str">
        <f>IF(Summary!$AP$142="E","E","")</f>
        <v/>
      </c>
      <c r="Y14" s="365" t="str">
        <f>IF(Summary!$AQ$142="Y","R","")</f>
        <v/>
      </c>
      <c r="AA14" s="336"/>
      <c r="AB14" s="337"/>
      <c r="AC14" s="338"/>
    </row>
    <row r="15" spans="2:29" ht="12.95" customHeight="1" thickBot="1">
      <c r="B15" s="404"/>
      <c r="C15" s="410" t="s">
        <v>427</v>
      </c>
      <c r="D15" s="369" t="str">
        <f>IF(Badges!$X$345="A","/","")</f>
        <v/>
      </c>
      <c r="E15" s="369" t="str">
        <f>IF(Badges!$X$349="A","/","")</f>
        <v/>
      </c>
      <c r="F15" s="369" t="str">
        <f>IF(Badges!$X$353="A","/","")</f>
        <v/>
      </c>
      <c r="G15" s="369" t="str">
        <f>IF(Badges!$X$357="A","/","")</f>
        <v/>
      </c>
      <c r="H15" s="369" t="str">
        <f>IF(Badges!$X$361="A","/","")</f>
        <v/>
      </c>
      <c r="I15" s="365" t="str">
        <f>IF(Summary!$AP$18="E","E","")</f>
        <v/>
      </c>
      <c r="J15" s="365" t="str">
        <f>IF(Summary!$AQ$18="Y","R","")</f>
        <v/>
      </c>
      <c r="L15" s="404"/>
      <c r="M15" s="416" t="s">
        <v>988</v>
      </c>
      <c r="N15" s="417"/>
      <c r="O15" s="417"/>
      <c r="P15" s="417"/>
      <c r="Q15" s="417"/>
      <c r="R15" s="418"/>
      <c r="S15" s="367" t="str">
        <f>IF(Summary!$AP$69="E","E","")</f>
        <v/>
      </c>
      <c r="T15" s="367" t="str">
        <f>IF(Summary!$AQ$69="Y","R","")</f>
        <v/>
      </c>
      <c r="U15" s="360" t="str">
        <f>IF(COUNTIF(S13:S15,"E")=3,"C"," ")</f>
        <v xml:space="preserve"> </v>
      </c>
      <c r="W15" s="573" t="str">
        <f>'Fun Patches'!C16</f>
        <v>&lt;LIST PATCH HERE&gt;</v>
      </c>
      <c r="X15" s="365" t="str">
        <f>IF(Summary!$AP$143="E","E","")</f>
        <v/>
      </c>
      <c r="Y15" s="365" t="str">
        <f>IF(Summary!$AQ$143="Y","R","")</f>
        <v/>
      </c>
      <c r="AA15" s="336"/>
      <c r="AB15" s="337"/>
      <c r="AC15" s="338"/>
    </row>
    <row r="16" spans="2:29" ht="12.95" customHeight="1" thickBot="1">
      <c r="B16" s="404"/>
      <c r="C16" s="410" t="s">
        <v>469</v>
      </c>
      <c r="D16" s="366" t="str">
        <f>IF(Badges!$X$391="A","/","")</f>
        <v/>
      </c>
      <c r="E16" s="366" t="str">
        <f>IF(Badges!$X$395="A","/","")</f>
        <v/>
      </c>
      <c r="F16" s="366" t="str">
        <f>IF(Badges!$X$399="A","/","")</f>
        <v/>
      </c>
      <c r="G16" s="366" t="str">
        <f>IF(Badges!$X$403="A","/","")</f>
        <v/>
      </c>
      <c r="H16" s="366" t="str">
        <f>IF(Badges!$X$407="A","/","")</f>
        <v/>
      </c>
      <c r="I16" s="372" t="str">
        <f>IF(Summary!$AP$20="E","E","")</f>
        <v/>
      </c>
      <c r="J16" s="372" t="str">
        <f>IF(Summary!$AQ$20="Y","R","")</f>
        <v/>
      </c>
      <c r="K16" s="392" t="str">
        <f>IF(COUNT(S17:S20)=4,MAX(S17:S20),"")</f>
        <v/>
      </c>
      <c r="L16" s="406"/>
      <c r="M16" s="420" t="s">
        <v>1155</v>
      </c>
      <c r="N16" s="421"/>
      <c r="O16" s="421"/>
      <c r="P16" s="421"/>
      <c r="Q16" s="421"/>
      <c r="R16" s="422" t="s">
        <v>1189</v>
      </c>
      <c r="S16" s="363" t="str">
        <f>IF(Summary!$AP$73="E","E","")</f>
        <v/>
      </c>
      <c r="T16" s="363" t="str">
        <f>IF(Summary!$AQ$73="Y","R","")</f>
        <v/>
      </c>
      <c r="U16" s="360"/>
      <c r="W16" s="573" t="str">
        <f>'Fun Patches'!C17</f>
        <v>&lt;LIST PATCH HERE&gt;</v>
      </c>
      <c r="X16" s="365" t="str">
        <f>IF(Summary!$AP$144="E","E","")</f>
        <v/>
      </c>
      <c r="Y16" s="365" t="str">
        <f>IF(Summary!$AQ$144="Y","R","")</f>
        <v/>
      </c>
      <c r="AA16" s="336"/>
      <c r="AB16" s="337"/>
      <c r="AC16" s="338"/>
    </row>
    <row r="17" spans="2:29" ht="12.95" customHeight="1">
      <c r="B17" s="404"/>
      <c r="C17" s="415" t="s">
        <v>490</v>
      </c>
      <c r="D17" s="368" t="str">
        <f>IF(Badges!$X$414="A","/","")</f>
        <v/>
      </c>
      <c r="E17" s="368" t="str">
        <f>IF(Badges!$X$418="A","/","")</f>
        <v/>
      </c>
      <c r="F17" s="368" t="str">
        <f>IF(Badges!$X$422="A","/","")</f>
        <v/>
      </c>
      <c r="G17" s="368" t="str">
        <f>IF(Badges!$X$426="A","/","")</f>
        <v/>
      </c>
      <c r="H17" s="368" t="str">
        <f>IF(Badges!$X$430="A","/","")</f>
        <v/>
      </c>
      <c r="I17" s="362" t="str">
        <f>IF(Summary!$AP$21="E","E","")</f>
        <v/>
      </c>
      <c r="J17" s="362" t="str">
        <f>IF(Summary!$AQ$21="Y","R","")</f>
        <v/>
      </c>
      <c r="L17" s="404"/>
      <c r="M17" s="423" t="s">
        <v>1156</v>
      </c>
      <c r="N17" s="369" t="str">
        <f>IF(Badges!$X$542="A","/","")</f>
        <v/>
      </c>
      <c r="O17" s="369" t="str">
        <f>IF(Badges!$X$546="A","/","")</f>
        <v/>
      </c>
      <c r="P17" s="369" t="str">
        <f>IF(Badges!$X$550="A","/","")</f>
        <v/>
      </c>
      <c r="Q17" s="369" t="str">
        <f>IF(Badges!$X$554="A","/","")</f>
        <v/>
      </c>
      <c r="R17" s="369" t="str">
        <f>IF(Badges!$X$558="A","/","")</f>
        <v/>
      </c>
      <c r="S17" s="365" t="str">
        <f>IF(Summary!$AP$27="E","E","")</f>
        <v/>
      </c>
      <c r="T17" s="365" t="str">
        <f>IF(Summary!$AQ$27="Y","R","")</f>
        <v/>
      </c>
      <c r="U17" s="360"/>
      <c r="W17" s="573" t="str">
        <f>'Fun Patches'!C18</f>
        <v>&lt;LIST PATCH HERE&gt;</v>
      </c>
      <c r="X17" s="365" t="str">
        <f>IF(Summary!$AP$145="E","E","")</f>
        <v/>
      </c>
      <c r="Y17" s="365" t="str">
        <f>IF(Summary!$AQ$145="Y","R","")</f>
        <v/>
      </c>
      <c r="AA17" s="336"/>
      <c r="AB17" s="337"/>
      <c r="AC17" s="338"/>
    </row>
    <row r="18" spans="2:29" ht="12.95" customHeight="1" thickBot="1">
      <c r="B18" s="404"/>
      <c r="C18" s="419" t="s">
        <v>510</v>
      </c>
      <c r="D18" s="366" t="str">
        <f>IF(Badges!$X$437="A","/","")</f>
        <v/>
      </c>
      <c r="E18" s="366" t="str">
        <f>IF(Badges!$X$441="A","/","")</f>
        <v/>
      </c>
      <c r="F18" s="366" t="str">
        <f>IF(Badges!$X$445="A","/","")</f>
        <v/>
      </c>
      <c r="G18" s="366" t="str">
        <f>IF(Badges!$X$449="A","/","")</f>
        <v/>
      </c>
      <c r="H18" s="366" t="str">
        <f>IF(Badges!$X$453="A","/","")</f>
        <v/>
      </c>
      <c r="I18" s="372" t="str">
        <f>IF(Summary!$AP$22="E","E","")</f>
        <v/>
      </c>
      <c r="J18" s="372" t="str">
        <f>IF(Summary!$AQ$22="Y","R","")</f>
        <v/>
      </c>
      <c r="L18" s="404"/>
      <c r="M18" s="423" t="s">
        <v>1157</v>
      </c>
      <c r="N18" s="369" t="str">
        <f>IF(Badges!$X$815="A","/","")</f>
        <v/>
      </c>
      <c r="O18" s="369" t="str">
        <f>IF(Badges!$X$819="A","/","")</f>
        <v/>
      </c>
      <c r="P18" s="369" t="str">
        <f>IF(Badges!$X$823="A","/","")</f>
        <v/>
      </c>
      <c r="Q18" s="369" t="str">
        <f>IF(Badges!$X$827="A","/","")</f>
        <v/>
      </c>
      <c r="R18" s="369" t="str">
        <f>IF(Badges!$X$831="A","/","")</f>
        <v/>
      </c>
      <c r="S18" s="365" t="str">
        <f>IF(Summary!$AP$40="E","E","")</f>
        <v/>
      </c>
      <c r="T18" s="365" t="str">
        <f>IF(Summary!$AQ$40="Y","R","")</f>
        <v/>
      </c>
      <c r="U18" s="360"/>
      <c r="W18" s="573" t="str">
        <f>'Fun Patches'!C19</f>
        <v>&lt;LIST PATCH HERE&gt;</v>
      </c>
      <c r="X18" s="365" t="str">
        <f>IF(Summary!$AP$146="E","E","")</f>
        <v/>
      </c>
      <c r="Y18" s="365" t="str">
        <f>IF(Summary!$AQ$146="Y","R","")</f>
        <v/>
      </c>
      <c r="AA18" s="336"/>
      <c r="AB18" s="337"/>
      <c r="AC18" s="338"/>
    </row>
    <row r="19" spans="2:29" ht="12.95" customHeight="1">
      <c r="B19" s="404"/>
      <c r="C19" s="410" t="s">
        <v>531</v>
      </c>
      <c r="D19" s="368" t="str">
        <f>IF(Badges!$X$460="A","/","")</f>
        <v/>
      </c>
      <c r="E19" s="368" t="str">
        <f>IF(Badges!$X$464="A","/","")</f>
        <v/>
      </c>
      <c r="F19" s="368" t="str">
        <f>IF(Badges!$X$468="A","/","")</f>
        <v/>
      </c>
      <c r="G19" s="368" t="str">
        <f>IF(Badges!$X$472="A","/","")</f>
        <v/>
      </c>
      <c r="H19" s="368" t="str">
        <f>IF(Badges!$X$476="A","/","")</f>
        <v/>
      </c>
      <c r="I19" s="362" t="str">
        <f>IF(Summary!$AP$23="E","E","")</f>
        <v/>
      </c>
      <c r="J19" s="362" t="str">
        <f>IF(Summary!$AQ$23="Y","R","")</f>
        <v/>
      </c>
      <c r="L19" s="404"/>
      <c r="M19" s="411" t="s">
        <v>1158</v>
      </c>
      <c r="N19" s="369" t="str">
        <f>IF(Badges!$X$588="A","/","")</f>
        <v/>
      </c>
      <c r="O19" s="369" t="str">
        <f>IF(Badges!$X$592="A","/","")</f>
        <v/>
      </c>
      <c r="P19" s="369" t="str">
        <f>IF(Badges!$X$596="A","/","")</f>
        <v/>
      </c>
      <c r="Q19" s="369" t="str">
        <f>IF(Badges!$X$600="A","/","")</f>
        <v/>
      </c>
      <c r="R19" s="369" t="str">
        <f>IF(Badges!$X$604="A","/","")</f>
        <v/>
      </c>
      <c r="S19" s="365" t="str">
        <f>IF(Summary!$AP$29="E","E","")</f>
        <v/>
      </c>
      <c r="T19" s="365" t="str">
        <f>IF(Summary!$AQ$29="Y","R","")</f>
        <v/>
      </c>
      <c r="U19" s="360"/>
      <c r="W19" s="573" t="str">
        <f>'Fun Patches'!C20</f>
        <v>&lt;LIST PATCH HERE&gt;</v>
      </c>
      <c r="X19" s="365" t="str">
        <f>IF(Summary!$AP$147="E","E","")</f>
        <v/>
      </c>
      <c r="Y19" s="365" t="str">
        <f>IF(Summary!$AQ$147="Y","R","")</f>
        <v/>
      </c>
      <c r="AA19" s="336"/>
      <c r="AB19" s="337"/>
      <c r="AC19" s="338"/>
    </row>
    <row r="20" spans="2:29" ht="12.95" customHeight="1" thickBot="1">
      <c r="B20" s="404"/>
      <c r="C20" s="410" t="s">
        <v>563</v>
      </c>
      <c r="D20" s="369" t="str">
        <f>IF(Badges!$X$496="A","/","")</f>
        <v/>
      </c>
      <c r="E20" s="369" t="str">
        <f>IF(Badges!$X$500="A","/","")</f>
        <v/>
      </c>
      <c r="F20" s="369" t="str">
        <f>IF(Badges!$X$504="A","/","")</f>
        <v/>
      </c>
      <c r="G20" s="369" t="str">
        <f>IF(Badges!$X$508="A","/","")</f>
        <v/>
      </c>
      <c r="H20" s="369" t="str">
        <f>IF(Badges!$X$512="A","/","")</f>
        <v/>
      </c>
      <c r="I20" s="365" t="str">
        <f>IF(Summary!$AP$25="E","E","")</f>
        <v/>
      </c>
      <c r="J20" s="365" t="str">
        <f>IF(Summary!$AQ$25="Y","R","")</f>
        <v/>
      </c>
      <c r="L20" s="404"/>
      <c r="M20" s="416" t="s">
        <v>1159</v>
      </c>
      <c r="N20" s="417"/>
      <c r="O20" s="417"/>
      <c r="P20" s="417"/>
      <c r="Q20" s="417"/>
      <c r="R20" s="418"/>
      <c r="S20" s="367" t="str">
        <f>IF(Summary!$AP$72="E","E","")</f>
        <v/>
      </c>
      <c r="T20" s="367" t="str">
        <f>IF(Summary!$AQ$72="Y","R","")</f>
        <v/>
      </c>
      <c r="U20" s="360" t="str">
        <f>IF(COUNTIF(S17:S20,"E")=4,"C"," ")</f>
        <v xml:space="preserve"> </v>
      </c>
      <c r="W20" s="573" t="str">
        <f>'Fun Patches'!C21</f>
        <v>&lt;LIST PATCH HERE&gt;</v>
      </c>
      <c r="X20" s="365" t="str">
        <f>IF(Summary!$AP$148="E","E","")</f>
        <v/>
      </c>
      <c r="Y20" s="365" t="str">
        <f>IF(Summary!$AQ$148="Y","R","")</f>
        <v/>
      </c>
      <c r="AA20" s="336"/>
      <c r="AB20" s="337"/>
      <c r="AC20" s="338"/>
    </row>
    <row r="21" spans="2:29" ht="12.95" customHeight="1" thickBot="1">
      <c r="B21" s="404"/>
      <c r="C21" s="410" t="s">
        <v>584</v>
      </c>
      <c r="D21" s="366" t="str">
        <f>IF(Badges!$X$519="A","/","")</f>
        <v/>
      </c>
      <c r="E21" s="366" t="str">
        <f>IF(Badges!$X$523="A","/","")</f>
        <v/>
      </c>
      <c r="F21" s="366" t="str">
        <f>IF(Badges!$X$527="A","/","")</f>
        <v/>
      </c>
      <c r="G21" s="366" t="str">
        <f>IF(Badges!$X$531="A","/","")</f>
        <v/>
      </c>
      <c r="H21" s="366" t="str">
        <f>IF(Badges!$X$535="A","/","")</f>
        <v/>
      </c>
      <c r="I21" s="372" t="str">
        <f>IF(Summary!$AP$26="E","E","")</f>
        <v/>
      </c>
      <c r="J21" s="372" t="str">
        <f>IF(Summary!$AQ$26="Y","R","")</f>
        <v/>
      </c>
      <c r="K21" s="392" t="str">
        <f>IF(COUNT(S22:S23)=2,MAX(S22:S23),"")</f>
        <v/>
      </c>
      <c r="L21" s="406"/>
      <c r="M21" s="420" t="s">
        <v>995</v>
      </c>
      <c r="N21" s="421"/>
      <c r="O21" s="421"/>
      <c r="P21" s="421"/>
      <c r="Q21" s="421"/>
      <c r="R21" s="422" t="s">
        <v>1189</v>
      </c>
      <c r="S21" s="363" t="str">
        <f>IF(Summary!$AP$77="E","E","")</f>
        <v/>
      </c>
      <c r="T21" s="363" t="str">
        <f>IF(Summary!$AQ$77="Y","R","")</f>
        <v/>
      </c>
      <c r="U21" s="360"/>
      <c r="W21" s="573" t="str">
        <f>'Fun Patches'!C22</f>
        <v>&lt;LIST PATCH HERE&gt;</v>
      </c>
      <c r="X21" s="365" t="str">
        <f>IF(Summary!$AP$149="E","E","")</f>
        <v/>
      </c>
      <c r="Y21" s="365" t="str">
        <f>IF(Summary!$AQ$149="Y","R","")</f>
        <v/>
      </c>
      <c r="AA21" s="336"/>
      <c r="AB21" s="337"/>
      <c r="AC21" s="338"/>
    </row>
    <row r="22" spans="2:29" ht="12.95" customHeight="1">
      <c r="B22" s="404"/>
      <c r="C22" s="415" t="s">
        <v>626</v>
      </c>
      <c r="D22" s="368" t="str">
        <f>IF(Badges!$X$565="A","/","")</f>
        <v/>
      </c>
      <c r="E22" s="368" t="str">
        <f>IF(Badges!$X$569="A","/","")</f>
        <v/>
      </c>
      <c r="F22" s="368" t="str">
        <f>IF(Badges!$X$573="A","/","")</f>
        <v/>
      </c>
      <c r="G22" s="368" t="str">
        <f>IF(Badges!$X$577="A","/","")</f>
        <v/>
      </c>
      <c r="H22" s="368" t="str">
        <f>IF(Badges!$X$581="A","/","")</f>
        <v/>
      </c>
      <c r="I22" s="362" t="str">
        <f>IF(Summary!$AP$28="E","E","")</f>
        <v/>
      </c>
      <c r="J22" s="362" t="str">
        <f>IF(Summary!$AQ$28="Y","R","")</f>
        <v/>
      </c>
      <c r="L22" s="404"/>
      <c r="M22" s="411" t="s">
        <v>995</v>
      </c>
      <c r="N22" s="412"/>
      <c r="O22" s="412"/>
      <c r="P22" s="412"/>
      <c r="Q22" s="412"/>
      <c r="R22" s="413"/>
      <c r="S22" s="365" t="str">
        <f>IF(Summary!$AP$75="E","E","")</f>
        <v/>
      </c>
      <c r="T22" s="365" t="str">
        <f>IF(Summary!$AQ$75="Y","R","")</f>
        <v/>
      </c>
      <c r="U22" s="360" t="str">
        <f>IF(COUNTIF(S22:S23,"E")=2,"C"," ")</f>
        <v xml:space="preserve"> </v>
      </c>
      <c r="W22" s="573" t="str">
        <f>'Fun Patches'!C23</f>
        <v>&lt;LIST PATCH HERE&gt;</v>
      </c>
      <c r="X22" s="365" t="str">
        <f>IF(Summary!$AP$150="E","E","")</f>
        <v/>
      </c>
      <c r="Y22" s="365" t="str">
        <f>IF(Summary!$AQ$150="Y","R","")</f>
        <v/>
      </c>
      <c r="AA22" s="336"/>
      <c r="AB22" s="337"/>
      <c r="AC22" s="338"/>
    </row>
    <row r="23" spans="2:29" ht="12.95" customHeight="1" thickBot="1">
      <c r="B23" s="404"/>
      <c r="C23" s="419" t="s">
        <v>668</v>
      </c>
      <c r="D23" s="366" t="str">
        <f>IF(Badges!$X$611="A","/","")</f>
        <v/>
      </c>
      <c r="E23" s="366" t="str">
        <f>IF(Badges!$X$615="A","/","")</f>
        <v/>
      </c>
      <c r="F23" s="366" t="str">
        <f>IF(Badges!$X$619="A","/","")</f>
        <v/>
      </c>
      <c r="G23" s="366" t="str">
        <f>IF(Badges!$X$623="A","/","")</f>
        <v/>
      </c>
      <c r="H23" s="366" t="str">
        <f>IF(Badges!$X$627="A","/","")</f>
        <v/>
      </c>
      <c r="I23" s="372" t="str">
        <f>IF(Summary!$AP$30="E","E","")</f>
        <v/>
      </c>
      <c r="J23" s="372" t="str">
        <f>IF(Summary!$AQ$30="Y","R","")</f>
        <v/>
      </c>
      <c r="L23" s="404"/>
      <c r="M23" s="416" t="s">
        <v>1159</v>
      </c>
      <c r="N23" s="417"/>
      <c r="O23" s="417"/>
      <c r="P23" s="417"/>
      <c r="Q23" s="417"/>
      <c r="R23" s="418"/>
      <c r="S23" s="367" t="str">
        <f>IF(Summary!$AP$76="E","E","")</f>
        <v/>
      </c>
      <c r="T23" s="367" t="str">
        <f>IF(Summary!$AQ$76="Y","R","")</f>
        <v/>
      </c>
      <c r="U23" s="360" t="str">
        <f>IF(COUNTIF(S25:S26,"E")=2,"C"," ")</f>
        <v xml:space="preserve"> </v>
      </c>
      <c r="W23" s="573" t="str">
        <f>'Fun Patches'!C24</f>
        <v>&lt;LIST PATCH HERE&gt;</v>
      </c>
      <c r="X23" s="365" t="str">
        <f>IF(Summary!$AP$151="E","E","")</f>
        <v/>
      </c>
      <c r="Y23" s="365" t="str">
        <f>IF(Summary!$AQ$151="Y","R","")</f>
        <v/>
      </c>
      <c r="AA23" s="336"/>
      <c r="AB23" s="337"/>
      <c r="AC23" s="338"/>
    </row>
    <row r="24" spans="2:29" ht="12.95" customHeight="1">
      <c r="B24" s="404"/>
      <c r="C24" s="410" t="s">
        <v>689</v>
      </c>
      <c r="D24" s="368" t="str">
        <f>IF(Badges!$X$634="A","/","")</f>
        <v/>
      </c>
      <c r="E24" s="368" t="str">
        <f>IF(Badges!$X$638="A","/","")</f>
        <v/>
      </c>
      <c r="F24" s="368" t="str">
        <f>IF(Badges!$X$642="A","/","")</f>
        <v/>
      </c>
      <c r="G24" s="368" t="str">
        <f>IF(Badges!$X$646="A","/","")</f>
        <v/>
      </c>
      <c r="H24" s="368" t="str">
        <f>IF(Badges!$X$650="A","/","")</f>
        <v/>
      </c>
      <c r="I24" s="362" t="str">
        <f>IF(Summary!$AP$31="E","E","")</f>
        <v/>
      </c>
      <c r="J24" s="362" t="str">
        <f>IF(Summary!$AQ$31="Y","R","")</f>
        <v/>
      </c>
      <c r="K24" s="392" t="str">
        <f>IF(COUNT(S25:S26)=2,MAX(S25:S26),"")</f>
        <v/>
      </c>
      <c r="L24" s="406"/>
      <c r="M24" s="407" t="s">
        <v>1003</v>
      </c>
      <c r="N24" s="408"/>
      <c r="O24" s="408"/>
      <c r="P24" s="408"/>
      <c r="Q24" s="408"/>
      <c r="R24" s="422" t="s">
        <v>1189</v>
      </c>
      <c r="S24" s="363" t="str">
        <f>IF(Summary!$AP$80="E","E","")</f>
        <v/>
      </c>
      <c r="T24" s="363" t="str">
        <f>IF(Summary!$AQ$80="Y","R","")</f>
        <v/>
      </c>
      <c r="U24" s="360" t="str">
        <f>IF(COUNTIF(S28:S29,"E")=2,"C"," ")</f>
        <v xml:space="preserve"> </v>
      </c>
      <c r="W24" s="573" t="str">
        <f>'Fun Patches'!C25</f>
        <v>&lt;LIST PATCH HERE&gt;</v>
      </c>
      <c r="X24" s="365" t="str">
        <f>IF(Summary!$AP$152="E","E","")</f>
        <v/>
      </c>
      <c r="Y24" s="365" t="str">
        <f>IF(Summary!$AQ$152="Y","R","")</f>
        <v/>
      </c>
      <c r="AA24" s="336"/>
      <c r="AB24" s="337"/>
      <c r="AC24" s="338"/>
    </row>
    <row r="25" spans="2:29" ht="12.95" customHeight="1">
      <c r="B25" s="404"/>
      <c r="C25" s="410" t="s">
        <v>710</v>
      </c>
      <c r="D25" s="369" t="str">
        <f>IF(Badges!$X$657="A","/","")</f>
        <v/>
      </c>
      <c r="E25" s="369" t="str">
        <f>IF(Badges!$X$661="A","/","")</f>
        <v/>
      </c>
      <c r="F25" s="369" t="str">
        <f>IF(Badges!$X$665="A","/","")</f>
        <v/>
      </c>
      <c r="G25" s="369" t="str">
        <f>IF(Badges!$X$669="A","/","")</f>
        <v/>
      </c>
      <c r="H25" s="369" t="str">
        <f>IF(Badges!$X$673="A","/","")</f>
        <v/>
      </c>
      <c r="I25" s="365" t="str">
        <f>IF(Summary!$AP$32="E","E","")</f>
        <v/>
      </c>
      <c r="J25" s="365" t="str">
        <f>IF(Summary!$AQ$32="Y","R","")</f>
        <v/>
      </c>
      <c r="L25" s="404"/>
      <c r="M25" s="411" t="s">
        <v>1003</v>
      </c>
      <c r="N25" s="412"/>
      <c r="O25" s="412"/>
      <c r="P25" s="412"/>
      <c r="Q25" s="412"/>
      <c r="R25" s="413"/>
      <c r="S25" s="365" t="str">
        <f>IF(Summary!$AP$78="E","E","")</f>
        <v/>
      </c>
      <c r="T25" s="365" t="str">
        <f>IF(Summary!$AQ$78="Y","R","")</f>
        <v/>
      </c>
      <c r="U25" s="716" t="s">
        <v>1197</v>
      </c>
      <c r="W25" s="573" t="str">
        <f>'Fun Patches'!C26</f>
        <v>&lt;LIST PATCH HERE&gt;</v>
      </c>
      <c r="X25" s="365" t="str">
        <f>IF(Summary!$AP$153="E","E","")</f>
        <v/>
      </c>
      <c r="Y25" s="365" t="str">
        <f>IF(Summary!$AQ$153="Y","R","")</f>
        <v/>
      </c>
      <c r="AA25" s="336"/>
      <c r="AB25" s="337"/>
      <c r="AC25" s="338"/>
    </row>
    <row r="26" spans="2:29" ht="12.95" customHeight="1" thickBot="1">
      <c r="B26" s="404"/>
      <c r="C26" s="410" t="s">
        <v>1193</v>
      </c>
      <c r="D26" s="366" t="str">
        <f>IF(Badges!$X$161="A","/","")</f>
        <v/>
      </c>
      <c r="E26" s="366" t="str">
        <f>IF(Badges!$X$165="A","/","")</f>
        <v/>
      </c>
      <c r="F26" s="366" t="str">
        <f>IF(Badges!$X$169="A","/","")</f>
        <v/>
      </c>
      <c r="G26" s="366" t="str">
        <f>IF(Badges!$X$173="A","/","")</f>
        <v/>
      </c>
      <c r="H26" s="366" t="str">
        <f>IF(Badges!$X$177="A","/","")</f>
        <v/>
      </c>
      <c r="I26" s="372" t="str">
        <f>IF(Summary!$AP$10="E","E","")</f>
        <v/>
      </c>
      <c r="J26" s="372" t="str">
        <f>IF(Summary!$AQ$10="Y","R","")</f>
        <v/>
      </c>
      <c r="L26" s="404"/>
      <c r="M26" s="416" t="s">
        <v>1159</v>
      </c>
      <c r="N26" s="417"/>
      <c r="O26" s="417"/>
      <c r="P26" s="417"/>
      <c r="Q26" s="417"/>
      <c r="R26" s="418"/>
      <c r="S26" s="367" t="str">
        <f>IF(Summary!$AP$79="E","E","")</f>
        <v/>
      </c>
      <c r="T26" s="367" t="str">
        <f>IF(Summary!$AQ$79="Y","R","")</f>
        <v/>
      </c>
      <c r="U26" s="716"/>
      <c r="W26" s="573" t="str">
        <f>'Fun Patches'!C27</f>
        <v>&lt;LIST PATCH HERE&gt;</v>
      </c>
      <c r="X26" s="365" t="str">
        <f>IF(Summary!$AP$154="E","E","")</f>
        <v/>
      </c>
      <c r="Y26" s="365" t="str">
        <f>IF(Summary!$AQ$154="Y","R","")</f>
        <v/>
      </c>
      <c r="AA26" s="336"/>
      <c r="AB26" s="337"/>
      <c r="AC26" s="338"/>
    </row>
    <row r="27" spans="2:29" ht="12.95" customHeight="1">
      <c r="B27" s="404"/>
      <c r="C27" s="415" t="s">
        <v>1194</v>
      </c>
      <c r="D27" s="368" t="str">
        <f>IF(Badges!$X$680="A","/","")</f>
        <v/>
      </c>
      <c r="E27" s="368" t="str">
        <f>IF(Badges!$X$684="A","/","")</f>
        <v/>
      </c>
      <c r="F27" s="368" t="str">
        <f>IF(Badges!$X$688="A","/","")</f>
        <v/>
      </c>
      <c r="G27" s="368" t="str">
        <f>IF(Badges!$X$692="A","/","")</f>
        <v/>
      </c>
      <c r="H27" s="368" t="str">
        <f>IF(Badges!$X$696="A","/","")</f>
        <v/>
      </c>
      <c r="I27" s="362" t="str">
        <f>IF(Summary!$AP$33="E","E","")</f>
        <v/>
      </c>
      <c r="J27" s="362" t="str">
        <f>IF(Summary!$AQ$33="Y","R","")</f>
        <v/>
      </c>
      <c r="K27" s="392" t="str">
        <f>IF(COUNT(S28:S29)=2,MAX(S28:S29),"")</f>
        <v/>
      </c>
      <c r="L27" s="406"/>
      <c r="M27" s="407" t="s">
        <v>1009</v>
      </c>
      <c r="N27" s="408"/>
      <c r="O27" s="408"/>
      <c r="P27" s="408"/>
      <c r="Q27" s="408"/>
      <c r="R27" s="422" t="s">
        <v>1189</v>
      </c>
      <c r="S27" s="363" t="str">
        <f>IF(Summary!$AP$83="E","E","")</f>
        <v/>
      </c>
      <c r="T27" s="363" t="str">
        <f>IF(Summary!$AQ$83="Y","R","")</f>
        <v/>
      </c>
      <c r="U27" s="716"/>
      <c r="W27" s="573" t="str">
        <f>'Fun Patches'!C28</f>
        <v>&lt;LIST PATCH HERE&gt;</v>
      </c>
      <c r="X27" s="365" t="str">
        <f>IF(Summary!$AP$155="E","E","")</f>
        <v/>
      </c>
      <c r="Y27" s="365" t="str">
        <f>IF(Summary!$AQ$155="Y","R","")</f>
        <v/>
      </c>
      <c r="AA27" s="336"/>
      <c r="AB27" s="337"/>
      <c r="AC27" s="338"/>
    </row>
    <row r="28" spans="2:29" ht="12.95" customHeight="1" thickBot="1">
      <c r="B28" s="404"/>
      <c r="C28" s="419" t="s">
        <v>730</v>
      </c>
      <c r="D28" s="366" t="str">
        <f>IF(Badges!$X$703="A","/","")</f>
        <v/>
      </c>
      <c r="E28" s="366" t="str">
        <f>IF(Badges!$X$707="A","/","")</f>
        <v/>
      </c>
      <c r="F28" s="366" t="str">
        <f>IF(Badges!$X$711="A","/","")</f>
        <v/>
      </c>
      <c r="G28" s="366" t="str">
        <f>IF(Badges!$X$715="A","/","")</f>
        <v/>
      </c>
      <c r="H28" s="366" t="str">
        <f>IF(Badges!$X$719="A","/","")</f>
        <v/>
      </c>
      <c r="I28" s="372" t="str">
        <f>IF(Summary!$AP$34="E","E","")</f>
        <v/>
      </c>
      <c r="J28" s="372" t="str">
        <f>IF(Summary!$AQ$34="Y","R","")</f>
        <v/>
      </c>
      <c r="L28" s="404"/>
      <c r="M28" s="411" t="s">
        <v>1009</v>
      </c>
      <c r="N28" s="412"/>
      <c r="O28" s="412"/>
      <c r="P28" s="412"/>
      <c r="Q28" s="412"/>
      <c r="R28" s="413"/>
      <c r="S28" s="365" t="str">
        <f>IF(Summary!$AP$81="E","E","")</f>
        <v/>
      </c>
      <c r="T28" s="365" t="str">
        <f>IF(Summary!$AQ$81="Y","R","")</f>
        <v/>
      </c>
      <c r="U28" s="716"/>
      <c r="W28" s="573" t="str">
        <f>'Fun Patches'!C29</f>
        <v>&lt;LIST PATCH HERE&gt;</v>
      </c>
      <c r="X28" s="365" t="str">
        <f>IF(Summary!$AP$156="E","E","")</f>
        <v/>
      </c>
      <c r="Y28" s="365" t="str">
        <f>IF(Summary!$AQ$156="Y","R","")</f>
        <v/>
      </c>
      <c r="AA28" s="336"/>
      <c r="AB28" s="337"/>
      <c r="AC28" s="338"/>
    </row>
    <row r="29" spans="2:29" ht="12.95" customHeight="1" thickBot="1">
      <c r="B29" s="404"/>
      <c r="C29" s="410" t="s">
        <v>751</v>
      </c>
      <c r="D29" s="368" t="str">
        <f>IF(Badges!$X$726="A","/","")</f>
        <v/>
      </c>
      <c r="E29" s="368" t="str">
        <f>IF(Badges!$X$730="A","/","")</f>
        <v/>
      </c>
      <c r="F29" s="368" t="str">
        <f>IF(Badges!$X$734="A","/","")</f>
        <v/>
      </c>
      <c r="G29" s="368" t="str">
        <f>IF(Badges!$X$738="A","/","")</f>
        <v/>
      </c>
      <c r="H29" s="368" t="str">
        <f>IF(Badges!$X$742="A","/","")</f>
        <v/>
      </c>
      <c r="I29" s="363" t="str">
        <f>IF(Summary!$AP$35="E","E","")</f>
        <v/>
      </c>
      <c r="J29" s="362" t="str">
        <f>IF(Summary!$AQ$35="Y","R","")</f>
        <v/>
      </c>
      <c r="L29" s="404"/>
      <c r="M29" s="424" t="s">
        <v>1159</v>
      </c>
      <c r="N29" s="425"/>
      <c r="O29" s="425"/>
      <c r="P29" s="425"/>
      <c r="Q29" s="425"/>
      <c r="R29" s="426"/>
      <c r="S29" s="367" t="str">
        <f>IF(Summary!$AP$82="E","E","")</f>
        <v/>
      </c>
      <c r="T29" s="367" t="str">
        <f>IF(Summary!$AQ$82="Y","R","")</f>
        <v/>
      </c>
      <c r="U29" s="716"/>
      <c r="W29" s="573" t="str">
        <f>'Fun Patches'!C30</f>
        <v>&lt;LIST PATCH HERE&gt;</v>
      </c>
      <c r="X29" s="365" t="str">
        <f>IF(Summary!$AP$157="E","E","")</f>
        <v/>
      </c>
      <c r="Y29" s="365" t="str">
        <f>IF(Summary!$AQ$157="Y","R","")</f>
        <v/>
      </c>
      <c r="AA29" s="336"/>
      <c r="AB29" s="337"/>
      <c r="AC29" s="338"/>
    </row>
    <row r="30" spans="2:29" ht="12.95" customHeight="1">
      <c r="B30" s="404"/>
      <c r="C30" s="410" t="s">
        <v>772</v>
      </c>
      <c r="D30" s="369" t="str">
        <f>IF(Badges!$X$745="C","/","")</f>
        <v/>
      </c>
      <c r="E30" s="369" t="str">
        <f>IF(Badges!$X$746="C","/","")</f>
        <v/>
      </c>
      <c r="F30" s="369" t="str">
        <f>IF(Badges!$X$747="C","/","")</f>
        <v/>
      </c>
      <c r="G30" s="369" t="str">
        <f>IF(Badges!$X$748="C","/","")</f>
        <v/>
      </c>
      <c r="H30" s="369" t="str">
        <f>IF(Badges!$X$749="C","/","")</f>
        <v/>
      </c>
      <c r="I30" s="365" t="str">
        <f>IF(Summary!$AP$36="E","E","")</f>
        <v/>
      </c>
      <c r="J30" s="365" t="str">
        <f>IF(Summary!$AQ$36="Y","R","")</f>
        <v/>
      </c>
      <c r="L30" s="495"/>
      <c r="M30" s="495"/>
      <c r="N30" s="496"/>
      <c r="O30" s="496"/>
      <c r="P30" s="496"/>
      <c r="Q30" s="496"/>
      <c r="R30" s="496"/>
      <c r="S30" s="571"/>
      <c r="T30" s="571"/>
      <c r="U30" s="716"/>
      <c r="W30" s="573" t="str">
        <f>'Fun Patches'!C31</f>
        <v>&lt;LIST PATCH HERE&gt;</v>
      </c>
      <c r="X30" s="365" t="str">
        <f>IF(Summary!$AP$158="E","E","")</f>
        <v/>
      </c>
      <c r="Y30" s="365" t="str">
        <f>IF(Summary!$AQ$158="Y","R","")</f>
        <v/>
      </c>
      <c r="AA30" s="336"/>
      <c r="AB30" s="337"/>
      <c r="AC30" s="338"/>
    </row>
    <row r="31" spans="2:29" ht="12.95" customHeight="1" thickBot="1">
      <c r="B31" s="404"/>
      <c r="C31" s="414" t="s">
        <v>1195</v>
      </c>
      <c r="D31" s="366" t="str">
        <f>IF(Badges!$X$769="A","/","")</f>
        <v/>
      </c>
      <c r="E31" s="366" t="str">
        <f>IF(Badges!$X$773="A","/","")</f>
        <v/>
      </c>
      <c r="F31" s="366" t="str">
        <f>IF(Badges!$X$777="A","/","")</f>
        <v/>
      </c>
      <c r="G31" s="366" t="str">
        <f>IF(Badges!$X$781="A","/","")</f>
        <v/>
      </c>
      <c r="H31" s="366" t="str">
        <f>IF(Badges!$X$785="A","/","")</f>
        <v/>
      </c>
      <c r="I31" s="372" t="str">
        <f>IF(Summary!$AP$38="E","E","")</f>
        <v/>
      </c>
      <c r="J31" s="372" t="str">
        <f>IF(Summary!$AQ$38="Y","R","")</f>
        <v/>
      </c>
      <c r="N31" s="401"/>
      <c r="O31" s="401"/>
      <c r="P31" s="401"/>
      <c r="Q31" s="401"/>
      <c r="R31" s="401"/>
      <c r="U31" s="716"/>
      <c r="W31" s="573" t="str">
        <f>'Fun Patches'!C32</f>
        <v>&lt;LIST PATCH HERE&gt;</v>
      </c>
      <c r="X31" s="365" t="str">
        <f>IF(Summary!$AP$159="E","E","")</f>
        <v/>
      </c>
      <c r="Y31" s="365" t="str">
        <f>IF(Summary!$AQ$159="Y","R","")</f>
        <v/>
      </c>
      <c r="AA31" s="336"/>
      <c r="AB31" s="337"/>
      <c r="AC31" s="338"/>
    </row>
    <row r="32" spans="2:29" ht="12.95" customHeight="1">
      <c r="B32" s="404"/>
      <c r="C32" s="415" t="s">
        <v>1196</v>
      </c>
      <c r="D32" s="368" t="str">
        <f>IF(Badges!$X$792="A","/","")</f>
        <v/>
      </c>
      <c r="E32" s="368" t="str">
        <f>IF(Badges!$X$796="A","/","")</f>
        <v/>
      </c>
      <c r="F32" s="368" t="str">
        <f>IF(Badges!$X$800="A","/","")</f>
        <v/>
      </c>
      <c r="G32" s="368" t="str">
        <f>IF(Badges!$X$804="A","/","")</f>
        <v/>
      </c>
      <c r="H32" s="368" t="str">
        <f>IF(Badges!$X$808="A","/","")</f>
        <v/>
      </c>
      <c r="I32" s="362" t="str">
        <f>IF(Summary!$AP$39="E","E","")</f>
        <v/>
      </c>
      <c r="J32" s="362" t="str">
        <f>IF(Summary!$AQ$39="Y","R","")</f>
        <v/>
      </c>
      <c r="L32" s="404"/>
      <c r="M32" s="405" t="s">
        <v>216</v>
      </c>
      <c r="N32" s="361" t="str">
        <f>IF(Badges!$X$102="A","/","")</f>
        <v/>
      </c>
      <c r="O32" s="361" t="str">
        <f>IF(Badges!$X$106="A","/","")</f>
        <v/>
      </c>
      <c r="P32" s="361" t="str">
        <f>IF(Badges!$X$110="A","/","")</f>
        <v/>
      </c>
      <c r="Q32" s="361" t="str">
        <f>IF(Badges!$X$114="A","/","")</f>
        <v/>
      </c>
      <c r="R32" s="361" t="str">
        <f>IF(Badges!$X$118="A","/","")</f>
        <v/>
      </c>
      <c r="S32" s="370" t="str">
        <f>IF(Summary!$AP$7="E","E","")</f>
        <v/>
      </c>
      <c r="T32" s="370" t="str">
        <f>IF(Summary!$AQ$7="Y","R","")</f>
        <v/>
      </c>
      <c r="U32" s="716"/>
      <c r="W32" s="573" t="str">
        <f>'Fun Patches'!C33</f>
        <v>&lt;LIST PATCH HERE&gt;</v>
      </c>
      <c r="X32" s="365" t="str">
        <f>IF(Summary!$AP$160="E","E","")</f>
        <v/>
      </c>
      <c r="Y32" s="365" t="str">
        <f>IF(Summary!$AQ$160="Y","R","")</f>
        <v/>
      </c>
      <c r="AA32" s="336"/>
      <c r="AB32" s="337"/>
      <c r="AC32" s="338"/>
    </row>
    <row r="33" spans="2:29" ht="12.95" customHeight="1" thickBot="1">
      <c r="B33" s="404"/>
      <c r="C33" s="419" t="s">
        <v>818</v>
      </c>
      <c r="D33" s="366" t="str">
        <f>IF(Badges!$X$838="A","/","")</f>
        <v/>
      </c>
      <c r="E33" s="366" t="str">
        <f>IF(Badges!$X$842="A","/","")</f>
        <v/>
      </c>
      <c r="F33" s="366" t="str">
        <f>IF(Badges!$X$846="A","/","")</f>
        <v/>
      </c>
      <c r="G33" s="366" t="str">
        <f>IF(Badges!$X$850="A","/","")</f>
        <v/>
      </c>
      <c r="H33" s="366" t="str">
        <f>IF(Badges!$X$854="A","/","")</f>
        <v/>
      </c>
      <c r="I33" s="372" t="str">
        <f>IF(Summary!$AP$41="E","E","")</f>
        <v/>
      </c>
      <c r="J33" s="372" t="str">
        <f>IF(Summary!$AQ$41="Y","R","")</f>
        <v/>
      </c>
      <c r="L33" s="404"/>
      <c r="M33" s="410" t="s">
        <v>302</v>
      </c>
      <c r="N33" s="364" t="str">
        <f>IF(Badges!$X$207="A","/","")</f>
        <v/>
      </c>
      <c r="O33" s="364" t="str">
        <f>IF(Badges!$X$211="A","/","")</f>
        <v/>
      </c>
      <c r="P33" s="364" t="str">
        <f>IF(Badges!$X$215="A","/","")</f>
        <v/>
      </c>
      <c r="Q33" s="364" t="str">
        <f>IF(Badges!$X$219="A","/","")</f>
        <v/>
      </c>
      <c r="R33" s="364" t="str">
        <f>IF(Badges!$G$223="A","/","")</f>
        <v/>
      </c>
      <c r="S33" s="370" t="str">
        <f>IF(Summary!$AP$12="E","E","")</f>
        <v/>
      </c>
      <c r="T33" s="370" t="str">
        <f>IF(Summary!$AQ$12="Y","R","")</f>
        <v/>
      </c>
      <c r="U33" s="716"/>
      <c r="W33" s="573" t="str">
        <f>'Fun Patches'!C34</f>
        <v>&lt;LIST PATCH HERE&gt;</v>
      </c>
      <c r="X33" s="365" t="str">
        <f>IF(Summary!$AP$161="E","E","")</f>
        <v/>
      </c>
      <c r="Y33" s="365" t="str">
        <f>IF(Summary!$AQ$161="Y","R","")</f>
        <v/>
      </c>
      <c r="AA33" s="336"/>
      <c r="AB33" s="337"/>
      <c r="AC33" s="338"/>
    </row>
    <row r="34" spans="2:29" ht="12.95" customHeight="1" thickBot="1">
      <c r="B34" s="404"/>
      <c r="C34" s="414" t="s">
        <v>838</v>
      </c>
      <c r="D34" s="439" t="str">
        <f>IF(Badges!$X$861="A","/","")</f>
        <v/>
      </c>
      <c r="E34" s="439" t="str">
        <f>IF(Badges!$X$865="A","/","")</f>
        <v/>
      </c>
      <c r="F34" s="439" t="str">
        <f>IF(Badges!$X$869="A","/","")</f>
        <v/>
      </c>
      <c r="G34" s="439" t="str">
        <f>IF(Badges!$X$873="A","/","")</f>
        <v/>
      </c>
      <c r="H34" s="439" t="str">
        <f>IF(Badges!$X$877="A","/","")</f>
        <v/>
      </c>
      <c r="I34" s="362" t="str">
        <f>IF(Summary!$AP$42="E","E","")</f>
        <v/>
      </c>
      <c r="J34" s="362" t="str">
        <f>IF(Summary!$AQ$42="Y","R","")</f>
        <v/>
      </c>
      <c r="L34" s="404"/>
      <c r="M34" s="419" t="s">
        <v>448</v>
      </c>
      <c r="N34" s="359" t="str">
        <f>IF(Badges!$X$368="A","/","")</f>
        <v/>
      </c>
      <c r="O34" s="359" t="str">
        <f>IF(Badges!$X$372="A","/","")</f>
        <v/>
      </c>
      <c r="P34" s="359" t="str">
        <f>IF(Badges!$X$376="A","/","")</f>
        <v/>
      </c>
      <c r="Q34" s="359" t="str">
        <f>IF(Badges!$X$380="A","/","")</f>
        <v/>
      </c>
      <c r="R34" s="359" t="str">
        <f>IF(Badges!$X$384="A","/","")</f>
        <v/>
      </c>
      <c r="S34" s="367" t="str">
        <f>IF(Summary!$AP$19="E","E","")</f>
        <v/>
      </c>
      <c r="T34" s="367" t="str">
        <f>IF(Summary!$AQ$19="Y","R","")</f>
        <v/>
      </c>
      <c r="U34" s="716"/>
      <c r="W34" s="573" t="str">
        <f>'Fun Patches'!C35</f>
        <v>&lt;LIST PATCH HERE&gt;</v>
      </c>
      <c r="X34" s="365" t="str">
        <f>IF(Summary!$AP$162="E","E","")</f>
        <v/>
      </c>
      <c r="Y34" s="365" t="str">
        <f>IF(Summary!$AQ$162="Y","R","")</f>
        <v/>
      </c>
      <c r="AA34" s="336"/>
      <c r="AB34" s="337"/>
      <c r="AC34" s="338"/>
    </row>
    <row r="35" spans="2:29" ht="12.95" customHeight="1">
      <c r="L35" s="404"/>
      <c r="M35" s="430" t="s">
        <v>249</v>
      </c>
      <c r="N35" s="361" t="str">
        <f>IF(Badges!$X$146="A","/","")</f>
        <v/>
      </c>
      <c r="O35" s="361" t="str">
        <f>IF(Badges!$X$148="A","/","")</f>
        <v/>
      </c>
      <c r="P35" s="361" t="str">
        <f>IF(Badges!$X$150="A","/","")</f>
        <v/>
      </c>
      <c r="Q35" s="361" t="str">
        <f>IF(Badges!$X$152="A","/","")</f>
        <v/>
      </c>
      <c r="R35" s="361" t="str">
        <f>IF(Badges!$X$154="A","/","")</f>
        <v/>
      </c>
      <c r="S35" s="370" t="str">
        <f>IF(Summary!$AP$9="E","E","")</f>
        <v/>
      </c>
      <c r="T35" s="370" t="str">
        <f>IF(Summary!$AQ$9="Y","R","")</f>
        <v/>
      </c>
      <c r="U35" s="716"/>
      <c r="W35" s="573" t="str">
        <f>'Fun Patches'!C36</f>
        <v>&lt;LIST PATCH HERE&gt;</v>
      </c>
      <c r="X35" s="365" t="str">
        <f>IF(Summary!$AP$163="E","E","")</f>
        <v/>
      </c>
      <c r="Y35" s="365" t="str">
        <f>IF(Summary!$AQ$163="Y","R","")</f>
        <v/>
      </c>
      <c r="AA35" s="336"/>
      <c r="AB35" s="337"/>
      <c r="AC35" s="338"/>
    </row>
    <row r="36" spans="2:29" ht="12.95" customHeight="1">
      <c r="L36" s="404"/>
      <c r="M36" s="423" t="s">
        <v>552</v>
      </c>
      <c r="N36" s="364" t="str">
        <f>IF(Badges!$X$481="A","/","")</f>
        <v/>
      </c>
      <c r="O36" s="364" t="str">
        <f>IF(Badges!$X$483="A","/","")</f>
        <v/>
      </c>
      <c r="P36" s="364" t="str">
        <f>IF(Badges!$X$485="A","/","")</f>
        <v/>
      </c>
      <c r="Q36" s="364" t="str">
        <f>IF(Badges!$X$487="A","/","")</f>
        <v/>
      </c>
      <c r="R36" s="364" t="str">
        <f>IF(Badges!$X$489="A","/","")</f>
        <v/>
      </c>
      <c r="S36" s="370" t="str">
        <f>IF(Summary!$AP$24="E","E","")</f>
        <v/>
      </c>
      <c r="T36" s="370" t="str">
        <f>IF(Summary!$AQ$24="Y","R","")</f>
        <v/>
      </c>
      <c r="U36" s="716"/>
      <c r="W36" s="573" t="str">
        <f>'Fun Patches'!C37</f>
        <v>&lt;LIST PATCH HERE&gt;</v>
      </c>
      <c r="X36" s="365" t="str">
        <f>IF(Summary!$AP$164="E","E","")</f>
        <v/>
      </c>
      <c r="Y36" s="365" t="str">
        <f>IF(Summary!$AQ$164="Y","R","")</f>
        <v/>
      </c>
      <c r="AA36" s="336"/>
      <c r="AB36" s="337"/>
      <c r="AC36" s="338"/>
    </row>
    <row r="37" spans="2:29" ht="12.95" customHeight="1" thickBot="1">
      <c r="B37" s="404"/>
      <c r="C37" s="430" t="s">
        <v>1162</v>
      </c>
      <c r="D37" s="361" t="str">
        <f>IF(Badges!$X$883="C","/","")</f>
        <v/>
      </c>
      <c r="E37" s="361" t="str">
        <f>IF(Badges!$X$884="C","/","")</f>
        <v/>
      </c>
      <c r="F37" s="361" t="str">
        <f>IF(Badges!$X$885="C","/","")</f>
        <v/>
      </c>
      <c r="G37" s="361" t="str">
        <f>IF(Badges!$X$886="C","/","")</f>
        <v/>
      </c>
      <c r="H37" s="361" t="str">
        <f>IF(Badges!$X$887="C","/","")</f>
        <v/>
      </c>
      <c r="I37" s="370" t="str">
        <f>IF(Summary!$AP$44="E","E","")</f>
        <v/>
      </c>
      <c r="J37" s="370" t="str">
        <f>IF(Summary!$AQ$44="Y","R","")</f>
        <v/>
      </c>
      <c r="L37" s="404"/>
      <c r="M37" s="431" t="s">
        <v>775</v>
      </c>
      <c r="N37" s="359" t="str">
        <f>IF(Badges!$X$754="A","/","")</f>
        <v/>
      </c>
      <c r="O37" s="359" t="str">
        <f>IF(Badges!$X$756="A","/","")</f>
        <v/>
      </c>
      <c r="P37" s="359" t="str">
        <f>IF(Badges!$X$758="A","/","")</f>
        <v/>
      </c>
      <c r="Q37" s="359" t="str">
        <f>IF(Badges!$X$760="A","/","")</f>
        <v/>
      </c>
      <c r="R37" s="359" t="str">
        <f>IF(Badges!$X$762="A","/","")</f>
        <v/>
      </c>
      <c r="S37" s="371" t="str">
        <f>IF(Summary!$AP$37="E","E","")</f>
        <v/>
      </c>
      <c r="T37" s="371" t="str">
        <f>IF(Summary!$AQ$37="Y","R","")</f>
        <v/>
      </c>
      <c r="U37" s="716"/>
      <c r="W37" s="573" t="str">
        <f>'Fun Patches'!C38</f>
        <v>&lt;LIST PATCH HERE&gt;</v>
      </c>
      <c r="X37" s="365" t="str">
        <f>IF(Summary!$AP$165="E","E","")</f>
        <v/>
      </c>
      <c r="Y37" s="365" t="str">
        <f>IF(Summary!$AQ$165="Y","R","")</f>
        <v/>
      </c>
      <c r="AA37" s="336"/>
      <c r="AB37" s="337"/>
      <c r="AC37" s="338"/>
    </row>
    <row r="38" spans="2:29" ht="12.95" customHeight="1">
      <c r="B38" s="404"/>
      <c r="C38" s="423" t="s">
        <v>1163</v>
      </c>
      <c r="D38" s="361" t="str">
        <f>IF(Badges!$X$890="C","/","")</f>
        <v/>
      </c>
      <c r="E38" s="361" t="str">
        <f>IF(Badges!$X$891="C","/","")</f>
        <v/>
      </c>
      <c r="F38" s="361" t="str">
        <f>IF(Badges!$X$892="C","/","")</f>
        <v/>
      </c>
      <c r="G38" s="361" t="str">
        <f>IF(Badges!$X$893="C","/","")</f>
        <v/>
      </c>
      <c r="H38" s="361" t="str">
        <f>IF(Badges!$X$894="C","/","")</f>
        <v/>
      </c>
      <c r="I38" s="370" t="str">
        <f>IF(Summary!$AP$45="E","E","")</f>
        <v/>
      </c>
      <c r="J38" s="370" t="str">
        <f>IF(Summary!$AQ$45="Y","R","")</f>
        <v/>
      </c>
      <c r="S38" s="427"/>
      <c r="T38" s="427"/>
      <c r="U38" s="716"/>
      <c r="W38" s="573" t="str">
        <f>'Fun Patches'!C39</f>
        <v>&lt;LIST PATCH HERE&gt;</v>
      </c>
      <c r="X38" s="365" t="str">
        <f>IF(Summary!$AP$166="E","E","")</f>
        <v/>
      </c>
      <c r="Y38" s="365" t="str">
        <f>IF(Summary!$AQ$166="Y","R","")</f>
        <v/>
      </c>
      <c r="AA38" s="336"/>
      <c r="AB38" s="337"/>
      <c r="AC38" s="338"/>
    </row>
    <row r="39" spans="2:29" ht="12.95" customHeight="1" thickBot="1">
      <c r="B39" s="404"/>
      <c r="C39" s="432" t="s">
        <v>1164</v>
      </c>
      <c r="D39" s="359" t="str">
        <f>IF(Badges!$X$897="C","/","")</f>
        <v/>
      </c>
      <c r="E39" s="359" t="str">
        <f>IF(Badges!$X$898="C","/","")</f>
        <v/>
      </c>
      <c r="F39" s="359" t="str">
        <f>IF(Badges!$X$899="C","/","")</f>
        <v/>
      </c>
      <c r="G39" s="359" t="str">
        <f>IF(Badges!$X$900="C","/","")</f>
        <v/>
      </c>
      <c r="H39" s="359" t="str">
        <f>IF(Badges!$X$901="C","/","")</f>
        <v/>
      </c>
      <c r="I39" s="367" t="str">
        <f>IF(Summary!$AP$46="E","E","")</f>
        <v/>
      </c>
      <c r="J39" s="367" t="str">
        <f>IF(Summary!$AQ$46="Y","R","")</f>
        <v/>
      </c>
      <c r="S39" s="427"/>
      <c r="T39" s="427"/>
      <c r="U39" s="716"/>
      <c r="W39" s="573" t="str">
        <f>'Fun Patches'!C40</f>
        <v>&lt;LIST PATCH HERE&gt;</v>
      </c>
      <c r="X39" s="365" t="str">
        <f>IF(Summary!$AP$167="E","E","")</f>
        <v/>
      </c>
      <c r="Y39" s="365" t="str">
        <f>IF(Summary!$AQ$167="Y","R","")</f>
        <v/>
      </c>
      <c r="AA39" s="336"/>
      <c r="AB39" s="337"/>
      <c r="AC39" s="338"/>
    </row>
    <row r="40" spans="2:29" ht="12.95" customHeight="1">
      <c r="B40" s="404"/>
      <c r="C40" s="430" t="s">
        <v>1165</v>
      </c>
      <c r="D40" s="361" t="str">
        <f>IF(Badges!$X$905="C","/","")</f>
        <v/>
      </c>
      <c r="E40" s="361" t="str">
        <f>IF(Badges!$X$906="C","/","")</f>
        <v/>
      </c>
      <c r="F40" s="361" t="str">
        <f>IF(Badges!$X$907="C","/","")</f>
        <v/>
      </c>
      <c r="G40" s="361" t="str">
        <f>IF(Badges!$X$908="C","/","")</f>
        <v/>
      </c>
      <c r="H40" s="361" t="str">
        <f>IF(Badges!$X$909="C","/","")</f>
        <v/>
      </c>
      <c r="I40" s="370" t="str">
        <f>IF(Summary!$AP$48="E","E","")</f>
        <v/>
      </c>
      <c r="J40" s="370" t="str">
        <f>IF(Summary!$AQ$48="Y","R","")</f>
        <v/>
      </c>
      <c r="L40" s="404"/>
      <c r="M40" s="428" t="s">
        <v>1182</v>
      </c>
      <c r="N40" s="361" t="str">
        <f>IF('Age-Level'!$X$75="A","/","")</f>
        <v/>
      </c>
      <c r="O40" s="361" t="str">
        <f>IF('Age-Level'!$X$79="A","/","")</f>
        <v/>
      </c>
      <c r="P40" s="361" t="str">
        <f>IF('Age-Level'!$X$83="A","/","")</f>
        <v/>
      </c>
      <c r="Q40" s="361" t="str">
        <f>IF('Age-Level'!$X$88="A","/","")</f>
        <v/>
      </c>
      <c r="R40" s="361" t="str">
        <f>IF('Age-Level'!$X$90="A","/","")</f>
        <v/>
      </c>
      <c r="S40" s="370" t="str">
        <f>IF(Summary!$AP$113="E","E","")</f>
        <v/>
      </c>
      <c r="T40" s="370" t="str">
        <f>IF(Summary!$AQ$113="Y","R","")</f>
        <v/>
      </c>
      <c r="U40" s="716"/>
      <c r="W40" s="573" t="str">
        <f>'Fun Patches'!C41</f>
        <v>&lt;LIST PATCH HERE&gt;</v>
      </c>
      <c r="X40" s="365" t="str">
        <f>IF(Summary!$AP$168="E","E","")</f>
        <v/>
      </c>
      <c r="Y40" s="365" t="str">
        <f>IF(Summary!$AQ$168="Y","R","")</f>
        <v/>
      </c>
      <c r="AA40" s="336"/>
      <c r="AB40" s="337"/>
      <c r="AC40" s="338"/>
    </row>
    <row r="41" spans="2:29" ht="12.95" customHeight="1">
      <c r="B41" s="404"/>
      <c r="C41" s="423" t="s">
        <v>1166</v>
      </c>
      <c r="D41" s="361" t="str">
        <f>IF(Badges!$X$912="C","/","")</f>
        <v/>
      </c>
      <c r="E41" s="361" t="str">
        <f>IF(Badges!$X$913="C","/","")</f>
        <v/>
      </c>
      <c r="F41" s="361" t="str">
        <f>IF(Badges!$X$914="C","/","")</f>
        <v/>
      </c>
      <c r="G41" s="361" t="str">
        <f>IF(Badges!$X$915="C","/","")</f>
        <v/>
      </c>
      <c r="H41" s="361" t="str">
        <f>IF(Badges!$X$916="C","/","")</f>
        <v/>
      </c>
      <c r="I41" s="370" t="str">
        <f>IF(Summary!$AP$49="E","E","")</f>
        <v/>
      </c>
      <c r="J41" s="370" t="str">
        <f>IF(Summary!$AQ$49="Y","R","")</f>
        <v/>
      </c>
      <c r="L41" s="404"/>
      <c r="M41" s="411" t="s">
        <v>1183</v>
      </c>
      <c r="N41" s="361" t="str">
        <f>IF('Age-Level'!$X$93="A","/","")</f>
        <v/>
      </c>
      <c r="O41" s="361" t="str">
        <f>IF('Age-Level'!$X$97="A","/","")</f>
        <v/>
      </c>
      <c r="P41" s="361" t="str">
        <f>IF('Age-Level'!$X$101="A","/","")</f>
        <v/>
      </c>
      <c r="Q41" s="361" t="str">
        <f>IF('Age-Level'!$X$106="A","/","")</f>
        <v/>
      </c>
      <c r="R41" s="361" t="str">
        <f>IF('Age-Level'!$X$108="A","/","")</f>
        <v/>
      </c>
      <c r="S41" s="370" t="str">
        <f>IF(Summary!$AP$114="E","E","")</f>
        <v/>
      </c>
      <c r="T41" s="370" t="str">
        <f>IF(Summary!$AQ$114="Y","R","")</f>
        <v/>
      </c>
      <c r="U41" s="716"/>
      <c r="W41" s="573" t="str">
        <f>'Fun Patches'!C42</f>
        <v>&lt;LIST PATCH HERE&gt;</v>
      </c>
      <c r="X41" s="365" t="str">
        <f>IF(Summary!$AP$169="E","E","")</f>
        <v/>
      </c>
      <c r="Y41" s="365" t="str">
        <f>IF(Summary!$AQ$169="Y","R","")</f>
        <v/>
      </c>
      <c r="AA41" s="336"/>
      <c r="AB41" s="337"/>
      <c r="AC41" s="338"/>
    </row>
    <row r="42" spans="2:29" ht="12.95" customHeight="1" thickBot="1">
      <c r="B42" s="404"/>
      <c r="C42" s="432" t="s">
        <v>1167</v>
      </c>
      <c r="D42" s="359" t="str">
        <f>IF(Badges!$X$919="C","/","")</f>
        <v/>
      </c>
      <c r="E42" s="359" t="str">
        <f>IF(Badges!$X$920="C","/","")</f>
        <v/>
      </c>
      <c r="F42" s="359" t="str">
        <f>IF(Badges!$X$921="C","/","")</f>
        <v/>
      </c>
      <c r="G42" s="359" t="str">
        <f>IF(Badges!$X$922="C","/","")</f>
        <v/>
      </c>
      <c r="H42" s="359" t="str">
        <f>IF(Badges!$X$923="C","/","")</f>
        <v/>
      </c>
      <c r="I42" s="367" t="str">
        <f>IF(Summary!$AP$50="E","E","")</f>
        <v/>
      </c>
      <c r="J42" s="367" t="str">
        <f>IF(Summary!$AQ$50="Y","R","")</f>
        <v/>
      </c>
      <c r="L42" s="404"/>
      <c r="M42" s="416" t="s">
        <v>1184</v>
      </c>
      <c r="N42" s="359" t="str">
        <f>IF('Age-Level'!$X$111="A","/","")</f>
        <v/>
      </c>
      <c r="O42" s="359" t="str">
        <f>IF('Age-Level'!$X$115="A","/","")</f>
        <v/>
      </c>
      <c r="P42" s="359" t="str">
        <f>IF('Age-Level'!$X$119="A","/","")</f>
        <v/>
      </c>
      <c r="Q42" s="359" t="str">
        <f>IF('Age-Level'!$X$124="A","/","")</f>
        <v/>
      </c>
      <c r="R42" s="359" t="str">
        <f>IF('Age-Level'!$X$126="A","/","")</f>
        <v/>
      </c>
      <c r="S42" s="367" t="str">
        <f>IF(Summary!$AP$115="E","E","")</f>
        <v/>
      </c>
      <c r="T42" s="367" t="str">
        <f>IF(Summary!$AQ$115="Y","R","")</f>
        <v/>
      </c>
      <c r="U42" s="716"/>
      <c r="W42" s="573" t="str">
        <f>'Fun Patches'!C43</f>
        <v>&lt;LIST PATCH HERE&gt;</v>
      </c>
      <c r="X42" s="365" t="str">
        <f>IF(Summary!$AP$170="E","E","")</f>
        <v/>
      </c>
      <c r="Y42" s="365" t="str">
        <f>IF(Summary!$AQ$170="Y","R","")</f>
        <v/>
      </c>
      <c r="AA42" s="336"/>
      <c r="AB42" s="337"/>
      <c r="AC42" s="338"/>
    </row>
    <row r="43" spans="2:29" ht="12.95" customHeight="1">
      <c r="B43" s="404"/>
      <c r="C43" s="430" t="s">
        <v>1169</v>
      </c>
      <c r="D43" s="361" t="str">
        <f>IF(Badges!$X$927="C","/","")</f>
        <v/>
      </c>
      <c r="E43" s="361" t="str">
        <f>IF(Badges!$X$928="C","/","")</f>
        <v/>
      </c>
      <c r="F43" s="361" t="str">
        <f>IF(Badges!$X$929="C","/","")</f>
        <v/>
      </c>
      <c r="G43" s="361" t="str">
        <f>IF(Badges!$X$930="C","/","")</f>
        <v/>
      </c>
      <c r="H43" s="361" t="str">
        <f>IF(Badges!$X$931="C","/","")</f>
        <v/>
      </c>
      <c r="I43" s="370" t="str">
        <f>IF(Summary!$AP$52="E","E","")</f>
        <v/>
      </c>
      <c r="J43" s="370" t="str">
        <f>IF(Summary!$AQ$52="Y","R","")</f>
        <v/>
      </c>
      <c r="L43" s="404"/>
      <c r="M43" s="429" t="s">
        <v>1185</v>
      </c>
      <c r="N43" s="361" t="str">
        <f>IF('Age-Level'!$X$129="A","/","")</f>
        <v/>
      </c>
      <c r="O43" s="361" t="str">
        <f>IF('Age-Level'!$X$133="A","/","")</f>
        <v/>
      </c>
      <c r="P43" s="361" t="str">
        <f>IF('Age-Level'!$X$137="A","/","")</f>
        <v/>
      </c>
      <c r="Q43" s="361" t="str">
        <f>IF('Age-Level'!$X$142="A","/","")</f>
        <v/>
      </c>
      <c r="R43" s="361" t="str">
        <f>IF('Age-Level'!$X$144="A","/","")</f>
        <v/>
      </c>
      <c r="S43" s="370" t="str">
        <f>IF(Summary!$AP$116="E","E","")</f>
        <v/>
      </c>
      <c r="T43" s="370" t="str">
        <f>IF(Summary!$AQ$116="Y","R","")</f>
        <v/>
      </c>
      <c r="U43" s="716"/>
      <c r="W43" s="573" t="str">
        <f>'Fun Patches'!C44</f>
        <v>&lt;LIST PATCH HERE&gt;</v>
      </c>
      <c r="X43" s="365" t="str">
        <f>IF(Summary!$AP$171="E","E","")</f>
        <v/>
      </c>
      <c r="Y43" s="365" t="str">
        <f>IF(Summary!$AQ$171="Y","R","")</f>
        <v/>
      </c>
      <c r="AA43" s="336"/>
      <c r="AB43" s="337"/>
      <c r="AC43" s="338"/>
    </row>
    <row r="44" spans="2:29" ht="12.95" customHeight="1">
      <c r="B44" s="404"/>
      <c r="C44" s="423" t="s">
        <v>1170</v>
      </c>
      <c r="D44" s="361" t="str">
        <f>IF(Badges!$X$934="C","/","")</f>
        <v/>
      </c>
      <c r="E44" s="361" t="str">
        <f>IF(Badges!$X$935="C","/","")</f>
        <v/>
      </c>
      <c r="F44" s="361" t="str">
        <f>IF(Badges!$X$936="C","/","")</f>
        <v/>
      </c>
      <c r="G44" s="361" t="str">
        <f>IF(Badges!$X$937="C","/","")</f>
        <v/>
      </c>
      <c r="H44" s="361" t="str">
        <f>IF(Badges!$X$938="C","/","")</f>
        <v/>
      </c>
      <c r="I44" s="370" t="str">
        <f>IF(Summary!$AP$53="E","E","")</f>
        <v/>
      </c>
      <c r="J44" s="370" t="str">
        <f>IF(Summary!$AQ$53="Y","R","")</f>
        <v/>
      </c>
      <c r="L44" s="404"/>
      <c r="M44" s="411" t="s">
        <v>1186</v>
      </c>
      <c r="N44" s="361" t="str">
        <f>IF('Age-Level'!$X$147="A","/","")</f>
        <v/>
      </c>
      <c r="O44" s="361" t="str">
        <f>IF('Age-Level'!$X$151="A","/","")</f>
        <v/>
      </c>
      <c r="P44" s="361" t="str">
        <f>IF('Age-Level'!$X$155="A","/","")</f>
        <v/>
      </c>
      <c r="Q44" s="361" t="str">
        <f>IF('Age-Level'!$X$160="A","/","")</f>
        <v/>
      </c>
      <c r="R44" s="361" t="str">
        <f>IF('Age-Level'!$X$162="A","/","")</f>
        <v/>
      </c>
      <c r="S44" s="370" t="str">
        <f>IF(Summary!$AP$117="E","E","")</f>
        <v/>
      </c>
      <c r="T44" s="370" t="str">
        <f>IF(Summary!$AQ$117="Y","R","")</f>
        <v/>
      </c>
      <c r="U44" s="716"/>
      <c r="W44" s="573" t="str">
        <f>'Fun Patches'!C45</f>
        <v>&lt;LIST PATCH HERE&gt;</v>
      </c>
      <c r="X44" s="365" t="str">
        <f>IF(Summary!$AP$172="E","E","")</f>
        <v/>
      </c>
      <c r="Y44" s="365" t="str">
        <f>IF(Summary!$AQ$172="Y","R","")</f>
        <v/>
      </c>
      <c r="AA44" s="336"/>
      <c r="AB44" s="337"/>
      <c r="AC44" s="338"/>
    </row>
    <row r="45" spans="2:29" ht="12.95" customHeight="1" thickBot="1">
      <c r="B45" s="404"/>
      <c r="C45" s="431" t="s">
        <v>1171</v>
      </c>
      <c r="D45" s="361" t="str">
        <f>IF(Badges!$X$941="C","/","")</f>
        <v/>
      </c>
      <c r="E45" s="361" t="str">
        <f>IF(Badges!$X$942="C","/","")</f>
        <v/>
      </c>
      <c r="F45" s="361" t="str">
        <f>IF(Badges!$X$943="C","/","")</f>
        <v/>
      </c>
      <c r="G45" s="361" t="str">
        <f>IF(Badges!$X$944="C","/","")</f>
        <v/>
      </c>
      <c r="H45" s="361" t="str">
        <f>IF(Badges!$X$945="C","/","")</f>
        <v/>
      </c>
      <c r="I45" s="370" t="str">
        <f>IF(Summary!$AP$54="E","E","")</f>
        <v/>
      </c>
      <c r="J45" s="370" t="str">
        <f>IF(Summary!$AQ$54="Y","R","")</f>
        <v/>
      </c>
      <c r="L45" s="404"/>
      <c r="M45" s="416" t="s">
        <v>1187</v>
      </c>
      <c r="N45" s="359" t="str">
        <f>IF('Age-Level'!$X$165="A","/","")</f>
        <v/>
      </c>
      <c r="O45" s="359" t="str">
        <f>IF('Age-Level'!$X$169="A","/","")</f>
        <v/>
      </c>
      <c r="P45" s="359" t="str">
        <f>IF('Age-Level'!$X$173="A","/","")</f>
        <v/>
      </c>
      <c r="Q45" s="359" t="str">
        <f>IF('Age-Level'!$X$178="A","/","")</f>
        <v/>
      </c>
      <c r="R45" s="359" t="str">
        <f>IF('Age-Level'!$X$180="A","/","")</f>
        <v/>
      </c>
      <c r="S45" s="367" t="str">
        <f>IF(Summary!$AP$118="E","E","")</f>
        <v/>
      </c>
      <c r="T45" s="367" t="str">
        <f>IF(Summary!$AQ$118="Y","R","")</f>
        <v/>
      </c>
      <c r="U45" s="716"/>
      <c r="W45" s="573" t="str">
        <f>'Fun Patches'!C46</f>
        <v>&lt;LIST PATCH HERE&gt;</v>
      </c>
      <c r="X45" s="365" t="str">
        <f>IF(Summary!$AP$173="E","E","")</f>
        <v/>
      </c>
      <c r="Y45" s="365" t="str">
        <f>IF(Summary!$AQ$173="Y","R","")</f>
        <v/>
      </c>
      <c r="AA45" s="336"/>
      <c r="AB45" s="337"/>
      <c r="AC45" s="338"/>
    </row>
    <row r="46" spans="2:29" ht="12.95" customHeight="1">
      <c r="L46" s="404"/>
      <c r="M46" s="392" t="s">
        <v>1188</v>
      </c>
      <c r="N46" s="401"/>
      <c r="O46" s="401"/>
      <c r="P46" s="361" t="str">
        <f>IF(Bridging!$X$10="A","/","")</f>
        <v/>
      </c>
      <c r="Q46" s="361" t="str">
        <f>IF(Bridging!$X$14="A","/","")</f>
        <v/>
      </c>
      <c r="R46" s="361" t="str">
        <f>IF(Bridging!$X$16="A","/","")</f>
        <v/>
      </c>
      <c r="S46" s="370" t="str">
        <f>IF(Summary!$AP$130="E","E","")</f>
        <v/>
      </c>
      <c r="T46" s="370" t="str">
        <f>IF(Summary!$AQ$130="Y","R","")</f>
        <v/>
      </c>
      <c r="U46" s="716"/>
      <c r="W46" s="573" t="str">
        <f>'Fun Patches'!C47</f>
        <v>&lt;LIST PATCH HERE&gt;</v>
      </c>
      <c r="X46" s="365" t="str">
        <f>IF(Summary!$AP$174="E","E","")</f>
        <v/>
      </c>
      <c r="Y46" s="365" t="str">
        <f>IF(Summary!$AQ$174="Y","R","")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IF(Summary!$AP$175="E","E","")</f>
        <v/>
      </c>
      <c r="Y47" s="365" t="str">
        <f>IF(Summary!$AQ$175="Y","R","")</f>
        <v/>
      </c>
      <c r="AA47" s="336"/>
      <c r="AB47" s="337"/>
      <c r="AC47" s="338"/>
    </row>
    <row r="48" spans="2:29" ht="12.95" customHeight="1" thickBot="1">
      <c r="B48" s="404"/>
      <c r="C48" s="428" t="s">
        <v>1172</v>
      </c>
      <c r="D48" s="361" t="str">
        <f>IF('Age-Level'!$X6="C","/","")</f>
        <v/>
      </c>
      <c r="E48" s="361" t="str">
        <f>IF('Age-Level'!$X6="C","/","")</f>
        <v/>
      </c>
      <c r="F48" s="361" t="str">
        <f>IF('Age-Level'!$X6="C","/","")</f>
        <v/>
      </c>
      <c r="G48" s="361" t="str">
        <f>IF('Age-Level'!$X6="C","/","")</f>
        <v/>
      </c>
      <c r="H48" s="361" t="str">
        <f>IF('Age-Level'!$X6="C","/","")</f>
        <v/>
      </c>
      <c r="I48" s="370" t="str">
        <f>IF(Summary!$AP$101="E","E","")</f>
        <v/>
      </c>
      <c r="J48" s="370" t="str">
        <f>IF(Summary!$AQ$101="Y","R","")</f>
        <v/>
      </c>
      <c r="L48" s="712"/>
      <c r="M48" s="712"/>
      <c r="N48" s="712"/>
      <c r="O48" s="712"/>
      <c r="P48" s="712"/>
      <c r="Q48" s="712"/>
      <c r="R48" s="712"/>
      <c r="S48" s="437"/>
      <c r="T48" s="437"/>
      <c r="U48" s="716"/>
      <c r="W48" s="573" t="str">
        <f>'Fun Patches'!C49</f>
        <v>&lt;LIST PATCH HERE&gt;</v>
      </c>
      <c r="X48" s="365" t="str">
        <f>IF(Summary!$AP$176="E","E","")</f>
        <v/>
      </c>
      <c r="Y48" s="365" t="str">
        <f>IF(Summary!$AQ$176="Y","R","")</f>
        <v/>
      </c>
      <c r="AA48" s="336"/>
      <c r="AB48" s="337"/>
      <c r="AC48" s="338"/>
    </row>
    <row r="49" spans="2:29" ht="12.95" customHeight="1">
      <c r="B49" s="404"/>
      <c r="C49" s="411" t="s">
        <v>1173</v>
      </c>
      <c r="D49" s="361" t="str">
        <f>IF('Age-Level'!$X13="C","/","")</f>
        <v/>
      </c>
      <c r="E49" s="361" t="str">
        <f>IF('Age-Level'!$X13="C","/","")</f>
        <v/>
      </c>
      <c r="F49" s="361" t="str">
        <f>IF('Age-Level'!$X13="C","/","")</f>
        <v/>
      </c>
      <c r="G49" s="361" t="str">
        <f>IF('Age-Level'!$X13="C","/","")</f>
        <v/>
      </c>
      <c r="H49" s="361" t="str">
        <f>IF('Age-Level'!$X13="C","/","")</f>
        <v/>
      </c>
      <c r="I49" s="370" t="str">
        <f>IF(Summary!$AP$102="E","E","")</f>
        <v/>
      </c>
      <c r="J49" s="370" t="str">
        <f>IF(Summary!$AQ$102="Y","R","")</f>
        <v/>
      </c>
      <c r="L49" s="705" t="str">
        <f>'Council Own'!B6</f>
        <v>&lt;&lt;List Badge 1 Here&gt;&gt;</v>
      </c>
      <c r="M49" s="705"/>
      <c r="N49" s="705"/>
      <c r="O49" s="705"/>
      <c r="P49" s="705"/>
      <c r="Q49" s="705"/>
      <c r="R49" s="710"/>
      <c r="S49" s="363" t="str">
        <f>IF(Summary!$AP$85="E","E","")</f>
        <v/>
      </c>
      <c r="T49" s="363" t="str">
        <f>IF(Summary!$AQ$85="Y","R","")</f>
        <v/>
      </c>
      <c r="U49" s="716"/>
      <c r="W49" s="573" t="str">
        <f>'Fun Patches'!C50</f>
        <v>&lt;LIST PATCH HERE&gt;</v>
      </c>
      <c r="X49" s="365" t="str">
        <f>IF(Summary!$AP$177="E","E","")</f>
        <v/>
      </c>
      <c r="Y49" s="365" t="str">
        <f>IF(Summary!$AQ$177="Y","R","")</f>
        <v/>
      </c>
      <c r="AA49" s="336"/>
      <c r="AB49" s="337"/>
      <c r="AC49" s="338"/>
    </row>
    <row r="50" spans="2:29" ht="12.95" customHeight="1" thickBot="1">
      <c r="B50" s="404"/>
      <c r="C50" s="424" t="s">
        <v>1174</v>
      </c>
      <c r="D50" s="359" t="str">
        <f>IF('Age-Level'!$X20="C","/","")</f>
        <v/>
      </c>
      <c r="E50" s="359" t="str">
        <f>IF('Age-Level'!$X20="C","/","")</f>
        <v/>
      </c>
      <c r="F50" s="359" t="str">
        <f>IF('Age-Level'!$X20="C","/","")</f>
        <v/>
      </c>
      <c r="G50" s="359" t="str">
        <f>IF('Age-Level'!$X20="C","/","")</f>
        <v/>
      </c>
      <c r="H50" s="359" t="str">
        <f>IF('Age-Level'!$X20="C","/","")</f>
        <v/>
      </c>
      <c r="I50" s="367" t="str">
        <f>IF(Summary!$AP$103="E","E","")</f>
        <v/>
      </c>
      <c r="J50" s="367" t="str">
        <f>IF(Summary!$AQ$103="Y","R","")</f>
        <v/>
      </c>
      <c r="L50" s="705" t="str">
        <f>'Council Own'!B30</f>
        <v>&lt;&lt;List Badge 2 Here&gt;&gt;</v>
      </c>
      <c r="M50" s="705"/>
      <c r="N50" s="705"/>
      <c r="O50" s="705"/>
      <c r="P50" s="705"/>
      <c r="Q50" s="705"/>
      <c r="R50" s="710"/>
      <c r="S50" s="365" t="str">
        <f>IF(Summary!$AP$86="E","E","")</f>
        <v/>
      </c>
      <c r="T50" s="365" t="str">
        <f>IF(Summary!$AQ$86="Y","R","")</f>
        <v/>
      </c>
      <c r="U50" s="716"/>
      <c r="W50" s="573" t="str">
        <f>'Fun Patches'!C51</f>
        <v>&lt;LIST PATCH HERE&gt;</v>
      </c>
      <c r="X50" s="365" t="str">
        <f>IF(Summary!$AP$178="E","E","")</f>
        <v/>
      </c>
      <c r="Y50" s="365" t="str">
        <f>IF(Summary!$AQ$178="Y","R","")</f>
        <v/>
      </c>
      <c r="AA50" s="336"/>
      <c r="AB50" s="337"/>
      <c r="AC50" s="338"/>
    </row>
    <row r="51" spans="2:29" ht="12.95" customHeight="1">
      <c r="B51" s="404"/>
      <c r="C51" s="429" t="s">
        <v>1175</v>
      </c>
      <c r="D51" s="361" t="str">
        <f>IF('Age-Level'!$X27="C","/","")</f>
        <v/>
      </c>
      <c r="E51" s="361" t="str">
        <f>IF('Age-Level'!$X27="C","/","")</f>
        <v/>
      </c>
      <c r="F51" s="361" t="str">
        <f>IF('Age-Level'!$X27="C","/","")</f>
        <v/>
      </c>
      <c r="G51" s="361" t="str">
        <f>IF('Age-Level'!$X27="C","/","")</f>
        <v/>
      </c>
      <c r="H51" s="361" t="str">
        <f>IF('Age-Level'!$X27="C","/","")</f>
        <v/>
      </c>
      <c r="I51" s="370" t="str">
        <f>IF(Summary!$AP$104="E","E","")</f>
        <v/>
      </c>
      <c r="J51" s="370" t="str">
        <f>IF(Summary!$AQ$104="Y","R","")</f>
        <v/>
      </c>
      <c r="L51" s="705" t="str">
        <f>'Council Own'!B54</f>
        <v>&lt;&lt;List Badge 3 Here&gt;&gt;</v>
      </c>
      <c r="M51" s="705"/>
      <c r="N51" s="705"/>
      <c r="O51" s="705"/>
      <c r="P51" s="705"/>
      <c r="Q51" s="705"/>
      <c r="R51" s="710"/>
      <c r="S51" s="365" t="str">
        <f>IF(Summary!$AP$87="E","E","")</f>
        <v/>
      </c>
      <c r="T51" s="365" t="str">
        <f>IF(Summary!$AQ$87="Y","R","")</f>
        <v/>
      </c>
      <c r="U51" s="716"/>
      <c r="W51" s="573" t="str">
        <f>'Fun Patches'!C52</f>
        <v>&lt;LIST PATCH HERE&gt;</v>
      </c>
      <c r="X51" s="365" t="str">
        <f>IF(Summary!$AP$179="E","E","")</f>
        <v/>
      </c>
      <c r="Y51" s="365" t="str">
        <f>IF(Summary!$AQ$179="Y","R","")</f>
        <v/>
      </c>
      <c r="AA51" s="336"/>
      <c r="AB51" s="337"/>
      <c r="AC51" s="338"/>
    </row>
    <row r="52" spans="2:29" ht="12.95" customHeight="1">
      <c r="B52" s="404"/>
      <c r="C52" s="411" t="s">
        <v>1176</v>
      </c>
      <c r="D52" s="361" t="str">
        <f>IF('Age-Level'!$X34="C","/","")</f>
        <v/>
      </c>
      <c r="E52" s="361" t="str">
        <f>IF('Age-Level'!$X34="C","/","")</f>
        <v/>
      </c>
      <c r="F52" s="361" t="str">
        <f>IF('Age-Level'!$X34="C","/","")</f>
        <v/>
      </c>
      <c r="G52" s="361" t="str">
        <f>IF('Age-Level'!$X34="C","/","")</f>
        <v/>
      </c>
      <c r="H52" s="361" t="str">
        <f>IF('Age-Level'!$X34="C","/","")</f>
        <v/>
      </c>
      <c r="I52" s="370" t="str">
        <f>IF(Summary!$AP$105="E","E","")</f>
        <v/>
      </c>
      <c r="J52" s="370" t="str">
        <f>IF(Summary!$AQ$105="Y","R","")</f>
        <v/>
      </c>
      <c r="L52" s="705" t="str">
        <f>'Council Own'!B78</f>
        <v>&lt;&lt;List Badge 4 Here&gt;&gt;</v>
      </c>
      <c r="M52" s="705"/>
      <c r="N52" s="705"/>
      <c r="O52" s="705"/>
      <c r="P52" s="705"/>
      <c r="Q52" s="705"/>
      <c r="R52" s="710"/>
      <c r="S52" s="365" t="str">
        <f>IF(Summary!$AP$88="E","E","")</f>
        <v/>
      </c>
      <c r="T52" s="365" t="str">
        <f>IF(Summary!$AQ$88="Y","R","")</f>
        <v/>
      </c>
      <c r="U52" s="716"/>
      <c r="W52" s="573" t="str">
        <f>'Fun Patches'!C53</f>
        <v>&lt;LIST PATCH HERE&gt;</v>
      </c>
      <c r="X52" s="365" t="str">
        <f>IF(Summary!$AP$180="E","E","")</f>
        <v/>
      </c>
      <c r="Y52" s="365" t="str">
        <f>IF(Summary!$AQ$180="Y","R","")</f>
        <v/>
      </c>
      <c r="AA52" s="336"/>
      <c r="AB52" s="337"/>
      <c r="AC52" s="338"/>
    </row>
    <row r="53" spans="2:29" ht="12.95" customHeight="1" thickBot="1">
      <c r="B53" s="404"/>
      <c r="C53" s="416" t="s">
        <v>1177</v>
      </c>
      <c r="D53" s="359" t="str">
        <f>IF('Age-Level'!$X41="C","/","")</f>
        <v/>
      </c>
      <c r="E53" s="359" t="str">
        <f>IF('Age-Level'!$X41="C","/","")</f>
        <v/>
      </c>
      <c r="F53" s="359" t="str">
        <f>IF('Age-Level'!$X41="C","/","")</f>
        <v/>
      </c>
      <c r="G53" s="359" t="str">
        <f>IF('Age-Level'!$X41="C","/","")</f>
        <v/>
      </c>
      <c r="H53" s="359" t="str">
        <f>IF('Age-Level'!$X41="C","/","")</f>
        <v/>
      </c>
      <c r="I53" s="367" t="str">
        <f>IF(Summary!$AP$106="E","E","")</f>
        <v/>
      </c>
      <c r="J53" s="367" t="str">
        <f>IF(Summary!$AQ$106="Y","R","")</f>
        <v/>
      </c>
      <c r="L53" s="707" t="str">
        <f>'Council Own'!B102</f>
        <v>&lt;&lt;List Badge 5 Here&gt;&gt;</v>
      </c>
      <c r="M53" s="707"/>
      <c r="N53" s="707"/>
      <c r="O53" s="707"/>
      <c r="P53" s="707"/>
      <c r="Q53" s="707"/>
      <c r="R53" s="713"/>
      <c r="S53" s="372" t="str">
        <f>IF(Summary!$AP$89="E","E","")</f>
        <v/>
      </c>
      <c r="T53" s="372" t="str">
        <f>IF(Summary!$AQ$89="Y","R","")</f>
        <v/>
      </c>
      <c r="U53" s="716"/>
      <c r="W53" s="573" t="str">
        <f>'Fun Patches'!C54</f>
        <v>&lt;LIST PATCH HERE&gt;</v>
      </c>
      <c r="X53" s="372" t="str">
        <f>IF(Summary!$AP$181="E","E","")</f>
        <v/>
      </c>
      <c r="Y53" s="372" t="str">
        <f>IF(Summary!$AQ$181="Y","R","")</f>
        <v/>
      </c>
      <c r="AA53" s="336"/>
      <c r="AB53" s="337"/>
      <c r="AC53" s="338"/>
    </row>
    <row r="54" spans="2:29" ht="12.95" customHeight="1">
      <c r="B54" s="404"/>
      <c r="C54" s="429" t="s">
        <v>1050</v>
      </c>
      <c r="D54" s="368" t="str">
        <f>IF('Age-Level'!$X48="C","/","")</f>
        <v/>
      </c>
      <c r="E54" s="368" t="str">
        <f>IF('Age-Level'!$X48="C","/","")</f>
        <v/>
      </c>
      <c r="F54" s="368" t="str">
        <f>IF('Age-Level'!$X48="C","/","")</f>
        <v/>
      </c>
      <c r="G54" s="368" t="str">
        <f>IF('Age-Level'!$X48="C","/","")</f>
        <v/>
      </c>
      <c r="H54" s="368" t="str">
        <f>IF('Age-Level'!$X48="C","/","")</f>
        <v/>
      </c>
      <c r="I54" s="370" t="str">
        <f>IF(Summary!$AP$107="E","E","")</f>
        <v/>
      </c>
      <c r="J54" s="370" t="str">
        <f>IF(Summary!$AQ$107="Y","R","")</f>
        <v/>
      </c>
      <c r="L54" s="707" t="str">
        <f>'Council Own'!B126</f>
        <v>&lt;&lt;List Badge 6 Here&gt;&gt;</v>
      </c>
      <c r="M54" s="707"/>
      <c r="N54" s="707"/>
      <c r="O54" s="707"/>
      <c r="P54" s="707"/>
      <c r="Q54" s="707"/>
      <c r="R54" s="713"/>
      <c r="S54" s="372" t="str">
        <f>IF(Summary!$AP$90="E","E","")</f>
        <v/>
      </c>
      <c r="T54" s="372" t="str">
        <f>IF(Summary!$AQ$90="Y","R","")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IF(Summary!$AP$108="E","E","")</f>
        <v/>
      </c>
      <c r="J55" s="367" t="str">
        <f>IF(Summary!$AQ$108="Y","R","")</f>
        <v/>
      </c>
      <c r="L55" s="707" t="str">
        <f>'Council Own'!B150</f>
        <v>&lt;&lt;List Badge 7 Here&gt;&gt;</v>
      </c>
      <c r="M55" s="707"/>
      <c r="N55" s="707"/>
      <c r="O55" s="707"/>
      <c r="P55" s="707"/>
      <c r="Q55" s="707"/>
      <c r="R55" s="713"/>
      <c r="S55" s="372" t="str">
        <f>IF(Summary!$AP$91="E","E","")</f>
        <v/>
      </c>
      <c r="T55" s="372" t="str">
        <f>IF(Summary!$AQ$91="Y","R","")</f>
        <v/>
      </c>
      <c r="U55" s="716"/>
      <c r="W55" s="572"/>
      <c r="X55" s="437"/>
      <c r="Y55" s="437"/>
      <c r="AA55" s="336"/>
      <c r="AB55" s="337"/>
      <c r="AC55" s="338"/>
    </row>
    <row r="56" spans="2:29" ht="12.95" customHeight="1">
      <c r="B56" s="404"/>
      <c r="C56" s="428" t="s">
        <v>1179</v>
      </c>
      <c r="D56" s="408"/>
      <c r="E56" s="408"/>
      <c r="F56" s="408"/>
      <c r="G56" s="408"/>
      <c r="H56" s="433"/>
      <c r="I56" s="370" t="str">
        <f>IF(Summary!$AP$109="E","E","")</f>
        <v/>
      </c>
      <c r="J56" s="370" t="str">
        <f>IF(Summary!$AQ$109="Y","R","")</f>
        <v/>
      </c>
      <c r="L56" s="707" t="str">
        <f>'Council Own'!B174</f>
        <v>&lt;&lt;List Badge 8 Here&gt;&gt;</v>
      </c>
      <c r="M56" s="707"/>
      <c r="N56" s="707"/>
      <c r="O56" s="707"/>
      <c r="P56" s="707"/>
      <c r="Q56" s="707"/>
      <c r="R56" s="713"/>
      <c r="S56" s="372" t="str">
        <f>IF(Summary!$AP$92="E","E","")</f>
        <v/>
      </c>
      <c r="T56" s="372" t="str">
        <f>IF(Summary!$AQ$92="Y","R","")</f>
        <v/>
      </c>
      <c r="U56" s="716"/>
      <c r="W56" s="336"/>
      <c r="X56" s="337"/>
      <c r="Y56" s="338"/>
      <c r="AA56" s="336"/>
      <c r="AB56" s="337"/>
      <c r="AC56" s="338"/>
    </row>
    <row r="57" spans="2:29" ht="12.95" customHeight="1">
      <c r="B57" s="404"/>
      <c r="C57" s="411" t="s">
        <v>1180</v>
      </c>
      <c r="D57" s="412"/>
      <c r="E57" s="412"/>
      <c r="F57" s="412"/>
      <c r="G57" s="412"/>
      <c r="H57" s="413"/>
      <c r="I57" s="370" t="str">
        <f>IF(Summary!$AP$110="E","E","")</f>
        <v/>
      </c>
      <c r="J57" s="370" t="str">
        <f>IF(Summary!$AQ$110="Y","R","")</f>
        <v/>
      </c>
      <c r="L57" s="707" t="str">
        <f>'Council Own'!B198</f>
        <v>&lt;&lt;List Badge 9 Here&gt;&gt;</v>
      </c>
      <c r="M57" s="707"/>
      <c r="N57" s="707"/>
      <c r="O57" s="707"/>
      <c r="P57" s="707"/>
      <c r="Q57" s="707"/>
      <c r="R57" s="713"/>
      <c r="S57" s="372" t="str">
        <f>IF(Summary!$AP$93="E","E","")</f>
        <v/>
      </c>
      <c r="T57" s="372" t="str">
        <f>IF(Summary!$AQ$93="Y","R","")</f>
        <v/>
      </c>
      <c r="U57" s="716"/>
      <c r="W57" s="336"/>
      <c r="X57" s="337"/>
      <c r="Y57" s="338"/>
      <c r="AA57" s="336"/>
      <c r="AB57" s="337"/>
      <c r="AC57" s="338"/>
    </row>
    <row r="58" spans="2:29" ht="12.95" customHeight="1" thickBot="1">
      <c r="B58" s="404"/>
      <c r="C58" s="434" t="s">
        <v>1062</v>
      </c>
      <c r="D58" s="417"/>
      <c r="E58" s="417"/>
      <c r="F58" s="417"/>
      <c r="G58" s="417"/>
      <c r="H58" s="418"/>
      <c r="I58" s="367" t="str">
        <f>IF(Summary!$AP$111="E","E","")</f>
        <v/>
      </c>
      <c r="J58" s="367" t="str">
        <f>IF(Summary!$AQ$111="Y","R","")</f>
        <v/>
      </c>
      <c r="L58" s="707" t="str">
        <f>'Council Own'!B222</f>
        <v>&lt;&lt;List Badge 10 Here&gt;&gt;</v>
      </c>
      <c r="M58" s="707"/>
      <c r="N58" s="707"/>
      <c r="O58" s="707"/>
      <c r="P58" s="707"/>
      <c r="Q58" s="707"/>
      <c r="R58" s="713"/>
      <c r="S58" s="372" t="str">
        <f>IF(Summary!$AP$94="E","E","")</f>
        <v/>
      </c>
      <c r="T58" s="372" t="str">
        <f>IF(Summary!$AQ$94="Y","R","")</f>
        <v/>
      </c>
      <c r="U58" s="716"/>
      <c r="W58" s="336"/>
      <c r="X58" s="337"/>
      <c r="Y58" s="338"/>
      <c r="AA58" s="336"/>
      <c r="AB58" s="337"/>
      <c r="AC58" s="338"/>
    </row>
    <row r="59" spans="2:29" ht="12.95" customHeight="1">
      <c r="B59" s="404"/>
      <c r="C59" s="428" t="s">
        <v>1181</v>
      </c>
      <c r="D59" s="408"/>
      <c r="E59" s="408"/>
      <c r="F59" s="408"/>
      <c r="G59" s="408"/>
      <c r="H59" s="433"/>
      <c r="I59" s="370" t="str">
        <f>IF(Summary!$AP$112="E","E","")</f>
        <v/>
      </c>
      <c r="J59" s="370" t="str">
        <f>IF(Summary!$AQ$112="Y","R","")</f>
        <v/>
      </c>
      <c r="L59" s="709" t="str">
        <f>'Council Own'!B246</f>
        <v>&lt;&lt;List Badge 11 Here&gt;&gt;</v>
      </c>
      <c r="M59" s="709"/>
      <c r="N59" s="709"/>
      <c r="O59" s="709"/>
      <c r="P59" s="709"/>
      <c r="Q59" s="709"/>
      <c r="R59" s="714"/>
      <c r="S59" s="372" t="str">
        <f>IF(Summary!$AP$95="E","E","")</f>
        <v/>
      </c>
      <c r="T59" s="372" t="str">
        <f>IF(Summary!$AQ$95="Y","R","")</f>
        <v/>
      </c>
      <c r="U59" s="716"/>
      <c r="W59" s="336"/>
      <c r="X59" s="337"/>
      <c r="Y59" s="338"/>
      <c r="AA59" s="336"/>
      <c r="AB59" s="337"/>
      <c r="AC59" s="338"/>
    </row>
    <row r="60" spans="2:29" ht="12.95" customHeight="1">
      <c r="B60" s="404"/>
      <c r="C60" s="424" t="s">
        <v>1147</v>
      </c>
      <c r="D60" s="425"/>
      <c r="E60" s="425"/>
      <c r="F60" s="425"/>
      <c r="G60" s="425"/>
      <c r="H60" s="426"/>
      <c r="I60" s="370" t="str">
        <f>IF(Summary!$AP$129="E","E","")</f>
        <v/>
      </c>
      <c r="J60" s="370" t="str">
        <f>IF(Summary!$AQ$129="Y","R","")</f>
        <v/>
      </c>
      <c r="L60" s="707" t="str">
        <f>'Council Own'!B270</f>
        <v>&lt;&lt;List Badge 12 Here&gt;&gt;</v>
      </c>
      <c r="M60" s="707"/>
      <c r="N60" s="707"/>
      <c r="O60" s="707"/>
      <c r="P60" s="707"/>
      <c r="Q60" s="707"/>
      <c r="R60" s="713"/>
      <c r="S60" s="372" t="str">
        <f>IF(Summary!$AP$96="E","E","")</f>
        <v/>
      </c>
      <c r="T60" s="372" t="str">
        <f>IF(Summary!$AQ$96="Y","R","")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IF(Summary!$AP$97="E","E","")</f>
        <v/>
      </c>
      <c r="T61" s="372" t="str">
        <f>IF(Summary!$AQ$97="Y","R","")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IF(Summary!$AP$98="E","E","")</f>
        <v/>
      </c>
      <c r="T62" s="372" t="str">
        <f>IF(Summary!$AQ$98="Y","R","")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IF(Summary!$AP$119="E","E","")</f>
        <v/>
      </c>
      <c r="J63" s="363" t="str">
        <f>IF(Summary!$AQ$119="Y","R","")</f>
        <v/>
      </c>
      <c r="L63" s="707" t="str">
        <f>'Council Own'!B342</f>
        <v>&lt;&lt;List Badge 15 Here&gt;&gt;</v>
      </c>
      <c r="M63" s="707"/>
      <c r="N63" s="707"/>
      <c r="O63" s="707"/>
      <c r="P63" s="707"/>
      <c r="Q63" s="707"/>
      <c r="R63" s="713"/>
      <c r="S63" s="372" t="str">
        <f>IF(Summary!$AP$99="E","E","")</f>
        <v/>
      </c>
      <c r="T63" s="372" t="str">
        <f>IF(Summary!$AQ$99="Y","R","")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IF(Summary!$AP$122="E","E","")</f>
        <v/>
      </c>
      <c r="J64" s="365" t="str">
        <f>IF(Summary!$AQ$122="Y","R","")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IF(Summary!$AP$123="E","E","")</f>
        <v/>
      </c>
      <c r="J65" s="365" t="str">
        <f>IF(Summary!$AQ$123="Y","R","")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IF(Summary!$AP$124="E","E","")</f>
        <v/>
      </c>
      <c r="J66" s="365" t="str">
        <f>IF(Summary!$AQ$124="Y","R","")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IF(Summary!$AP$125="E","E","")</f>
        <v/>
      </c>
      <c r="J67" s="365" t="str">
        <f>IF(Summary!$AQ$125="Y","R","")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IF(Summary!$AP$126="E","E","")</f>
        <v/>
      </c>
      <c r="J68" s="365" t="str">
        <f>IF(Summary!$AQ$126="Y","R","")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IF(Summary!$AP$127="E","E","")</f>
        <v/>
      </c>
      <c r="J69" s="365" t="str">
        <f>IF(Summary!$AQ$127="Y","R","")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IF(Summary!$AP$128="E","E","")</f>
        <v/>
      </c>
      <c r="J70" s="365" t="str">
        <f>IF(Summary!$AQ$128="Y","R","")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IF(Summary!$AP$104="E","E","")</f>
        <v/>
      </c>
      <c r="J71" s="365" t="str">
        <f>IF(Summary!$AQ$104="Y","R","")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IF(Summary!$AP$105="E","E","")</f>
        <v/>
      </c>
      <c r="J72" s="365" t="str">
        <f>IF(Summary!$AQ$105="Y","R","")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YWAYaPx6e7nuMQnjy8PrjaTZNp4wN2wiE4fnpl3daVFl8zEfev3FSBRQoCyE+jcb+TElSz2JIH2V1mLIMrGJFA==" saltValue="seS6+kuQnXLL8xboJ0fNIA=="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119" priority="13">
      <formula>LEFT($U$1,8)&lt;&gt;"Cadette_"</formula>
    </cfRule>
  </conditionalFormatting>
  <conditionalFormatting sqref="C1">
    <cfRule type="expression" dxfId="118" priority="11">
      <formula>LEFT($U$1,8)&lt;&gt;"Cadette_"</formula>
    </cfRule>
  </conditionalFormatting>
  <conditionalFormatting sqref="L47:L48 W54:W75 AA4:AA75">
    <cfRule type="duplicateValues" dxfId="117" priority="14"/>
  </conditionalFormatting>
  <conditionalFormatting sqref="B64:B72">
    <cfRule type="duplicateValues" dxfId="116" priority="10"/>
  </conditionalFormatting>
  <conditionalFormatting sqref="L49">
    <cfRule type="duplicateValues" dxfId="115" priority="9"/>
  </conditionalFormatting>
  <conditionalFormatting sqref="L50">
    <cfRule type="duplicateValues" dxfId="114" priority="8"/>
  </conditionalFormatting>
  <conditionalFormatting sqref="L51">
    <cfRule type="duplicateValues" dxfId="113" priority="7"/>
  </conditionalFormatting>
  <conditionalFormatting sqref="L52">
    <cfRule type="duplicateValues" dxfId="112" priority="6"/>
  </conditionalFormatting>
  <conditionalFormatting sqref="L65">
    <cfRule type="duplicateValues" dxfId="111" priority="5"/>
  </conditionalFormatting>
  <conditionalFormatting sqref="L66:L75">
    <cfRule type="duplicateValues" dxfId="110" priority="4"/>
  </conditionalFormatting>
  <conditionalFormatting sqref="M1:T1">
    <cfRule type="expression" dxfId="109" priority="2">
      <formula>LEFT($U$1,8)&lt;&gt;"Cadette_"</formula>
    </cfRule>
  </conditionalFormatting>
  <conditionalFormatting sqref="T1:W1">
    <cfRule type="expression" dxfId="108"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D6D72-EE95-4FC7-BD40-B72C14A04C6B}">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Cadette_22</v>
      </c>
      <c r="U1" s="579" t="str">
        <f ca="1">MID(CELL("filename",A1),FIND(IF(ISERROR(FIND("]",CELL("filename",A1))),"$","]"),CELL("filename",A1))+1,256)</f>
        <v>Cadette_22</v>
      </c>
      <c r="V1" s="580"/>
      <c r="W1" s="581" t="str">
        <f ca="1">IF(T1&lt;&gt;"",T1,"")</f>
        <v>Cadette_22</v>
      </c>
    </row>
    <row r="2" spans="2:29" ht="12.95" customHeight="1">
      <c r="T2" s="403"/>
    </row>
    <row r="3" spans="2:29" ht="12.95" customHeight="1" thickBot="1"/>
    <row r="4" spans="2:29" ht="12.95" customHeight="1">
      <c r="B4" s="404"/>
      <c r="C4" s="405" t="s">
        <v>132</v>
      </c>
      <c r="D4" s="361" t="str">
        <f>IF(Badges!$Y$10="A","/","")</f>
        <v/>
      </c>
      <c r="E4" s="361" t="str">
        <f>IF(Badges!$Y$14="A","/","")</f>
        <v/>
      </c>
      <c r="F4" s="361" t="str">
        <f>IF(Badges!$Y$18="A","/","")</f>
        <v/>
      </c>
      <c r="G4" s="361" t="str">
        <f>IF(Badges!$Y$22="A","/","")</f>
        <v/>
      </c>
      <c r="H4" s="361" t="str">
        <f>IF(Badges!$Y$26="A","/","")</f>
        <v/>
      </c>
      <c r="I4" s="362" t="str">
        <f>IF(Summary!$AR$3="E","E","")</f>
        <v/>
      </c>
      <c r="J4" s="362" t="str">
        <f>IF(Summary!$AS$3="Y","R","")</f>
        <v/>
      </c>
      <c r="K4" s="392" t="str">
        <f>IF(COUNT(S5:S7)=3,MAX(S5:S7),"")</f>
        <v/>
      </c>
      <c r="L4" s="406"/>
      <c r="M4" s="407" t="s">
        <v>1151</v>
      </c>
      <c r="N4" s="408"/>
      <c r="O4" s="408"/>
      <c r="P4" s="408"/>
      <c r="Q4" s="408"/>
      <c r="R4" s="409" t="s">
        <v>1189</v>
      </c>
      <c r="S4" s="363" t="str">
        <f>IF(Summary!$AR$60="E","E","")</f>
        <v/>
      </c>
      <c r="T4" s="363" t="str">
        <f>IF(Summary!$AS$60="Y","R","")</f>
        <v/>
      </c>
      <c r="U4" s="360"/>
      <c r="W4" s="573" t="str">
        <f>'Fun Patches'!C5</f>
        <v>&lt;LIST PATCH HERE&gt;</v>
      </c>
      <c r="X4" s="362" t="str">
        <f>IF(Summary!$AR$132="E","E","")</f>
        <v/>
      </c>
      <c r="Y4" s="362" t="str">
        <f>IF(Summary!$AS$132="Y","R","")</f>
        <v/>
      </c>
      <c r="AA4" s="336"/>
      <c r="AB4" s="337"/>
      <c r="AC4" s="338"/>
    </row>
    <row r="5" spans="2:29" ht="12.95" customHeight="1">
      <c r="B5" s="404"/>
      <c r="C5" s="410" t="s">
        <v>154</v>
      </c>
      <c r="D5" s="364" t="str">
        <f>IF(Badges!$Y$33="A","/","")</f>
        <v/>
      </c>
      <c r="E5" s="364" t="str">
        <f>IF(Badges!$Y$37="A","/","")</f>
        <v/>
      </c>
      <c r="F5" s="364" t="str">
        <f>IF(Badges!$Y$41="A","/","")</f>
        <v/>
      </c>
      <c r="G5" s="364" t="str">
        <f>IF(Badges!$Y$45="A","/","")</f>
        <v/>
      </c>
      <c r="H5" s="364" t="str">
        <f>IF(Badges!$Y$49="A","/","")</f>
        <v/>
      </c>
      <c r="I5" s="365" t="str">
        <f>IF(Summary!$AR$4="E","E","")</f>
        <v/>
      </c>
      <c r="J5" s="365" t="str">
        <f>IF(Summary!$AS$4="Y","R","")</f>
        <v/>
      </c>
      <c r="L5" s="404"/>
      <c r="M5" s="411" t="s">
        <v>1190</v>
      </c>
      <c r="N5" s="412"/>
      <c r="O5" s="412"/>
      <c r="P5" s="412"/>
      <c r="Q5" s="412"/>
      <c r="R5" s="413"/>
      <c r="S5" s="365" t="str">
        <f>IF(Summary!$AR$57="E","E","")</f>
        <v/>
      </c>
      <c r="T5" s="365" t="str">
        <f>IF(Summary!$AS$57="Y","R","")</f>
        <v/>
      </c>
      <c r="U5" s="360"/>
      <c r="W5" s="573" t="str">
        <f>'Fun Patches'!C6</f>
        <v>&lt;LIST PATCH HERE&gt;</v>
      </c>
      <c r="X5" s="365" t="str">
        <f>IF(Summary!$AR$133="E","E","")</f>
        <v/>
      </c>
      <c r="Y5" s="365" t="str">
        <f>IF(Summary!$AS$133="Y","R","")</f>
        <v/>
      </c>
      <c r="AA5" s="336"/>
      <c r="AB5" s="337"/>
      <c r="AC5" s="338"/>
    </row>
    <row r="6" spans="2:29" ht="12.95" customHeight="1" thickBot="1">
      <c r="B6" s="404"/>
      <c r="C6" s="414" t="s">
        <v>174</v>
      </c>
      <c r="D6" s="366" t="str">
        <f>IF(Badges!$Y$56="A","/","")</f>
        <v/>
      </c>
      <c r="E6" s="366" t="str">
        <f>IF(Badges!$Y$60="A","/","")</f>
        <v/>
      </c>
      <c r="F6" s="366" t="str">
        <f>IF(Badges!$Y$64="A","/","")</f>
        <v/>
      </c>
      <c r="G6" s="366" t="str">
        <f>IF(Badges!$Y$68="A","/","")</f>
        <v/>
      </c>
      <c r="H6" s="366" t="str">
        <f>IF(Badges!$Y$72="A","/","")</f>
        <v/>
      </c>
      <c r="I6" s="372" t="str">
        <f>IF(Summary!$AR$5="E","E","")</f>
        <v/>
      </c>
      <c r="J6" s="372" t="str">
        <f>IF(Summary!$AS$5="Y","R","")</f>
        <v/>
      </c>
      <c r="L6" s="404"/>
      <c r="M6" s="411" t="s">
        <v>1191</v>
      </c>
      <c r="N6" s="412"/>
      <c r="O6" s="412"/>
      <c r="P6" s="412"/>
      <c r="Q6" s="412"/>
      <c r="R6" s="413"/>
      <c r="S6" s="365" t="str">
        <f>IF(Summary!$AR$58="E","E","")</f>
        <v/>
      </c>
      <c r="T6" s="365" t="str">
        <f>IF(Summary!$AS$58="Y","R","")</f>
        <v/>
      </c>
      <c r="U6" s="360"/>
      <c r="W6" s="573" t="str">
        <f>'Fun Patches'!C7</f>
        <v>&lt;LIST PATCH HERE&gt;</v>
      </c>
      <c r="X6" s="365" t="str">
        <f>IF(Summary!$AR$134="E","E","")</f>
        <v/>
      </c>
      <c r="Y6" s="365" t="str">
        <f>IF(Summary!$AS$134="Y","R","")</f>
        <v/>
      </c>
      <c r="AA6" s="336"/>
      <c r="AB6" s="337"/>
      <c r="AC6" s="338"/>
    </row>
    <row r="7" spans="2:29" ht="12.95" customHeight="1" thickBot="1">
      <c r="B7" s="404"/>
      <c r="C7" s="415" t="s">
        <v>195</v>
      </c>
      <c r="D7" s="368" t="str">
        <f>IF(Badges!$Y$79="A","/","")</f>
        <v/>
      </c>
      <c r="E7" s="368" t="str">
        <f>IF(Badges!$Y$83="A","/","")</f>
        <v/>
      </c>
      <c r="F7" s="368" t="str">
        <f>IF(Badges!$Y$87="A","/","")</f>
        <v/>
      </c>
      <c r="G7" s="368" t="str">
        <f>IF(Badges!$Y$91="A","/","")</f>
        <v/>
      </c>
      <c r="H7" s="368" t="str">
        <f>IF(Badges!$Y$95="A","/","")</f>
        <v/>
      </c>
      <c r="I7" s="362" t="str">
        <f>IF(Summary!$AR$6="E","E","")</f>
        <v/>
      </c>
      <c r="J7" s="362" t="str">
        <f>IF(Summary!$AS$6="Y","R","")</f>
        <v/>
      </c>
      <c r="L7" s="404"/>
      <c r="M7" s="416" t="s">
        <v>1192</v>
      </c>
      <c r="N7" s="417"/>
      <c r="O7" s="417"/>
      <c r="P7" s="417"/>
      <c r="Q7" s="417"/>
      <c r="R7" s="418"/>
      <c r="S7" s="367" t="str">
        <f>IF(Summary!$AR$59="E","E","")</f>
        <v/>
      </c>
      <c r="T7" s="367" t="str">
        <f>IF(Summary!$AS$59="Y","R","")</f>
        <v/>
      </c>
      <c r="U7" s="360" t="str">
        <f>IF(COUNTIF(S5:S7,"E")=3,"C"," ")</f>
        <v xml:space="preserve"> </v>
      </c>
      <c r="W7" s="573" t="str">
        <f>'Fun Patches'!C8</f>
        <v>&lt;LIST PATCH HERE&gt;</v>
      </c>
      <c r="X7" s="365" t="str">
        <f>IF(Summary!$AR$135="E","E","")</f>
        <v/>
      </c>
      <c r="Y7" s="365" t="str">
        <f>IF(Summary!$AS$135="Y","R","")</f>
        <v/>
      </c>
      <c r="AA7" s="336"/>
      <c r="AB7" s="337"/>
      <c r="AC7" s="338"/>
    </row>
    <row r="8" spans="2:29" ht="12.95" customHeight="1" thickBot="1">
      <c r="B8" s="404"/>
      <c r="C8" s="419" t="s">
        <v>237</v>
      </c>
      <c r="D8" s="366" t="str">
        <f>IF(Badges!$Y$125="A","/","")</f>
        <v/>
      </c>
      <c r="E8" s="366" t="str">
        <f>IF(Badges!$Y$129="A","/","")</f>
        <v/>
      </c>
      <c r="F8" s="366" t="str">
        <f>IF(Badges!$Y$133="A","/","")</f>
        <v/>
      </c>
      <c r="G8" s="366" t="str">
        <f>IF(Badges!$Y$137="A","/","")</f>
        <v/>
      </c>
      <c r="H8" s="366" t="str">
        <f>IF(Badges!$Y$141="A","/","")</f>
        <v/>
      </c>
      <c r="I8" s="507" t="str">
        <f>IF(Summary!$AR$8="E","E","")</f>
        <v/>
      </c>
      <c r="J8" s="508" t="str">
        <f>IF(Summary!$AS$8="Y","R","")</f>
        <v/>
      </c>
      <c r="K8" s="392" t="str">
        <f>IF(COUNT(S9:S11)=3,MAX(S9:S11),"")</f>
        <v/>
      </c>
      <c r="L8" s="406"/>
      <c r="M8" s="420" t="s">
        <v>1153</v>
      </c>
      <c r="N8" s="421"/>
      <c r="O8" s="421"/>
      <c r="P8" s="421"/>
      <c r="Q8" s="421"/>
      <c r="R8" s="422" t="s">
        <v>1189</v>
      </c>
      <c r="S8" s="363" t="str">
        <f>IF(Summary!$AR$65="E","E","")</f>
        <v/>
      </c>
      <c r="T8" s="363" t="str">
        <f>IF(Summary!$AS$65="Y","R","")</f>
        <v/>
      </c>
      <c r="U8" s="360"/>
      <c r="W8" s="573" t="str">
        <f>'Fun Patches'!C9</f>
        <v>&lt;LIST PATCH HERE&gt;</v>
      </c>
      <c r="X8" s="365" t="str">
        <f>IF(Summary!$AR$136="E","E","")</f>
        <v/>
      </c>
      <c r="Y8" s="365" t="str">
        <f>IF(Summary!$AS$136="Y","R","")</f>
        <v/>
      </c>
      <c r="AA8" s="336"/>
      <c r="AB8" s="337"/>
      <c r="AC8" s="338"/>
    </row>
    <row r="9" spans="2:29" ht="12.95" customHeight="1">
      <c r="B9" s="404"/>
      <c r="C9" s="405" t="s">
        <v>281</v>
      </c>
      <c r="D9" s="368" t="str">
        <f>IF(Badges!$Y$184="A","/","")</f>
        <v/>
      </c>
      <c r="E9" s="368" t="str">
        <f>IF(Badges!$Y$188="A","/","")</f>
        <v/>
      </c>
      <c r="F9" s="368" t="str">
        <f>IF(Badges!$Y$192="A","/","")</f>
        <v/>
      </c>
      <c r="G9" s="368" t="str">
        <f>IF(Badges!$Y$196="A","/","")</f>
        <v/>
      </c>
      <c r="H9" s="368" t="str">
        <f>IF(Badges!$G$200="A","/","")</f>
        <v/>
      </c>
      <c r="I9" s="362" t="str">
        <f>IF(Summary!$AR$11="E","E","")</f>
        <v/>
      </c>
      <c r="J9" s="362" t="str">
        <f>IF(Summary!$AS$11="Y","R","")</f>
        <v/>
      </c>
      <c r="L9" s="404"/>
      <c r="M9" s="411" t="s">
        <v>959</v>
      </c>
      <c r="N9" s="412"/>
      <c r="O9" s="412"/>
      <c r="P9" s="412"/>
      <c r="Q9" s="412"/>
      <c r="R9" s="413"/>
      <c r="S9" s="365" t="str">
        <f>IF(Summary!$AR$62="E","E","")</f>
        <v/>
      </c>
      <c r="T9" s="365" t="str">
        <f>IF(Summary!$AS$62="Y","R","")</f>
        <v/>
      </c>
      <c r="U9" s="360"/>
      <c r="W9" s="573" t="str">
        <f>'Fun Patches'!C10</f>
        <v>&lt;LIST PATCH HERE&gt;</v>
      </c>
      <c r="X9" s="365" t="str">
        <f>IF(Summary!$AR$137="E","E","")</f>
        <v/>
      </c>
      <c r="Y9" s="365" t="str">
        <f>IF(Summary!$AS$137="Y","R","")</f>
        <v/>
      </c>
      <c r="AA9" s="336"/>
      <c r="AB9" s="337"/>
      <c r="AC9" s="338"/>
    </row>
    <row r="10" spans="2:29" ht="12.95" customHeight="1">
      <c r="B10" s="404"/>
      <c r="C10" s="410" t="s">
        <v>323</v>
      </c>
      <c r="D10" s="369" t="str">
        <f>IF(Badges!$Y$230="A","/","")</f>
        <v/>
      </c>
      <c r="E10" s="369" t="str">
        <f>IF(Badges!$Y$234="A","/","")</f>
        <v/>
      </c>
      <c r="F10" s="369" t="str">
        <f>IF(Badges!$Y$238="A","/","")</f>
        <v/>
      </c>
      <c r="G10" s="369" t="str">
        <f>IF(Badges!$Y$242="A","/","")</f>
        <v/>
      </c>
      <c r="H10" s="369" t="str">
        <f>IF(Badges!$G$246="A","/","")</f>
        <v/>
      </c>
      <c r="I10" s="365" t="str">
        <f>IF(Summary!$AR$13="E","E","")</f>
        <v/>
      </c>
      <c r="J10" s="365" t="str">
        <f>IF(Summary!$AS$13="Y","R","")</f>
        <v/>
      </c>
      <c r="L10" s="404"/>
      <c r="M10" s="411" t="s">
        <v>964</v>
      </c>
      <c r="N10" s="412"/>
      <c r="O10" s="412"/>
      <c r="P10" s="412"/>
      <c r="Q10" s="412"/>
      <c r="R10" s="413"/>
      <c r="S10" s="365" t="str">
        <f>IF(Summary!$AR$63="E","E","")</f>
        <v/>
      </c>
      <c r="T10" s="365" t="str">
        <f>IF(Summary!$AS$63="Y","R","")</f>
        <v/>
      </c>
      <c r="U10" s="360"/>
      <c r="W10" s="573" t="str">
        <f>'Fun Patches'!C11</f>
        <v>&lt;LIST PATCH HERE&gt;</v>
      </c>
      <c r="X10" s="365" t="str">
        <f>IF(Summary!$AR$138="E","E","")</f>
        <v/>
      </c>
      <c r="Y10" s="365" t="str">
        <f>IF(Summary!$AS$138="Y","R","")</f>
        <v/>
      </c>
      <c r="AA10" s="336"/>
      <c r="AB10" s="337"/>
      <c r="AC10" s="338"/>
    </row>
    <row r="11" spans="2:29" ht="12.95" customHeight="1" thickBot="1">
      <c r="B11" s="404"/>
      <c r="C11" s="410" t="s">
        <v>343</v>
      </c>
      <c r="D11" s="366" t="str">
        <f>IF(Badges!$Y$253="A","/","")</f>
        <v/>
      </c>
      <c r="E11" s="366" t="str">
        <f>IF(Badges!$Y$257="A","/","")</f>
        <v/>
      </c>
      <c r="F11" s="366" t="str">
        <f>IF(Badges!$Y$261="A","/","")</f>
        <v/>
      </c>
      <c r="G11" s="366" t="str">
        <f>IF(Badges!$Y$265="A","/","")</f>
        <v/>
      </c>
      <c r="H11" s="366" t="str">
        <f>IF(Badges!$Y$269="A","/","")</f>
        <v/>
      </c>
      <c r="I11" s="372" t="str">
        <f>IF(Summary!$AR$14="E","E","")</f>
        <v/>
      </c>
      <c r="J11" s="372" t="str">
        <f>IF(Summary!$AS$14="Y","R","")</f>
        <v/>
      </c>
      <c r="L11" s="404"/>
      <c r="M11" s="416" t="s">
        <v>970</v>
      </c>
      <c r="N11" s="417"/>
      <c r="O11" s="417"/>
      <c r="P11" s="417"/>
      <c r="Q11" s="417"/>
      <c r="R11" s="418"/>
      <c r="S11" s="367" t="str">
        <f>IF(Summary!$AR$64="E","E","")</f>
        <v/>
      </c>
      <c r="T11" s="367" t="str">
        <f>IF(Summary!$AS$64="Y","R","")</f>
        <v/>
      </c>
      <c r="U11" s="360" t="str">
        <f>IF(COUNTIF(S9:S11,"E")=3,"C"," ")</f>
        <v xml:space="preserve"> </v>
      </c>
      <c r="W11" s="573" t="str">
        <f>'Fun Patches'!C12</f>
        <v>&lt;LIST PATCH HERE&gt;</v>
      </c>
      <c r="X11" s="365" t="str">
        <f>IF(Summary!$AR$139="E","E","")</f>
        <v/>
      </c>
      <c r="Y11" s="365" t="str">
        <f>IF(Summary!$AS$139="Y","R","")</f>
        <v/>
      </c>
      <c r="AA11" s="336"/>
      <c r="AB11" s="337"/>
      <c r="AC11" s="338"/>
    </row>
    <row r="12" spans="2:29" ht="12.95" customHeight="1">
      <c r="B12" s="404"/>
      <c r="C12" s="415" t="s">
        <v>364</v>
      </c>
      <c r="D12" s="368" t="str">
        <f>IF(Badges!$Y$276="A","/","")</f>
        <v/>
      </c>
      <c r="E12" s="368" t="str">
        <f>IF(Badges!$Y$280="A","/","")</f>
        <v/>
      </c>
      <c r="F12" s="368" t="str">
        <f>IF(Badges!$Y$284="A","/","")</f>
        <v/>
      </c>
      <c r="G12" s="368" t="str">
        <f>IF(Badges!$Y$288="A","/","")</f>
        <v/>
      </c>
      <c r="H12" s="368" t="str">
        <f>IF(Badges!$Y$292="A","/","")</f>
        <v/>
      </c>
      <c r="I12" s="362" t="str">
        <f>IF(Summary!$AR$15="E","E","")</f>
        <v/>
      </c>
      <c r="J12" s="362" t="str">
        <f>IF(Summary!$AS$15="Y","R","")</f>
        <v/>
      </c>
      <c r="K12" s="392" t="str">
        <f>IF(COUNT(S13:S15)=3,MAX(S13:S15),"")</f>
        <v/>
      </c>
      <c r="L12" s="406"/>
      <c r="M12" s="420" t="s">
        <v>1154</v>
      </c>
      <c r="N12" s="421"/>
      <c r="O12" s="421"/>
      <c r="P12" s="421"/>
      <c r="Q12" s="421"/>
      <c r="R12" s="422" t="s">
        <v>1189</v>
      </c>
      <c r="S12" s="363" t="str">
        <f>IF(Summary!$AR$70="E","E","")</f>
        <v/>
      </c>
      <c r="T12" s="363" t="str">
        <f>IF(Summary!$AS$70="Y","R","")</f>
        <v/>
      </c>
      <c r="U12" s="360"/>
      <c r="W12" s="573" t="str">
        <f>'Fun Patches'!C13</f>
        <v>&lt;LIST PATCH HERE&gt;</v>
      </c>
      <c r="X12" s="365" t="str">
        <f>IF(Summary!$AR$140="E","E","")</f>
        <v/>
      </c>
      <c r="Y12" s="365" t="str">
        <f>IF(Summary!$AS$140="Y","R","")</f>
        <v/>
      </c>
      <c r="AA12" s="336"/>
      <c r="AB12" s="337"/>
      <c r="AC12" s="338"/>
    </row>
    <row r="13" spans="2:29" ht="12.95" customHeight="1" thickBot="1">
      <c r="B13" s="404"/>
      <c r="C13" s="419" t="s">
        <v>385</v>
      </c>
      <c r="D13" s="366" t="str">
        <f>IF(Badges!$Y$299="A","/","")</f>
        <v/>
      </c>
      <c r="E13" s="366" t="str">
        <f>IF(Badges!$Y$303="A","/","")</f>
        <v/>
      </c>
      <c r="F13" s="366" t="str">
        <f>IF(Badges!$Y$307="A","/","")</f>
        <v/>
      </c>
      <c r="G13" s="366" t="str">
        <f>IF(Badges!$Y$311="A","/","")</f>
        <v/>
      </c>
      <c r="H13" s="366" t="str">
        <f>IF(Badges!$Y$315="A","/","")</f>
        <v/>
      </c>
      <c r="I13" s="372" t="str">
        <f>IF(Summary!$AR$16="E","E","")</f>
        <v/>
      </c>
      <c r="J13" s="372" t="str">
        <f>IF(Summary!$AS$16="Y","R","")</f>
        <v/>
      </c>
      <c r="L13" s="404"/>
      <c r="M13" s="411" t="s">
        <v>986</v>
      </c>
      <c r="N13" s="412"/>
      <c r="O13" s="412"/>
      <c r="P13" s="412"/>
      <c r="Q13" s="412"/>
      <c r="R13" s="413"/>
      <c r="S13" s="365" t="str">
        <f>IF(Summary!$AR$67="E","E","")</f>
        <v/>
      </c>
      <c r="T13" s="365" t="str">
        <f>IF(Summary!$AS$67="Y","R","")</f>
        <v/>
      </c>
      <c r="U13" s="360"/>
      <c r="W13" s="573" t="str">
        <f>'Fun Patches'!C14</f>
        <v>&lt;LIST PATCH HERE&gt;</v>
      </c>
      <c r="X13" s="365" t="str">
        <f>IF(Summary!$AR$141="E","E","")</f>
        <v/>
      </c>
      <c r="Y13" s="365" t="str">
        <f>IF(Summary!$AS$141="Y","R","")</f>
        <v/>
      </c>
      <c r="AA13" s="336"/>
      <c r="AB13" s="337"/>
      <c r="AC13" s="338"/>
    </row>
    <row r="14" spans="2:29" ht="12.95" customHeight="1">
      <c r="B14" s="404"/>
      <c r="C14" s="410" t="s">
        <v>406</v>
      </c>
      <c r="D14" s="368" t="str">
        <f>IF(Badges!$Y$322="A","/","")</f>
        <v/>
      </c>
      <c r="E14" s="368" t="str">
        <f>IF(Badges!$Y$326="A","/","")</f>
        <v/>
      </c>
      <c r="F14" s="368" t="str">
        <f>IF(Badges!$Y$330="A","/","")</f>
        <v/>
      </c>
      <c r="G14" s="368" t="str">
        <f>IF(Badges!$Y$334="A","/","")</f>
        <v/>
      </c>
      <c r="H14" s="368" t="str">
        <f>IF(Badges!$Y$338="A","/","")</f>
        <v/>
      </c>
      <c r="I14" s="362" t="str">
        <f>IF(Summary!$AR$17="E","E","")</f>
        <v/>
      </c>
      <c r="J14" s="362" t="str">
        <f>IF(Summary!$AS$17="Y","R","")</f>
        <v/>
      </c>
      <c r="L14" s="404"/>
      <c r="M14" s="411" t="s">
        <v>987</v>
      </c>
      <c r="N14" s="412"/>
      <c r="O14" s="412"/>
      <c r="P14" s="412"/>
      <c r="Q14" s="412"/>
      <c r="R14" s="413"/>
      <c r="S14" s="365" t="str">
        <f>IF(Summary!$AR$68="E","E","")</f>
        <v/>
      </c>
      <c r="T14" s="365" t="str">
        <f>IF(Summary!$AS$68="Y","R","")</f>
        <v/>
      </c>
      <c r="U14" s="360"/>
      <c r="W14" s="573" t="str">
        <f>'Fun Patches'!C15</f>
        <v>&lt;LIST PATCH HERE&gt;</v>
      </c>
      <c r="X14" s="365" t="str">
        <f>IF(Summary!$AR$142="E","E","")</f>
        <v/>
      </c>
      <c r="Y14" s="365" t="str">
        <f>IF(Summary!$AS$142="Y","R","")</f>
        <v/>
      </c>
      <c r="AA14" s="336"/>
      <c r="AB14" s="337"/>
      <c r="AC14" s="338"/>
    </row>
    <row r="15" spans="2:29" ht="12.95" customHeight="1" thickBot="1">
      <c r="B15" s="404"/>
      <c r="C15" s="410" t="s">
        <v>427</v>
      </c>
      <c r="D15" s="369" t="str">
        <f>IF(Badges!$Y$345="A","/","")</f>
        <v/>
      </c>
      <c r="E15" s="369" t="str">
        <f>IF(Badges!$Y$349="A","/","")</f>
        <v/>
      </c>
      <c r="F15" s="369" t="str">
        <f>IF(Badges!$Y$353="A","/","")</f>
        <v/>
      </c>
      <c r="G15" s="369" t="str">
        <f>IF(Badges!$Y$357="A","/","")</f>
        <v/>
      </c>
      <c r="H15" s="369" t="str">
        <f>IF(Badges!$Y$361="A","/","")</f>
        <v/>
      </c>
      <c r="I15" s="365" t="str">
        <f>IF(Summary!$AR$18="E","E","")</f>
        <v/>
      </c>
      <c r="J15" s="365" t="str">
        <f>IF(Summary!$AS$18="Y","R","")</f>
        <v/>
      </c>
      <c r="L15" s="404"/>
      <c r="M15" s="416" t="s">
        <v>988</v>
      </c>
      <c r="N15" s="417"/>
      <c r="O15" s="417"/>
      <c r="P15" s="417"/>
      <c r="Q15" s="417"/>
      <c r="R15" s="418"/>
      <c r="S15" s="367" t="str">
        <f>IF(Summary!$AR$69="E","E","")</f>
        <v/>
      </c>
      <c r="T15" s="367" t="str">
        <f>IF(Summary!$AS$69="Y","R","")</f>
        <v/>
      </c>
      <c r="U15" s="360" t="str">
        <f>IF(COUNTIF(S13:S15,"E")=3,"C"," ")</f>
        <v xml:space="preserve"> </v>
      </c>
      <c r="W15" s="573" t="str">
        <f>'Fun Patches'!C16</f>
        <v>&lt;LIST PATCH HERE&gt;</v>
      </c>
      <c r="X15" s="365" t="str">
        <f>IF(Summary!$AR$143="E","E","")</f>
        <v/>
      </c>
      <c r="Y15" s="365" t="str">
        <f>IF(Summary!$AS$143="Y","R","")</f>
        <v/>
      </c>
      <c r="AA15" s="336"/>
      <c r="AB15" s="337"/>
      <c r="AC15" s="338"/>
    </row>
    <row r="16" spans="2:29" ht="12.95" customHeight="1" thickBot="1">
      <c r="B16" s="404"/>
      <c r="C16" s="410" t="s">
        <v>469</v>
      </c>
      <c r="D16" s="366" t="str">
        <f>IF(Badges!$Y$391="A","/","")</f>
        <v/>
      </c>
      <c r="E16" s="366" t="str">
        <f>IF(Badges!$Y$395="A","/","")</f>
        <v/>
      </c>
      <c r="F16" s="366" t="str">
        <f>IF(Badges!$Y$399="A","/","")</f>
        <v/>
      </c>
      <c r="G16" s="366" t="str">
        <f>IF(Badges!$Y$403="A","/","")</f>
        <v/>
      </c>
      <c r="H16" s="366" t="str">
        <f>IF(Badges!$Y$407="A","/","")</f>
        <v/>
      </c>
      <c r="I16" s="372" t="str">
        <f>IF(Summary!$AR$20="E","E","")</f>
        <v/>
      </c>
      <c r="J16" s="372" t="str">
        <f>IF(Summary!$AS$20="Y","R","")</f>
        <v/>
      </c>
      <c r="K16" s="392" t="str">
        <f>IF(COUNT(S17:S20)=4,MAX(S17:S20),"")</f>
        <v/>
      </c>
      <c r="L16" s="406"/>
      <c r="M16" s="420" t="s">
        <v>1155</v>
      </c>
      <c r="N16" s="421"/>
      <c r="O16" s="421"/>
      <c r="P16" s="421"/>
      <c r="Q16" s="421"/>
      <c r="R16" s="422" t="s">
        <v>1189</v>
      </c>
      <c r="S16" s="363" t="str">
        <f>IF(Summary!$AR$73="E","E","")</f>
        <v/>
      </c>
      <c r="T16" s="363" t="str">
        <f>IF(Summary!$AS$73="Y","R","")</f>
        <v/>
      </c>
      <c r="U16" s="360"/>
      <c r="W16" s="573" t="str">
        <f>'Fun Patches'!C17</f>
        <v>&lt;LIST PATCH HERE&gt;</v>
      </c>
      <c r="X16" s="365" t="str">
        <f>IF(Summary!$AR$144="E","E","")</f>
        <v/>
      </c>
      <c r="Y16" s="365" t="str">
        <f>IF(Summary!$AS$144="Y","R","")</f>
        <v/>
      </c>
      <c r="AA16" s="336"/>
      <c r="AB16" s="337"/>
      <c r="AC16" s="338"/>
    </row>
    <row r="17" spans="2:29" ht="12.95" customHeight="1">
      <c r="B17" s="404"/>
      <c r="C17" s="415" t="s">
        <v>490</v>
      </c>
      <c r="D17" s="368" t="str">
        <f>IF(Badges!$Y$414="A","/","")</f>
        <v/>
      </c>
      <c r="E17" s="368" t="str">
        <f>IF(Badges!$Y$418="A","/","")</f>
        <v/>
      </c>
      <c r="F17" s="368" t="str">
        <f>IF(Badges!$Y$422="A","/","")</f>
        <v/>
      </c>
      <c r="G17" s="368" t="str">
        <f>IF(Badges!$Y$426="A","/","")</f>
        <v/>
      </c>
      <c r="H17" s="368" t="str">
        <f>IF(Badges!$Y$430="A","/","")</f>
        <v/>
      </c>
      <c r="I17" s="362" t="str">
        <f>IF(Summary!$AR$21="E","E","")</f>
        <v/>
      </c>
      <c r="J17" s="362" t="str">
        <f>IF(Summary!$AS$21="Y","R","")</f>
        <v/>
      </c>
      <c r="L17" s="404"/>
      <c r="M17" s="423" t="s">
        <v>1156</v>
      </c>
      <c r="N17" s="369" t="str">
        <f>IF(Badges!$Y$542="A","/","")</f>
        <v/>
      </c>
      <c r="O17" s="369" t="str">
        <f>IF(Badges!$Y$546="A","/","")</f>
        <v/>
      </c>
      <c r="P17" s="369" t="str">
        <f>IF(Badges!$Y$550="A","/","")</f>
        <v/>
      </c>
      <c r="Q17" s="369" t="str">
        <f>IF(Badges!$Y$554="A","/","")</f>
        <v/>
      </c>
      <c r="R17" s="369" t="str">
        <f>IF(Badges!$Y$558="A","/","")</f>
        <v/>
      </c>
      <c r="S17" s="365" t="str">
        <f>IF(Summary!$AR$27="E","E","")</f>
        <v/>
      </c>
      <c r="T17" s="365" t="str">
        <f>IF(Summary!$AS$27="Y","R","")</f>
        <v/>
      </c>
      <c r="U17" s="360"/>
      <c r="W17" s="573" t="str">
        <f>'Fun Patches'!C18</f>
        <v>&lt;LIST PATCH HERE&gt;</v>
      </c>
      <c r="X17" s="365" t="str">
        <f>IF(Summary!$AR$145="E","E","")</f>
        <v/>
      </c>
      <c r="Y17" s="365" t="str">
        <f>IF(Summary!$AS$145="Y","R","")</f>
        <v/>
      </c>
      <c r="AA17" s="336"/>
      <c r="AB17" s="337"/>
      <c r="AC17" s="338"/>
    </row>
    <row r="18" spans="2:29" ht="12.95" customHeight="1" thickBot="1">
      <c r="B18" s="404"/>
      <c r="C18" s="419" t="s">
        <v>510</v>
      </c>
      <c r="D18" s="366" t="str">
        <f>IF(Badges!$Y$437="A","/","")</f>
        <v/>
      </c>
      <c r="E18" s="366" t="str">
        <f>IF(Badges!$Y$441="A","/","")</f>
        <v/>
      </c>
      <c r="F18" s="366" t="str">
        <f>IF(Badges!$Y$445="A","/","")</f>
        <v/>
      </c>
      <c r="G18" s="366" t="str">
        <f>IF(Badges!$Y$449="A","/","")</f>
        <v/>
      </c>
      <c r="H18" s="366" t="str">
        <f>IF(Badges!$Y$453="A","/","")</f>
        <v/>
      </c>
      <c r="I18" s="372" t="str">
        <f>IF(Summary!$AR$22="E","E","")</f>
        <v/>
      </c>
      <c r="J18" s="372" t="str">
        <f>IF(Summary!$AS$22="Y","R","")</f>
        <v/>
      </c>
      <c r="L18" s="404"/>
      <c r="M18" s="423" t="s">
        <v>1157</v>
      </c>
      <c r="N18" s="369" t="str">
        <f>IF(Badges!$Y$815="A","/","")</f>
        <v/>
      </c>
      <c r="O18" s="369" t="str">
        <f>IF(Badges!$Y$819="A","/","")</f>
        <v/>
      </c>
      <c r="P18" s="369" t="str">
        <f>IF(Badges!$Y$823="A","/","")</f>
        <v/>
      </c>
      <c r="Q18" s="369" t="str">
        <f>IF(Badges!$Y$827="A","/","")</f>
        <v/>
      </c>
      <c r="R18" s="369" t="str">
        <f>IF(Badges!$Y$831="A","/","")</f>
        <v/>
      </c>
      <c r="S18" s="365" t="str">
        <f>IF(Summary!$AR$40="E","E","")</f>
        <v/>
      </c>
      <c r="T18" s="365" t="str">
        <f>IF(Summary!$AS$40="Y","R","")</f>
        <v/>
      </c>
      <c r="U18" s="360"/>
      <c r="W18" s="573" t="str">
        <f>'Fun Patches'!C19</f>
        <v>&lt;LIST PATCH HERE&gt;</v>
      </c>
      <c r="X18" s="365" t="str">
        <f>IF(Summary!$AR$146="E","E","")</f>
        <v/>
      </c>
      <c r="Y18" s="365" t="str">
        <f>IF(Summary!$AS$146="Y","R","")</f>
        <v/>
      </c>
      <c r="AA18" s="336"/>
      <c r="AB18" s="337"/>
      <c r="AC18" s="338"/>
    </row>
    <row r="19" spans="2:29" ht="12.95" customHeight="1">
      <c r="B19" s="404"/>
      <c r="C19" s="410" t="s">
        <v>531</v>
      </c>
      <c r="D19" s="368" t="str">
        <f>IF(Badges!$Y$460="A","/","")</f>
        <v/>
      </c>
      <c r="E19" s="368" t="str">
        <f>IF(Badges!$Y$464="A","/","")</f>
        <v/>
      </c>
      <c r="F19" s="368" t="str">
        <f>IF(Badges!$Y$468="A","/","")</f>
        <v/>
      </c>
      <c r="G19" s="368" t="str">
        <f>IF(Badges!$Y$472="A","/","")</f>
        <v/>
      </c>
      <c r="H19" s="368" t="str">
        <f>IF(Badges!$Y$476="A","/","")</f>
        <v/>
      </c>
      <c r="I19" s="362" t="str">
        <f>IF(Summary!$AR$23="E","E","")</f>
        <v/>
      </c>
      <c r="J19" s="362" t="str">
        <f>IF(Summary!$AS$23="Y","R","")</f>
        <v/>
      </c>
      <c r="L19" s="404"/>
      <c r="M19" s="411" t="s">
        <v>1158</v>
      </c>
      <c r="N19" s="369" t="str">
        <f>IF(Badges!$Y$588="A","/","")</f>
        <v/>
      </c>
      <c r="O19" s="369" t="str">
        <f>IF(Badges!$Y$592="A","/","")</f>
        <v/>
      </c>
      <c r="P19" s="369" t="str">
        <f>IF(Badges!$Y$596="A","/","")</f>
        <v/>
      </c>
      <c r="Q19" s="369" t="str">
        <f>IF(Badges!$Y$600="A","/","")</f>
        <v/>
      </c>
      <c r="R19" s="369" t="str">
        <f>IF(Badges!$Y$604="A","/","")</f>
        <v/>
      </c>
      <c r="S19" s="365" t="str">
        <f>IF(Summary!$AR$29="E","E","")</f>
        <v/>
      </c>
      <c r="T19" s="365" t="str">
        <f>IF(Summary!$AS$29="Y","R","")</f>
        <v/>
      </c>
      <c r="U19" s="360"/>
      <c r="W19" s="573" t="str">
        <f>'Fun Patches'!C20</f>
        <v>&lt;LIST PATCH HERE&gt;</v>
      </c>
      <c r="X19" s="365" t="str">
        <f>IF(Summary!$AR$147="E","E","")</f>
        <v/>
      </c>
      <c r="Y19" s="365" t="str">
        <f>IF(Summary!$AS$147="Y","R","")</f>
        <v/>
      </c>
      <c r="AA19" s="336"/>
      <c r="AB19" s="337"/>
      <c r="AC19" s="338"/>
    </row>
    <row r="20" spans="2:29" ht="12.95" customHeight="1" thickBot="1">
      <c r="B20" s="404"/>
      <c r="C20" s="410" t="s">
        <v>563</v>
      </c>
      <c r="D20" s="369" t="str">
        <f>IF(Badges!$Y$496="A","/","")</f>
        <v/>
      </c>
      <c r="E20" s="369" t="str">
        <f>IF(Badges!$Y$500="A","/","")</f>
        <v/>
      </c>
      <c r="F20" s="369" t="str">
        <f>IF(Badges!$Y$504="A","/","")</f>
        <v/>
      </c>
      <c r="G20" s="369" t="str">
        <f>IF(Badges!$Y$508="A","/","")</f>
        <v/>
      </c>
      <c r="H20" s="369" t="str">
        <f>IF(Badges!$Y$512="A","/","")</f>
        <v/>
      </c>
      <c r="I20" s="365" t="str">
        <f>IF(Summary!$AR$25="E","E","")</f>
        <v/>
      </c>
      <c r="J20" s="365" t="str">
        <f>IF(Summary!$AS$25="Y","R","")</f>
        <v/>
      </c>
      <c r="L20" s="404"/>
      <c r="M20" s="416" t="s">
        <v>1159</v>
      </c>
      <c r="N20" s="417"/>
      <c r="O20" s="417"/>
      <c r="P20" s="417"/>
      <c r="Q20" s="417"/>
      <c r="R20" s="418"/>
      <c r="S20" s="367" t="str">
        <f>IF(Summary!$AR$72="E","E","")</f>
        <v/>
      </c>
      <c r="T20" s="367" t="str">
        <f>IF(Summary!$AS$72="Y","R","")</f>
        <v/>
      </c>
      <c r="U20" s="360" t="str">
        <f>IF(COUNTIF(S17:S20,"E")=4,"C"," ")</f>
        <v xml:space="preserve"> </v>
      </c>
      <c r="W20" s="573" t="str">
        <f>'Fun Patches'!C21</f>
        <v>&lt;LIST PATCH HERE&gt;</v>
      </c>
      <c r="X20" s="365" t="str">
        <f>IF(Summary!$AR$148="E","E","")</f>
        <v/>
      </c>
      <c r="Y20" s="365" t="str">
        <f>IF(Summary!$AS$148="Y","R","")</f>
        <v/>
      </c>
      <c r="AA20" s="336"/>
      <c r="AB20" s="337"/>
      <c r="AC20" s="338"/>
    </row>
    <row r="21" spans="2:29" ht="12.95" customHeight="1" thickBot="1">
      <c r="B21" s="404"/>
      <c r="C21" s="410" t="s">
        <v>584</v>
      </c>
      <c r="D21" s="366" t="str">
        <f>IF(Badges!$Y$519="A","/","")</f>
        <v/>
      </c>
      <c r="E21" s="366" t="str">
        <f>IF(Badges!$Y$523="A","/","")</f>
        <v/>
      </c>
      <c r="F21" s="366" t="str">
        <f>IF(Badges!$Y$527="A","/","")</f>
        <v/>
      </c>
      <c r="G21" s="366" t="str">
        <f>IF(Badges!$Y$531="A","/","")</f>
        <v/>
      </c>
      <c r="H21" s="366" t="str">
        <f>IF(Badges!$Y$535="A","/","")</f>
        <v/>
      </c>
      <c r="I21" s="372" t="str">
        <f>IF(Summary!$AR$26="E","E","")</f>
        <v/>
      </c>
      <c r="J21" s="372" t="str">
        <f>IF(Summary!$AS$26="Y","R","")</f>
        <v/>
      </c>
      <c r="K21" s="392" t="str">
        <f>IF(COUNT(S22:S23)=2,MAX(S22:S23),"")</f>
        <v/>
      </c>
      <c r="L21" s="406"/>
      <c r="M21" s="420" t="s">
        <v>995</v>
      </c>
      <c r="N21" s="421"/>
      <c r="O21" s="421"/>
      <c r="P21" s="421"/>
      <c r="Q21" s="421"/>
      <c r="R21" s="422" t="s">
        <v>1189</v>
      </c>
      <c r="S21" s="363" t="str">
        <f>IF(Summary!$AR$77="E","E","")</f>
        <v/>
      </c>
      <c r="T21" s="363" t="str">
        <f>IF(Summary!$AS$77="Y","R","")</f>
        <v/>
      </c>
      <c r="U21" s="360"/>
      <c r="W21" s="573" t="str">
        <f>'Fun Patches'!C22</f>
        <v>&lt;LIST PATCH HERE&gt;</v>
      </c>
      <c r="X21" s="365" t="str">
        <f>IF(Summary!$AR$149="E","E","")</f>
        <v/>
      </c>
      <c r="Y21" s="365" t="str">
        <f>IF(Summary!$AS$149="Y","R","")</f>
        <v/>
      </c>
      <c r="AA21" s="336"/>
      <c r="AB21" s="337"/>
      <c r="AC21" s="338"/>
    </row>
    <row r="22" spans="2:29" ht="12.95" customHeight="1">
      <c r="B22" s="404"/>
      <c r="C22" s="415" t="s">
        <v>626</v>
      </c>
      <c r="D22" s="368" t="str">
        <f>IF(Badges!$Y$565="A","/","")</f>
        <v/>
      </c>
      <c r="E22" s="368" t="str">
        <f>IF(Badges!$Y$569="A","/","")</f>
        <v/>
      </c>
      <c r="F22" s="368" t="str">
        <f>IF(Badges!$Y$573="A","/","")</f>
        <v/>
      </c>
      <c r="G22" s="368" t="str">
        <f>IF(Badges!$Y$577="A","/","")</f>
        <v/>
      </c>
      <c r="H22" s="368" t="str">
        <f>IF(Badges!$Y$581="A","/","")</f>
        <v/>
      </c>
      <c r="I22" s="362" t="str">
        <f>IF(Summary!$AR$28="E","E","")</f>
        <v/>
      </c>
      <c r="J22" s="362" t="str">
        <f>IF(Summary!$AS$28="Y","R","")</f>
        <v/>
      </c>
      <c r="L22" s="404"/>
      <c r="M22" s="411" t="s">
        <v>995</v>
      </c>
      <c r="N22" s="412"/>
      <c r="O22" s="412"/>
      <c r="P22" s="412"/>
      <c r="Q22" s="412"/>
      <c r="R22" s="413"/>
      <c r="S22" s="365" t="str">
        <f>IF(Summary!$AR$75="E","E","")</f>
        <v/>
      </c>
      <c r="T22" s="365" t="str">
        <f>IF(Summary!$AS$75="Y","R","")</f>
        <v/>
      </c>
      <c r="U22" s="360" t="str">
        <f>IF(COUNTIF(S22:S23,"E")=2,"C"," ")</f>
        <v xml:space="preserve"> </v>
      </c>
      <c r="W22" s="573" t="str">
        <f>'Fun Patches'!C23</f>
        <v>&lt;LIST PATCH HERE&gt;</v>
      </c>
      <c r="X22" s="365" t="str">
        <f>IF(Summary!$AR$150="E","E","")</f>
        <v/>
      </c>
      <c r="Y22" s="365" t="str">
        <f>IF(Summary!$AS$150="Y","R","")</f>
        <v/>
      </c>
      <c r="AA22" s="336"/>
      <c r="AB22" s="337"/>
      <c r="AC22" s="338"/>
    </row>
    <row r="23" spans="2:29" ht="12.95" customHeight="1" thickBot="1">
      <c r="B23" s="404"/>
      <c r="C23" s="419" t="s">
        <v>668</v>
      </c>
      <c r="D23" s="366" t="str">
        <f>IF(Badges!$Y$611="A","/","")</f>
        <v/>
      </c>
      <c r="E23" s="366" t="str">
        <f>IF(Badges!$Y$615="A","/","")</f>
        <v/>
      </c>
      <c r="F23" s="366" t="str">
        <f>IF(Badges!$Y$619="A","/","")</f>
        <v/>
      </c>
      <c r="G23" s="366" t="str">
        <f>IF(Badges!$Y$623="A","/","")</f>
        <v/>
      </c>
      <c r="H23" s="366" t="str">
        <f>IF(Badges!$Y$627="A","/","")</f>
        <v/>
      </c>
      <c r="I23" s="372" t="str">
        <f>IF(Summary!$AR$30="E","E","")</f>
        <v/>
      </c>
      <c r="J23" s="372" t="str">
        <f>IF(Summary!$AS$30="Y","R","")</f>
        <v/>
      </c>
      <c r="L23" s="404"/>
      <c r="M23" s="416" t="s">
        <v>1159</v>
      </c>
      <c r="N23" s="417"/>
      <c r="O23" s="417"/>
      <c r="P23" s="417"/>
      <c r="Q23" s="417"/>
      <c r="R23" s="418"/>
      <c r="S23" s="367" t="str">
        <f>IF(Summary!$AR$76="E","E","")</f>
        <v/>
      </c>
      <c r="T23" s="367" t="str">
        <f>IF(Summary!$AS$76="Y","R","")</f>
        <v/>
      </c>
      <c r="U23" s="360" t="str">
        <f>IF(COUNTIF(S25:S26,"E")=2,"C"," ")</f>
        <v xml:space="preserve"> </v>
      </c>
      <c r="W23" s="573" t="str">
        <f>'Fun Patches'!C24</f>
        <v>&lt;LIST PATCH HERE&gt;</v>
      </c>
      <c r="X23" s="365" t="str">
        <f>IF(Summary!$AR$151="E","E","")</f>
        <v/>
      </c>
      <c r="Y23" s="365" t="str">
        <f>IF(Summary!$AS$151="Y","R","")</f>
        <v/>
      </c>
      <c r="AA23" s="336"/>
      <c r="AB23" s="337"/>
      <c r="AC23" s="338"/>
    </row>
    <row r="24" spans="2:29" ht="12.95" customHeight="1">
      <c r="B24" s="404"/>
      <c r="C24" s="410" t="s">
        <v>689</v>
      </c>
      <c r="D24" s="368" t="str">
        <f>IF(Badges!$Y$634="A","/","")</f>
        <v/>
      </c>
      <c r="E24" s="368" t="str">
        <f>IF(Badges!$Y$638="A","/","")</f>
        <v/>
      </c>
      <c r="F24" s="368" t="str">
        <f>IF(Badges!$Y$642="A","/","")</f>
        <v/>
      </c>
      <c r="G24" s="368" t="str">
        <f>IF(Badges!$Y$646="A","/","")</f>
        <v/>
      </c>
      <c r="H24" s="368" t="str">
        <f>IF(Badges!$Y$650="A","/","")</f>
        <v/>
      </c>
      <c r="I24" s="362" t="str">
        <f>IF(Summary!$AR$31="E","E","")</f>
        <v/>
      </c>
      <c r="J24" s="362" t="str">
        <f>IF(Summary!$AS$31="Y","R","")</f>
        <v/>
      </c>
      <c r="K24" s="392" t="str">
        <f>IF(COUNT(S25:S26)=2,MAX(S25:S26),"")</f>
        <v/>
      </c>
      <c r="L24" s="406"/>
      <c r="M24" s="407" t="s">
        <v>1003</v>
      </c>
      <c r="N24" s="408"/>
      <c r="O24" s="408"/>
      <c r="P24" s="408"/>
      <c r="Q24" s="408"/>
      <c r="R24" s="422" t="s">
        <v>1189</v>
      </c>
      <c r="S24" s="363" t="str">
        <f>IF(Summary!$AR$80="E","E","")</f>
        <v/>
      </c>
      <c r="T24" s="363" t="str">
        <f>IF(Summary!$AS$80="Y","R","")</f>
        <v/>
      </c>
      <c r="U24" s="360" t="str">
        <f>IF(COUNTIF(S28:S29,"E")=2,"C"," ")</f>
        <v xml:space="preserve"> </v>
      </c>
      <c r="W24" s="573" t="str">
        <f>'Fun Patches'!C25</f>
        <v>&lt;LIST PATCH HERE&gt;</v>
      </c>
      <c r="X24" s="365" t="str">
        <f>IF(Summary!$AR$152="E","E","")</f>
        <v/>
      </c>
      <c r="Y24" s="365" t="str">
        <f>IF(Summary!$AS$152="Y","R","")</f>
        <v/>
      </c>
      <c r="AA24" s="336"/>
      <c r="AB24" s="337"/>
      <c r="AC24" s="338"/>
    </row>
    <row r="25" spans="2:29" ht="12.95" customHeight="1">
      <c r="B25" s="404"/>
      <c r="C25" s="410" t="s">
        <v>710</v>
      </c>
      <c r="D25" s="369" t="str">
        <f>IF(Badges!$Y$657="A","/","")</f>
        <v/>
      </c>
      <c r="E25" s="369" t="str">
        <f>IF(Badges!$Y$661="A","/","")</f>
        <v/>
      </c>
      <c r="F25" s="369" t="str">
        <f>IF(Badges!$Y$665="A","/","")</f>
        <v/>
      </c>
      <c r="G25" s="369" t="str">
        <f>IF(Badges!$Y$669="A","/","")</f>
        <v/>
      </c>
      <c r="H25" s="369" t="str">
        <f>IF(Badges!$Y$673="A","/","")</f>
        <v/>
      </c>
      <c r="I25" s="365" t="str">
        <f>IF(Summary!$AR$32="E","E","")</f>
        <v/>
      </c>
      <c r="J25" s="365" t="str">
        <f>IF(Summary!$AS$32="Y","R","")</f>
        <v/>
      </c>
      <c r="L25" s="404"/>
      <c r="M25" s="411" t="s">
        <v>1003</v>
      </c>
      <c r="N25" s="412"/>
      <c r="O25" s="412"/>
      <c r="P25" s="412"/>
      <c r="Q25" s="412"/>
      <c r="R25" s="413"/>
      <c r="S25" s="365" t="str">
        <f>IF(Summary!$AR$78="E","E","")</f>
        <v/>
      </c>
      <c r="T25" s="365" t="str">
        <f>IF(Summary!$AS$78="Y","R","")</f>
        <v/>
      </c>
      <c r="U25" s="716" t="s">
        <v>1197</v>
      </c>
      <c r="W25" s="573" t="str">
        <f>'Fun Patches'!C26</f>
        <v>&lt;LIST PATCH HERE&gt;</v>
      </c>
      <c r="X25" s="365" t="str">
        <f>IF(Summary!$AR$153="E","E","")</f>
        <v/>
      </c>
      <c r="Y25" s="365" t="str">
        <f>IF(Summary!$AS$153="Y","R","")</f>
        <v/>
      </c>
      <c r="AA25" s="336"/>
      <c r="AB25" s="337"/>
      <c r="AC25" s="338"/>
    </row>
    <row r="26" spans="2:29" ht="12.95" customHeight="1" thickBot="1">
      <c r="B26" s="404"/>
      <c r="C26" s="410" t="s">
        <v>1193</v>
      </c>
      <c r="D26" s="366" t="str">
        <f>IF(Badges!$Y$161="A","/","")</f>
        <v/>
      </c>
      <c r="E26" s="366" t="str">
        <f>IF(Badges!$Y$165="A","/","")</f>
        <v/>
      </c>
      <c r="F26" s="366" t="str">
        <f>IF(Badges!$Y$169="A","/","")</f>
        <v/>
      </c>
      <c r="G26" s="366" t="str">
        <f>IF(Badges!$Y$173="A","/","")</f>
        <v/>
      </c>
      <c r="H26" s="366" t="str">
        <f>IF(Badges!$Y$177="A","/","")</f>
        <v/>
      </c>
      <c r="I26" s="372" t="str">
        <f>IF(Summary!$AR$10="E","E","")</f>
        <v/>
      </c>
      <c r="J26" s="372" t="str">
        <f>IF(Summary!$AS$10="Y","R","")</f>
        <v/>
      </c>
      <c r="L26" s="404"/>
      <c r="M26" s="416" t="s">
        <v>1159</v>
      </c>
      <c r="N26" s="417"/>
      <c r="O26" s="417"/>
      <c r="P26" s="417"/>
      <c r="Q26" s="417"/>
      <c r="R26" s="418"/>
      <c r="S26" s="367" t="str">
        <f>IF(Summary!$AR$79="E","E","")</f>
        <v/>
      </c>
      <c r="T26" s="367" t="str">
        <f>IF(Summary!$AS$79="Y","R","")</f>
        <v/>
      </c>
      <c r="U26" s="716"/>
      <c r="W26" s="573" t="str">
        <f>'Fun Patches'!C27</f>
        <v>&lt;LIST PATCH HERE&gt;</v>
      </c>
      <c r="X26" s="365" t="str">
        <f>IF(Summary!$AR$154="E","E","")</f>
        <v/>
      </c>
      <c r="Y26" s="365" t="str">
        <f>IF(Summary!$AS$154="Y","R","")</f>
        <v/>
      </c>
      <c r="AA26" s="336"/>
      <c r="AB26" s="337"/>
      <c r="AC26" s="338"/>
    </row>
    <row r="27" spans="2:29" ht="12.95" customHeight="1">
      <c r="B27" s="404"/>
      <c r="C27" s="415" t="s">
        <v>1194</v>
      </c>
      <c r="D27" s="368" t="str">
        <f>IF(Badges!$Y$680="A","/","")</f>
        <v/>
      </c>
      <c r="E27" s="368" t="str">
        <f>IF(Badges!$Y$684="A","/","")</f>
        <v/>
      </c>
      <c r="F27" s="368" t="str">
        <f>IF(Badges!$Y$688="A","/","")</f>
        <v/>
      </c>
      <c r="G27" s="368" t="str">
        <f>IF(Badges!$Y$692="A","/","")</f>
        <v/>
      </c>
      <c r="H27" s="368" t="str">
        <f>IF(Badges!$Y$696="A","/","")</f>
        <v/>
      </c>
      <c r="I27" s="362" t="str">
        <f>IF(Summary!$AR$33="E","E","")</f>
        <v/>
      </c>
      <c r="J27" s="362" t="str">
        <f>IF(Summary!$AS$33="Y","R","")</f>
        <v/>
      </c>
      <c r="K27" s="392" t="str">
        <f>IF(COUNT(S28:S29)=2,MAX(S28:S29),"")</f>
        <v/>
      </c>
      <c r="L27" s="406"/>
      <c r="M27" s="407" t="s">
        <v>1009</v>
      </c>
      <c r="N27" s="408"/>
      <c r="O27" s="408"/>
      <c r="P27" s="408"/>
      <c r="Q27" s="408"/>
      <c r="R27" s="422" t="s">
        <v>1189</v>
      </c>
      <c r="S27" s="363" t="str">
        <f>IF(Summary!$AR$83="E","E","")</f>
        <v/>
      </c>
      <c r="T27" s="363" t="str">
        <f>IF(Summary!$AS$83="Y","R","")</f>
        <v/>
      </c>
      <c r="U27" s="716"/>
      <c r="W27" s="573" t="str">
        <f>'Fun Patches'!C28</f>
        <v>&lt;LIST PATCH HERE&gt;</v>
      </c>
      <c r="X27" s="365" t="str">
        <f>IF(Summary!$AR$155="E","E","")</f>
        <v/>
      </c>
      <c r="Y27" s="365" t="str">
        <f>IF(Summary!$AS$155="Y","R","")</f>
        <v/>
      </c>
      <c r="AA27" s="336"/>
      <c r="AB27" s="337"/>
      <c r="AC27" s="338"/>
    </row>
    <row r="28" spans="2:29" ht="12.95" customHeight="1" thickBot="1">
      <c r="B28" s="404"/>
      <c r="C28" s="419" t="s">
        <v>730</v>
      </c>
      <c r="D28" s="366" t="str">
        <f>IF(Badges!$Y$703="A","/","")</f>
        <v/>
      </c>
      <c r="E28" s="366" t="str">
        <f>IF(Badges!$Y$707="A","/","")</f>
        <v/>
      </c>
      <c r="F28" s="366" t="str">
        <f>IF(Badges!$Y$711="A","/","")</f>
        <v/>
      </c>
      <c r="G28" s="366" t="str">
        <f>IF(Badges!$Y$715="A","/","")</f>
        <v/>
      </c>
      <c r="H28" s="366" t="str">
        <f>IF(Badges!$Y$719="A","/","")</f>
        <v/>
      </c>
      <c r="I28" s="372" t="str">
        <f>IF(Summary!$AR$34="E","E","")</f>
        <v/>
      </c>
      <c r="J28" s="372" t="str">
        <f>IF(Summary!$AS$34="Y","R","")</f>
        <v/>
      </c>
      <c r="L28" s="404"/>
      <c r="M28" s="411" t="s">
        <v>1009</v>
      </c>
      <c r="N28" s="412"/>
      <c r="O28" s="412"/>
      <c r="P28" s="412"/>
      <c r="Q28" s="412"/>
      <c r="R28" s="413"/>
      <c r="S28" s="365" t="str">
        <f>IF(Summary!$AR$81="E","E","")</f>
        <v/>
      </c>
      <c r="T28" s="365" t="str">
        <f>IF(Summary!$AS$81="Y","R","")</f>
        <v/>
      </c>
      <c r="U28" s="716"/>
      <c r="W28" s="573" t="str">
        <f>'Fun Patches'!C29</f>
        <v>&lt;LIST PATCH HERE&gt;</v>
      </c>
      <c r="X28" s="365" t="str">
        <f>IF(Summary!$AR$156="E","E","")</f>
        <v/>
      </c>
      <c r="Y28" s="365" t="str">
        <f>IF(Summary!$AS$156="Y","R","")</f>
        <v/>
      </c>
      <c r="AA28" s="336"/>
      <c r="AB28" s="337"/>
      <c r="AC28" s="338"/>
    </row>
    <row r="29" spans="2:29" ht="12.95" customHeight="1" thickBot="1">
      <c r="B29" s="404"/>
      <c r="C29" s="410" t="s">
        <v>751</v>
      </c>
      <c r="D29" s="368" t="str">
        <f>IF(Badges!$Y$726="A","/","")</f>
        <v/>
      </c>
      <c r="E29" s="368" t="str">
        <f>IF(Badges!$Y$730="A","/","")</f>
        <v/>
      </c>
      <c r="F29" s="368" t="str">
        <f>IF(Badges!$Y$734="A","/","")</f>
        <v/>
      </c>
      <c r="G29" s="368" t="str">
        <f>IF(Badges!$Y$738="A","/","")</f>
        <v/>
      </c>
      <c r="H29" s="368" t="str">
        <f>IF(Badges!$Y$742="A","/","")</f>
        <v/>
      </c>
      <c r="I29" s="363" t="str">
        <f>IF(Summary!$AR$35="E","E","")</f>
        <v/>
      </c>
      <c r="J29" s="362" t="str">
        <f>IF(Summary!$AS$35="Y","R","")</f>
        <v/>
      </c>
      <c r="L29" s="404"/>
      <c r="M29" s="424" t="s">
        <v>1159</v>
      </c>
      <c r="N29" s="425"/>
      <c r="O29" s="425"/>
      <c r="P29" s="425"/>
      <c r="Q29" s="425"/>
      <c r="R29" s="426"/>
      <c r="S29" s="367" t="str">
        <f>IF(Summary!$AR$82="E","E","")</f>
        <v/>
      </c>
      <c r="T29" s="367" t="str">
        <f>IF(Summary!$AS$82="Y","R","")</f>
        <v/>
      </c>
      <c r="U29" s="716"/>
      <c r="W29" s="573" t="str">
        <f>'Fun Patches'!C30</f>
        <v>&lt;LIST PATCH HERE&gt;</v>
      </c>
      <c r="X29" s="365" t="str">
        <f>IF(Summary!$AR$157="E","E","")</f>
        <v/>
      </c>
      <c r="Y29" s="365" t="str">
        <f>IF(Summary!$AS$157="Y","R","")</f>
        <v/>
      </c>
      <c r="AA29" s="336"/>
      <c r="AB29" s="337"/>
      <c r="AC29" s="338"/>
    </row>
    <row r="30" spans="2:29" ht="12.95" customHeight="1">
      <c r="B30" s="404"/>
      <c r="C30" s="410" t="s">
        <v>772</v>
      </c>
      <c r="D30" s="369" t="str">
        <f>IF(Badges!$Y$745="C","/","")</f>
        <v/>
      </c>
      <c r="E30" s="369" t="str">
        <f>IF(Badges!$Y$746="C","/","")</f>
        <v/>
      </c>
      <c r="F30" s="369" t="str">
        <f>IF(Badges!$Y$747="C","/","")</f>
        <v/>
      </c>
      <c r="G30" s="369" t="str">
        <f>IF(Badges!$Y$748="C","/","")</f>
        <v/>
      </c>
      <c r="H30" s="369" t="str">
        <f>IF(Badges!$Y$749="C","/","")</f>
        <v/>
      </c>
      <c r="I30" s="365" t="str">
        <f>IF(Summary!$AR$36="E","E","")</f>
        <v/>
      </c>
      <c r="J30" s="365" t="str">
        <f>IF(Summary!$AS$36="Y","R","")</f>
        <v/>
      </c>
      <c r="L30" s="495"/>
      <c r="M30" s="495"/>
      <c r="N30" s="496"/>
      <c r="O30" s="496"/>
      <c r="P30" s="496"/>
      <c r="Q30" s="496"/>
      <c r="R30" s="496"/>
      <c r="S30" s="571"/>
      <c r="T30" s="571"/>
      <c r="U30" s="716"/>
      <c r="W30" s="573" t="str">
        <f>'Fun Patches'!C31</f>
        <v>&lt;LIST PATCH HERE&gt;</v>
      </c>
      <c r="X30" s="365" t="str">
        <f>IF(Summary!$AR$158="E","E","")</f>
        <v/>
      </c>
      <c r="Y30" s="365" t="str">
        <f>IF(Summary!$AS$158="Y","R","")</f>
        <v/>
      </c>
      <c r="AA30" s="336"/>
      <c r="AB30" s="337"/>
      <c r="AC30" s="338"/>
    </row>
    <row r="31" spans="2:29" ht="12.95" customHeight="1" thickBot="1">
      <c r="B31" s="404"/>
      <c r="C31" s="414" t="s">
        <v>1195</v>
      </c>
      <c r="D31" s="366" t="str">
        <f>IF(Badges!$Y$769="A","/","")</f>
        <v/>
      </c>
      <c r="E31" s="366" t="str">
        <f>IF(Badges!$Y$773="A","/","")</f>
        <v/>
      </c>
      <c r="F31" s="366" t="str">
        <f>IF(Badges!$Y$777="A","/","")</f>
        <v/>
      </c>
      <c r="G31" s="366" t="str">
        <f>IF(Badges!$Y$781="A","/","")</f>
        <v/>
      </c>
      <c r="H31" s="366" t="str">
        <f>IF(Badges!$Y$785="A","/","")</f>
        <v/>
      </c>
      <c r="I31" s="372" t="str">
        <f>IF(Summary!$AR$38="E","E","")</f>
        <v/>
      </c>
      <c r="J31" s="372" t="str">
        <f>IF(Summary!$AS$38="Y","R","")</f>
        <v/>
      </c>
      <c r="N31" s="401"/>
      <c r="O31" s="401"/>
      <c r="P31" s="401"/>
      <c r="Q31" s="401"/>
      <c r="R31" s="401"/>
      <c r="U31" s="716"/>
      <c r="W31" s="573" t="str">
        <f>'Fun Patches'!C32</f>
        <v>&lt;LIST PATCH HERE&gt;</v>
      </c>
      <c r="X31" s="365" t="str">
        <f>IF(Summary!$AR$159="E","E","")</f>
        <v/>
      </c>
      <c r="Y31" s="365" t="str">
        <f>IF(Summary!$AS$159="Y","R","")</f>
        <v/>
      </c>
      <c r="AA31" s="336"/>
      <c r="AB31" s="337"/>
      <c r="AC31" s="338"/>
    </row>
    <row r="32" spans="2:29" ht="12.95" customHeight="1">
      <c r="B32" s="404"/>
      <c r="C32" s="415" t="s">
        <v>1196</v>
      </c>
      <c r="D32" s="368" t="str">
        <f>IF(Badges!$Y$792="A","/","")</f>
        <v/>
      </c>
      <c r="E32" s="368" t="str">
        <f>IF(Badges!$Y$796="A","/","")</f>
        <v/>
      </c>
      <c r="F32" s="368" t="str">
        <f>IF(Badges!$Y$800="A","/","")</f>
        <v/>
      </c>
      <c r="G32" s="368" t="str">
        <f>IF(Badges!$Y$804="A","/","")</f>
        <v/>
      </c>
      <c r="H32" s="368" t="str">
        <f>IF(Badges!$Y$808="A","/","")</f>
        <v/>
      </c>
      <c r="I32" s="362" t="str">
        <f>IF(Summary!$AR$39="E","E","")</f>
        <v/>
      </c>
      <c r="J32" s="362" t="str">
        <f>IF(Summary!$AS$39="Y","R","")</f>
        <v/>
      </c>
      <c r="L32" s="404"/>
      <c r="M32" s="405" t="s">
        <v>216</v>
      </c>
      <c r="N32" s="361" t="str">
        <f>IF(Badges!$Y$102="A","/","")</f>
        <v/>
      </c>
      <c r="O32" s="361" t="str">
        <f>IF(Badges!$Y$106="A","/","")</f>
        <v/>
      </c>
      <c r="P32" s="361" t="str">
        <f>IF(Badges!$Y$110="A","/","")</f>
        <v/>
      </c>
      <c r="Q32" s="361" t="str">
        <f>IF(Badges!$Y$114="A","/","")</f>
        <v/>
      </c>
      <c r="R32" s="361" t="str">
        <f>IF(Badges!$Y$118="A","/","")</f>
        <v/>
      </c>
      <c r="S32" s="370" t="str">
        <f>IF(Summary!$AR$7="E","E","")</f>
        <v/>
      </c>
      <c r="T32" s="370" t="str">
        <f>IF(Summary!$AS$7="Y","R","")</f>
        <v/>
      </c>
      <c r="U32" s="716"/>
      <c r="W32" s="573" t="str">
        <f>'Fun Patches'!C33</f>
        <v>&lt;LIST PATCH HERE&gt;</v>
      </c>
      <c r="X32" s="365" t="str">
        <f>IF(Summary!$AR$160="E","E","")</f>
        <v/>
      </c>
      <c r="Y32" s="365" t="str">
        <f>IF(Summary!$AS$160="Y","R","")</f>
        <v/>
      </c>
      <c r="AA32" s="336"/>
      <c r="AB32" s="337"/>
      <c r="AC32" s="338"/>
    </row>
    <row r="33" spans="2:29" ht="12.95" customHeight="1" thickBot="1">
      <c r="B33" s="404"/>
      <c r="C33" s="419" t="s">
        <v>818</v>
      </c>
      <c r="D33" s="366" t="str">
        <f>IF(Badges!$Y$838="A","/","")</f>
        <v/>
      </c>
      <c r="E33" s="366" t="str">
        <f>IF(Badges!$Y$842="A","/","")</f>
        <v/>
      </c>
      <c r="F33" s="366" t="str">
        <f>IF(Badges!$Y$846="A","/","")</f>
        <v/>
      </c>
      <c r="G33" s="366" t="str">
        <f>IF(Badges!$Y$850="A","/","")</f>
        <v/>
      </c>
      <c r="H33" s="366" t="str">
        <f>IF(Badges!$Y$854="A","/","")</f>
        <v/>
      </c>
      <c r="I33" s="372" t="str">
        <f>IF(Summary!$AR$41="E","E","")</f>
        <v/>
      </c>
      <c r="J33" s="372" t="str">
        <f>IF(Summary!$AS$41="Y","R","")</f>
        <v/>
      </c>
      <c r="L33" s="404"/>
      <c r="M33" s="410" t="s">
        <v>302</v>
      </c>
      <c r="N33" s="364" t="str">
        <f>IF(Badges!$Y$207="A","/","")</f>
        <v/>
      </c>
      <c r="O33" s="364" t="str">
        <f>IF(Badges!$Y$211="A","/","")</f>
        <v/>
      </c>
      <c r="P33" s="364" t="str">
        <f>IF(Badges!$Y$215="A","/","")</f>
        <v/>
      </c>
      <c r="Q33" s="364" t="str">
        <f>IF(Badges!$Y$219="A","/","")</f>
        <v/>
      </c>
      <c r="R33" s="364" t="str">
        <f>IF(Badges!$G$223="A","/","")</f>
        <v/>
      </c>
      <c r="S33" s="370" t="str">
        <f>IF(Summary!$AR$12="E","E","")</f>
        <v/>
      </c>
      <c r="T33" s="370" t="str">
        <f>IF(Summary!$AS$12="Y","R","")</f>
        <v/>
      </c>
      <c r="U33" s="716"/>
      <c r="W33" s="573" t="str">
        <f>'Fun Patches'!C34</f>
        <v>&lt;LIST PATCH HERE&gt;</v>
      </c>
      <c r="X33" s="365" t="str">
        <f>IF(Summary!$AR$161="E","E","")</f>
        <v/>
      </c>
      <c r="Y33" s="365" t="str">
        <f>IF(Summary!$AS$161="Y","R","")</f>
        <v/>
      </c>
      <c r="AA33" s="336"/>
      <c r="AB33" s="337"/>
      <c r="AC33" s="338"/>
    </row>
    <row r="34" spans="2:29" ht="12.95" customHeight="1" thickBot="1">
      <c r="B34" s="404"/>
      <c r="C34" s="414" t="s">
        <v>838</v>
      </c>
      <c r="D34" s="439" t="str">
        <f>IF(Badges!$Y$861="A","/","")</f>
        <v/>
      </c>
      <c r="E34" s="439" t="str">
        <f>IF(Badges!$Y$865="A","/","")</f>
        <v/>
      </c>
      <c r="F34" s="439" t="str">
        <f>IF(Badges!$Y$869="A","/","")</f>
        <v/>
      </c>
      <c r="G34" s="439" t="str">
        <f>IF(Badges!$Y$873="A","/","")</f>
        <v/>
      </c>
      <c r="H34" s="439" t="str">
        <f>IF(Badges!$Y$877="A","/","")</f>
        <v/>
      </c>
      <c r="I34" s="362" t="str">
        <f>IF(Summary!$AR$42="E","E","")</f>
        <v/>
      </c>
      <c r="J34" s="362" t="str">
        <f>IF(Summary!$AS$42="Y","R","")</f>
        <v/>
      </c>
      <c r="L34" s="404"/>
      <c r="M34" s="419" t="s">
        <v>448</v>
      </c>
      <c r="N34" s="359" t="str">
        <f>IF(Badges!$Y$368="A","/","")</f>
        <v/>
      </c>
      <c r="O34" s="359" t="str">
        <f>IF(Badges!$Y$372="A","/","")</f>
        <v/>
      </c>
      <c r="P34" s="359" t="str">
        <f>IF(Badges!$Y$376="A","/","")</f>
        <v/>
      </c>
      <c r="Q34" s="359" t="str">
        <f>IF(Badges!$Y$380="A","/","")</f>
        <v/>
      </c>
      <c r="R34" s="359" t="str">
        <f>IF(Badges!$Y$384="A","/","")</f>
        <v/>
      </c>
      <c r="S34" s="367" t="str">
        <f>IF(Summary!$AR$19="E","E","")</f>
        <v/>
      </c>
      <c r="T34" s="367" t="str">
        <f>IF(Summary!$AS$19="Y","R","")</f>
        <v/>
      </c>
      <c r="U34" s="716"/>
      <c r="W34" s="573" t="str">
        <f>'Fun Patches'!C35</f>
        <v>&lt;LIST PATCH HERE&gt;</v>
      </c>
      <c r="X34" s="365" t="str">
        <f>IF(Summary!$AR$162="E","E","")</f>
        <v/>
      </c>
      <c r="Y34" s="365" t="str">
        <f>IF(Summary!$AS$162="Y","R","")</f>
        <v/>
      </c>
      <c r="AA34" s="336"/>
      <c r="AB34" s="337"/>
      <c r="AC34" s="338"/>
    </row>
    <row r="35" spans="2:29" ht="12.95" customHeight="1">
      <c r="L35" s="404"/>
      <c r="M35" s="430" t="s">
        <v>249</v>
      </c>
      <c r="N35" s="361" t="str">
        <f>IF(Badges!$Y$146="A","/","")</f>
        <v/>
      </c>
      <c r="O35" s="361" t="str">
        <f>IF(Badges!$Y$148="A","/","")</f>
        <v/>
      </c>
      <c r="P35" s="361" t="str">
        <f>IF(Badges!$Y$150="A","/","")</f>
        <v/>
      </c>
      <c r="Q35" s="361" t="str">
        <f>IF(Badges!$Y$152="A","/","")</f>
        <v/>
      </c>
      <c r="R35" s="361" t="str">
        <f>IF(Badges!$Y$154="A","/","")</f>
        <v/>
      </c>
      <c r="S35" s="370" t="str">
        <f>IF(Summary!$AR$9="E","E","")</f>
        <v/>
      </c>
      <c r="T35" s="370" t="str">
        <f>IF(Summary!$AS$9="Y","R","")</f>
        <v/>
      </c>
      <c r="U35" s="716"/>
      <c r="W35" s="573" t="str">
        <f>'Fun Patches'!C36</f>
        <v>&lt;LIST PATCH HERE&gt;</v>
      </c>
      <c r="X35" s="365" t="str">
        <f>IF(Summary!$AR$163="E","E","")</f>
        <v/>
      </c>
      <c r="Y35" s="365" t="str">
        <f>IF(Summary!$AS$163="Y","R","")</f>
        <v/>
      </c>
      <c r="AA35" s="336"/>
      <c r="AB35" s="337"/>
      <c r="AC35" s="338"/>
    </row>
    <row r="36" spans="2:29" ht="12.95" customHeight="1">
      <c r="L36" s="404"/>
      <c r="M36" s="423" t="s">
        <v>552</v>
      </c>
      <c r="N36" s="364" t="str">
        <f>IF(Badges!$Y$481="A","/","")</f>
        <v/>
      </c>
      <c r="O36" s="364" t="str">
        <f>IF(Badges!$Y$483="A","/","")</f>
        <v/>
      </c>
      <c r="P36" s="364" t="str">
        <f>IF(Badges!$Y$485="A","/","")</f>
        <v/>
      </c>
      <c r="Q36" s="364" t="str">
        <f>IF(Badges!$Y$487="A","/","")</f>
        <v/>
      </c>
      <c r="R36" s="364" t="str">
        <f>IF(Badges!$Y$489="A","/","")</f>
        <v/>
      </c>
      <c r="S36" s="370" t="str">
        <f>IF(Summary!$AR$24="E","E","")</f>
        <v/>
      </c>
      <c r="T36" s="370" t="str">
        <f>IF(Summary!$AS$24="Y","R","")</f>
        <v/>
      </c>
      <c r="U36" s="716"/>
      <c r="W36" s="573" t="str">
        <f>'Fun Patches'!C37</f>
        <v>&lt;LIST PATCH HERE&gt;</v>
      </c>
      <c r="X36" s="365" t="str">
        <f>IF(Summary!$AR$164="E","E","")</f>
        <v/>
      </c>
      <c r="Y36" s="365" t="str">
        <f>IF(Summary!$AS$164="Y","R","")</f>
        <v/>
      </c>
      <c r="AA36" s="336"/>
      <c r="AB36" s="337"/>
      <c r="AC36" s="338"/>
    </row>
    <row r="37" spans="2:29" ht="12.95" customHeight="1" thickBot="1">
      <c r="B37" s="404"/>
      <c r="C37" s="430" t="s">
        <v>1162</v>
      </c>
      <c r="D37" s="361" t="str">
        <f>IF(Badges!$Y$883="C","/","")</f>
        <v/>
      </c>
      <c r="E37" s="361" t="str">
        <f>IF(Badges!$Y$884="C","/","")</f>
        <v/>
      </c>
      <c r="F37" s="361" t="str">
        <f>IF(Badges!$Y$885="C","/","")</f>
        <v/>
      </c>
      <c r="G37" s="361" t="str">
        <f>IF(Badges!$Y$886="C","/","")</f>
        <v/>
      </c>
      <c r="H37" s="361" t="str">
        <f>IF(Badges!$Y$887="C","/","")</f>
        <v/>
      </c>
      <c r="I37" s="370" t="str">
        <f>IF(Summary!$AR$44="E","E","")</f>
        <v/>
      </c>
      <c r="J37" s="370" t="str">
        <f>IF(Summary!$AS$44="Y","R","")</f>
        <v/>
      </c>
      <c r="L37" s="404"/>
      <c r="M37" s="431" t="s">
        <v>775</v>
      </c>
      <c r="N37" s="359" t="str">
        <f>IF(Badges!$Y$754="A","/","")</f>
        <v/>
      </c>
      <c r="O37" s="359" t="str">
        <f>IF(Badges!$Y$756="A","/","")</f>
        <v/>
      </c>
      <c r="P37" s="359" t="str">
        <f>IF(Badges!$Y$758="A","/","")</f>
        <v/>
      </c>
      <c r="Q37" s="359" t="str">
        <f>IF(Badges!$Y$760="A","/","")</f>
        <v/>
      </c>
      <c r="R37" s="359" t="str">
        <f>IF(Badges!$Y$762="A","/","")</f>
        <v/>
      </c>
      <c r="S37" s="371" t="str">
        <f>IF(Summary!$AR$37="E","E","")</f>
        <v/>
      </c>
      <c r="T37" s="371" t="str">
        <f>IF(Summary!$AS$37="Y","R","")</f>
        <v/>
      </c>
      <c r="U37" s="716"/>
      <c r="W37" s="573" t="str">
        <f>'Fun Patches'!C38</f>
        <v>&lt;LIST PATCH HERE&gt;</v>
      </c>
      <c r="X37" s="365" t="str">
        <f>IF(Summary!$AR$165="E","E","")</f>
        <v/>
      </c>
      <c r="Y37" s="365" t="str">
        <f>IF(Summary!$AS$165="Y","R","")</f>
        <v/>
      </c>
      <c r="AA37" s="336"/>
      <c r="AB37" s="337"/>
      <c r="AC37" s="338"/>
    </row>
    <row r="38" spans="2:29" ht="12.95" customHeight="1">
      <c r="B38" s="404"/>
      <c r="C38" s="423" t="s">
        <v>1163</v>
      </c>
      <c r="D38" s="361" t="str">
        <f>IF(Badges!$Y$890="C","/","")</f>
        <v/>
      </c>
      <c r="E38" s="361" t="str">
        <f>IF(Badges!$Y$891="C","/","")</f>
        <v/>
      </c>
      <c r="F38" s="361" t="str">
        <f>IF(Badges!$Y$892="C","/","")</f>
        <v/>
      </c>
      <c r="G38" s="361" t="str">
        <f>IF(Badges!$Y$893="C","/","")</f>
        <v/>
      </c>
      <c r="H38" s="361" t="str">
        <f>IF(Badges!$Y$894="C","/","")</f>
        <v/>
      </c>
      <c r="I38" s="370" t="str">
        <f>IF(Summary!$AR$45="E","E","")</f>
        <v/>
      </c>
      <c r="J38" s="370" t="str">
        <f>IF(Summary!$AS$45="Y","R","")</f>
        <v/>
      </c>
      <c r="S38" s="427"/>
      <c r="T38" s="427"/>
      <c r="U38" s="716"/>
      <c r="W38" s="573" t="str">
        <f>'Fun Patches'!C39</f>
        <v>&lt;LIST PATCH HERE&gt;</v>
      </c>
      <c r="X38" s="365" t="str">
        <f>IF(Summary!$AR$166="E","E","")</f>
        <v/>
      </c>
      <c r="Y38" s="365" t="str">
        <f>IF(Summary!$AS$166="Y","R","")</f>
        <v/>
      </c>
      <c r="AA38" s="336"/>
      <c r="AB38" s="337"/>
      <c r="AC38" s="338"/>
    </row>
    <row r="39" spans="2:29" ht="12.95" customHeight="1" thickBot="1">
      <c r="B39" s="404"/>
      <c r="C39" s="432" t="s">
        <v>1164</v>
      </c>
      <c r="D39" s="359" t="str">
        <f>IF(Badges!$Y$897="C","/","")</f>
        <v/>
      </c>
      <c r="E39" s="359" t="str">
        <f>IF(Badges!$Y$898="C","/","")</f>
        <v/>
      </c>
      <c r="F39" s="359" t="str">
        <f>IF(Badges!$Y$899="C","/","")</f>
        <v/>
      </c>
      <c r="G39" s="359" t="str">
        <f>IF(Badges!$Y$900="C","/","")</f>
        <v/>
      </c>
      <c r="H39" s="359" t="str">
        <f>IF(Badges!$Y$901="C","/","")</f>
        <v/>
      </c>
      <c r="I39" s="367" t="str">
        <f>IF(Summary!$AR$46="E","E","")</f>
        <v/>
      </c>
      <c r="J39" s="367" t="str">
        <f>IF(Summary!$AS$46="Y","R","")</f>
        <v/>
      </c>
      <c r="S39" s="427"/>
      <c r="T39" s="427"/>
      <c r="U39" s="716"/>
      <c r="W39" s="573" t="str">
        <f>'Fun Patches'!C40</f>
        <v>&lt;LIST PATCH HERE&gt;</v>
      </c>
      <c r="X39" s="365" t="str">
        <f>IF(Summary!$AR$167="E","E","")</f>
        <v/>
      </c>
      <c r="Y39" s="365" t="str">
        <f>IF(Summary!$AS$167="Y","R","")</f>
        <v/>
      </c>
      <c r="AA39" s="336"/>
      <c r="AB39" s="337"/>
      <c r="AC39" s="338"/>
    </row>
    <row r="40" spans="2:29" ht="12.95" customHeight="1">
      <c r="B40" s="404"/>
      <c r="C40" s="430" t="s">
        <v>1165</v>
      </c>
      <c r="D40" s="361" t="str">
        <f>IF(Badges!$Y$905="C","/","")</f>
        <v/>
      </c>
      <c r="E40" s="361" t="str">
        <f>IF(Badges!$Y$906="C","/","")</f>
        <v/>
      </c>
      <c r="F40" s="361" t="str">
        <f>IF(Badges!$Y$907="C","/","")</f>
        <v/>
      </c>
      <c r="G40" s="361" t="str">
        <f>IF(Badges!$Y$908="C","/","")</f>
        <v/>
      </c>
      <c r="H40" s="361" t="str">
        <f>IF(Badges!$Y$909="C","/","")</f>
        <v/>
      </c>
      <c r="I40" s="370" t="str">
        <f>IF(Summary!$AR$48="E","E","")</f>
        <v/>
      </c>
      <c r="J40" s="370" t="str">
        <f>IF(Summary!$AS$48="Y","R","")</f>
        <v/>
      </c>
      <c r="L40" s="404"/>
      <c r="M40" s="428" t="s">
        <v>1182</v>
      </c>
      <c r="N40" s="361" t="str">
        <f>IF('Age-Level'!$Y$75="A","/","")</f>
        <v/>
      </c>
      <c r="O40" s="361" t="str">
        <f>IF('Age-Level'!$Y$79="A","/","")</f>
        <v/>
      </c>
      <c r="P40" s="361" t="str">
        <f>IF('Age-Level'!$Y$83="A","/","")</f>
        <v/>
      </c>
      <c r="Q40" s="361" t="str">
        <f>IF('Age-Level'!$Y$88="A","/","")</f>
        <v/>
      </c>
      <c r="R40" s="361" t="str">
        <f>IF('Age-Level'!$Y$90="A","/","")</f>
        <v/>
      </c>
      <c r="S40" s="370" t="str">
        <f>IF(Summary!$AR$113="E","E","")</f>
        <v/>
      </c>
      <c r="T40" s="370" t="str">
        <f>IF(Summary!$AS$113="Y","R","")</f>
        <v/>
      </c>
      <c r="U40" s="716"/>
      <c r="W40" s="573" t="str">
        <f>'Fun Patches'!C41</f>
        <v>&lt;LIST PATCH HERE&gt;</v>
      </c>
      <c r="X40" s="365" t="str">
        <f>IF(Summary!$AR$168="E","E","")</f>
        <v/>
      </c>
      <c r="Y40" s="365" t="str">
        <f>IF(Summary!$AS$168="Y","R","")</f>
        <v/>
      </c>
      <c r="AA40" s="336"/>
      <c r="AB40" s="337"/>
      <c r="AC40" s="338"/>
    </row>
    <row r="41" spans="2:29" ht="12.95" customHeight="1">
      <c r="B41" s="404"/>
      <c r="C41" s="423" t="s">
        <v>1166</v>
      </c>
      <c r="D41" s="361" t="str">
        <f>IF(Badges!$Y$912="C","/","")</f>
        <v/>
      </c>
      <c r="E41" s="361" t="str">
        <f>IF(Badges!$Y$913="C","/","")</f>
        <v/>
      </c>
      <c r="F41" s="361" t="str">
        <f>IF(Badges!$Y$914="C","/","")</f>
        <v/>
      </c>
      <c r="G41" s="361" t="str">
        <f>IF(Badges!$Y$915="C","/","")</f>
        <v/>
      </c>
      <c r="H41" s="361" t="str">
        <f>IF(Badges!$Y$916="C","/","")</f>
        <v/>
      </c>
      <c r="I41" s="370" t="str">
        <f>IF(Summary!$AR$49="E","E","")</f>
        <v/>
      </c>
      <c r="J41" s="370" t="str">
        <f>IF(Summary!$AS$49="Y","R","")</f>
        <v/>
      </c>
      <c r="L41" s="404"/>
      <c r="M41" s="411" t="s">
        <v>1183</v>
      </c>
      <c r="N41" s="361" t="str">
        <f>IF('Age-Level'!$Y$93="A","/","")</f>
        <v/>
      </c>
      <c r="O41" s="361" t="str">
        <f>IF('Age-Level'!$Y$97="A","/","")</f>
        <v/>
      </c>
      <c r="P41" s="361" t="str">
        <f>IF('Age-Level'!$Y$101="A","/","")</f>
        <v/>
      </c>
      <c r="Q41" s="361" t="str">
        <f>IF('Age-Level'!$Y$106="A","/","")</f>
        <v/>
      </c>
      <c r="R41" s="361" t="str">
        <f>IF('Age-Level'!$Y$108="A","/","")</f>
        <v/>
      </c>
      <c r="S41" s="370" t="str">
        <f>IF(Summary!$AR$114="E","E","")</f>
        <v/>
      </c>
      <c r="T41" s="370" t="str">
        <f>IF(Summary!$AS$114="Y","R","")</f>
        <v/>
      </c>
      <c r="U41" s="716"/>
      <c r="W41" s="573" t="str">
        <f>'Fun Patches'!C42</f>
        <v>&lt;LIST PATCH HERE&gt;</v>
      </c>
      <c r="X41" s="365" t="str">
        <f>IF(Summary!$AR$169="E","E","")</f>
        <v/>
      </c>
      <c r="Y41" s="365" t="str">
        <f>IF(Summary!$AS$169="Y","R","")</f>
        <v/>
      </c>
      <c r="AA41" s="336"/>
      <c r="AB41" s="337"/>
      <c r="AC41" s="338"/>
    </row>
    <row r="42" spans="2:29" ht="12.95" customHeight="1" thickBot="1">
      <c r="B42" s="404"/>
      <c r="C42" s="432" t="s">
        <v>1167</v>
      </c>
      <c r="D42" s="359" t="str">
        <f>IF(Badges!$Y$919="C","/","")</f>
        <v/>
      </c>
      <c r="E42" s="359" t="str">
        <f>IF(Badges!$Y$920="C","/","")</f>
        <v/>
      </c>
      <c r="F42" s="359" t="str">
        <f>IF(Badges!$Y$921="C","/","")</f>
        <v/>
      </c>
      <c r="G42" s="359" t="str">
        <f>IF(Badges!$Y$922="C","/","")</f>
        <v/>
      </c>
      <c r="H42" s="359" t="str">
        <f>IF(Badges!$Y$923="C","/","")</f>
        <v/>
      </c>
      <c r="I42" s="367" t="str">
        <f>IF(Summary!$AR$50="E","E","")</f>
        <v/>
      </c>
      <c r="J42" s="367" t="str">
        <f>IF(Summary!$AS$50="Y","R","")</f>
        <v/>
      </c>
      <c r="L42" s="404"/>
      <c r="M42" s="416" t="s">
        <v>1184</v>
      </c>
      <c r="N42" s="359" t="str">
        <f>IF('Age-Level'!$Y$111="A","/","")</f>
        <v/>
      </c>
      <c r="O42" s="359" t="str">
        <f>IF('Age-Level'!$Y$115="A","/","")</f>
        <v/>
      </c>
      <c r="P42" s="359" t="str">
        <f>IF('Age-Level'!$Y$119="A","/","")</f>
        <v/>
      </c>
      <c r="Q42" s="359" t="str">
        <f>IF('Age-Level'!$Y$124="A","/","")</f>
        <v/>
      </c>
      <c r="R42" s="359" t="str">
        <f>IF('Age-Level'!$Y$126="A","/","")</f>
        <v/>
      </c>
      <c r="S42" s="367" t="str">
        <f>IF(Summary!$AR$115="E","E","")</f>
        <v/>
      </c>
      <c r="T42" s="367" t="str">
        <f>IF(Summary!$AS$115="Y","R","")</f>
        <v/>
      </c>
      <c r="U42" s="716"/>
      <c r="W42" s="573" t="str">
        <f>'Fun Patches'!C43</f>
        <v>&lt;LIST PATCH HERE&gt;</v>
      </c>
      <c r="X42" s="365" t="str">
        <f>IF(Summary!$AR$170="E","E","")</f>
        <v/>
      </c>
      <c r="Y42" s="365" t="str">
        <f>IF(Summary!$AS$170="Y","R","")</f>
        <v/>
      </c>
      <c r="AA42" s="336"/>
      <c r="AB42" s="337"/>
      <c r="AC42" s="338"/>
    </row>
    <row r="43" spans="2:29" ht="12.95" customHeight="1">
      <c r="B43" s="404"/>
      <c r="C43" s="430" t="s">
        <v>1169</v>
      </c>
      <c r="D43" s="361" t="str">
        <f>IF(Badges!$Y$927="C","/","")</f>
        <v/>
      </c>
      <c r="E43" s="361" t="str">
        <f>IF(Badges!$Y$928="C","/","")</f>
        <v/>
      </c>
      <c r="F43" s="361" t="str">
        <f>IF(Badges!$Y$929="C","/","")</f>
        <v/>
      </c>
      <c r="G43" s="361" t="str">
        <f>IF(Badges!$Y$930="C","/","")</f>
        <v/>
      </c>
      <c r="H43" s="361" t="str">
        <f>IF(Badges!$Y$931="C","/","")</f>
        <v/>
      </c>
      <c r="I43" s="370" t="str">
        <f>IF(Summary!$AR$52="E","E","")</f>
        <v/>
      </c>
      <c r="J43" s="370" t="str">
        <f>IF(Summary!$AS$52="Y","R","")</f>
        <v/>
      </c>
      <c r="L43" s="404"/>
      <c r="M43" s="429" t="s">
        <v>1185</v>
      </c>
      <c r="N43" s="361" t="str">
        <f>IF('Age-Level'!$Y$129="A","/","")</f>
        <v/>
      </c>
      <c r="O43" s="361" t="str">
        <f>IF('Age-Level'!$Y$133="A","/","")</f>
        <v/>
      </c>
      <c r="P43" s="361" t="str">
        <f>IF('Age-Level'!$Y$137="A","/","")</f>
        <v/>
      </c>
      <c r="Q43" s="361" t="str">
        <f>IF('Age-Level'!$Y$142="A","/","")</f>
        <v/>
      </c>
      <c r="R43" s="361" t="str">
        <f>IF('Age-Level'!$Y$144="A","/","")</f>
        <v/>
      </c>
      <c r="S43" s="370" t="str">
        <f>IF(Summary!$AR$116="E","E","")</f>
        <v/>
      </c>
      <c r="T43" s="370" t="str">
        <f>IF(Summary!$AS$116="Y","R","")</f>
        <v/>
      </c>
      <c r="U43" s="716"/>
      <c r="W43" s="573" t="str">
        <f>'Fun Patches'!C44</f>
        <v>&lt;LIST PATCH HERE&gt;</v>
      </c>
      <c r="X43" s="365" t="str">
        <f>IF(Summary!$AR$171="E","E","")</f>
        <v/>
      </c>
      <c r="Y43" s="365" t="str">
        <f>IF(Summary!$AS$171="Y","R","")</f>
        <v/>
      </c>
      <c r="AA43" s="336"/>
      <c r="AB43" s="337"/>
      <c r="AC43" s="338"/>
    </row>
    <row r="44" spans="2:29" ht="12.95" customHeight="1">
      <c r="B44" s="404"/>
      <c r="C44" s="423" t="s">
        <v>1170</v>
      </c>
      <c r="D44" s="361" t="str">
        <f>IF(Badges!$Y$934="C","/","")</f>
        <v/>
      </c>
      <c r="E44" s="361" t="str">
        <f>IF(Badges!$Y$935="C","/","")</f>
        <v/>
      </c>
      <c r="F44" s="361" t="str">
        <f>IF(Badges!$Y$936="C","/","")</f>
        <v/>
      </c>
      <c r="G44" s="361" t="str">
        <f>IF(Badges!$Y$937="C","/","")</f>
        <v/>
      </c>
      <c r="H44" s="361" t="str">
        <f>IF(Badges!$Y$938="C","/","")</f>
        <v/>
      </c>
      <c r="I44" s="370" t="str">
        <f>IF(Summary!$AR$53="E","E","")</f>
        <v/>
      </c>
      <c r="J44" s="370" t="str">
        <f>IF(Summary!$AS$53="Y","R","")</f>
        <v/>
      </c>
      <c r="L44" s="404"/>
      <c r="M44" s="411" t="s">
        <v>1186</v>
      </c>
      <c r="N44" s="361" t="str">
        <f>IF('Age-Level'!$Y$147="A","/","")</f>
        <v/>
      </c>
      <c r="O44" s="361" t="str">
        <f>IF('Age-Level'!$Y$151="A","/","")</f>
        <v/>
      </c>
      <c r="P44" s="361" t="str">
        <f>IF('Age-Level'!$Y$155="A","/","")</f>
        <v/>
      </c>
      <c r="Q44" s="361" t="str">
        <f>IF('Age-Level'!$Y$160="A","/","")</f>
        <v/>
      </c>
      <c r="R44" s="361" t="str">
        <f>IF('Age-Level'!$Y$162="A","/","")</f>
        <v/>
      </c>
      <c r="S44" s="370" t="str">
        <f>IF(Summary!$AR$117="E","E","")</f>
        <v/>
      </c>
      <c r="T44" s="370" t="str">
        <f>IF(Summary!$AS$117="Y","R","")</f>
        <v/>
      </c>
      <c r="U44" s="716"/>
      <c r="W44" s="573" t="str">
        <f>'Fun Patches'!C45</f>
        <v>&lt;LIST PATCH HERE&gt;</v>
      </c>
      <c r="X44" s="365" t="str">
        <f>IF(Summary!$AR$172="E","E","")</f>
        <v/>
      </c>
      <c r="Y44" s="365" t="str">
        <f>IF(Summary!$AS$172="Y","R","")</f>
        <v/>
      </c>
      <c r="AA44" s="336"/>
      <c r="AB44" s="337"/>
      <c r="AC44" s="338"/>
    </row>
    <row r="45" spans="2:29" ht="12.95" customHeight="1" thickBot="1">
      <c r="B45" s="404"/>
      <c r="C45" s="431" t="s">
        <v>1171</v>
      </c>
      <c r="D45" s="361" t="str">
        <f>IF(Badges!$Y$941="C","/","")</f>
        <v/>
      </c>
      <c r="E45" s="361" t="str">
        <f>IF(Badges!$Y$942="C","/","")</f>
        <v/>
      </c>
      <c r="F45" s="361" t="str">
        <f>IF(Badges!$Y$943="C","/","")</f>
        <v/>
      </c>
      <c r="G45" s="361" t="str">
        <f>IF(Badges!$Y$944="C","/","")</f>
        <v/>
      </c>
      <c r="H45" s="361" t="str">
        <f>IF(Badges!$Y$945="C","/","")</f>
        <v/>
      </c>
      <c r="I45" s="370" t="str">
        <f>IF(Summary!$AR$54="E","E","")</f>
        <v/>
      </c>
      <c r="J45" s="370" t="str">
        <f>IF(Summary!$AS$54="Y","R","")</f>
        <v/>
      </c>
      <c r="L45" s="404"/>
      <c r="M45" s="416" t="s">
        <v>1187</v>
      </c>
      <c r="N45" s="359" t="str">
        <f>IF('Age-Level'!$Y$165="A","/","")</f>
        <v/>
      </c>
      <c r="O45" s="359" t="str">
        <f>IF('Age-Level'!$Y$169="A","/","")</f>
        <v/>
      </c>
      <c r="P45" s="359" t="str">
        <f>IF('Age-Level'!$Y$173="A","/","")</f>
        <v/>
      </c>
      <c r="Q45" s="359" t="str">
        <f>IF('Age-Level'!$Y$178="A","/","")</f>
        <v/>
      </c>
      <c r="R45" s="359" t="str">
        <f>IF('Age-Level'!$Y$180="A","/","")</f>
        <v/>
      </c>
      <c r="S45" s="367" t="str">
        <f>IF(Summary!$AR$118="E","E","")</f>
        <v/>
      </c>
      <c r="T45" s="367" t="str">
        <f>IF(Summary!$AS$118="Y","R","")</f>
        <v/>
      </c>
      <c r="U45" s="716"/>
      <c r="W45" s="573" t="str">
        <f>'Fun Patches'!C46</f>
        <v>&lt;LIST PATCH HERE&gt;</v>
      </c>
      <c r="X45" s="365" t="str">
        <f>IF(Summary!$AR$173="E","E","")</f>
        <v/>
      </c>
      <c r="Y45" s="365" t="str">
        <f>IF(Summary!$AS$173="Y","R","")</f>
        <v/>
      </c>
      <c r="AA45" s="336"/>
      <c r="AB45" s="337"/>
      <c r="AC45" s="338"/>
    </row>
    <row r="46" spans="2:29" ht="12.95" customHeight="1">
      <c r="L46" s="404"/>
      <c r="M46" s="392" t="s">
        <v>1188</v>
      </c>
      <c r="N46" s="401"/>
      <c r="O46" s="401"/>
      <c r="P46" s="361" t="str">
        <f>IF(Bridging!$Y$10="A","/","")</f>
        <v/>
      </c>
      <c r="Q46" s="361" t="str">
        <f>IF(Bridging!$Y$14="A","/","")</f>
        <v/>
      </c>
      <c r="R46" s="361" t="str">
        <f>IF(Bridging!$Y$16="A","/","")</f>
        <v/>
      </c>
      <c r="S46" s="370" t="str">
        <f>IF(Summary!$AR$130="E","E","")</f>
        <v/>
      </c>
      <c r="T46" s="370" t="str">
        <f>IF(Summary!$AS$130="Y","R","")</f>
        <v/>
      </c>
      <c r="U46" s="716"/>
      <c r="W46" s="573" t="str">
        <f>'Fun Patches'!C47</f>
        <v>&lt;LIST PATCH HERE&gt;</v>
      </c>
      <c r="X46" s="365" t="str">
        <f>IF(Summary!$AR$174="E","E","")</f>
        <v/>
      </c>
      <c r="Y46" s="365" t="str">
        <f>IF(Summary!$AS$174="Y","R","")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IF(Summary!$AR$175="E","E","")</f>
        <v/>
      </c>
      <c r="Y47" s="365" t="str">
        <f>IF(Summary!$AS$175="Y","R","")</f>
        <v/>
      </c>
      <c r="AA47" s="336"/>
      <c r="AB47" s="337"/>
      <c r="AC47" s="338"/>
    </row>
    <row r="48" spans="2:29" ht="12.95" customHeight="1" thickBot="1">
      <c r="B48" s="404"/>
      <c r="C48" s="428" t="s">
        <v>1172</v>
      </c>
      <c r="D48" s="361" t="str">
        <f>IF('Age-Level'!$Y6="C","/","")</f>
        <v/>
      </c>
      <c r="E48" s="361" t="str">
        <f>IF('Age-Level'!$Y6="C","/","")</f>
        <v/>
      </c>
      <c r="F48" s="361" t="str">
        <f>IF('Age-Level'!$Y6="C","/","")</f>
        <v/>
      </c>
      <c r="G48" s="361" t="str">
        <f>IF('Age-Level'!$Y6="C","/","")</f>
        <v/>
      </c>
      <c r="H48" s="361" t="str">
        <f>IF('Age-Level'!$Y6="C","/","")</f>
        <v/>
      </c>
      <c r="I48" s="370" t="str">
        <f>IF(Summary!$AR$101="E","E","")</f>
        <v/>
      </c>
      <c r="J48" s="370" t="str">
        <f>IF(Summary!$AS$101="Y","R","")</f>
        <v/>
      </c>
      <c r="L48" s="712"/>
      <c r="M48" s="712"/>
      <c r="N48" s="712"/>
      <c r="O48" s="712"/>
      <c r="P48" s="712"/>
      <c r="Q48" s="712"/>
      <c r="R48" s="712"/>
      <c r="S48" s="437"/>
      <c r="T48" s="437"/>
      <c r="U48" s="716"/>
      <c r="W48" s="573" t="str">
        <f>'Fun Patches'!C49</f>
        <v>&lt;LIST PATCH HERE&gt;</v>
      </c>
      <c r="X48" s="365" t="str">
        <f>IF(Summary!$AR$176="E","E","")</f>
        <v/>
      </c>
      <c r="Y48" s="365" t="str">
        <f>IF(Summary!$AS$176="Y","R","")</f>
        <v/>
      </c>
      <c r="AA48" s="336"/>
      <c r="AB48" s="337"/>
      <c r="AC48" s="338"/>
    </row>
    <row r="49" spans="2:29" ht="12.95" customHeight="1">
      <c r="B49" s="404"/>
      <c r="C49" s="411" t="s">
        <v>1173</v>
      </c>
      <c r="D49" s="361" t="str">
        <f>IF('Age-Level'!$Y13="C","/","")</f>
        <v/>
      </c>
      <c r="E49" s="361" t="str">
        <f>IF('Age-Level'!$Y13="C","/","")</f>
        <v/>
      </c>
      <c r="F49" s="361" t="str">
        <f>IF('Age-Level'!$Y13="C","/","")</f>
        <v/>
      </c>
      <c r="G49" s="361" t="str">
        <f>IF('Age-Level'!$Y13="C","/","")</f>
        <v/>
      </c>
      <c r="H49" s="361" t="str">
        <f>IF('Age-Level'!$Y13="C","/","")</f>
        <v/>
      </c>
      <c r="I49" s="370" t="str">
        <f>IF(Summary!$AR$102="E","E","")</f>
        <v/>
      </c>
      <c r="J49" s="370" t="str">
        <f>IF(Summary!$AS$102="Y","R","")</f>
        <v/>
      </c>
      <c r="L49" s="705" t="str">
        <f>'Council Own'!B6</f>
        <v>&lt;&lt;List Badge 1 Here&gt;&gt;</v>
      </c>
      <c r="M49" s="705"/>
      <c r="N49" s="705"/>
      <c r="O49" s="705"/>
      <c r="P49" s="705"/>
      <c r="Q49" s="705"/>
      <c r="R49" s="710"/>
      <c r="S49" s="363" t="str">
        <f>IF(Summary!$AR$85="E","E","")</f>
        <v/>
      </c>
      <c r="T49" s="363" t="str">
        <f>IF(Summary!$AS$85="Y","R","")</f>
        <v/>
      </c>
      <c r="U49" s="716"/>
      <c r="W49" s="573" t="str">
        <f>'Fun Patches'!C50</f>
        <v>&lt;LIST PATCH HERE&gt;</v>
      </c>
      <c r="X49" s="365" t="str">
        <f>IF(Summary!$AR$177="E","E","")</f>
        <v/>
      </c>
      <c r="Y49" s="365" t="str">
        <f>IF(Summary!$AS$177="Y","R","")</f>
        <v/>
      </c>
      <c r="AA49" s="336"/>
      <c r="AB49" s="337"/>
      <c r="AC49" s="338"/>
    </row>
    <row r="50" spans="2:29" ht="12.95" customHeight="1" thickBot="1">
      <c r="B50" s="404"/>
      <c r="C50" s="424" t="s">
        <v>1174</v>
      </c>
      <c r="D50" s="359" t="str">
        <f>IF('Age-Level'!$Y20="C","/","")</f>
        <v/>
      </c>
      <c r="E50" s="359" t="str">
        <f>IF('Age-Level'!$Y20="C","/","")</f>
        <v/>
      </c>
      <c r="F50" s="359" t="str">
        <f>IF('Age-Level'!$Y20="C","/","")</f>
        <v/>
      </c>
      <c r="G50" s="359" t="str">
        <f>IF('Age-Level'!$Y20="C","/","")</f>
        <v/>
      </c>
      <c r="H50" s="359" t="str">
        <f>IF('Age-Level'!$Y20="C","/","")</f>
        <v/>
      </c>
      <c r="I50" s="367" t="str">
        <f>IF(Summary!$AR$103="E","E","")</f>
        <v/>
      </c>
      <c r="J50" s="367" t="str">
        <f>IF(Summary!$AS$103="Y","R","")</f>
        <v/>
      </c>
      <c r="L50" s="705" t="str">
        <f>'Council Own'!B30</f>
        <v>&lt;&lt;List Badge 2 Here&gt;&gt;</v>
      </c>
      <c r="M50" s="705"/>
      <c r="N50" s="705"/>
      <c r="O50" s="705"/>
      <c r="P50" s="705"/>
      <c r="Q50" s="705"/>
      <c r="R50" s="710"/>
      <c r="S50" s="365" t="str">
        <f>IF(Summary!$AR$86="E","E","")</f>
        <v/>
      </c>
      <c r="T50" s="365" t="str">
        <f>IF(Summary!$AS$86="Y","R","")</f>
        <v/>
      </c>
      <c r="U50" s="716"/>
      <c r="W50" s="573" t="str">
        <f>'Fun Patches'!C51</f>
        <v>&lt;LIST PATCH HERE&gt;</v>
      </c>
      <c r="X50" s="365" t="str">
        <f>IF(Summary!$AR$178="E","E","")</f>
        <v/>
      </c>
      <c r="Y50" s="365" t="str">
        <f>IF(Summary!$AS$178="Y","R","")</f>
        <v/>
      </c>
      <c r="AA50" s="336"/>
      <c r="AB50" s="337"/>
      <c r="AC50" s="338"/>
    </row>
    <row r="51" spans="2:29" ht="12.95" customHeight="1">
      <c r="B51" s="404"/>
      <c r="C51" s="429" t="s">
        <v>1175</v>
      </c>
      <c r="D51" s="361" t="str">
        <f>IF('Age-Level'!$Y27="C","/","")</f>
        <v/>
      </c>
      <c r="E51" s="361" t="str">
        <f>IF('Age-Level'!$Y27="C","/","")</f>
        <v/>
      </c>
      <c r="F51" s="361" t="str">
        <f>IF('Age-Level'!$Y27="C","/","")</f>
        <v/>
      </c>
      <c r="G51" s="361" t="str">
        <f>IF('Age-Level'!$Y27="C","/","")</f>
        <v/>
      </c>
      <c r="H51" s="361" t="str">
        <f>IF('Age-Level'!$Y27="C","/","")</f>
        <v/>
      </c>
      <c r="I51" s="370" t="str">
        <f>IF(Summary!$AR$104="E","E","")</f>
        <v/>
      </c>
      <c r="J51" s="370" t="str">
        <f>IF(Summary!$AS$104="Y","R","")</f>
        <v/>
      </c>
      <c r="L51" s="705" t="str">
        <f>'Council Own'!B54</f>
        <v>&lt;&lt;List Badge 3 Here&gt;&gt;</v>
      </c>
      <c r="M51" s="705"/>
      <c r="N51" s="705"/>
      <c r="O51" s="705"/>
      <c r="P51" s="705"/>
      <c r="Q51" s="705"/>
      <c r="R51" s="710"/>
      <c r="S51" s="365" t="str">
        <f>IF(Summary!$AR$87="E","E","")</f>
        <v/>
      </c>
      <c r="T51" s="365" t="str">
        <f>IF(Summary!$AS$87="Y","R","")</f>
        <v/>
      </c>
      <c r="U51" s="716"/>
      <c r="W51" s="573" t="str">
        <f>'Fun Patches'!C52</f>
        <v>&lt;LIST PATCH HERE&gt;</v>
      </c>
      <c r="X51" s="365" t="str">
        <f>IF(Summary!$AR$179="E","E","")</f>
        <v/>
      </c>
      <c r="Y51" s="365" t="str">
        <f>IF(Summary!$AS$179="Y","R","")</f>
        <v/>
      </c>
      <c r="AA51" s="336"/>
      <c r="AB51" s="337"/>
      <c r="AC51" s="338"/>
    </row>
    <row r="52" spans="2:29" ht="12.95" customHeight="1">
      <c r="B52" s="404"/>
      <c r="C52" s="411" t="s">
        <v>1176</v>
      </c>
      <c r="D52" s="361" t="str">
        <f>IF('Age-Level'!$Y34="C","/","")</f>
        <v/>
      </c>
      <c r="E52" s="361" t="str">
        <f>IF('Age-Level'!$Y34="C","/","")</f>
        <v/>
      </c>
      <c r="F52" s="361" t="str">
        <f>IF('Age-Level'!$Y34="C","/","")</f>
        <v/>
      </c>
      <c r="G52" s="361" t="str">
        <f>IF('Age-Level'!$Y34="C","/","")</f>
        <v/>
      </c>
      <c r="H52" s="361" t="str">
        <f>IF('Age-Level'!$Y34="C","/","")</f>
        <v/>
      </c>
      <c r="I52" s="370" t="str">
        <f>IF(Summary!$AR$105="E","E","")</f>
        <v/>
      </c>
      <c r="J52" s="370" t="str">
        <f>IF(Summary!$AS$105="Y","R","")</f>
        <v/>
      </c>
      <c r="L52" s="705" t="str">
        <f>'Council Own'!B78</f>
        <v>&lt;&lt;List Badge 4 Here&gt;&gt;</v>
      </c>
      <c r="M52" s="705"/>
      <c r="N52" s="705"/>
      <c r="O52" s="705"/>
      <c r="P52" s="705"/>
      <c r="Q52" s="705"/>
      <c r="R52" s="710"/>
      <c r="S52" s="365" t="str">
        <f>IF(Summary!$AR$88="E","E","")</f>
        <v/>
      </c>
      <c r="T52" s="365" t="str">
        <f>IF(Summary!$AS$88="Y","R","")</f>
        <v/>
      </c>
      <c r="U52" s="716"/>
      <c r="W52" s="573" t="str">
        <f>'Fun Patches'!C53</f>
        <v>&lt;LIST PATCH HERE&gt;</v>
      </c>
      <c r="X52" s="365" t="str">
        <f>IF(Summary!$AR$180="E","E","")</f>
        <v/>
      </c>
      <c r="Y52" s="365" t="str">
        <f>IF(Summary!$AS$180="Y","R","")</f>
        <v/>
      </c>
      <c r="AA52" s="336"/>
      <c r="AB52" s="337"/>
      <c r="AC52" s="338"/>
    </row>
    <row r="53" spans="2:29" ht="12.95" customHeight="1" thickBot="1">
      <c r="B53" s="404"/>
      <c r="C53" s="416" t="s">
        <v>1177</v>
      </c>
      <c r="D53" s="359" t="str">
        <f>IF('Age-Level'!$Y41="C","/","")</f>
        <v/>
      </c>
      <c r="E53" s="359" t="str">
        <f>IF('Age-Level'!$Y41="C","/","")</f>
        <v/>
      </c>
      <c r="F53" s="359" t="str">
        <f>IF('Age-Level'!$Y41="C","/","")</f>
        <v/>
      </c>
      <c r="G53" s="359" t="str">
        <f>IF('Age-Level'!$Y41="C","/","")</f>
        <v/>
      </c>
      <c r="H53" s="359" t="str">
        <f>IF('Age-Level'!$Y41="C","/","")</f>
        <v/>
      </c>
      <c r="I53" s="367" t="str">
        <f>IF(Summary!$AR$106="E","E","")</f>
        <v/>
      </c>
      <c r="J53" s="367" t="str">
        <f>IF(Summary!$AS$106="Y","R","")</f>
        <v/>
      </c>
      <c r="L53" s="707" t="str">
        <f>'Council Own'!B102</f>
        <v>&lt;&lt;List Badge 5 Here&gt;&gt;</v>
      </c>
      <c r="M53" s="707"/>
      <c r="N53" s="707"/>
      <c r="O53" s="707"/>
      <c r="P53" s="707"/>
      <c r="Q53" s="707"/>
      <c r="R53" s="713"/>
      <c r="S53" s="372" t="str">
        <f>IF(Summary!$AR$89="E","E","")</f>
        <v/>
      </c>
      <c r="T53" s="372" t="str">
        <f>IF(Summary!$AS$89="Y","R","")</f>
        <v/>
      </c>
      <c r="U53" s="716"/>
      <c r="W53" s="573" t="str">
        <f>'Fun Patches'!C54</f>
        <v>&lt;LIST PATCH HERE&gt;</v>
      </c>
      <c r="X53" s="372" t="str">
        <f>IF(Summary!$AR$181="E","E","")</f>
        <v/>
      </c>
      <c r="Y53" s="372" t="str">
        <f>IF(Summary!$AS$181="Y","R","")</f>
        <v/>
      </c>
      <c r="AA53" s="336"/>
      <c r="AB53" s="337"/>
      <c r="AC53" s="338"/>
    </row>
    <row r="54" spans="2:29" ht="12.95" customHeight="1">
      <c r="B54" s="404"/>
      <c r="C54" s="429" t="s">
        <v>1050</v>
      </c>
      <c r="D54" s="368" t="str">
        <f>IF('Age-Level'!$Y48="C","/","")</f>
        <v/>
      </c>
      <c r="E54" s="368" t="str">
        <f>IF('Age-Level'!$Y48="C","/","")</f>
        <v/>
      </c>
      <c r="F54" s="368" t="str">
        <f>IF('Age-Level'!$Y48="C","/","")</f>
        <v/>
      </c>
      <c r="G54" s="368" t="str">
        <f>IF('Age-Level'!$Y48="C","/","")</f>
        <v/>
      </c>
      <c r="H54" s="368" t="str">
        <f>IF('Age-Level'!$Y48="C","/","")</f>
        <v/>
      </c>
      <c r="I54" s="370" t="str">
        <f>IF(Summary!$AR$107="E","E","")</f>
        <v/>
      </c>
      <c r="J54" s="370" t="str">
        <f>IF(Summary!$AS$107="Y","R","")</f>
        <v/>
      </c>
      <c r="L54" s="707" t="str">
        <f>'Council Own'!B126</f>
        <v>&lt;&lt;List Badge 6 Here&gt;&gt;</v>
      </c>
      <c r="M54" s="707"/>
      <c r="N54" s="707"/>
      <c r="O54" s="707"/>
      <c r="P54" s="707"/>
      <c r="Q54" s="707"/>
      <c r="R54" s="713"/>
      <c r="S54" s="372" t="str">
        <f>IF(Summary!$AR$90="E","E","")</f>
        <v/>
      </c>
      <c r="T54" s="372" t="str">
        <f>IF(Summary!$AS$90="Y","R","")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IF(Summary!$AR$108="E","E","")</f>
        <v/>
      </c>
      <c r="J55" s="367" t="str">
        <f>IF(Summary!$AS$108="Y","R","")</f>
        <v/>
      </c>
      <c r="L55" s="707" t="str">
        <f>'Council Own'!B150</f>
        <v>&lt;&lt;List Badge 7 Here&gt;&gt;</v>
      </c>
      <c r="M55" s="707"/>
      <c r="N55" s="707"/>
      <c r="O55" s="707"/>
      <c r="P55" s="707"/>
      <c r="Q55" s="707"/>
      <c r="R55" s="713"/>
      <c r="S55" s="372" t="str">
        <f>IF(Summary!$AR$91="E","E","")</f>
        <v/>
      </c>
      <c r="T55" s="372" t="str">
        <f>IF(Summary!$AS$91="Y","R","")</f>
        <v/>
      </c>
      <c r="U55" s="716"/>
      <c r="W55" s="572"/>
      <c r="X55" s="437"/>
      <c r="Y55" s="437"/>
      <c r="AA55" s="336"/>
      <c r="AB55" s="337"/>
      <c r="AC55" s="338"/>
    </row>
    <row r="56" spans="2:29" ht="12.95" customHeight="1">
      <c r="B56" s="404"/>
      <c r="C56" s="428" t="s">
        <v>1179</v>
      </c>
      <c r="D56" s="408"/>
      <c r="E56" s="408"/>
      <c r="F56" s="408"/>
      <c r="G56" s="408"/>
      <c r="H56" s="433"/>
      <c r="I56" s="370" t="str">
        <f>IF(Summary!$AR$109="E","E","")</f>
        <v/>
      </c>
      <c r="J56" s="370" t="str">
        <f>IF(Summary!$AS$109="Y","R","")</f>
        <v/>
      </c>
      <c r="L56" s="707" t="str">
        <f>'Council Own'!B174</f>
        <v>&lt;&lt;List Badge 8 Here&gt;&gt;</v>
      </c>
      <c r="M56" s="707"/>
      <c r="N56" s="707"/>
      <c r="O56" s="707"/>
      <c r="P56" s="707"/>
      <c r="Q56" s="707"/>
      <c r="R56" s="713"/>
      <c r="S56" s="372" t="str">
        <f>IF(Summary!$AR$92="E","E","")</f>
        <v/>
      </c>
      <c r="T56" s="372" t="str">
        <f>IF(Summary!$AS$92="Y","R","")</f>
        <v/>
      </c>
      <c r="U56" s="716"/>
      <c r="W56" s="336"/>
      <c r="X56" s="337"/>
      <c r="Y56" s="338"/>
      <c r="AA56" s="336"/>
      <c r="AB56" s="337"/>
      <c r="AC56" s="338"/>
    </row>
    <row r="57" spans="2:29" ht="12.95" customHeight="1">
      <c r="B57" s="404"/>
      <c r="C57" s="411" t="s">
        <v>1180</v>
      </c>
      <c r="D57" s="412"/>
      <c r="E57" s="412"/>
      <c r="F57" s="412"/>
      <c r="G57" s="412"/>
      <c r="H57" s="413"/>
      <c r="I57" s="370" t="str">
        <f>IF(Summary!$AR$110="E","E","")</f>
        <v/>
      </c>
      <c r="J57" s="370" t="str">
        <f>IF(Summary!$AS$110="Y","R","")</f>
        <v/>
      </c>
      <c r="L57" s="707" t="str">
        <f>'Council Own'!B198</f>
        <v>&lt;&lt;List Badge 9 Here&gt;&gt;</v>
      </c>
      <c r="M57" s="707"/>
      <c r="N57" s="707"/>
      <c r="O57" s="707"/>
      <c r="P57" s="707"/>
      <c r="Q57" s="707"/>
      <c r="R57" s="713"/>
      <c r="S57" s="372" t="str">
        <f>IF(Summary!$AR$93="E","E","")</f>
        <v/>
      </c>
      <c r="T57" s="372" t="str">
        <f>IF(Summary!$AS$93="Y","R","")</f>
        <v/>
      </c>
      <c r="U57" s="716"/>
      <c r="W57" s="336"/>
      <c r="X57" s="337"/>
      <c r="Y57" s="338"/>
      <c r="AA57" s="336"/>
      <c r="AB57" s="337"/>
      <c r="AC57" s="338"/>
    </row>
    <row r="58" spans="2:29" ht="12.95" customHeight="1" thickBot="1">
      <c r="B58" s="404"/>
      <c r="C58" s="434" t="s">
        <v>1062</v>
      </c>
      <c r="D58" s="417"/>
      <c r="E58" s="417"/>
      <c r="F58" s="417"/>
      <c r="G58" s="417"/>
      <c r="H58" s="418"/>
      <c r="I58" s="367" t="str">
        <f>IF(Summary!$AR$111="E","E","")</f>
        <v/>
      </c>
      <c r="J58" s="367" t="str">
        <f>IF(Summary!$AS$111="Y","R","")</f>
        <v/>
      </c>
      <c r="L58" s="707" t="str">
        <f>'Council Own'!B222</f>
        <v>&lt;&lt;List Badge 10 Here&gt;&gt;</v>
      </c>
      <c r="M58" s="707"/>
      <c r="N58" s="707"/>
      <c r="O58" s="707"/>
      <c r="P58" s="707"/>
      <c r="Q58" s="707"/>
      <c r="R58" s="713"/>
      <c r="S58" s="372" t="str">
        <f>IF(Summary!$AR$94="E","E","")</f>
        <v/>
      </c>
      <c r="T58" s="372" t="str">
        <f>IF(Summary!$AS$94="Y","R","")</f>
        <v/>
      </c>
      <c r="U58" s="716"/>
      <c r="W58" s="336"/>
      <c r="X58" s="337"/>
      <c r="Y58" s="338"/>
      <c r="AA58" s="336"/>
      <c r="AB58" s="337"/>
      <c r="AC58" s="338"/>
    </row>
    <row r="59" spans="2:29" ht="12.95" customHeight="1">
      <c r="B59" s="404"/>
      <c r="C59" s="428" t="s">
        <v>1181</v>
      </c>
      <c r="D59" s="408"/>
      <c r="E59" s="408"/>
      <c r="F59" s="408"/>
      <c r="G59" s="408"/>
      <c r="H59" s="433"/>
      <c r="I59" s="370" t="str">
        <f>IF(Summary!$AR$112="E","E","")</f>
        <v/>
      </c>
      <c r="J59" s="370" t="str">
        <f>IF(Summary!$AS$112="Y","R","")</f>
        <v/>
      </c>
      <c r="L59" s="709" t="str">
        <f>'Council Own'!B246</f>
        <v>&lt;&lt;List Badge 11 Here&gt;&gt;</v>
      </c>
      <c r="M59" s="709"/>
      <c r="N59" s="709"/>
      <c r="O59" s="709"/>
      <c r="P59" s="709"/>
      <c r="Q59" s="709"/>
      <c r="R59" s="714"/>
      <c r="S59" s="372" t="str">
        <f>IF(Summary!$AR$95="E","E","")</f>
        <v/>
      </c>
      <c r="T59" s="372" t="str">
        <f>IF(Summary!$AS$95="Y","R","")</f>
        <v/>
      </c>
      <c r="U59" s="716"/>
      <c r="W59" s="336"/>
      <c r="X59" s="337"/>
      <c r="Y59" s="338"/>
      <c r="AA59" s="336"/>
      <c r="AB59" s="337"/>
      <c r="AC59" s="338"/>
    </row>
    <row r="60" spans="2:29" ht="12.95" customHeight="1">
      <c r="B60" s="404"/>
      <c r="C60" s="424" t="s">
        <v>1147</v>
      </c>
      <c r="D60" s="425"/>
      <c r="E60" s="425"/>
      <c r="F60" s="425"/>
      <c r="G60" s="425"/>
      <c r="H60" s="426"/>
      <c r="I60" s="370" t="str">
        <f>IF(Summary!$AR$129="E","E","")</f>
        <v/>
      </c>
      <c r="J60" s="370" t="str">
        <f>IF(Summary!$AS$129="Y","R","")</f>
        <v/>
      </c>
      <c r="L60" s="707" t="str">
        <f>'Council Own'!B270</f>
        <v>&lt;&lt;List Badge 12 Here&gt;&gt;</v>
      </c>
      <c r="M60" s="707"/>
      <c r="N60" s="707"/>
      <c r="O60" s="707"/>
      <c r="P60" s="707"/>
      <c r="Q60" s="707"/>
      <c r="R60" s="713"/>
      <c r="S60" s="372" t="str">
        <f>IF(Summary!$AR$96="E","E","")</f>
        <v/>
      </c>
      <c r="T60" s="372" t="str">
        <f>IF(Summary!$AS$96="Y","R","")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IF(Summary!$AR$97="E","E","")</f>
        <v/>
      </c>
      <c r="T61" s="372" t="str">
        <f>IF(Summary!$AS$97="Y","R","")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IF(Summary!$AR$98="E","E","")</f>
        <v/>
      </c>
      <c r="T62" s="372" t="str">
        <f>IF(Summary!$AS$98="Y","R","")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IF(Summary!$AR$119="E","E","")</f>
        <v/>
      </c>
      <c r="J63" s="363" t="str">
        <f>IF(Summary!$AS$119="Y","R","")</f>
        <v/>
      </c>
      <c r="L63" s="707" t="str">
        <f>'Council Own'!B342</f>
        <v>&lt;&lt;List Badge 15 Here&gt;&gt;</v>
      </c>
      <c r="M63" s="707"/>
      <c r="N63" s="707"/>
      <c r="O63" s="707"/>
      <c r="P63" s="707"/>
      <c r="Q63" s="707"/>
      <c r="R63" s="713"/>
      <c r="S63" s="372" t="str">
        <f>IF(Summary!$AR$99="E","E","")</f>
        <v/>
      </c>
      <c r="T63" s="372" t="str">
        <f>IF(Summary!$AS$99="Y","R","")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IF(Summary!$AR$122="E","E","")</f>
        <v/>
      </c>
      <c r="J64" s="365" t="str">
        <f>IF(Summary!$AS$122="Y","R","")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IF(Summary!$AR$123="E","E","")</f>
        <v/>
      </c>
      <c r="J65" s="365" t="str">
        <f>IF(Summary!$AS$123="Y","R","")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IF(Summary!$AR$124="E","E","")</f>
        <v/>
      </c>
      <c r="J66" s="365" t="str">
        <f>IF(Summary!$AS$124="Y","R","")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IF(Summary!$AR$125="E","E","")</f>
        <v/>
      </c>
      <c r="J67" s="365" t="str">
        <f>IF(Summary!$AS$125="Y","R","")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IF(Summary!$AR$126="E","E","")</f>
        <v/>
      </c>
      <c r="J68" s="365" t="str">
        <f>IF(Summary!$AS$126="Y","R","")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IF(Summary!$AR$127="E","E","")</f>
        <v/>
      </c>
      <c r="J69" s="365" t="str">
        <f>IF(Summary!$AS$127="Y","R","")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IF(Summary!$AR$128="E","E","")</f>
        <v/>
      </c>
      <c r="J70" s="365" t="str">
        <f>IF(Summary!$AS$128="Y","R","")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IF(Summary!$AR$104="E","E","")</f>
        <v/>
      </c>
      <c r="J71" s="365" t="str">
        <f>IF(Summary!$AS$104="Y","R","")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IF(Summary!$AR$105="E","E","")</f>
        <v/>
      </c>
      <c r="J72" s="365" t="str">
        <f>IF(Summary!$AS$105="Y","R","")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iTMQHqyIP4BJVzZeNjza8GgXYEwUtk40supnUlv1s69apeFFveldjLG7br5n33/bO6frqrJ871QahrRC1DHSjw==" saltValue="oxIzX1ykzmZ0E0O3vSGqw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107" priority="13">
      <formula>LEFT($U$1,8)&lt;&gt;"Cadette_"</formula>
    </cfRule>
  </conditionalFormatting>
  <conditionalFormatting sqref="C1">
    <cfRule type="expression" dxfId="106" priority="11">
      <formula>LEFT($U$1,8)&lt;&gt;"Cadette_"</formula>
    </cfRule>
  </conditionalFormatting>
  <conditionalFormatting sqref="L47:L48 W54:W75 AA4:AA75">
    <cfRule type="duplicateValues" dxfId="105" priority="14"/>
  </conditionalFormatting>
  <conditionalFormatting sqref="B64:B72">
    <cfRule type="duplicateValues" dxfId="104" priority="10"/>
  </conditionalFormatting>
  <conditionalFormatting sqref="L49">
    <cfRule type="duplicateValues" dxfId="103" priority="9"/>
  </conditionalFormatting>
  <conditionalFormatting sqref="L50">
    <cfRule type="duplicateValues" dxfId="102" priority="8"/>
  </conditionalFormatting>
  <conditionalFormatting sqref="L51">
    <cfRule type="duplicateValues" dxfId="101" priority="7"/>
  </conditionalFormatting>
  <conditionalFormatting sqref="L52">
    <cfRule type="duplicateValues" dxfId="100" priority="6"/>
  </conditionalFormatting>
  <conditionalFormatting sqref="L65">
    <cfRule type="duplicateValues" dxfId="99" priority="5"/>
  </conditionalFormatting>
  <conditionalFormatting sqref="L66:L75">
    <cfRule type="duplicateValues" dxfId="98" priority="4"/>
  </conditionalFormatting>
  <conditionalFormatting sqref="M1:T1">
    <cfRule type="expression" dxfId="97" priority="2">
      <formula>LEFT($U$1,8)&lt;&gt;"Cadette_"</formula>
    </cfRule>
  </conditionalFormatting>
  <conditionalFormatting sqref="T1:W1">
    <cfRule type="expression" dxfId="96"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9D658-9656-4466-9C9E-0169B43D67B0}">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Cadette_23</v>
      </c>
      <c r="U1" s="579" t="str">
        <f ca="1">MID(CELL("filename",A1),FIND(IF(ISERROR(FIND("]",CELL("filename",A1))),"$","]"),CELL("filename",A1))+1,256)</f>
        <v>Cadette_23</v>
      </c>
      <c r="V1" s="580"/>
      <c r="W1" s="581" t="str">
        <f ca="1">IF(T1&lt;&gt;"",T1,"")</f>
        <v>Cadette_23</v>
      </c>
    </row>
    <row r="2" spans="2:29" ht="12.95" customHeight="1">
      <c r="T2" s="403"/>
    </row>
    <row r="3" spans="2:29" ht="12.95" customHeight="1" thickBot="1"/>
    <row r="4" spans="2:29" ht="12.95" customHeight="1">
      <c r="B4" s="404"/>
      <c r="C4" s="405" t="s">
        <v>132</v>
      </c>
      <c r="D4" s="361" t="str">
        <f>IF(Badges!$Z$10="A","/","")</f>
        <v/>
      </c>
      <c r="E4" s="361" t="str">
        <f>IF(Badges!$Z$14="A","/","")</f>
        <v/>
      </c>
      <c r="F4" s="361" t="str">
        <f>IF(Badges!$Z$18="A","/","")</f>
        <v/>
      </c>
      <c r="G4" s="361" t="str">
        <f>IF(Badges!$Z$22="A","/","")</f>
        <v/>
      </c>
      <c r="H4" s="361" t="str">
        <f>IF(Badges!$Z$26="A","/","")</f>
        <v/>
      </c>
      <c r="I4" s="362" t="str">
        <f>IF(Summary!$AT$3="E","E","")</f>
        <v/>
      </c>
      <c r="J4" s="362" t="str">
        <f>IF(Summary!$AU$3="Y","R","")</f>
        <v/>
      </c>
      <c r="K4" s="392" t="str">
        <f>IF(COUNT(S5:S7)=3,MAX(S5:S7),"")</f>
        <v/>
      </c>
      <c r="L4" s="406"/>
      <c r="M4" s="407" t="s">
        <v>1151</v>
      </c>
      <c r="N4" s="408"/>
      <c r="O4" s="408"/>
      <c r="P4" s="408"/>
      <c r="Q4" s="408"/>
      <c r="R4" s="409" t="s">
        <v>1189</v>
      </c>
      <c r="S4" s="363" t="str">
        <f>IF(Summary!$AT$60="E","E","")</f>
        <v/>
      </c>
      <c r="T4" s="363" t="str">
        <f>IF(Summary!$AU$60="Y","R","")</f>
        <v/>
      </c>
      <c r="U4" s="360"/>
      <c r="W4" s="573" t="str">
        <f>'Fun Patches'!C5</f>
        <v>&lt;LIST PATCH HERE&gt;</v>
      </c>
      <c r="X4" s="362" t="str">
        <f>IF(Summary!$AT$132="E","E","")</f>
        <v/>
      </c>
      <c r="Y4" s="362" t="str">
        <f>IF(Summary!$AU$132="Y","R","")</f>
        <v/>
      </c>
      <c r="AA4" s="336"/>
      <c r="AB4" s="337"/>
      <c r="AC4" s="338"/>
    </row>
    <row r="5" spans="2:29" ht="12.95" customHeight="1">
      <c r="B5" s="404"/>
      <c r="C5" s="410" t="s">
        <v>154</v>
      </c>
      <c r="D5" s="364" t="str">
        <f>IF(Badges!$Z$33="A","/","")</f>
        <v/>
      </c>
      <c r="E5" s="364" t="str">
        <f>IF(Badges!$Z$37="A","/","")</f>
        <v/>
      </c>
      <c r="F5" s="364" t="str">
        <f>IF(Badges!$Z$41="A","/","")</f>
        <v/>
      </c>
      <c r="G5" s="364" t="str">
        <f>IF(Badges!$Z$45="A","/","")</f>
        <v/>
      </c>
      <c r="H5" s="364" t="str">
        <f>IF(Badges!$Z$49="A","/","")</f>
        <v/>
      </c>
      <c r="I5" s="365" t="str">
        <f>IF(Summary!$AT$4="E","E","")</f>
        <v/>
      </c>
      <c r="J5" s="365" t="str">
        <f>IF(Summary!$AU$4="Y","R","")</f>
        <v/>
      </c>
      <c r="L5" s="404"/>
      <c r="M5" s="411" t="s">
        <v>1190</v>
      </c>
      <c r="N5" s="412"/>
      <c r="O5" s="412"/>
      <c r="P5" s="412"/>
      <c r="Q5" s="412"/>
      <c r="R5" s="413"/>
      <c r="S5" s="365" t="str">
        <f>IF(Summary!$AT$57="E","E","")</f>
        <v/>
      </c>
      <c r="T5" s="365" t="str">
        <f>IF(Summary!$AU$57="Y","R","")</f>
        <v/>
      </c>
      <c r="U5" s="360"/>
      <c r="W5" s="573" t="str">
        <f>'Fun Patches'!C6</f>
        <v>&lt;LIST PATCH HERE&gt;</v>
      </c>
      <c r="X5" s="365" t="str">
        <f>IF(Summary!$AT$133="E","E","")</f>
        <v/>
      </c>
      <c r="Y5" s="365" t="str">
        <f>IF(Summary!$AU$133="Y","R","")</f>
        <v/>
      </c>
      <c r="AA5" s="336"/>
      <c r="AB5" s="337"/>
      <c r="AC5" s="338"/>
    </row>
    <row r="6" spans="2:29" ht="12.95" customHeight="1" thickBot="1">
      <c r="B6" s="404"/>
      <c r="C6" s="414" t="s">
        <v>174</v>
      </c>
      <c r="D6" s="366" t="str">
        <f>IF(Badges!$Z$56="A","/","")</f>
        <v/>
      </c>
      <c r="E6" s="366" t="str">
        <f>IF(Badges!$Z$60="A","/","")</f>
        <v/>
      </c>
      <c r="F6" s="366" t="str">
        <f>IF(Badges!$Z$64="A","/","")</f>
        <v/>
      </c>
      <c r="G6" s="366" t="str">
        <f>IF(Badges!$Z$68="A","/","")</f>
        <v/>
      </c>
      <c r="H6" s="366" t="str">
        <f>IF(Badges!$Z$72="A","/","")</f>
        <v/>
      </c>
      <c r="I6" s="372" t="str">
        <f>IF(Summary!$AT$5="E","E","")</f>
        <v/>
      </c>
      <c r="J6" s="372" t="str">
        <f>IF(Summary!$AU$5="Y","R","")</f>
        <v/>
      </c>
      <c r="L6" s="404"/>
      <c r="M6" s="411" t="s">
        <v>1191</v>
      </c>
      <c r="N6" s="412"/>
      <c r="O6" s="412"/>
      <c r="P6" s="412"/>
      <c r="Q6" s="412"/>
      <c r="R6" s="413"/>
      <c r="S6" s="365" t="str">
        <f>IF(Summary!$AT$58="E","E","")</f>
        <v/>
      </c>
      <c r="T6" s="365" t="str">
        <f>IF(Summary!$AU$58="Y","R","")</f>
        <v/>
      </c>
      <c r="U6" s="360"/>
      <c r="W6" s="573" t="str">
        <f>'Fun Patches'!C7</f>
        <v>&lt;LIST PATCH HERE&gt;</v>
      </c>
      <c r="X6" s="365" t="str">
        <f>IF(Summary!$AT$134="E","E","")</f>
        <v/>
      </c>
      <c r="Y6" s="365" t="str">
        <f>IF(Summary!$AU$134="Y","R","")</f>
        <v/>
      </c>
      <c r="AA6" s="336"/>
      <c r="AB6" s="337"/>
      <c r="AC6" s="338"/>
    </row>
    <row r="7" spans="2:29" ht="12.95" customHeight="1" thickBot="1">
      <c r="B7" s="404"/>
      <c r="C7" s="415" t="s">
        <v>195</v>
      </c>
      <c r="D7" s="368" t="str">
        <f>IF(Badges!$Z$79="A","/","")</f>
        <v/>
      </c>
      <c r="E7" s="368" t="str">
        <f>IF(Badges!$Z$83="A","/","")</f>
        <v/>
      </c>
      <c r="F7" s="368" t="str">
        <f>IF(Badges!$Z$87="A","/","")</f>
        <v/>
      </c>
      <c r="G7" s="368" t="str">
        <f>IF(Badges!$Z$91="A","/","")</f>
        <v/>
      </c>
      <c r="H7" s="368" t="str">
        <f>IF(Badges!$Z$95="A","/","")</f>
        <v/>
      </c>
      <c r="I7" s="362" t="str">
        <f>IF(Summary!$AT$6="E","E","")</f>
        <v/>
      </c>
      <c r="J7" s="362" t="str">
        <f>IF(Summary!$AU$6="Y","R","")</f>
        <v/>
      </c>
      <c r="L7" s="404"/>
      <c r="M7" s="416" t="s">
        <v>1192</v>
      </c>
      <c r="N7" s="417"/>
      <c r="O7" s="417"/>
      <c r="P7" s="417"/>
      <c r="Q7" s="417"/>
      <c r="R7" s="418"/>
      <c r="S7" s="367" t="str">
        <f>IF(Summary!$AT$59="E","E","")</f>
        <v/>
      </c>
      <c r="T7" s="367" t="str">
        <f>IF(Summary!$AU$59="Y","R","")</f>
        <v/>
      </c>
      <c r="U7" s="360" t="str">
        <f>IF(COUNTIF(S5:S7,"E")=3,"C"," ")</f>
        <v xml:space="preserve"> </v>
      </c>
      <c r="W7" s="573" t="str">
        <f>'Fun Patches'!C8</f>
        <v>&lt;LIST PATCH HERE&gt;</v>
      </c>
      <c r="X7" s="365" t="str">
        <f>IF(Summary!$AT$135="E","E","")</f>
        <v/>
      </c>
      <c r="Y7" s="365" t="str">
        <f>IF(Summary!$AU$135="Y","R","")</f>
        <v/>
      </c>
      <c r="AA7" s="336"/>
      <c r="AB7" s="337"/>
      <c r="AC7" s="338"/>
    </row>
    <row r="8" spans="2:29" ht="12.95" customHeight="1" thickBot="1">
      <c r="B8" s="404"/>
      <c r="C8" s="419" t="s">
        <v>237</v>
      </c>
      <c r="D8" s="366" t="str">
        <f>IF(Badges!$Z$125="A","/","")</f>
        <v/>
      </c>
      <c r="E8" s="366" t="str">
        <f>IF(Badges!$Z$129="A","/","")</f>
        <v/>
      </c>
      <c r="F8" s="366" t="str">
        <f>IF(Badges!$Z$133="A","/","")</f>
        <v/>
      </c>
      <c r="G8" s="366" t="str">
        <f>IF(Badges!$Z$137="A","/","")</f>
        <v/>
      </c>
      <c r="H8" s="366" t="str">
        <f>IF(Badges!$Z$141="A","/","")</f>
        <v/>
      </c>
      <c r="I8" s="507" t="str">
        <f>IF(Summary!$AT$8="E","E","")</f>
        <v/>
      </c>
      <c r="J8" s="508" t="str">
        <f>IF(Summary!$AU$8="Y","R","")</f>
        <v/>
      </c>
      <c r="K8" s="392" t="str">
        <f>IF(COUNT(S9:S11)=3,MAX(S9:S11),"")</f>
        <v/>
      </c>
      <c r="L8" s="406"/>
      <c r="M8" s="420" t="s">
        <v>1153</v>
      </c>
      <c r="N8" s="421"/>
      <c r="O8" s="421"/>
      <c r="P8" s="421"/>
      <c r="Q8" s="421"/>
      <c r="R8" s="422" t="s">
        <v>1189</v>
      </c>
      <c r="S8" s="363" t="str">
        <f>IF(Summary!$AT$65="E","E","")</f>
        <v/>
      </c>
      <c r="T8" s="363" t="str">
        <f>IF(Summary!$AU$65="Y","R","")</f>
        <v/>
      </c>
      <c r="U8" s="360"/>
      <c r="W8" s="573" t="str">
        <f>'Fun Patches'!C9</f>
        <v>&lt;LIST PATCH HERE&gt;</v>
      </c>
      <c r="X8" s="365" t="str">
        <f>IF(Summary!$AT$136="E","E","")</f>
        <v/>
      </c>
      <c r="Y8" s="365" t="str">
        <f>IF(Summary!$AU$136="Y","R","")</f>
        <v/>
      </c>
      <c r="AA8" s="336"/>
      <c r="AB8" s="337"/>
      <c r="AC8" s="338"/>
    </row>
    <row r="9" spans="2:29" ht="12.95" customHeight="1">
      <c r="B9" s="404"/>
      <c r="C9" s="405" t="s">
        <v>281</v>
      </c>
      <c r="D9" s="368" t="str">
        <f>IF(Badges!$Z$184="A","/","")</f>
        <v/>
      </c>
      <c r="E9" s="368" t="str">
        <f>IF(Badges!$Z$188="A","/","")</f>
        <v/>
      </c>
      <c r="F9" s="368" t="str">
        <f>IF(Badges!$Z$192="A","/","")</f>
        <v/>
      </c>
      <c r="G9" s="368" t="str">
        <f>IF(Badges!$Z$196="A","/","")</f>
        <v/>
      </c>
      <c r="H9" s="368" t="str">
        <f>IF(Badges!$G$200="A","/","")</f>
        <v/>
      </c>
      <c r="I9" s="362" t="str">
        <f>IF(Summary!$AT$11="E","E","")</f>
        <v/>
      </c>
      <c r="J9" s="362" t="str">
        <f>IF(Summary!$AU$11="Y","R","")</f>
        <v/>
      </c>
      <c r="L9" s="404"/>
      <c r="M9" s="411" t="s">
        <v>959</v>
      </c>
      <c r="N9" s="412"/>
      <c r="O9" s="412"/>
      <c r="P9" s="412"/>
      <c r="Q9" s="412"/>
      <c r="R9" s="413"/>
      <c r="S9" s="365" t="str">
        <f>IF(Summary!$AT$62="E","E","")</f>
        <v/>
      </c>
      <c r="T9" s="365" t="str">
        <f>IF(Summary!$AU$62="Y","R","")</f>
        <v/>
      </c>
      <c r="U9" s="360"/>
      <c r="W9" s="573" t="str">
        <f>'Fun Patches'!C10</f>
        <v>&lt;LIST PATCH HERE&gt;</v>
      </c>
      <c r="X9" s="365" t="str">
        <f>IF(Summary!$AT$137="E","E","")</f>
        <v/>
      </c>
      <c r="Y9" s="365" t="str">
        <f>IF(Summary!$AU$137="Y","R","")</f>
        <v/>
      </c>
      <c r="AA9" s="336"/>
      <c r="AB9" s="337"/>
      <c r="AC9" s="338"/>
    </row>
    <row r="10" spans="2:29" ht="12.95" customHeight="1">
      <c r="B10" s="404"/>
      <c r="C10" s="410" t="s">
        <v>323</v>
      </c>
      <c r="D10" s="369" t="str">
        <f>IF(Badges!$Z$230="A","/","")</f>
        <v/>
      </c>
      <c r="E10" s="369" t="str">
        <f>IF(Badges!$Z$234="A","/","")</f>
        <v/>
      </c>
      <c r="F10" s="369" t="str">
        <f>IF(Badges!$Z$238="A","/","")</f>
        <v/>
      </c>
      <c r="G10" s="369" t="str">
        <f>IF(Badges!$Z$242="A","/","")</f>
        <v/>
      </c>
      <c r="H10" s="369" t="str">
        <f>IF(Badges!$G$246="A","/","")</f>
        <v/>
      </c>
      <c r="I10" s="365" t="str">
        <f>IF(Summary!$AT$13="E","E","")</f>
        <v/>
      </c>
      <c r="J10" s="365" t="str">
        <f>IF(Summary!$AU$13="Y","R","")</f>
        <v/>
      </c>
      <c r="L10" s="404"/>
      <c r="M10" s="411" t="s">
        <v>964</v>
      </c>
      <c r="N10" s="412"/>
      <c r="O10" s="412"/>
      <c r="P10" s="412"/>
      <c r="Q10" s="412"/>
      <c r="R10" s="413"/>
      <c r="S10" s="365" t="str">
        <f>IF(Summary!$AT$63="E","E","")</f>
        <v/>
      </c>
      <c r="T10" s="365" t="str">
        <f>IF(Summary!$AU$63="Y","R","")</f>
        <v/>
      </c>
      <c r="U10" s="360"/>
      <c r="W10" s="573" t="str">
        <f>'Fun Patches'!C11</f>
        <v>&lt;LIST PATCH HERE&gt;</v>
      </c>
      <c r="X10" s="365" t="str">
        <f>IF(Summary!$AT$138="E","E","")</f>
        <v/>
      </c>
      <c r="Y10" s="365" t="str">
        <f>IF(Summary!$AU$138="Y","R","")</f>
        <v/>
      </c>
      <c r="AA10" s="336"/>
      <c r="AB10" s="337"/>
      <c r="AC10" s="338"/>
    </row>
    <row r="11" spans="2:29" ht="12.95" customHeight="1" thickBot="1">
      <c r="B11" s="404"/>
      <c r="C11" s="410" t="s">
        <v>343</v>
      </c>
      <c r="D11" s="366" t="str">
        <f>IF(Badges!$Z$253="A","/","")</f>
        <v/>
      </c>
      <c r="E11" s="366" t="str">
        <f>IF(Badges!$Z$257="A","/","")</f>
        <v/>
      </c>
      <c r="F11" s="366" t="str">
        <f>IF(Badges!$Z$261="A","/","")</f>
        <v/>
      </c>
      <c r="G11" s="366" t="str">
        <f>IF(Badges!$Z$265="A","/","")</f>
        <v/>
      </c>
      <c r="H11" s="366" t="str">
        <f>IF(Badges!$Z$269="A","/","")</f>
        <v/>
      </c>
      <c r="I11" s="372" t="str">
        <f>IF(Summary!$AT$14="E","E","")</f>
        <v/>
      </c>
      <c r="J11" s="372" t="str">
        <f>IF(Summary!$AU$14="Y","R","")</f>
        <v/>
      </c>
      <c r="L11" s="404"/>
      <c r="M11" s="416" t="s">
        <v>970</v>
      </c>
      <c r="N11" s="417"/>
      <c r="O11" s="417"/>
      <c r="P11" s="417"/>
      <c r="Q11" s="417"/>
      <c r="R11" s="418"/>
      <c r="S11" s="367" t="str">
        <f>IF(Summary!$AT$64="E","E","")</f>
        <v/>
      </c>
      <c r="T11" s="367" t="str">
        <f>IF(Summary!$AU$64="Y","R","")</f>
        <v/>
      </c>
      <c r="U11" s="360" t="str">
        <f>IF(COUNTIF(S9:S11,"E")=3,"C"," ")</f>
        <v xml:space="preserve"> </v>
      </c>
      <c r="W11" s="573" t="str">
        <f>'Fun Patches'!C12</f>
        <v>&lt;LIST PATCH HERE&gt;</v>
      </c>
      <c r="X11" s="365" t="str">
        <f>IF(Summary!$AT$139="E","E","")</f>
        <v/>
      </c>
      <c r="Y11" s="365" t="str">
        <f>IF(Summary!$AU$139="Y","R","")</f>
        <v/>
      </c>
      <c r="AA11" s="336"/>
      <c r="AB11" s="337"/>
      <c r="AC11" s="338"/>
    </row>
    <row r="12" spans="2:29" ht="12.95" customHeight="1">
      <c r="B12" s="404"/>
      <c r="C12" s="415" t="s">
        <v>364</v>
      </c>
      <c r="D12" s="368" t="str">
        <f>IF(Badges!$Z$276="A","/","")</f>
        <v/>
      </c>
      <c r="E12" s="368" t="str">
        <f>IF(Badges!$Z$280="A","/","")</f>
        <v/>
      </c>
      <c r="F12" s="368" t="str">
        <f>IF(Badges!$Z$284="A","/","")</f>
        <v/>
      </c>
      <c r="G12" s="368" t="str">
        <f>IF(Badges!$Z$288="A","/","")</f>
        <v/>
      </c>
      <c r="H12" s="368" t="str">
        <f>IF(Badges!$Z$292="A","/","")</f>
        <v/>
      </c>
      <c r="I12" s="362" t="str">
        <f>IF(Summary!$AT$15="E","E","")</f>
        <v/>
      </c>
      <c r="J12" s="362" t="str">
        <f>IF(Summary!$AU$15="Y","R","")</f>
        <v/>
      </c>
      <c r="K12" s="392" t="str">
        <f>IF(COUNT(S13:S15)=3,MAX(S13:S15),"")</f>
        <v/>
      </c>
      <c r="L12" s="406"/>
      <c r="M12" s="420" t="s">
        <v>1154</v>
      </c>
      <c r="N12" s="421"/>
      <c r="O12" s="421"/>
      <c r="P12" s="421"/>
      <c r="Q12" s="421"/>
      <c r="R12" s="422" t="s">
        <v>1189</v>
      </c>
      <c r="S12" s="363" t="str">
        <f>IF(Summary!$AT$70="E","E","")</f>
        <v/>
      </c>
      <c r="T12" s="363" t="str">
        <f>IF(Summary!$AU$70="Y","R","")</f>
        <v/>
      </c>
      <c r="U12" s="360"/>
      <c r="W12" s="573" t="str">
        <f>'Fun Patches'!C13</f>
        <v>&lt;LIST PATCH HERE&gt;</v>
      </c>
      <c r="X12" s="365" t="str">
        <f>IF(Summary!$AT$140="E","E","")</f>
        <v/>
      </c>
      <c r="Y12" s="365" t="str">
        <f>IF(Summary!$AU$140="Y","R","")</f>
        <v/>
      </c>
      <c r="AA12" s="336"/>
      <c r="AB12" s="337"/>
      <c r="AC12" s="338"/>
    </row>
    <row r="13" spans="2:29" ht="12.95" customHeight="1" thickBot="1">
      <c r="B13" s="404"/>
      <c r="C13" s="419" t="s">
        <v>385</v>
      </c>
      <c r="D13" s="366" t="str">
        <f>IF(Badges!$Z$299="A","/","")</f>
        <v/>
      </c>
      <c r="E13" s="366" t="str">
        <f>IF(Badges!$Z$303="A","/","")</f>
        <v/>
      </c>
      <c r="F13" s="366" t="str">
        <f>IF(Badges!$Z$307="A","/","")</f>
        <v/>
      </c>
      <c r="G13" s="366" t="str">
        <f>IF(Badges!$Z$311="A","/","")</f>
        <v/>
      </c>
      <c r="H13" s="366" t="str">
        <f>IF(Badges!$Z$315="A","/","")</f>
        <v/>
      </c>
      <c r="I13" s="372" t="str">
        <f>IF(Summary!$AT$16="E","E","")</f>
        <v/>
      </c>
      <c r="J13" s="372" t="str">
        <f>IF(Summary!$AU$16="Y","R","")</f>
        <v/>
      </c>
      <c r="L13" s="404"/>
      <c r="M13" s="411" t="s">
        <v>986</v>
      </c>
      <c r="N13" s="412"/>
      <c r="O13" s="412"/>
      <c r="P13" s="412"/>
      <c r="Q13" s="412"/>
      <c r="R13" s="413"/>
      <c r="S13" s="365" t="str">
        <f>IF(Summary!$AT$67="E","E","")</f>
        <v/>
      </c>
      <c r="T13" s="365" t="str">
        <f>IF(Summary!$AU$67="Y","R","")</f>
        <v/>
      </c>
      <c r="U13" s="360"/>
      <c r="W13" s="573" t="str">
        <f>'Fun Patches'!C14</f>
        <v>&lt;LIST PATCH HERE&gt;</v>
      </c>
      <c r="X13" s="365" t="str">
        <f>IF(Summary!$AT$141="E","E","")</f>
        <v/>
      </c>
      <c r="Y13" s="365" t="str">
        <f>IF(Summary!$AU$141="Y","R","")</f>
        <v/>
      </c>
      <c r="AA13" s="336"/>
      <c r="AB13" s="337"/>
      <c r="AC13" s="338"/>
    </row>
    <row r="14" spans="2:29" ht="12.95" customHeight="1">
      <c r="B14" s="404"/>
      <c r="C14" s="410" t="s">
        <v>406</v>
      </c>
      <c r="D14" s="368" t="str">
        <f>IF(Badges!$Z$322="A","/","")</f>
        <v/>
      </c>
      <c r="E14" s="368" t="str">
        <f>IF(Badges!$Z$326="A","/","")</f>
        <v/>
      </c>
      <c r="F14" s="368" t="str">
        <f>IF(Badges!$Z$330="A","/","")</f>
        <v/>
      </c>
      <c r="G14" s="368" t="str">
        <f>IF(Badges!$Z$334="A","/","")</f>
        <v/>
      </c>
      <c r="H14" s="368" t="str">
        <f>IF(Badges!$Z$338="A","/","")</f>
        <v/>
      </c>
      <c r="I14" s="362" t="str">
        <f>IF(Summary!$AT$17="E","E","")</f>
        <v/>
      </c>
      <c r="J14" s="362" t="str">
        <f>IF(Summary!$AU$17="Y","R","")</f>
        <v/>
      </c>
      <c r="L14" s="404"/>
      <c r="M14" s="411" t="s">
        <v>987</v>
      </c>
      <c r="N14" s="412"/>
      <c r="O14" s="412"/>
      <c r="P14" s="412"/>
      <c r="Q14" s="412"/>
      <c r="R14" s="413"/>
      <c r="S14" s="365" t="str">
        <f>IF(Summary!$AT$68="E","E","")</f>
        <v/>
      </c>
      <c r="T14" s="365" t="str">
        <f>IF(Summary!$AU$68="Y","R","")</f>
        <v/>
      </c>
      <c r="U14" s="360"/>
      <c r="W14" s="573" t="str">
        <f>'Fun Patches'!C15</f>
        <v>&lt;LIST PATCH HERE&gt;</v>
      </c>
      <c r="X14" s="365" t="str">
        <f>IF(Summary!$AT$142="E","E","")</f>
        <v/>
      </c>
      <c r="Y14" s="365" t="str">
        <f>IF(Summary!$AU$142="Y","R","")</f>
        <v/>
      </c>
      <c r="AA14" s="336"/>
      <c r="AB14" s="337"/>
      <c r="AC14" s="338"/>
    </row>
    <row r="15" spans="2:29" ht="12.95" customHeight="1" thickBot="1">
      <c r="B15" s="404"/>
      <c r="C15" s="410" t="s">
        <v>427</v>
      </c>
      <c r="D15" s="369" t="str">
        <f>IF(Badges!$Z$345="A","/","")</f>
        <v/>
      </c>
      <c r="E15" s="369" t="str">
        <f>IF(Badges!$Z$349="A","/","")</f>
        <v/>
      </c>
      <c r="F15" s="369" t="str">
        <f>IF(Badges!$Z$353="A","/","")</f>
        <v/>
      </c>
      <c r="G15" s="369" t="str">
        <f>IF(Badges!$Z$357="A","/","")</f>
        <v/>
      </c>
      <c r="H15" s="369" t="str">
        <f>IF(Badges!$Z$361="A","/","")</f>
        <v/>
      </c>
      <c r="I15" s="365" t="str">
        <f>IF(Summary!$AT$18="E","E","")</f>
        <v/>
      </c>
      <c r="J15" s="365" t="str">
        <f>IF(Summary!$AU$18="Y","R","")</f>
        <v/>
      </c>
      <c r="L15" s="404"/>
      <c r="M15" s="416" t="s">
        <v>988</v>
      </c>
      <c r="N15" s="417"/>
      <c r="O15" s="417"/>
      <c r="P15" s="417"/>
      <c r="Q15" s="417"/>
      <c r="R15" s="418"/>
      <c r="S15" s="367" t="str">
        <f>IF(Summary!$AT$69="E","E","")</f>
        <v/>
      </c>
      <c r="T15" s="367" t="str">
        <f>IF(Summary!$AU$69="Y","R","")</f>
        <v/>
      </c>
      <c r="U15" s="360" t="str">
        <f>IF(COUNTIF(S13:S15,"E")=3,"C"," ")</f>
        <v xml:space="preserve"> </v>
      </c>
      <c r="W15" s="573" t="str">
        <f>'Fun Patches'!C16</f>
        <v>&lt;LIST PATCH HERE&gt;</v>
      </c>
      <c r="X15" s="365" t="str">
        <f>IF(Summary!$AT$143="E","E","")</f>
        <v/>
      </c>
      <c r="Y15" s="365" t="str">
        <f>IF(Summary!$AU$143="Y","R","")</f>
        <v/>
      </c>
      <c r="AA15" s="336"/>
      <c r="AB15" s="337"/>
      <c r="AC15" s="338"/>
    </row>
    <row r="16" spans="2:29" ht="12.95" customHeight="1" thickBot="1">
      <c r="B16" s="404"/>
      <c r="C16" s="410" t="s">
        <v>469</v>
      </c>
      <c r="D16" s="366" t="str">
        <f>IF(Badges!$Z$391="A","/","")</f>
        <v/>
      </c>
      <c r="E16" s="366" t="str">
        <f>IF(Badges!$Z$395="A","/","")</f>
        <v/>
      </c>
      <c r="F16" s="366" t="str">
        <f>IF(Badges!$Z$399="A","/","")</f>
        <v/>
      </c>
      <c r="G16" s="366" t="str">
        <f>IF(Badges!$Z$403="A","/","")</f>
        <v/>
      </c>
      <c r="H16" s="366" t="str">
        <f>IF(Badges!$Z$407="A","/","")</f>
        <v/>
      </c>
      <c r="I16" s="372" t="str">
        <f>IF(Summary!$AT$20="E","E","")</f>
        <v/>
      </c>
      <c r="J16" s="372" t="str">
        <f>IF(Summary!$AU$20="Y","R","")</f>
        <v/>
      </c>
      <c r="K16" s="392" t="str">
        <f>IF(COUNT(S17:S20)=4,MAX(S17:S20),"")</f>
        <v/>
      </c>
      <c r="L16" s="406"/>
      <c r="M16" s="420" t="s">
        <v>1155</v>
      </c>
      <c r="N16" s="421"/>
      <c r="O16" s="421"/>
      <c r="P16" s="421"/>
      <c r="Q16" s="421"/>
      <c r="R16" s="422" t="s">
        <v>1189</v>
      </c>
      <c r="S16" s="363" t="str">
        <f>IF(Summary!$AT$73="E","E","")</f>
        <v/>
      </c>
      <c r="T16" s="363" t="str">
        <f>IF(Summary!$AU$73="Y","R","")</f>
        <v/>
      </c>
      <c r="U16" s="360"/>
      <c r="W16" s="573" t="str">
        <f>'Fun Patches'!C17</f>
        <v>&lt;LIST PATCH HERE&gt;</v>
      </c>
      <c r="X16" s="365" t="str">
        <f>IF(Summary!$AT$144="E","E","")</f>
        <v/>
      </c>
      <c r="Y16" s="365" t="str">
        <f>IF(Summary!$AU$144="Y","R","")</f>
        <v/>
      </c>
      <c r="AA16" s="336"/>
      <c r="AB16" s="337"/>
      <c r="AC16" s="338"/>
    </row>
    <row r="17" spans="2:29" ht="12.95" customHeight="1">
      <c r="B17" s="404"/>
      <c r="C17" s="415" t="s">
        <v>490</v>
      </c>
      <c r="D17" s="368" t="str">
        <f>IF(Badges!$Z$414="A","/","")</f>
        <v/>
      </c>
      <c r="E17" s="368" t="str">
        <f>IF(Badges!$Z$418="A","/","")</f>
        <v/>
      </c>
      <c r="F17" s="368" t="str">
        <f>IF(Badges!$Z$422="A","/","")</f>
        <v/>
      </c>
      <c r="G17" s="368" t="str">
        <f>IF(Badges!$Z$426="A","/","")</f>
        <v/>
      </c>
      <c r="H17" s="368" t="str">
        <f>IF(Badges!$Z$430="A","/","")</f>
        <v/>
      </c>
      <c r="I17" s="362" t="str">
        <f>IF(Summary!$AT$21="E","E","")</f>
        <v/>
      </c>
      <c r="J17" s="362" t="str">
        <f>IF(Summary!$AU$21="Y","R","")</f>
        <v/>
      </c>
      <c r="L17" s="404"/>
      <c r="M17" s="423" t="s">
        <v>1156</v>
      </c>
      <c r="N17" s="369" t="str">
        <f>IF(Badges!$Z$542="A","/","")</f>
        <v/>
      </c>
      <c r="O17" s="369" t="str">
        <f>IF(Badges!$Z$546="A","/","")</f>
        <v/>
      </c>
      <c r="P17" s="369" t="str">
        <f>IF(Badges!$Z$550="A","/","")</f>
        <v/>
      </c>
      <c r="Q17" s="369" t="str">
        <f>IF(Badges!$Z$554="A","/","")</f>
        <v/>
      </c>
      <c r="R17" s="369" t="str">
        <f>IF(Badges!$Z$558="A","/","")</f>
        <v/>
      </c>
      <c r="S17" s="365" t="str">
        <f>IF(Summary!$AT$27="E","E","")</f>
        <v/>
      </c>
      <c r="T17" s="365" t="str">
        <f>IF(Summary!$AU$27="Y","R","")</f>
        <v/>
      </c>
      <c r="U17" s="360"/>
      <c r="W17" s="573" t="str">
        <f>'Fun Patches'!C18</f>
        <v>&lt;LIST PATCH HERE&gt;</v>
      </c>
      <c r="X17" s="365" t="str">
        <f>IF(Summary!$AT$145="E","E","")</f>
        <v/>
      </c>
      <c r="Y17" s="365" t="str">
        <f>IF(Summary!$AU$145="Y","R","")</f>
        <v/>
      </c>
      <c r="AA17" s="336"/>
      <c r="AB17" s="337"/>
      <c r="AC17" s="338"/>
    </row>
    <row r="18" spans="2:29" ht="12.95" customHeight="1" thickBot="1">
      <c r="B18" s="404"/>
      <c r="C18" s="419" t="s">
        <v>510</v>
      </c>
      <c r="D18" s="366" t="str">
        <f>IF(Badges!$Z$437="A","/","")</f>
        <v/>
      </c>
      <c r="E18" s="366" t="str">
        <f>IF(Badges!$Z$441="A","/","")</f>
        <v/>
      </c>
      <c r="F18" s="366" t="str">
        <f>IF(Badges!$Z$445="A","/","")</f>
        <v/>
      </c>
      <c r="G18" s="366" t="str">
        <f>IF(Badges!$Z$449="A","/","")</f>
        <v/>
      </c>
      <c r="H18" s="366" t="str">
        <f>IF(Badges!$Z$453="A","/","")</f>
        <v/>
      </c>
      <c r="I18" s="372" t="str">
        <f>IF(Summary!$AT$22="E","E","")</f>
        <v/>
      </c>
      <c r="J18" s="372" t="str">
        <f>IF(Summary!$AU$22="Y","R","")</f>
        <v/>
      </c>
      <c r="L18" s="404"/>
      <c r="M18" s="423" t="s">
        <v>1157</v>
      </c>
      <c r="N18" s="369" t="str">
        <f>IF(Badges!$Z$815="A","/","")</f>
        <v/>
      </c>
      <c r="O18" s="369" t="str">
        <f>IF(Badges!$Z$819="A","/","")</f>
        <v/>
      </c>
      <c r="P18" s="369" t="str">
        <f>IF(Badges!$Z$823="A","/","")</f>
        <v/>
      </c>
      <c r="Q18" s="369" t="str">
        <f>IF(Badges!$Z$827="A","/","")</f>
        <v/>
      </c>
      <c r="R18" s="369" t="str">
        <f>IF(Badges!$Z$831="A","/","")</f>
        <v/>
      </c>
      <c r="S18" s="365" t="str">
        <f>IF(Summary!$AT$40="E","E","")</f>
        <v/>
      </c>
      <c r="T18" s="365" t="str">
        <f>IF(Summary!$AU$40="Y","R","")</f>
        <v/>
      </c>
      <c r="U18" s="360"/>
      <c r="W18" s="573" t="str">
        <f>'Fun Patches'!C19</f>
        <v>&lt;LIST PATCH HERE&gt;</v>
      </c>
      <c r="X18" s="365" t="str">
        <f>IF(Summary!$AT$146="E","E","")</f>
        <v/>
      </c>
      <c r="Y18" s="365" t="str">
        <f>IF(Summary!$AU$146="Y","R","")</f>
        <v/>
      </c>
      <c r="AA18" s="336"/>
      <c r="AB18" s="337"/>
      <c r="AC18" s="338"/>
    </row>
    <row r="19" spans="2:29" ht="12.95" customHeight="1">
      <c r="B19" s="404"/>
      <c r="C19" s="410" t="s">
        <v>531</v>
      </c>
      <c r="D19" s="368" t="str">
        <f>IF(Badges!$Z$460="A","/","")</f>
        <v/>
      </c>
      <c r="E19" s="368" t="str">
        <f>IF(Badges!$Z$464="A","/","")</f>
        <v/>
      </c>
      <c r="F19" s="368" t="str">
        <f>IF(Badges!$Z$468="A","/","")</f>
        <v/>
      </c>
      <c r="G19" s="368" t="str">
        <f>IF(Badges!$Z$472="A","/","")</f>
        <v/>
      </c>
      <c r="H19" s="368" t="str">
        <f>IF(Badges!$Z$476="A","/","")</f>
        <v/>
      </c>
      <c r="I19" s="362" t="str">
        <f>IF(Summary!$AT$23="E","E","")</f>
        <v/>
      </c>
      <c r="J19" s="362" t="str">
        <f>IF(Summary!$AU$23="Y","R","")</f>
        <v/>
      </c>
      <c r="L19" s="404"/>
      <c r="M19" s="411" t="s">
        <v>1158</v>
      </c>
      <c r="N19" s="369" t="str">
        <f>IF(Badges!$Z$588="A","/","")</f>
        <v/>
      </c>
      <c r="O19" s="369" t="str">
        <f>IF(Badges!$Z$592="A","/","")</f>
        <v/>
      </c>
      <c r="P19" s="369" t="str">
        <f>IF(Badges!$Z$596="A","/","")</f>
        <v/>
      </c>
      <c r="Q19" s="369" t="str">
        <f>IF(Badges!$Z$600="A","/","")</f>
        <v/>
      </c>
      <c r="R19" s="369" t="str">
        <f>IF(Badges!$Z$604="A","/","")</f>
        <v/>
      </c>
      <c r="S19" s="365" t="str">
        <f>IF(Summary!$AT$29="E","E","")</f>
        <v/>
      </c>
      <c r="T19" s="365" t="str">
        <f>IF(Summary!$AU$29="Y","R","")</f>
        <v/>
      </c>
      <c r="U19" s="360"/>
      <c r="W19" s="573" t="str">
        <f>'Fun Patches'!C20</f>
        <v>&lt;LIST PATCH HERE&gt;</v>
      </c>
      <c r="X19" s="365" t="str">
        <f>IF(Summary!$AT$147="E","E","")</f>
        <v/>
      </c>
      <c r="Y19" s="365" t="str">
        <f>IF(Summary!$AU$147="Y","R","")</f>
        <v/>
      </c>
      <c r="AA19" s="336"/>
      <c r="AB19" s="337"/>
      <c r="AC19" s="338"/>
    </row>
    <row r="20" spans="2:29" ht="12.95" customHeight="1" thickBot="1">
      <c r="B20" s="404"/>
      <c r="C20" s="410" t="s">
        <v>563</v>
      </c>
      <c r="D20" s="369" t="str">
        <f>IF(Badges!$Z$496="A","/","")</f>
        <v/>
      </c>
      <c r="E20" s="369" t="str">
        <f>IF(Badges!$Z$500="A","/","")</f>
        <v/>
      </c>
      <c r="F20" s="369" t="str">
        <f>IF(Badges!$Z$504="A","/","")</f>
        <v/>
      </c>
      <c r="G20" s="369" t="str">
        <f>IF(Badges!$Z$508="A","/","")</f>
        <v/>
      </c>
      <c r="H20" s="369" t="str">
        <f>IF(Badges!$Z$512="A","/","")</f>
        <v/>
      </c>
      <c r="I20" s="365" t="str">
        <f>IF(Summary!$AT$25="E","E","")</f>
        <v/>
      </c>
      <c r="J20" s="365" t="str">
        <f>IF(Summary!$AU$25="Y","R","")</f>
        <v/>
      </c>
      <c r="L20" s="404"/>
      <c r="M20" s="416" t="s">
        <v>1159</v>
      </c>
      <c r="N20" s="417"/>
      <c r="O20" s="417"/>
      <c r="P20" s="417"/>
      <c r="Q20" s="417"/>
      <c r="R20" s="418"/>
      <c r="S20" s="367" t="str">
        <f>IF(Summary!$AT$72="E","E","")</f>
        <v/>
      </c>
      <c r="T20" s="367" t="str">
        <f>IF(Summary!$AU$72="Y","R","")</f>
        <v/>
      </c>
      <c r="U20" s="360" t="str">
        <f>IF(COUNTIF(S17:S20,"E")=4,"C"," ")</f>
        <v xml:space="preserve"> </v>
      </c>
      <c r="W20" s="573" t="str">
        <f>'Fun Patches'!C21</f>
        <v>&lt;LIST PATCH HERE&gt;</v>
      </c>
      <c r="X20" s="365" t="str">
        <f>IF(Summary!$AT$148="E","E","")</f>
        <v/>
      </c>
      <c r="Y20" s="365" t="str">
        <f>IF(Summary!$AU$148="Y","R","")</f>
        <v/>
      </c>
      <c r="AA20" s="336"/>
      <c r="AB20" s="337"/>
      <c r="AC20" s="338"/>
    </row>
    <row r="21" spans="2:29" ht="12.95" customHeight="1" thickBot="1">
      <c r="B21" s="404"/>
      <c r="C21" s="410" t="s">
        <v>584</v>
      </c>
      <c r="D21" s="366" t="str">
        <f>IF(Badges!$Z$519="A","/","")</f>
        <v/>
      </c>
      <c r="E21" s="366" t="str">
        <f>IF(Badges!$Z$523="A","/","")</f>
        <v/>
      </c>
      <c r="F21" s="366" t="str">
        <f>IF(Badges!$Z$527="A","/","")</f>
        <v/>
      </c>
      <c r="G21" s="366" t="str">
        <f>IF(Badges!$Z$531="A","/","")</f>
        <v/>
      </c>
      <c r="H21" s="366" t="str">
        <f>IF(Badges!$Z$535="A","/","")</f>
        <v/>
      </c>
      <c r="I21" s="372" t="str">
        <f>IF(Summary!$AT$26="E","E","")</f>
        <v/>
      </c>
      <c r="J21" s="372" t="str">
        <f>IF(Summary!$AU$26="Y","R","")</f>
        <v/>
      </c>
      <c r="K21" s="392" t="str">
        <f>IF(COUNT(S22:S23)=2,MAX(S22:S23),"")</f>
        <v/>
      </c>
      <c r="L21" s="406"/>
      <c r="M21" s="420" t="s">
        <v>995</v>
      </c>
      <c r="N21" s="421"/>
      <c r="O21" s="421"/>
      <c r="P21" s="421"/>
      <c r="Q21" s="421"/>
      <c r="R21" s="422" t="s">
        <v>1189</v>
      </c>
      <c r="S21" s="363" t="str">
        <f>IF(Summary!$AT$77="E","E","")</f>
        <v/>
      </c>
      <c r="T21" s="363" t="str">
        <f>IF(Summary!$AU$77="Y","R","")</f>
        <v/>
      </c>
      <c r="U21" s="360"/>
      <c r="W21" s="573" t="str">
        <f>'Fun Patches'!C22</f>
        <v>&lt;LIST PATCH HERE&gt;</v>
      </c>
      <c r="X21" s="365" t="str">
        <f>IF(Summary!$AT$149="E","E","")</f>
        <v/>
      </c>
      <c r="Y21" s="365" t="str">
        <f>IF(Summary!$AU$149="Y","R","")</f>
        <v/>
      </c>
      <c r="AA21" s="336"/>
      <c r="AB21" s="337"/>
      <c r="AC21" s="338"/>
    </row>
    <row r="22" spans="2:29" ht="12.95" customHeight="1">
      <c r="B22" s="404"/>
      <c r="C22" s="415" t="s">
        <v>626</v>
      </c>
      <c r="D22" s="368" t="str">
        <f>IF(Badges!$Z$565="A","/","")</f>
        <v/>
      </c>
      <c r="E22" s="368" t="str">
        <f>IF(Badges!$Z$569="A","/","")</f>
        <v/>
      </c>
      <c r="F22" s="368" t="str">
        <f>IF(Badges!$Z$573="A","/","")</f>
        <v/>
      </c>
      <c r="G22" s="368" t="str">
        <f>IF(Badges!$Z$577="A","/","")</f>
        <v/>
      </c>
      <c r="H22" s="368" t="str">
        <f>IF(Badges!$Z$581="A","/","")</f>
        <v/>
      </c>
      <c r="I22" s="362" t="str">
        <f>IF(Summary!$AT$28="E","E","")</f>
        <v/>
      </c>
      <c r="J22" s="362" t="str">
        <f>IF(Summary!$AU$28="Y","R","")</f>
        <v/>
      </c>
      <c r="L22" s="404"/>
      <c r="M22" s="411" t="s">
        <v>995</v>
      </c>
      <c r="N22" s="412"/>
      <c r="O22" s="412"/>
      <c r="P22" s="412"/>
      <c r="Q22" s="412"/>
      <c r="R22" s="413"/>
      <c r="S22" s="365" t="str">
        <f>IF(Summary!$AT$75="E","E","")</f>
        <v/>
      </c>
      <c r="T22" s="365" t="str">
        <f>IF(Summary!$AU$75="Y","R","")</f>
        <v/>
      </c>
      <c r="U22" s="360" t="str">
        <f>IF(COUNTIF(S22:S23,"E")=2,"C"," ")</f>
        <v xml:space="preserve"> </v>
      </c>
      <c r="W22" s="573" t="str">
        <f>'Fun Patches'!C23</f>
        <v>&lt;LIST PATCH HERE&gt;</v>
      </c>
      <c r="X22" s="365" t="str">
        <f>IF(Summary!$AT$150="E","E","")</f>
        <v/>
      </c>
      <c r="Y22" s="365" t="str">
        <f>IF(Summary!$AU$150="Y","R","")</f>
        <v/>
      </c>
      <c r="AA22" s="336"/>
      <c r="AB22" s="337"/>
      <c r="AC22" s="338"/>
    </row>
    <row r="23" spans="2:29" ht="12.95" customHeight="1" thickBot="1">
      <c r="B23" s="404"/>
      <c r="C23" s="419" t="s">
        <v>668</v>
      </c>
      <c r="D23" s="366" t="str">
        <f>IF(Badges!$Z$611="A","/","")</f>
        <v/>
      </c>
      <c r="E23" s="366" t="str">
        <f>IF(Badges!$Z$615="A","/","")</f>
        <v/>
      </c>
      <c r="F23" s="366" t="str">
        <f>IF(Badges!$Z$619="A","/","")</f>
        <v/>
      </c>
      <c r="G23" s="366" t="str">
        <f>IF(Badges!$Z$623="A","/","")</f>
        <v/>
      </c>
      <c r="H23" s="366" t="str">
        <f>IF(Badges!$Z$627="A","/","")</f>
        <v/>
      </c>
      <c r="I23" s="372" t="str">
        <f>IF(Summary!$AT$30="E","E","")</f>
        <v/>
      </c>
      <c r="J23" s="372" t="str">
        <f>IF(Summary!$AU$30="Y","R","")</f>
        <v/>
      </c>
      <c r="L23" s="404"/>
      <c r="M23" s="416" t="s">
        <v>1159</v>
      </c>
      <c r="N23" s="417"/>
      <c r="O23" s="417"/>
      <c r="P23" s="417"/>
      <c r="Q23" s="417"/>
      <c r="R23" s="418"/>
      <c r="S23" s="367" t="str">
        <f>IF(Summary!$AT$76="E","E","")</f>
        <v/>
      </c>
      <c r="T23" s="367" t="str">
        <f>IF(Summary!$AU$76="Y","R","")</f>
        <v/>
      </c>
      <c r="U23" s="360" t="str">
        <f>IF(COUNTIF(S25:S26,"E")=2,"C"," ")</f>
        <v xml:space="preserve"> </v>
      </c>
      <c r="W23" s="573" t="str">
        <f>'Fun Patches'!C24</f>
        <v>&lt;LIST PATCH HERE&gt;</v>
      </c>
      <c r="X23" s="365" t="str">
        <f>IF(Summary!$AT$151="E","E","")</f>
        <v/>
      </c>
      <c r="Y23" s="365" t="str">
        <f>IF(Summary!$AU$151="Y","R","")</f>
        <v/>
      </c>
      <c r="AA23" s="336"/>
      <c r="AB23" s="337"/>
      <c r="AC23" s="338"/>
    </row>
    <row r="24" spans="2:29" ht="12.95" customHeight="1">
      <c r="B24" s="404"/>
      <c r="C24" s="410" t="s">
        <v>689</v>
      </c>
      <c r="D24" s="368" t="str">
        <f>IF(Badges!$Z$634="A","/","")</f>
        <v/>
      </c>
      <c r="E24" s="368" t="str">
        <f>IF(Badges!$Z$638="A","/","")</f>
        <v/>
      </c>
      <c r="F24" s="368" t="str">
        <f>IF(Badges!$Z$642="A","/","")</f>
        <v/>
      </c>
      <c r="G24" s="368" t="str">
        <f>IF(Badges!$Z$646="A","/","")</f>
        <v/>
      </c>
      <c r="H24" s="368" t="str">
        <f>IF(Badges!$Z$650="A","/","")</f>
        <v/>
      </c>
      <c r="I24" s="362" t="str">
        <f>IF(Summary!$AT$31="E","E","")</f>
        <v/>
      </c>
      <c r="J24" s="362" t="str">
        <f>IF(Summary!$AU$31="Y","R","")</f>
        <v/>
      </c>
      <c r="K24" s="392" t="str">
        <f>IF(COUNT(S25:S26)=2,MAX(S25:S26),"")</f>
        <v/>
      </c>
      <c r="L24" s="406"/>
      <c r="M24" s="407" t="s">
        <v>1003</v>
      </c>
      <c r="N24" s="408"/>
      <c r="O24" s="408"/>
      <c r="P24" s="408"/>
      <c r="Q24" s="408"/>
      <c r="R24" s="422" t="s">
        <v>1189</v>
      </c>
      <c r="S24" s="363" t="str">
        <f>IF(Summary!$AT$80="E","E","")</f>
        <v/>
      </c>
      <c r="T24" s="363" t="str">
        <f>IF(Summary!$AU$80="Y","R","")</f>
        <v/>
      </c>
      <c r="U24" s="360" t="str">
        <f>IF(COUNTIF(S28:S29,"E")=2,"C"," ")</f>
        <v xml:space="preserve"> </v>
      </c>
      <c r="W24" s="573" t="str">
        <f>'Fun Patches'!C25</f>
        <v>&lt;LIST PATCH HERE&gt;</v>
      </c>
      <c r="X24" s="365" t="str">
        <f>IF(Summary!$AT$152="E","E","")</f>
        <v/>
      </c>
      <c r="Y24" s="365" t="str">
        <f>IF(Summary!$AU$152="Y","R","")</f>
        <v/>
      </c>
      <c r="AA24" s="336"/>
      <c r="AB24" s="337"/>
      <c r="AC24" s="338"/>
    </row>
    <row r="25" spans="2:29" ht="12.95" customHeight="1">
      <c r="B25" s="404"/>
      <c r="C25" s="410" t="s">
        <v>710</v>
      </c>
      <c r="D25" s="369" t="str">
        <f>IF(Badges!$Z$657="A","/","")</f>
        <v/>
      </c>
      <c r="E25" s="369" t="str">
        <f>IF(Badges!$Z$661="A","/","")</f>
        <v/>
      </c>
      <c r="F25" s="369" t="str">
        <f>IF(Badges!$Z$665="A","/","")</f>
        <v/>
      </c>
      <c r="G25" s="369" t="str">
        <f>IF(Badges!$Z$669="A","/","")</f>
        <v/>
      </c>
      <c r="H25" s="369" t="str">
        <f>IF(Badges!$Z$673="A","/","")</f>
        <v/>
      </c>
      <c r="I25" s="365" t="str">
        <f>IF(Summary!$AT$32="E","E","")</f>
        <v/>
      </c>
      <c r="J25" s="365" t="str">
        <f>IF(Summary!$AU$32="Y","R","")</f>
        <v/>
      </c>
      <c r="L25" s="404"/>
      <c r="M25" s="411" t="s">
        <v>1003</v>
      </c>
      <c r="N25" s="412"/>
      <c r="O25" s="412"/>
      <c r="P25" s="412"/>
      <c r="Q25" s="412"/>
      <c r="R25" s="413"/>
      <c r="S25" s="365" t="str">
        <f>IF(Summary!$AT$78="E","E","")</f>
        <v/>
      </c>
      <c r="T25" s="365" t="str">
        <f>IF(Summary!$AU$78="Y","R","")</f>
        <v/>
      </c>
      <c r="U25" s="716" t="s">
        <v>1197</v>
      </c>
      <c r="W25" s="573" t="str">
        <f>'Fun Patches'!C26</f>
        <v>&lt;LIST PATCH HERE&gt;</v>
      </c>
      <c r="X25" s="365" t="str">
        <f>IF(Summary!$AT$153="E","E","")</f>
        <v/>
      </c>
      <c r="Y25" s="365" t="str">
        <f>IF(Summary!$AU$153="Y","R","")</f>
        <v/>
      </c>
      <c r="AA25" s="336"/>
      <c r="AB25" s="337"/>
      <c r="AC25" s="338"/>
    </row>
    <row r="26" spans="2:29" ht="12.95" customHeight="1" thickBot="1">
      <c r="B26" s="404"/>
      <c r="C26" s="410" t="s">
        <v>1193</v>
      </c>
      <c r="D26" s="366" t="str">
        <f>IF(Badges!$Z$161="A","/","")</f>
        <v/>
      </c>
      <c r="E26" s="366" t="str">
        <f>IF(Badges!$Z$165="A","/","")</f>
        <v/>
      </c>
      <c r="F26" s="366" t="str">
        <f>IF(Badges!$Z$169="A","/","")</f>
        <v/>
      </c>
      <c r="G26" s="366" t="str">
        <f>IF(Badges!$Z$173="A","/","")</f>
        <v/>
      </c>
      <c r="H26" s="366" t="str">
        <f>IF(Badges!$Z$177="A","/","")</f>
        <v/>
      </c>
      <c r="I26" s="372" t="str">
        <f>IF(Summary!$AT$10="E","E","")</f>
        <v/>
      </c>
      <c r="J26" s="372" t="str">
        <f>IF(Summary!$AU$10="Y","R","")</f>
        <v/>
      </c>
      <c r="L26" s="404"/>
      <c r="M26" s="416" t="s">
        <v>1159</v>
      </c>
      <c r="N26" s="417"/>
      <c r="O26" s="417"/>
      <c r="P26" s="417"/>
      <c r="Q26" s="417"/>
      <c r="R26" s="418"/>
      <c r="S26" s="367" t="str">
        <f>IF(Summary!$AT$79="E","E","")</f>
        <v/>
      </c>
      <c r="T26" s="367" t="str">
        <f>IF(Summary!$AU$79="Y","R","")</f>
        <v/>
      </c>
      <c r="U26" s="716"/>
      <c r="W26" s="573" t="str">
        <f>'Fun Patches'!C27</f>
        <v>&lt;LIST PATCH HERE&gt;</v>
      </c>
      <c r="X26" s="365" t="str">
        <f>IF(Summary!$AT$154="E","E","")</f>
        <v/>
      </c>
      <c r="Y26" s="365" t="str">
        <f>IF(Summary!$AU$154="Y","R","")</f>
        <v/>
      </c>
      <c r="AA26" s="336"/>
      <c r="AB26" s="337"/>
      <c r="AC26" s="338"/>
    </row>
    <row r="27" spans="2:29" ht="12.95" customHeight="1">
      <c r="B27" s="404"/>
      <c r="C27" s="415" t="s">
        <v>1194</v>
      </c>
      <c r="D27" s="368" t="str">
        <f>IF(Badges!$Z$680="A","/","")</f>
        <v/>
      </c>
      <c r="E27" s="368" t="str">
        <f>IF(Badges!$Z$684="A","/","")</f>
        <v/>
      </c>
      <c r="F27" s="368" t="str">
        <f>IF(Badges!$Z$688="A","/","")</f>
        <v/>
      </c>
      <c r="G27" s="368" t="str">
        <f>IF(Badges!$Z$692="A","/","")</f>
        <v/>
      </c>
      <c r="H27" s="368" t="str">
        <f>IF(Badges!$Z$696="A","/","")</f>
        <v/>
      </c>
      <c r="I27" s="362" t="str">
        <f>IF(Summary!$AT$33="E","E","")</f>
        <v/>
      </c>
      <c r="J27" s="362" t="str">
        <f>IF(Summary!$AU$33="Y","R","")</f>
        <v/>
      </c>
      <c r="K27" s="392" t="str">
        <f>IF(COUNT(S28:S29)=2,MAX(S28:S29),"")</f>
        <v/>
      </c>
      <c r="L27" s="406"/>
      <c r="M27" s="407" t="s">
        <v>1009</v>
      </c>
      <c r="N27" s="408"/>
      <c r="O27" s="408"/>
      <c r="P27" s="408"/>
      <c r="Q27" s="408"/>
      <c r="R27" s="422" t="s">
        <v>1189</v>
      </c>
      <c r="S27" s="363" t="str">
        <f>IF(Summary!$AT$83="E","E","")</f>
        <v/>
      </c>
      <c r="T27" s="363" t="str">
        <f>IF(Summary!$AU$83="Y","R","")</f>
        <v/>
      </c>
      <c r="U27" s="716"/>
      <c r="W27" s="573" t="str">
        <f>'Fun Patches'!C28</f>
        <v>&lt;LIST PATCH HERE&gt;</v>
      </c>
      <c r="X27" s="365" t="str">
        <f>IF(Summary!$AT$155="E","E","")</f>
        <v/>
      </c>
      <c r="Y27" s="365" t="str">
        <f>IF(Summary!$AU$155="Y","R","")</f>
        <v/>
      </c>
      <c r="AA27" s="336"/>
      <c r="AB27" s="337"/>
      <c r="AC27" s="338"/>
    </row>
    <row r="28" spans="2:29" ht="12.95" customHeight="1" thickBot="1">
      <c r="B28" s="404"/>
      <c r="C28" s="419" t="s">
        <v>730</v>
      </c>
      <c r="D28" s="366" t="str">
        <f>IF(Badges!$Z$703="A","/","")</f>
        <v/>
      </c>
      <c r="E28" s="366" t="str">
        <f>IF(Badges!$Z$707="A","/","")</f>
        <v/>
      </c>
      <c r="F28" s="366" t="str">
        <f>IF(Badges!$Z$711="A","/","")</f>
        <v/>
      </c>
      <c r="G28" s="366" t="str">
        <f>IF(Badges!$Z$715="A","/","")</f>
        <v/>
      </c>
      <c r="H28" s="366" t="str">
        <f>IF(Badges!$Z$719="A","/","")</f>
        <v/>
      </c>
      <c r="I28" s="372" t="str">
        <f>IF(Summary!$AT$34="E","E","")</f>
        <v/>
      </c>
      <c r="J28" s="372" t="str">
        <f>IF(Summary!$AU$34="Y","R","")</f>
        <v/>
      </c>
      <c r="L28" s="404"/>
      <c r="M28" s="411" t="s">
        <v>1009</v>
      </c>
      <c r="N28" s="412"/>
      <c r="O28" s="412"/>
      <c r="P28" s="412"/>
      <c r="Q28" s="412"/>
      <c r="R28" s="413"/>
      <c r="S28" s="365" t="str">
        <f>IF(Summary!$AT$81="E","E","")</f>
        <v/>
      </c>
      <c r="T28" s="365" t="str">
        <f>IF(Summary!$AU$81="Y","R","")</f>
        <v/>
      </c>
      <c r="U28" s="716"/>
      <c r="W28" s="573" t="str">
        <f>'Fun Patches'!C29</f>
        <v>&lt;LIST PATCH HERE&gt;</v>
      </c>
      <c r="X28" s="365" t="str">
        <f>IF(Summary!$AT$156="E","E","")</f>
        <v/>
      </c>
      <c r="Y28" s="365" t="str">
        <f>IF(Summary!$AU$156="Y","R","")</f>
        <v/>
      </c>
      <c r="AA28" s="336"/>
      <c r="AB28" s="337"/>
      <c r="AC28" s="338"/>
    </row>
    <row r="29" spans="2:29" ht="12.95" customHeight="1" thickBot="1">
      <c r="B29" s="404"/>
      <c r="C29" s="410" t="s">
        <v>751</v>
      </c>
      <c r="D29" s="368" t="str">
        <f>IF(Badges!$Z$726="A","/","")</f>
        <v/>
      </c>
      <c r="E29" s="368" t="str">
        <f>IF(Badges!$Z$730="A","/","")</f>
        <v/>
      </c>
      <c r="F29" s="368" t="str">
        <f>IF(Badges!$Z$734="A","/","")</f>
        <v/>
      </c>
      <c r="G29" s="368" t="str">
        <f>IF(Badges!$Z$738="A","/","")</f>
        <v/>
      </c>
      <c r="H29" s="368" t="str">
        <f>IF(Badges!$Z$742="A","/","")</f>
        <v/>
      </c>
      <c r="I29" s="363" t="str">
        <f>IF(Summary!$AT$35="E","E","")</f>
        <v/>
      </c>
      <c r="J29" s="362" t="str">
        <f>IF(Summary!$AU$35="Y","R","")</f>
        <v/>
      </c>
      <c r="L29" s="404"/>
      <c r="M29" s="424" t="s">
        <v>1159</v>
      </c>
      <c r="N29" s="425"/>
      <c r="O29" s="425"/>
      <c r="P29" s="425"/>
      <c r="Q29" s="425"/>
      <c r="R29" s="426"/>
      <c r="S29" s="367" t="str">
        <f>IF(Summary!$AT$82="E","E","")</f>
        <v/>
      </c>
      <c r="T29" s="367" t="str">
        <f>IF(Summary!$AU$82="Y","R","")</f>
        <v/>
      </c>
      <c r="U29" s="716"/>
      <c r="W29" s="573" t="str">
        <f>'Fun Patches'!C30</f>
        <v>&lt;LIST PATCH HERE&gt;</v>
      </c>
      <c r="X29" s="365" t="str">
        <f>IF(Summary!$AT$157="E","E","")</f>
        <v/>
      </c>
      <c r="Y29" s="365" t="str">
        <f>IF(Summary!$AU$157="Y","R","")</f>
        <v/>
      </c>
      <c r="AA29" s="336"/>
      <c r="AB29" s="337"/>
      <c r="AC29" s="338"/>
    </row>
    <row r="30" spans="2:29" ht="12.95" customHeight="1">
      <c r="B30" s="404"/>
      <c r="C30" s="410" t="s">
        <v>772</v>
      </c>
      <c r="D30" s="369" t="str">
        <f>IF(Badges!$Z$745="C","/","")</f>
        <v/>
      </c>
      <c r="E30" s="369" t="str">
        <f>IF(Badges!$Z$746="C","/","")</f>
        <v/>
      </c>
      <c r="F30" s="369" t="str">
        <f>IF(Badges!$Z$747="C","/","")</f>
        <v/>
      </c>
      <c r="G30" s="369" t="str">
        <f>IF(Badges!$Z$748="C","/","")</f>
        <v/>
      </c>
      <c r="H30" s="369" t="str">
        <f>IF(Badges!$Z$749="C","/","")</f>
        <v/>
      </c>
      <c r="I30" s="365" t="str">
        <f>IF(Summary!$AT$36="E","E","")</f>
        <v/>
      </c>
      <c r="J30" s="365" t="str">
        <f>IF(Summary!$AU$36="Y","R","")</f>
        <v/>
      </c>
      <c r="L30" s="495"/>
      <c r="M30" s="495"/>
      <c r="N30" s="496"/>
      <c r="O30" s="496"/>
      <c r="P30" s="496"/>
      <c r="Q30" s="496"/>
      <c r="R30" s="496"/>
      <c r="S30" s="571"/>
      <c r="T30" s="571"/>
      <c r="U30" s="716"/>
      <c r="W30" s="573" t="str">
        <f>'Fun Patches'!C31</f>
        <v>&lt;LIST PATCH HERE&gt;</v>
      </c>
      <c r="X30" s="365" t="str">
        <f>IF(Summary!$AT$158="E","E","")</f>
        <v/>
      </c>
      <c r="Y30" s="365" t="str">
        <f>IF(Summary!$AU$158="Y","R","")</f>
        <v/>
      </c>
      <c r="AA30" s="336"/>
      <c r="AB30" s="337"/>
      <c r="AC30" s="338"/>
    </row>
    <row r="31" spans="2:29" ht="12.95" customHeight="1" thickBot="1">
      <c r="B31" s="404"/>
      <c r="C31" s="414" t="s">
        <v>1195</v>
      </c>
      <c r="D31" s="366" t="str">
        <f>IF(Badges!$Z$769="A","/","")</f>
        <v/>
      </c>
      <c r="E31" s="366" t="str">
        <f>IF(Badges!$Z$773="A","/","")</f>
        <v/>
      </c>
      <c r="F31" s="366" t="str">
        <f>IF(Badges!$Z$777="A","/","")</f>
        <v/>
      </c>
      <c r="G31" s="366" t="str">
        <f>IF(Badges!$Z$781="A","/","")</f>
        <v/>
      </c>
      <c r="H31" s="366" t="str">
        <f>IF(Badges!$Z$785="A","/","")</f>
        <v/>
      </c>
      <c r="I31" s="372" t="str">
        <f>IF(Summary!$AT$38="E","E","")</f>
        <v/>
      </c>
      <c r="J31" s="372" t="str">
        <f>IF(Summary!$AU$38="Y","R","")</f>
        <v/>
      </c>
      <c r="N31" s="401"/>
      <c r="O31" s="401"/>
      <c r="P31" s="401"/>
      <c r="Q31" s="401"/>
      <c r="R31" s="401"/>
      <c r="U31" s="716"/>
      <c r="W31" s="573" t="str">
        <f>'Fun Patches'!C32</f>
        <v>&lt;LIST PATCH HERE&gt;</v>
      </c>
      <c r="X31" s="365" t="str">
        <f>IF(Summary!$AT$159="E","E","")</f>
        <v/>
      </c>
      <c r="Y31" s="365" t="str">
        <f>IF(Summary!$AU$159="Y","R","")</f>
        <v/>
      </c>
      <c r="AA31" s="336"/>
      <c r="AB31" s="337"/>
      <c r="AC31" s="338"/>
    </row>
    <row r="32" spans="2:29" ht="12.95" customHeight="1">
      <c r="B32" s="404"/>
      <c r="C32" s="415" t="s">
        <v>1196</v>
      </c>
      <c r="D32" s="368" t="str">
        <f>IF(Badges!$Z$792="A","/","")</f>
        <v/>
      </c>
      <c r="E32" s="368" t="str">
        <f>IF(Badges!$Z$796="A","/","")</f>
        <v/>
      </c>
      <c r="F32" s="368" t="str">
        <f>IF(Badges!$Z$800="A","/","")</f>
        <v/>
      </c>
      <c r="G32" s="368" t="str">
        <f>IF(Badges!$Z$804="A","/","")</f>
        <v/>
      </c>
      <c r="H32" s="368" t="str">
        <f>IF(Badges!$Z$808="A","/","")</f>
        <v/>
      </c>
      <c r="I32" s="362" t="str">
        <f>IF(Summary!$AT$39="E","E","")</f>
        <v/>
      </c>
      <c r="J32" s="362" t="str">
        <f>IF(Summary!$AU$39="Y","R","")</f>
        <v/>
      </c>
      <c r="L32" s="404"/>
      <c r="M32" s="405" t="s">
        <v>216</v>
      </c>
      <c r="N32" s="361" t="str">
        <f>IF(Badges!$Z$102="A","/","")</f>
        <v/>
      </c>
      <c r="O32" s="361" t="str">
        <f>IF(Badges!$Z$106="A","/","")</f>
        <v/>
      </c>
      <c r="P32" s="361" t="str">
        <f>IF(Badges!$Z$110="A","/","")</f>
        <v/>
      </c>
      <c r="Q32" s="361" t="str">
        <f>IF(Badges!$Z$114="A","/","")</f>
        <v/>
      </c>
      <c r="R32" s="361" t="str">
        <f>IF(Badges!$Z$118="A","/","")</f>
        <v/>
      </c>
      <c r="S32" s="370" t="str">
        <f>IF(Summary!$AT$7="E","E","")</f>
        <v/>
      </c>
      <c r="T32" s="370" t="str">
        <f>IF(Summary!$AU$7="Y","R","")</f>
        <v/>
      </c>
      <c r="U32" s="716"/>
      <c r="W32" s="573" t="str">
        <f>'Fun Patches'!C33</f>
        <v>&lt;LIST PATCH HERE&gt;</v>
      </c>
      <c r="X32" s="365" t="str">
        <f>IF(Summary!$AT$160="E","E","")</f>
        <v/>
      </c>
      <c r="Y32" s="365" t="str">
        <f>IF(Summary!$AU$160="Y","R","")</f>
        <v/>
      </c>
      <c r="AA32" s="336"/>
      <c r="AB32" s="337"/>
      <c r="AC32" s="338"/>
    </row>
    <row r="33" spans="2:29" ht="12.95" customHeight="1" thickBot="1">
      <c r="B33" s="404"/>
      <c r="C33" s="419" t="s">
        <v>818</v>
      </c>
      <c r="D33" s="366" t="str">
        <f>IF(Badges!$Z$838="A","/","")</f>
        <v/>
      </c>
      <c r="E33" s="366" t="str">
        <f>IF(Badges!$Z$842="A","/","")</f>
        <v/>
      </c>
      <c r="F33" s="366" t="str">
        <f>IF(Badges!$Z$846="A","/","")</f>
        <v/>
      </c>
      <c r="G33" s="366" t="str">
        <f>IF(Badges!$Z$850="A","/","")</f>
        <v/>
      </c>
      <c r="H33" s="366" t="str">
        <f>IF(Badges!$Z$854="A","/","")</f>
        <v/>
      </c>
      <c r="I33" s="372" t="str">
        <f>IF(Summary!$AT$41="E","E","")</f>
        <v/>
      </c>
      <c r="J33" s="372" t="str">
        <f>IF(Summary!$AU$41="Y","R","")</f>
        <v/>
      </c>
      <c r="L33" s="404"/>
      <c r="M33" s="410" t="s">
        <v>302</v>
      </c>
      <c r="N33" s="364" t="str">
        <f>IF(Badges!$Z$207="A","/","")</f>
        <v/>
      </c>
      <c r="O33" s="364" t="str">
        <f>IF(Badges!$Z$211="A","/","")</f>
        <v/>
      </c>
      <c r="P33" s="364" t="str">
        <f>IF(Badges!$Z$215="A","/","")</f>
        <v/>
      </c>
      <c r="Q33" s="364" t="str">
        <f>IF(Badges!$Z$219="A","/","")</f>
        <v/>
      </c>
      <c r="R33" s="364" t="str">
        <f>IF(Badges!$G$223="A","/","")</f>
        <v/>
      </c>
      <c r="S33" s="370" t="str">
        <f>IF(Summary!$AT$12="E","E","")</f>
        <v/>
      </c>
      <c r="T33" s="370" t="str">
        <f>IF(Summary!$AU$12="Y","R","")</f>
        <v/>
      </c>
      <c r="U33" s="716"/>
      <c r="W33" s="573" t="str">
        <f>'Fun Patches'!C34</f>
        <v>&lt;LIST PATCH HERE&gt;</v>
      </c>
      <c r="X33" s="365" t="str">
        <f>IF(Summary!$AT$161="E","E","")</f>
        <v/>
      </c>
      <c r="Y33" s="365" t="str">
        <f>IF(Summary!$AU$161="Y","R","")</f>
        <v/>
      </c>
      <c r="AA33" s="336"/>
      <c r="AB33" s="337"/>
      <c r="AC33" s="338"/>
    </row>
    <row r="34" spans="2:29" ht="12.95" customHeight="1" thickBot="1">
      <c r="B34" s="404"/>
      <c r="C34" s="414" t="s">
        <v>838</v>
      </c>
      <c r="D34" s="439" t="str">
        <f>IF(Badges!$Z$861="A","/","")</f>
        <v/>
      </c>
      <c r="E34" s="439" t="str">
        <f>IF(Badges!$Z$865="A","/","")</f>
        <v/>
      </c>
      <c r="F34" s="439" t="str">
        <f>IF(Badges!$Z$869="A","/","")</f>
        <v/>
      </c>
      <c r="G34" s="439" t="str">
        <f>IF(Badges!$Z$873="A","/","")</f>
        <v/>
      </c>
      <c r="H34" s="439" t="str">
        <f>IF(Badges!$Z$877="A","/","")</f>
        <v/>
      </c>
      <c r="I34" s="362" t="str">
        <f>IF(Summary!$AT$42="E","E","")</f>
        <v/>
      </c>
      <c r="J34" s="362" t="str">
        <f>IF(Summary!$AU$42="Y","R","")</f>
        <v/>
      </c>
      <c r="L34" s="404"/>
      <c r="M34" s="419" t="s">
        <v>448</v>
      </c>
      <c r="N34" s="359" t="str">
        <f>IF(Badges!$Z$368="A","/","")</f>
        <v/>
      </c>
      <c r="O34" s="359" t="str">
        <f>IF(Badges!$Z$372="A","/","")</f>
        <v/>
      </c>
      <c r="P34" s="359" t="str">
        <f>IF(Badges!$Z$376="A","/","")</f>
        <v/>
      </c>
      <c r="Q34" s="359" t="str">
        <f>IF(Badges!$Z$380="A","/","")</f>
        <v/>
      </c>
      <c r="R34" s="359" t="str">
        <f>IF(Badges!$Z$384="A","/","")</f>
        <v/>
      </c>
      <c r="S34" s="367" t="str">
        <f>IF(Summary!$AT$19="E","E","")</f>
        <v/>
      </c>
      <c r="T34" s="367" t="str">
        <f>IF(Summary!$AU$19="Y","R","")</f>
        <v/>
      </c>
      <c r="U34" s="716"/>
      <c r="W34" s="573" t="str">
        <f>'Fun Patches'!C35</f>
        <v>&lt;LIST PATCH HERE&gt;</v>
      </c>
      <c r="X34" s="365" t="str">
        <f>IF(Summary!$AT$162="E","E","")</f>
        <v/>
      </c>
      <c r="Y34" s="365" t="str">
        <f>IF(Summary!$AU$162="Y","R","")</f>
        <v/>
      </c>
      <c r="AA34" s="336"/>
      <c r="AB34" s="337"/>
      <c r="AC34" s="338"/>
    </row>
    <row r="35" spans="2:29" ht="12.95" customHeight="1">
      <c r="L35" s="404"/>
      <c r="M35" s="430" t="s">
        <v>249</v>
      </c>
      <c r="N35" s="361" t="str">
        <f>IF(Badges!$Z$146="A","/","")</f>
        <v/>
      </c>
      <c r="O35" s="361" t="str">
        <f>IF(Badges!$Z$148="A","/","")</f>
        <v/>
      </c>
      <c r="P35" s="361" t="str">
        <f>IF(Badges!$Z$150="A","/","")</f>
        <v/>
      </c>
      <c r="Q35" s="361" t="str">
        <f>IF(Badges!$Z$152="A","/","")</f>
        <v/>
      </c>
      <c r="R35" s="361" t="str">
        <f>IF(Badges!$Z$154="A","/","")</f>
        <v/>
      </c>
      <c r="S35" s="370" t="str">
        <f>IF(Summary!$AT$9="E","E","")</f>
        <v/>
      </c>
      <c r="T35" s="370" t="str">
        <f>IF(Summary!$AU$9="Y","R","")</f>
        <v/>
      </c>
      <c r="U35" s="716"/>
      <c r="W35" s="573" t="str">
        <f>'Fun Patches'!C36</f>
        <v>&lt;LIST PATCH HERE&gt;</v>
      </c>
      <c r="X35" s="365" t="str">
        <f>IF(Summary!$AT$163="E","E","")</f>
        <v/>
      </c>
      <c r="Y35" s="365" t="str">
        <f>IF(Summary!$AU$163="Y","R","")</f>
        <v/>
      </c>
      <c r="AA35" s="336"/>
      <c r="AB35" s="337"/>
      <c r="AC35" s="338"/>
    </row>
    <row r="36" spans="2:29" ht="12.95" customHeight="1">
      <c r="L36" s="404"/>
      <c r="M36" s="423" t="s">
        <v>552</v>
      </c>
      <c r="N36" s="364" t="str">
        <f>IF(Badges!$Z$481="A","/","")</f>
        <v/>
      </c>
      <c r="O36" s="364" t="str">
        <f>IF(Badges!$Z$483="A","/","")</f>
        <v/>
      </c>
      <c r="P36" s="364" t="str">
        <f>IF(Badges!$Z$485="A","/","")</f>
        <v/>
      </c>
      <c r="Q36" s="364" t="str">
        <f>IF(Badges!$Z$487="A","/","")</f>
        <v/>
      </c>
      <c r="R36" s="364" t="str">
        <f>IF(Badges!$Z$489="A","/","")</f>
        <v/>
      </c>
      <c r="S36" s="370" t="str">
        <f>IF(Summary!$AT$24="E","E","")</f>
        <v/>
      </c>
      <c r="T36" s="370" t="str">
        <f>IF(Summary!$AU$24="Y","R","")</f>
        <v/>
      </c>
      <c r="U36" s="716"/>
      <c r="W36" s="573" t="str">
        <f>'Fun Patches'!C37</f>
        <v>&lt;LIST PATCH HERE&gt;</v>
      </c>
      <c r="X36" s="365" t="str">
        <f>IF(Summary!$AT$164="E","E","")</f>
        <v/>
      </c>
      <c r="Y36" s="365" t="str">
        <f>IF(Summary!$AU$164="Y","R","")</f>
        <v/>
      </c>
      <c r="AA36" s="336"/>
      <c r="AB36" s="337"/>
      <c r="AC36" s="338"/>
    </row>
    <row r="37" spans="2:29" ht="12.95" customHeight="1" thickBot="1">
      <c r="B37" s="404"/>
      <c r="C37" s="430" t="s">
        <v>1162</v>
      </c>
      <c r="D37" s="361" t="str">
        <f>IF(Badges!$Z$883="C","/","")</f>
        <v/>
      </c>
      <c r="E37" s="361" t="str">
        <f>IF(Badges!$Z$884="C","/","")</f>
        <v/>
      </c>
      <c r="F37" s="361" t="str">
        <f>IF(Badges!$Z$885="C","/","")</f>
        <v/>
      </c>
      <c r="G37" s="361" t="str">
        <f>IF(Badges!$Z$886="C","/","")</f>
        <v/>
      </c>
      <c r="H37" s="361" t="str">
        <f>IF(Badges!$Z$887="C","/","")</f>
        <v/>
      </c>
      <c r="I37" s="370" t="str">
        <f>IF(Summary!$AT$44="E","E","")</f>
        <v/>
      </c>
      <c r="J37" s="370" t="str">
        <f>IF(Summary!$AU$44="Y","R","")</f>
        <v/>
      </c>
      <c r="L37" s="404"/>
      <c r="M37" s="431" t="s">
        <v>775</v>
      </c>
      <c r="N37" s="359" t="str">
        <f>IF(Badges!$Z$754="A","/","")</f>
        <v/>
      </c>
      <c r="O37" s="359" t="str">
        <f>IF(Badges!$Z$756="A","/","")</f>
        <v/>
      </c>
      <c r="P37" s="359" t="str">
        <f>IF(Badges!$Z$758="A","/","")</f>
        <v/>
      </c>
      <c r="Q37" s="359" t="str">
        <f>IF(Badges!$Z$760="A","/","")</f>
        <v/>
      </c>
      <c r="R37" s="359" t="str">
        <f>IF(Badges!$Z$762="A","/","")</f>
        <v/>
      </c>
      <c r="S37" s="371" t="str">
        <f>IF(Summary!$AT$37="E","E","")</f>
        <v/>
      </c>
      <c r="T37" s="371" t="str">
        <f>IF(Summary!$AU$37="Y","R","")</f>
        <v/>
      </c>
      <c r="U37" s="716"/>
      <c r="W37" s="573" t="str">
        <f>'Fun Patches'!C38</f>
        <v>&lt;LIST PATCH HERE&gt;</v>
      </c>
      <c r="X37" s="365" t="str">
        <f>IF(Summary!$AT$165="E","E","")</f>
        <v/>
      </c>
      <c r="Y37" s="365" t="str">
        <f>IF(Summary!$AU$165="Y","R","")</f>
        <v/>
      </c>
      <c r="AA37" s="336"/>
      <c r="AB37" s="337"/>
      <c r="AC37" s="338"/>
    </row>
    <row r="38" spans="2:29" ht="12.95" customHeight="1">
      <c r="B38" s="404"/>
      <c r="C38" s="423" t="s">
        <v>1163</v>
      </c>
      <c r="D38" s="361" t="str">
        <f>IF(Badges!$Z$890="C","/","")</f>
        <v/>
      </c>
      <c r="E38" s="361" t="str">
        <f>IF(Badges!$Z$891="C","/","")</f>
        <v/>
      </c>
      <c r="F38" s="361" t="str">
        <f>IF(Badges!$Z$892="C","/","")</f>
        <v/>
      </c>
      <c r="G38" s="361" t="str">
        <f>IF(Badges!$Z$893="C","/","")</f>
        <v/>
      </c>
      <c r="H38" s="361" t="str">
        <f>IF(Badges!$Z$894="C","/","")</f>
        <v/>
      </c>
      <c r="I38" s="370" t="str">
        <f>IF(Summary!$AT$45="E","E","")</f>
        <v/>
      </c>
      <c r="J38" s="370" t="str">
        <f>IF(Summary!$AU$45="Y","R","")</f>
        <v/>
      </c>
      <c r="S38" s="427"/>
      <c r="T38" s="427"/>
      <c r="U38" s="716"/>
      <c r="W38" s="573" t="str">
        <f>'Fun Patches'!C39</f>
        <v>&lt;LIST PATCH HERE&gt;</v>
      </c>
      <c r="X38" s="365" t="str">
        <f>IF(Summary!$AT$166="E","E","")</f>
        <v/>
      </c>
      <c r="Y38" s="365" t="str">
        <f>IF(Summary!$AU$166="Y","R","")</f>
        <v/>
      </c>
      <c r="AA38" s="336"/>
      <c r="AB38" s="337"/>
      <c r="AC38" s="338"/>
    </row>
    <row r="39" spans="2:29" ht="12.95" customHeight="1" thickBot="1">
      <c r="B39" s="404"/>
      <c r="C39" s="432" t="s">
        <v>1164</v>
      </c>
      <c r="D39" s="359" t="str">
        <f>IF(Badges!$Z$897="C","/","")</f>
        <v/>
      </c>
      <c r="E39" s="359" t="str">
        <f>IF(Badges!$Z$898="C","/","")</f>
        <v/>
      </c>
      <c r="F39" s="359" t="str">
        <f>IF(Badges!$Z$899="C","/","")</f>
        <v/>
      </c>
      <c r="G39" s="359" t="str">
        <f>IF(Badges!$Z$900="C","/","")</f>
        <v/>
      </c>
      <c r="H39" s="359" t="str">
        <f>IF(Badges!$Z$901="C","/","")</f>
        <v/>
      </c>
      <c r="I39" s="367" t="str">
        <f>IF(Summary!$AT$46="E","E","")</f>
        <v/>
      </c>
      <c r="J39" s="367" t="str">
        <f>IF(Summary!$AU$46="Y","R","")</f>
        <v/>
      </c>
      <c r="S39" s="427"/>
      <c r="T39" s="427"/>
      <c r="U39" s="716"/>
      <c r="W39" s="573" t="str">
        <f>'Fun Patches'!C40</f>
        <v>&lt;LIST PATCH HERE&gt;</v>
      </c>
      <c r="X39" s="365" t="str">
        <f>IF(Summary!$AT$167="E","E","")</f>
        <v/>
      </c>
      <c r="Y39" s="365" t="str">
        <f>IF(Summary!$AU$167="Y","R","")</f>
        <v/>
      </c>
      <c r="AA39" s="336"/>
      <c r="AB39" s="337"/>
      <c r="AC39" s="338"/>
    </row>
    <row r="40" spans="2:29" ht="12.95" customHeight="1">
      <c r="B40" s="404"/>
      <c r="C40" s="430" t="s">
        <v>1165</v>
      </c>
      <c r="D40" s="361" t="str">
        <f>IF(Badges!$Z$905="C","/","")</f>
        <v/>
      </c>
      <c r="E40" s="361" t="str">
        <f>IF(Badges!$Z$906="C","/","")</f>
        <v/>
      </c>
      <c r="F40" s="361" t="str">
        <f>IF(Badges!$Z$907="C","/","")</f>
        <v/>
      </c>
      <c r="G40" s="361" t="str">
        <f>IF(Badges!$Z$908="C","/","")</f>
        <v/>
      </c>
      <c r="H40" s="361" t="str">
        <f>IF(Badges!$Z$909="C","/","")</f>
        <v/>
      </c>
      <c r="I40" s="370" t="str">
        <f>IF(Summary!$AT$48="E","E","")</f>
        <v/>
      </c>
      <c r="J40" s="370" t="str">
        <f>IF(Summary!$AU$48="Y","R","")</f>
        <v/>
      </c>
      <c r="L40" s="404"/>
      <c r="M40" s="428" t="s">
        <v>1182</v>
      </c>
      <c r="N40" s="361" t="str">
        <f>IF('Age-Level'!$Z$75="A","/","")</f>
        <v/>
      </c>
      <c r="O40" s="361" t="str">
        <f>IF('Age-Level'!$Z$79="A","/","")</f>
        <v/>
      </c>
      <c r="P40" s="361" t="str">
        <f>IF('Age-Level'!$Z$83="A","/","")</f>
        <v/>
      </c>
      <c r="Q40" s="361" t="str">
        <f>IF('Age-Level'!$Z$88="A","/","")</f>
        <v/>
      </c>
      <c r="R40" s="361" t="str">
        <f>IF('Age-Level'!$Z$90="A","/","")</f>
        <v/>
      </c>
      <c r="S40" s="370" t="str">
        <f>IF(Summary!$AT$113="E","E","")</f>
        <v/>
      </c>
      <c r="T40" s="370" t="str">
        <f>IF(Summary!$AU$113="Y","R","")</f>
        <v/>
      </c>
      <c r="U40" s="716"/>
      <c r="W40" s="573" t="str">
        <f>'Fun Patches'!C41</f>
        <v>&lt;LIST PATCH HERE&gt;</v>
      </c>
      <c r="X40" s="365" t="str">
        <f>IF(Summary!$AT$168="E","E","")</f>
        <v/>
      </c>
      <c r="Y40" s="365" t="str">
        <f>IF(Summary!$AU$168="Y","R","")</f>
        <v/>
      </c>
      <c r="AA40" s="336"/>
      <c r="AB40" s="337"/>
      <c r="AC40" s="338"/>
    </row>
    <row r="41" spans="2:29" ht="12.95" customHeight="1">
      <c r="B41" s="404"/>
      <c r="C41" s="423" t="s">
        <v>1166</v>
      </c>
      <c r="D41" s="361" t="str">
        <f>IF(Badges!$Z$912="C","/","")</f>
        <v/>
      </c>
      <c r="E41" s="361" t="str">
        <f>IF(Badges!$Z$913="C","/","")</f>
        <v/>
      </c>
      <c r="F41" s="361" t="str">
        <f>IF(Badges!$Z$914="C","/","")</f>
        <v/>
      </c>
      <c r="G41" s="361" t="str">
        <f>IF(Badges!$Z$915="C","/","")</f>
        <v/>
      </c>
      <c r="H41" s="361" t="str">
        <f>IF(Badges!$Z$916="C","/","")</f>
        <v/>
      </c>
      <c r="I41" s="370" t="str">
        <f>IF(Summary!$AT$49="E","E","")</f>
        <v/>
      </c>
      <c r="J41" s="370" t="str">
        <f>IF(Summary!$AU$49="Y","R","")</f>
        <v/>
      </c>
      <c r="L41" s="404"/>
      <c r="M41" s="411" t="s">
        <v>1183</v>
      </c>
      <c r="N41" s="361" t="str">
        <f>IF('Age-Level'!$Z$93="A","/","")</f>
        <v/>
      </c>
      <c r="O41" s="361" t="str">
        <f>IF('Age-Level'!$Z$97="A","/","")</f>
        <v/>
      </c>
      <c r="P41" s="361" t="str">
        <f>IF('Age-Level'!$Z$101="A","/","")</f>
        <v/>
      </c>
      <c r="Q41" s="361" t="str">
        <f>IF('Age-Level'!$Z$106="A","/","")</f>
        <v/>
      </c>
      <c r="R41" s="361" t="str">
        <f>IF('Age-Level'!$Z$108="A","/","")</f>
        <v/>
      </c>
      <c r="S41" s="370" t="str">
        <f>IF(Summary!$AT$114="E","E","")</f>
        <v/>
      </c>
      <c r="T41" s="370" t="str">
        <f>IF(Summary!$AU$114="Y","R","")</f>
        <v/>
      </c>
      <c r="U41" s="716"/>
      <c r="W41" s="573" t="str">
        <f>'Fun Patches'!C42</f>
        <v>&lt;LIST PATCH HERE&gt;</v>
      </c>
      <c r="X41" s="365" t="str">
        <f>IF(Summary!$AT$169="E","E","")</f>
        <v/>
      </c>
      <c r="Y41" s="365" t="str">
        <f>IF(Summary!$AU$169="Y","R","")</f>
        <v/>
      </c>
      <c r="AA41" s="336"/>
      <c r="AB41" s="337"/>
      <c r="AC41" s="338"/>
    </row>
    <row r="42" spans="2:29" ht="12.95" customHeight="1" thickBot="1">
      <c r="B42" s="404"/>
      <c r="C42" s="432" t="s">
        <v>1167</v>
      </c>
      <c r="D42" s="359" t="str">
        <f>IF(Badges!$Z$919="C","/","")</f>
        <v/>
      </c>
      <c r="E42" s="359" t="str">
        <f>IF(Badges!$Z$920="C","/","")</f>
        <v/>
      </c>
      <c r="F42" s="359" t="str">
        <f>IF(Badges!$Z$921="C","/","")</f>
        <v/>
      </c>
      <c r="G42" s="359" t="str">
        <f>IF(Badges!$Z$922="C","/","")</f>
        <v/>
      </c>
      <c r="H42" s="359" t="str">
        <f>IF(Badges!$Z$923="C","/","")</f>
        <v/>
      </c>
      <c r="I42" s="367" t="str">
        <f>IF(Summary!$AT$50="E","E","")</f>
        <v/>
      </c>
      <c r="J42" s="367" t="str">
        <f>IF(Summary!$AU$50="Y","R","")</f>
        <v/>
      </c>
      <c r="L42" s="404"/>
      <c r="M42" s="416" t="s">
        <v>1184</v>
      </c>
      <c r="N42" s="359" t="str">
        <f>IF('Age-Level'!$Z$111="A","/","")</f>
        <v/>
      </c>
      <c r="O42" s="359" t="str">
        <f>IF('Age-Level'!$Z$115="A","/","")</f>
        <v/>
      </c>
      <c r="P42" s="359" t="str">
        <f>IF('Age-Level'!$Z$119="A","/","")</f>
        <v/>
      </c>
      <c r="Q42" s="359" t="str">
        <f>IF('Age-Level'!$Z$124="A","/","")</f>
        <v/>
      </c>
      <c r="R42" s="359" t="str">
        <f>IF('Age-Level'!$Z$126="A","/","")</f>
        <v/>
      </c>
      <c r="S42" s="367" t="str">
        <f>IF(Summary!$AT$115="E","E","")</f>
        <v/>
      </c>
      <c r="T42" s="367" t="str">
        <f>IF(Summary!$AU$115="Y","R","")</f>
        <v/>
      </c>
      <c r="U42" s="716"/>
      <c r="W42" s="573" t="str">
        <f>'Fun Patches'!C43</f>
        <v>&lt;LIST PATCH HERE&gt;</v>
      </c>
      <c r="X42" s="365" t="str">
        <f>IF(Summary!$AT$170="E","E","")</f>
        <v/>
      </c>
      <c r="Y42" s="365" t="str">
        <f>IF(Summary!$AU$170="Y","R","")</f>
        <v/>
      </c>
      <c r="AA42" s="336"/>
      <c r="AB42" s="337"/>
      <c r="AC42" s="338"/>
    </row>
    <row r="43" spans="2:29" ht="12.95" customHeight="1">
      <c r="B43" s="404"/>
      <c r="C43" s="430" t="s">
        <v>1169</v>
      </c>
      <c r="D43" s="361" t="str">
        <f>IF(Badges!$Z$927="C","/","")</f>
        <v/>
      </c>
      <c r="E43" s="361" t="str">
        <f>IF(Badges!$Z$928="C","/","")</f>
        <v/>
      </c>
      <c r="F43" s="361" t="str">
        <f>IF(Badges!$Z$929="C","/","")</f>
        <v/>
      </c>
      <c r="G43" s="361" t="str">
        <f>IF(Badges!$Z$930="C","/","")</f>
        <v/>
      </c>
      <c r="H43" s="361" t="str">
        <f>IF(Badges!$Z$931="C","/","")</f>
        <v/>
      </c>
      <c r="I43" s="370" t="str">
        <f>IF(Summary!$AT$52="E","E","")</f>
        <v/>
      </c>
      <c r="J43" s="370" t="str">
        <f>IF(Summary!$AU$52="Y","R","")</f>
        <v/>
      </c>
      <c r="L43" s="404"/>
      <c r="M43" s="429" t="s">
        <v>1185</v>
      </c>
      <c r="N43" s="361" t="str">
        <f>IF('Age-Level'!$Z$129="A","/","")</f>
        <v/>
      </c>
      <c r="O43" s="361" t="str">
        <f>IF('Age-Level'!$Z$133="A","/","")</f>
        <v/>
      </c>
      <c r="P43" s="361" t="str">
        <f>IF('Age-Level'!$Z$137="A","/","")</f>
        <v/>
      </c>
      <c r="Q43" s="361" t="str">
        <f>IF('Age-Level'!$Z$142="A","/","")</f>
        <v/>
      </c>
      <c r="R43" s="361" t="str">
        <f>IF('Age-Level'!$Z$144="A","/","")</f>
        <v/>
      </c>
      <c r="S43" s="370" t="str">
        <f>IF(Summary!$AT$116="E","E","")</f>
        <v/>
      </c>
      <c r="T43" s="370" t="str">
        <f>IF(Summary!$AU$116="Y","R","")</f>
        <v/>
      </c>
      <c r="U43" s="716"/>
      <c r="W43" s="573" t="str">
        <f>'Fun Patches'!C44</f>
        <v>&lt;LIST PATCH HERE&gt;</v>
      </c>
      <c r="X43" s="365" t="str">
        <f>IF(Summary!$AT$171="E","E","")</f>
        <v/>
      </c>
      <c r="Y43" s="365" t="str">
        <f>IF(Summary!$AU$171="Y","R","")</f>
        <v/>
      </c>
      <c r="AA43" s="336"/>
      <c r="AB43" s="337"/>
      <c r="AC43" s="338"/>
    </row>
    <row r="44" spans="2:29" ht="12.95" customHeight="1">
      <c r="B44" s="404"/>
      <c r="C44" s="423" t="s">
        <v>1170</v>
      </c>
      <c r="D44" s="361" t="str">
        <f>IF(Badges!$Z$934="C","/","")</f>
        <v/>
      </c>
      <c r="E44" s="361" t="str">
        <f>IF(Badges!$Z$935="C","/","")</f>
        <v/>
      </c>
      <c r="F44" s="361" t="str">
        <f>IF(Badges!$Z$936="C","/","")</f>
        <v/>
      </c>
      <c r="G44" s="361" t="str">
        <f>IF(Badges!$Z$937="C","/","")</f>
        <v/>
      </c>
      <c r="H44" s="361" t="str">
        <f>IF(Badges!$Z$938="C","/","")</f>
        <v/>
      </c>
      <c r="I44" s="370" t="str">
        <f>IF(Summary!$AT$53="E","E","")</f>
        <v/>
      </c>
      <c r="J44" s="370" t="str">
        <f>IF(Summary!$AU$53="Y","R","")</f>
        <v/>
      </c>
      <c r="L44" s="404"/>
      <c r="M44" s="411" t="s">
        <v>1186</v>
      </c>
      <c r="N44" s="361" t="str">
        <f>IF('Age-Level'!$Z$147="A","/","")</f>
        <v/>
      </c>
      <c r="O44" s="361" t="str">
        <f>IF('Age-Level'!$Z$151="A","/","")</f>
        <v/>
      </c>
      <c r="P44" s="361" t="str">
        <f>IF('Age-Level'!$Z$155="A","/","")</f>
        <v/>
      </c>
      <c r="Q44" s="361" t="str">
        <f>IF('Age-Level'!$Z$160="A","/","")</f>
        <v/>
      </c>
      <c r="R44" s="361" t="str">
        <f>IF('Age-Level'!$Z$162="A","/","")</f>
        <v/>
      </c>
      <c r="S44" s="370" t="str">
        <f>IF(Summary!$AT$117="E","E","")</f>
        <v/>
      </c>
      <c r="T44" s="370" t="str">
        <f>IF(Summary!$AU$117="Y","R","")</f>
        <v/>
      </c>
      <c r="U44" s="716"/>
      <c r="W44" s="573" t="str">
        <f>'Fun Patches'!C45</f>
        <v>&lt;LIST PATCH HERE&gt;</v>
      </c>
      <c r="X44" s="365" t="str">
        <f>IF(Summary!$AT$172="E","E","")</f>
        <v/>
      </c>
      <c r="Y44" s="365" t="str">
        <f>IF(Summary!$AU$172="Y","R","")</f>
        <v/>
      </c>
      <c r="AA44" s="336"/>
      <c r="AB44" s="337"/>
      <c r="AC44" s="338"/>
    </row>
    <row r="45" spans="2:29" ht="12.95" customHeight="1" thickBot="1">
      <c r="B45" s="404"/>
      <c r="C45" s="431" t="s">
        <v>1171</v>
      </c>
      <c r="D45" s="361" t="str">
        <f>IF(Badges!$Z$941="C","/","")</f>
        <v/>
      </c>
      <c r="E45" s="361" t="str">
        <f>IF(Badges!$Z$942="C","/","")</f>
        <v/>
      </c>
      <c r="F45" s="361" t="str">
        <f>IF(Badges!$Z$943="C","/","")</f>
        <v/>
      </c>
      <c r="G45" s="361" t="str">
        <f>IF(Badges!$Z$944="C","/","")</f>
        <v/>
      </c>
      <c r="H45" s="361" t="str">
        <f>IF(Badges!$Z$945="C","/","")</f>
        <v/>
      </c>
      <c r="I45" s="370" t="str">
        <f>IF(Summary!$AT$54="E","E","")</f>
        <v/>
      </c>
      <c r="J45" s="370" t="str">
        <f>IF(Summary!$AU$54="Y","R","")</f>
        <v/>
      </c>
      <c r="L45" s="404"/>
      <c r="M45" s="416" t="s">
        <v>1187</v>
      </c>
      <c r="N45" s="359" t="str">
        <f>IF('Age-Level'!$Z$165="A","/","")</f>
        <v/>
      </c>
      <c r="O45" s="359" t="str">
        <f>IF('Age-Level'!$Z$169="A","/","")</f>
        <v/>
      </c>
      <c r="P45" s="359" t="str">
        <f>IF('Age-Level'!$Z$173="A","/","")</f>
        <v/>
      </c>
      <c r="Q45" s="359" t="str">
        <f>IF('Age-Level'!$Z$178="A","/","")</f>
        <v/>
      </c>
      <c r="R45" s="359" t="str">
        <f>IF('Age-Level'!$Z$180="A","/","")</f>
        <v/>
      </c>
      <c r="S45" s="367" t="str">
        <f>IF(Summary!$AT$118="E","E","")</f>
        <v/>
      </c>
      <c r="T45" s="367" t="str">
        <f>IF(Summary!$AU$118="Y","R","")</f>
        <v/>
      </c>
      <c r="U45" s="716"/>
      <c r="W45" s="573" t="str">
        <f>'Fun Patches'!C46</f>
        <v>&lt;LIST PATCH HERE&gt;</v>
      </c>
      <c r="X45" s="365" t="str">
        <f>IF(Summary!$AT$173="E","E","")</f>
        <v/>
      </c>
      <c r="Y45" s="365" t="str">
        <f>IF(Summary!$AU$173="Y","R","")</f>
        <v/>
      </c>
      <c r="AA45" s="336"/>
      <c r="AB45" s="337"/>
      <c r="AC45" s="338"/>
    </row>
    <row r="46" spans="2:29" ht="12.95" customHeight="1">
      <c r="L46" s="404"/>
      <c r="M46" s="392" t="s">
        <v>1188</v>
      </c>
      <c r="N46" s="401"/>
      <c r="O46" s="401"/>
      <c r="P46" s="361" t="str">
        <f>IF(Bridging!$Z$10="A","/","")</f>
        <v/>
      </c>
      <c r="Q46" s="361" t="str">
        <f>IF(Bridging!$Z$14="A","/","")</f>
        <v/>
      </c>
      <c r="R46" s="361" t="str">
        <f>IF(Bridging!$Z$16="A","/","")</f>
        <v/>
      </c>
      <c r="S46" s="370" t="str">
        <f>IF(Summary!$AT$130="E","E","")</f>
        <v/>
      </c>
      <c r="T46" s="370" t="str">
        <f>IF(Summary!$AU$130="Y","R","")</f>
        <v/>
      </c>
      <c r="U46" s="716"/>
      <c r="W46" s="573" t="str">
        <f>'Fun Patches'!C47</f>
        <v>&lt;LIST PATCH HERE&gt;</v>
      </c>
      <c r="X46" s="365" t="str">
        <f>IF(Summary!$AT$174="E","E","")</f>
        <v/>
      </c>
      <c r="Y46" s="365" t="str">
        <f>IF(Summary!$AU$174="Y","R","")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IF(Summary!$AT$175="E","E","")</f>
        <v/>
      </c>
      <c r="Y47" s="365" t="str">
        <f>IF(Summary!$AU$175="Y","R","")</f>
        <v/>
      </c>
      <c r="AA47" s="336"/>
      <c r="AB47" s="337"/>
      <c r="AC47" s="338"/>
    </row>
    <row r="48" spans="2:29" ht="12.95" customHeight="1" thickBot="1">
      <c r="B48" s="404"/>
      <c r="C48" s="428" t="s">
        <v>1172</v>
      </c>
      <c r="D48" s="361" t="str">
        <f>IF('Age-Level'!$Z6="C","/","")</f>
        <v/>
      </c>
      <c r="E48" s="361" t="str">
        <f>IF('Age-Level'!$Z6="C","/","")</f>
        <v/>
      </c>
      <c r="F48" s="361" t="str">
        <f>IF('Age-Level'!$Z6="C","/","")</f>
        <v/>
      </c>
      <c r="G48" s="361" t="str">
        <f>IF('Age-Level'!$Z6="C","/","")</f>
        <v/>
      </c>
      <c r="H48" s="361" t="str">
        <f>IF('Age-Level'!$Z6="C","/","")</f>
        <v/>
      </c>
      <c r="I48" s="370" t="str">
        <f>IF(Summary!$AT$101="E","E","")</f>
        <v/>
      </c>
      <c r="J48" s="370" t="str">
        <f>IF(Summary!$AU$101="Y","R","")</f>
        <v/>
      </c>
      <c r="L48" s="712"/>
      <c r="M48" s="712"/>
      <c r="N48" s="712"/>
      <c r="O48" s="712"/>
      <c r="P48" s="712"/>
      <c r="Q48" s="712"/>
      <c r="R48" s="712"/>
      <c r="S48" s="437"/>
      <c r="T48" s="437"/>
      <c r="U48" s="716"/>
      <c r="W48" s="573" t="str">
        <f>'Fun Patches'!C49</f>
        <v>&lt;LIST PATCH HERE&gt;</v>
      </c>
      <c r="X48" s="365" t="str">
        <f>IF(Summary!$AT$176="E","E","")</f>
        <v/>
      </c>
      <c r="Y48" s="365" t="str">
        <f>IF(Summary!$AU$176="Y","R","")</f>
        <v/>
      </c>
      <c r="AA48" s="336"/>
      <c r="AB48" s="337"/>
      <c r="AC48" s="338"/>
    </row>
    <row r="49" spans="2:29" ht="12.95" customHeight="1">
      <c r="B49" s="404"/>
      <c r="C49" s="411" t="s">
        <v>1173</v>
      </c>
      <c r="D49" s="361" t="str">
        <f>IF('Age-Level'!$Z13="C","/","")</f>
        <v/>
      </c>
      <c r="E49" s="361" t="str">
        <f>IF('Age-Level'!$Z13="C","/","")</f>
        <v/>
      </c>
      <c r="F49" s="361" t="str">
        <f>IF('Age-Level'!$Z13="C","/","")</f>
        <v/>
      </c>
      <c r="G49" s="361" t="str">
        <f>IF('Age-Level'!$Z13="C","/","")</f>
        <v/>
      </c>
      <c r="H49" s="361" t="str">
        <f>IF('Age-Level'!$Z13="C","/","")</f>
        <v/>
      </c>
      <c r="I49" s="370" t="str">
        <f>IF(Summary!$AT$102="E","E","")</f>
        <v/>
      </c>
      <c r="J49" s="370" t="str">
        <f>IF(Summary!$AU$102="Y","R","")</f>
        <v/>
      </c>
      <c r="L49" s="705" t="str">
        <f>'Council Own'!B6</f>
        <v>&lt;&lt;List Badge 1 Here&gt;&gt;</v>
      </c>
      <c r="M49" s="705"/>
      <c r="N49" s="705"/>
      <c r="O49" s="705"/>
      <c r="P49" s="705"/>
      <c r="Q49" s="705"/>
      <c r="R49" s="710"/>
      <c r="S49" s="363" t="str">
        <f>IF(Summary!$AT$85="E","E","")</f>
        <v/>
      </c>
      <c r="T49" s="363" t="str">
        <f>IF(Summary!$AU$85="Y","R","")</f>
        <v/>
      </c>
      <c r="U49" s="716"/>
      <c r="W49" s="573" t="str">
        <f>'Fun Patches'!C50</f>
        <v>&lt;LIST PATCH HERE&gt;</v>
      </c>
      <c r="X49" s="365" t="str">
        <f>IF(Summary!$AT$177="E","E","")</f>
        <v/>
      </c>
      <c r="Y49" s="365" t="str">
        <f>IF(Summary!$AU$177="Y","R","")</f>
        <v/>
      </c>
      <c r="AA49" s="336"/>
      <c r="AB49" s="337"/>
      <c r="AC49" s="338"/>
    </row>
    <row r="50" spans="2:29" ht="12.95" customHeight="1" thickBot="1">
      <c r="B50" s="404"/>
      <c r="C50" s="424" t="s">
        <v>1174</v>
      </c>
      <c r="D50" s="359" t="str">
        <f>IF('Age-Level'!$Z20="C","/","")</f>
        <v/>
      </c>
      <c r="E50" s="359" t="str">
        <f>IF('Age-Level'!$Z20="C","/","")</f>
        <v/>
      </c>
      <c r="F50" s="359" t="str">
        <f>IF('Age-Level'!$Z20="C","/","")</f>
        <v/>
      </c>
      <c r="G50" s="359" t="str">
        <f>IF('Age-Level'!$Z20="C","/","")</f>
        <v/>
      </c>
      <c r="H50" s="359" t="str">
        <f>IF('Age-Level'!$Z20="C","/","")</f>
        <v/>
      </c>
      <c r="I50" s="367" t="str">
        <f>IF(Summary!$AT$103="E","E","")</f>
        <v/>
      </c>
      <c r="J50" s="367" t="str">
        <f>IF(Summary!$AU$103="Y","R","")</f>
        <v/>
      </c>
      <c r="L50" s="705" t="str">
        <f>'Council Own'!B30</f>
        <v>&lt;&lt;List Badge 2 Here&gt;&gt;</v>
      </c>
      <c r="M50" s="705"/>
      <c r="N50" s="705"/>
      <c r="O50" s="705"/>
      <c r="P50" s="705"/>
      <c r="Q50" s="705"/>
      <c r="R50" s="710"/>
      <c r="S50" s="365" t="str">
        <f>IF(Summary!$AT$86="E","E","")</f>
        <v/>
      </c>
      <c r="T50" s="365" t="str">
        <f>IF(Summary!$AU$86="Y","R","")</f>
        <v/>
      </c>
      <c r="U50" s="716"/>
      <c r="W50" s="573" t="str">
        <f>'Fun Patches'!C51</f>
        <v>&lt;LIST PATCH HERE&gt;</v>
      </c>
      <c r="X50" s="365" t="str">
        <f>IF(Summary!$AT$178="E","E","")</f>
        <v/>
      </c>
      <c r="Y50" s="365" t="str">
        <f>IF(Summary!$AU$178="Y","R","")</f>
        <v/>
      </c>
      <c r="AA50" s="336"/>
      <c r="AB50" s="337"/>
      <c r="AC50" s="338"/>
    </row>
    <row r="51" spans="2:29" ht="12.95" customHeight="1">
      <c r="B51" s="404"/>
      <c r="C51" s="429" t="s">
        <v>1175</v>
      </c>
      <c r="D51" s="361" t="str">
        <f>IF('Age-Level'!$Z27="C","/","")</f>
        <v/>
      </c>
      <c r="E51" s="361" t="str">
        <f>IF('Age-Level'!$Z27="C","/","")</f>
        <v/>
      </c>
      <c r="F51" s="361" t="str">
        <f>IF('Age-Level'!$Z27="C","/","")</f>
        <v/>
      </c>
      <c r="G51" s="361" t="str">
        <f>IF('Age-Level'!$Z27="C","/","")</f>
        <v/>
      </c>
      <c r="H51" s="361" t="str">
        <f>IF('Age-Level'!$Z27="C","/","")</f>
        <v/>
      </c>
      <c r="I51" s="370" t="str">
        <f>IF(Summary!$AT$104="E","E","")</f>
        <v/>
      </c>
      <c r="J51" s="370" t="str">
        <f>IF(Summary!$AU$104="Y","R","")</f>
        <v/>
      </c>
      <c r="L51" s="705" t="str">
        <f>'Council Own'!B54</f>
        <v>&lt;&lt;List Badge 3 Here&gt;&gt;</v>
      </c>
      <c r="M51" s="705"/>
      <c r="N51" s="705"/>
      <c r="O51" s="705"/>
      <c r="P51" s="705"/>
      <c r="Q51" s="705"/>
      <c r="R51" s="710"/>
      <c r="S51" s="365" t="str">
        <f>IF(Summary!$AT$87="E","E","")</f>
        <v/>
      </c>
      <c r="T51" s="365" t="str">
        <f>IF(Summary!$AU$87="Y","R","")</f>
        <v/>
      </c>
      <c r="U51" s="716"/>
      <c r="W51" s="573" t="str">
        <f>'Fun Patches'!C52</f>
        <v>&lt;LIST PATCH HERE&gt;</v>
      </c>
      <c r="X51" s="365" t="str">
        <f>IF(Summary!$AT$179="E","E","")</f>
        <v/>
      </c>
      <c r="Y51" s="365" t="str">
        <f>IF(Summary!$AU$179="Y","R","")</f>
        <v/>
      </c>
      <c r="AA51" s="336"/>
      <c r="AB51" s="337"/>
      <c r="AC51" s="338"/>
    </row>
    <row r="52" spans="2:29" ht="12.95" customHeight="1">
      <c r="B52" s="404"/>
      <c r="C52" s="411" t="s">
        <v>1176</v>
      </c>
      <c r="D52" s="361" t="str">
        <f>IF('Age-Level'!$Z34="C","/","")</f>
        <v/>
      </c>
      <c r="E52" s="361" t="str">
        <f>IF('Age-Level'!$Z34="C","/","")</f>
        <v/>
      </c>
      <c r="F52" s="361" t="str">
        <f>IF('Age-Level'!$Z34="C","/","")</f>
        <v/>
      </c>
      <c r="G52" s="361" t="str">
        <f>IF('Age-Level'!$Z34="C","/","")</f>
        <v/>
      </c>
      <c r="H52" s="361" t="str">
        <f>IF('Age-Level'!$Z34="C","/","")</f>
        <v/>
      </c>
      <c r="I52" s="370" t="str">
        <f>IF(Summary!$AT$105="E","E","")</f>
        <v/>
      </c>
      <c r="J52" s="370" t="str">
        <f>IF(Summary!$AU$105="Y","R","")</f>
        <v/>
      </c>
      <c r="L52" s="705" t="str">
        <f>'Council Own'!B78</f>
        <v>&lt;&lt;List Badge 4 Here&gt;&gt;</v>
      </c>
      <c r="M52" s="705"/>
      <c r="N52" s="705"/>
      <c r="O52" s="705"/>
      <c r="P52" s="705"/>
      <c r="Q52" s="705"/>
      <c r="R52" s="710"/>
      <c r="S52" s="365" t="str">
        <f>IF(Summary!$AT$88="E","E","")</f>
        <v/>
      </c>
      <c r="T52" s="365" t="str">
        <f>IF(Summary!$AU$88="Y","R","")</f>
        <v/>
      </c>
      <c r="U52" s="716"/>
      <c r="W52" s="573" t="str">
        <f>'Fun Patches'!C53</f>
        <v>&lt;LIST PATCH HERE&gt;</v>
      </c>
      <c r="X52" s="365" t="str">
        <f>IF(Summary!$AT$180="E","E","")</f>
        <v/>
      </c>
      <c r="Y52" s="365" t="str">
        <f>IF(Summary!$AU$180="Y","R","")</f>
        <v/>
      </c>
      <c r="AA52" s="336"/>
      <c r="AB52" s="337"/>
      <c r="AC52" s="338"/>
    </row>
    <row r="53" spans="2:29" ht="12.95" customHeight="1" thickBot="1">
      <c r="B53" s="404"/>
      <c r="C53" s="416" t="s">
        <v>1177</v>
      </c>
      <c r="D53" s="359" t="str">
        <f>IF('Age-Level'!$Z41="C","/","")</f>
        <v/>
      </c>
      <c r="E53" s="359" t="str">
        <f>IF('Age-Level'!$Z41="C","/","")</f>
        <v/>
      </c>
      <c r="F53" s="359" t="str">
        <f>IF('Age-Level'!$Z41="C","/","")</f>
        <v/>
      </c>
      <c r="G53" s="359" t="str">
        <f>IF('Age-Level'!$Z41="C","/","")</f>
        <v/>
      </c>
      <c r="H53" s="359" t="str">
        <f>IF('Age-Level'!$Z41="C","/","")</f>
        <v/>
      </c>
      <c r="I53" s="367" t="str">
        <f>IF(Summary!$AT$106="E","E","")</f>
        <v/>
      </c>
      <c r="J53" s="367" t="str">
        <f>IF(Summary!$AU$106="Y","R","")</f>
        <v/>
      </c>
      <c r="L53" s="707" t="str">
        <f>'Council Own'!B102</f>
        <v>&lt;&lt;List Badge 5 Here&gt;&gt;</v>
      </c>
      <c r="M53" s="707"/>
      <c r="N53" s="707"/>
      <c r="O53" s="707"/>
      <c r="P53" s="707"/>
      <c r="Q53" s="707"/>
      <c r="R53" s="713"/>
      <c r="S53" s="372" t="str">
        <f>IF(Summary!$AT$89="E","E","")</f>
        <v/>
      </c>
      <c r="T53" s="372" t="str">
        <f>IF(Summary!$AU$89="Y","R","")</f>
        <v/>
      </c>
      <c r="U53" s="716"/>
      <c r="W53" s="573" t="str">
        <f>'Fun Patches'!C54</f>
        <v>&lt;LIST PATCH HERE&gt;</v>
      </c>
      <c r="X53" s="372" t="str">
        <f>IF(Summary!$AT$181="E","E","")</f>
        <v/>
      </c>
      <c r="Y53" s="372" t="str">
        <f>IF(Summary!$AU$181="Y","R","")</f>
        <v/>
      </c>
      <c r="AA53" s="336"/>
      <c r="AB53" s="337"/>
      <c r="AC53" s="338"/>
    </row>
    <row r="54" spans="2:29" ht="12.95" customHeight="1">
      <c r="B54" s="404"/>
      <c r="C54" s="429" t="s">
        <v>1050</v>
      </c>
      <c r="D54" s="368" t="str">
        <f>IF('Age-Level'!$Z48="C","/","")</f>
        <v/>
      </c>
      <c r="E54" s="368" t="str">
        <f>IF('Age-Level'!$Z48="C","/","")</f>
        <v/>
      </c>
      <c r="F54" s="368" t="str">
        <f>IF('Age-Level'!$Z48="C","/","")</f>
        <v/>
      </c>
      <c r="G54" s="368" t="str">
        <f>IF('Age-Level'!$Z48="C","/","")</f>
        <v/>
      </c>
      <c r="H54" s="368" t="str">
        <f>IF('Age-Level'!$Z48="C","/","")</f>
        <v/>
      </c>
      <c r="I54" s="370" t="str">
        <f>IF(Summary!$AT$107="E","E","")</f>
        <v/>
      </c>
      <c r="J54" s="370" t="str">
        <f>IF(Summary!$AU$107="Y","R","")</f>
        <v/>
      </c>
      <c r="L54" s="707" t="str">
        <f>'Council Own'!B126</f>
        <v>&lt;&lt;List Badge 6 Here&gt;&gt;</v>
      </c>
      <c r="M54" s="707"/>
      <c r="N54" s="707"/>
      <c r="O54" s="707"/>
      <c r="P54" s="707"/>
      <c r="Q54" s="707"/>
      <c r="R54" s="713"/>
      <c r="S54" s="372" t="str">
        <f>IF(Summary!$AT$90="E","E","")</f>
        <v/>
      </c>
      <c r="T54" s="372" t="str">
        <f>IF(Summary!$AU$90="Y","R","")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IF(Summary!$AT$108="E","E","")</f>
        <v/>
      </c>
      <c r="J55" s="367" t="str">
        <f>IF(Summary!$AU$108="Y","R","")</f>
        <v/>
      </c>
      <c r="L55" s="707" t="str">
        <f>'Council Own'!B150</f>
        <v>&lt;&lt;List Badge 7 Here&gt;&gt;</v>
      </c>
      <c r="M55" s="707"/>
      <c r="N55" s="707"/>
      <c r="O55" s="707"/>
      <c r="P55" s="707"/>
      <c r="Q55" s="707"/>
      <c r="R55" s="713"/>
      <c r="S55" s="372" t="str">
        <f>IF(Summary!$AT$91="E","E","")</f>
        <v/>
      </c>
      <c r="T55" s="372" t="str">
        <f>IF(Summary!$AU$91="Y","R","")</f>
        <v/>
      </c>
      <c r="U55" s="716"/>
      <c r="W55" s="572"/>
      <c r="X55" s="437"/>
      <c r="Y55" s="437"/>
      <c r="AA55" s="336"/>
      <c r="AB55" s="337"/>
      <c r="AC55" s="338"/>
    </row>
    <row r="56" spans="2:29" ht="12.95" customHeight="1">
      <c r="B56" s="404"/>
      <c r="C56" s="428" t="s">
        <v>1179</v>
      </c>
      <c r="D56" s="408"/>
      <c r="E56" s="408"/>
      <c r="F56" s="408"/>
      <c r="G56" s="408"/>
      <c r="H56" s="433"/>
      <c r="I56" s="370" t="str">
        <f>IF(Summary!$AT$109="E","E","")</f>
        <v/>
      </c>
      <c r="J56" s="370" t="str">
        <f>IF(Summary!$AU$109="Y","R","")</f>
        <v/>
      </c>
      <c r="L56" s="707" t="str">
        <f>'Council Own'!B174</f>
        <v>&lt;&lt;List Badge 8 Here&gt;&gt;</v>
      </c>
      <c r="M56" s="707"/>
      <c r="N56" s="707"/>
      <c r="O56" s="707"/>
      <c r="P56" s="707"/>
      <c r="Q56" s="707"/>
      <c r="R56" s="713"/>
      <c r="S56" s="372" t="str">
        <f>IF(Summary!$AT$92="E","E","")</f>
        <v/>
      </c>
      <c r="T56" s="372" t="str">
        <f>IF(Summary!$AU$92="Y","R","")</f>
        <v/>
      </c>
      <c r="U56" s="716"/>
      <c r="W56" s="336"/>
      <c r="X56" s="337"/>
      <c r="Y56" s="338"/>
      <c r="AA56" s="336"/>
      <c r="AB56" s="337"/>
      <c r="AC56" s="338"/>
    </row>
    <row r="57" spans="2:29" ht="12.95" customHeight="1">
      <c r="B57" s="404"/>
      <c r="C57" s="411" t="s">
        <v>1180</v>
      </c>
      <c r="D57" s="412"/>
      <c r="E57" s="412"/>
      <c r="F57" s="412"/>
      <c r="G57" s="412"/>
      <c r="H57" s="413"/>
      <c r="I57" s="370" t="str">
        <f>IF(Summary!$AT$110="E","E","")</f>
        <v/>
      </c>
      <c r="J57" s="370" t="str">
        <f>IF(Summary!$AU$110="Y","R","")</f>
        <v/>
      </c>
      <c r="L57" s="707" t="str">
        <f>'Council Own'!B198</f>
        <v>&lt;&lt;List Badge 9 Here&gt;&gt;</v>
      </c>
      <c r="M57" s="707"/>
      <c r="N57" s="707"/>
      <c r="O57" s="707"/>
      <c r="P57" s="707"/>
      <c r="Q57" s="707"/>
      <c r="R57" s="713"/>
      <c r="S57" s="372" t="str">
        <f>IF(Summary!$AT$93="E","E","")</f>
        <v/>
      </c>
      <c r="T57" s="372" t="str">
        <f>IF(Summary!$AU$93="Y","R","")</f>
        <v/>
      </c>
      <c r="U57" s="716"/>
      <c r="W57" s="336"/>
      <c r="X57" s="337"/>
      <c r="Y57" s="338"/>
      <c r="AA57" s="336"/>
      <c r="AB57" s="337"/>
      <c r="AC57" s="338"/>
    </row>
    <row r="58" spans="2:29" ht="12.95" customHeight="1" thickBot="1">
      <c r="B58" s="404"/>
      <c r="C58" s="434" t="s">
        <v>1062</v>
      </c>
      <c r="D58" s="417"/>
      <c r="E58" s="417"/>
      <c r="F58" s="417"/>
      <c r="G58" s="417"/>
      <c r="H58" s="418"/>
      <c r="I58" s="367" t="str">
        <f>IF(Summary!$AT$111="E","E","")</f>
        <v/>
      </c>
      <c r="J58" s="367" t="str">
        <f>IF(Summary!$AU$111="Y","R","")</f>
        <v/>
      </c>
      <c r="L58" s="707" t="str">
        <f>'Council Own'!B222</f>
        <v>&lt;&lt;List Badge 10 Here&gt;&gt;</v>
      </c>
      <c r="M58" s="707"/>
      <c r="N58" s="707"/>
      <c r="O58" s="707"/>
      <c r="P58" s="707"/>
      <c r="Q58" s="707"/>
      <c r="R58" s="713"/>
      <c r="S58" s="372" t="str">
        <f>IF(Summary!$AT$94="E","E","")</f>
        <v/>
      </c>
      <c r="T58" s="372" t="str">
        <f>IF(Summary!$AU$94="Y","R","")</f>
        <v/>
      </c>
      <c r="U58" s="716"/>
      <c r="W58" s="336"/>
      <c r="X58" s="337"/>
      <c r="Y58" s="338"/>
      <c r="AA58" s="336"/>
      <c r="AB58" s="337"/>
      <c r="AC58" s="338"/>
    </row>
    <row r="59" spans="2:29" ht="12.95" customHeight="1">
      <c r="B59" s="404"/>
      <c r="C59" s="428" t="s">
        <v>1181</v>
      </c>
      <c r="D59" s="408"/>
      <c r="E59" s="408"/>
      <c r="F59" s="408"/>
      <c r="G59" s="408"/>
      <c r="H59" s="433"/>
      <c r="I59" s="370" t="str">
        <f>IF(Summary!$AT$112="E","E","")</f>
        <v/>
      </c>
      <c r="J59" s="370" t="str">
        <f>IF(Summary!$AU$112="Y","R","")</f>
        <v/>
      </c>
      <c r="L59" s="709" t="str">
        <f>'Council Own'!B246</f>
        <v>&lt;&lt;List Badge 11 Here&gt;&gt;</v>
      </c>
      <c r="M59" s="709"/>
      <c r="N59" s="709"/>
      <c r="O59" s="709"/>
      <c r="P59" s="709"/>
      <c r="Q59" s="709"/>
      <c r="R59" s="714"/>
      <c r="S59" s="372" t="str">
        <f>IF(Summary!$AT$95="E","E","")</f>
        <v/>
      </c>
      <c r="T59" s="372" t="str">
        <f>IF(Summary!$AU$95="Y","R","")</f>
        <v/>
      </c>
      <c r="U59" s="716"/>
      <c r="W59" s="336"/>
      <c r="X59" s="337"/>
      <c r="Y59" s="338"/>
      <c r="AA59" s="336"/>
      <c r="AB59" s="337"/>
      <c r="AC59" s="338"/>
    </row>
    <row r="60" spans="2:29" ht="12.95" customHeight="1">
      <c r="B60" s="404"/>
      <c r="C60" s="424" t="s">
        <v>1147</v>
      </c>
      <c r="D60" s="425"/>
      <c r="E60" s="425"/>
      <c r="F60" s="425"/>
      <c r="G60" s="425"/>
      <c r="H60" s="426"/>
      <c r="I60" s="370" t="str">
        <f>IF(Summary!$AT$129="E","E","")</f>
        <v/>
      </c>
      <c r="J60" s="370" t="str">
        <f>IF(Summary!$AU$129="Y","R","")</f>
        <v/>
      </c>
      <c r="L60" s="707" t="str">
        <f>'Council Own'!B270</f>
        <v>&lt;&lt;List Badge 12 Here&gt;&gt;</v>
      </c>
      <c r="M60" s="707"/>
      <c r="N60" s="707"/>
      <c r="O60" s="707"/>
      <c r="P60" s="707"/>
      <c r="Q60" s="707"/>
      <c r="R60" s="713"/>
      <c r="S60" s="372" t="str">
        <f>IF(Summary!$AT$96="E","E","")</f>
        <v/>
      </c>
      <c r="T60" s="372" t="str">
        <f>IF(Summary!$AU$96="Y","R","")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IF(Summary!$AT$97="E","E","")</f>
        <v/>
      </c>
      <c r="T61" s="372" t="str">
        <f>IF(Summary!$AU$97="Y","R","")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IF(Summary!$AT$98="E","E","")</f>
        <v/>
      </c>
      <c r="T62" s="372" t="str">
        <f>IF(Summary!$AU$98="Y","R","")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IF(Summary!$AT$119="E","E","")</f>
        <v/>
      </c>
      <c r="J63" s="363" t="str">
        <f>IF(Summary!$AU$119="Y","R","")</f>
        <v/>
      </c>
      <c r="L63" s="707" t="str">
        <f>'Council Own'!B342</f>
        <v>&lt;&lt;List Badge 15 Here&gt;&gt;</v>
      </c>
      <c r="M63" s="707"/>
      <c r="N63" s="707"/>
      <c r="O63" s="707"/>
      <c r="P63" s="707"/>
      <c r="Q63" s="707"/>
      <c r="R63" s="713"/>
      <c r="S63" s="372" t="str">
        <f>IF(Summary!$AT$99="E","E","")</f>
        <v/>
      </c>
      <c r="T63" s="372" t="str">
        <f>IF(Summary!$AU$99="Y","R","")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IF(Summary!$AT$122="E","E","")</f>
        <v/>
      </c>
      <c r="J64" s="365" t="str">
        <f>IF(Summary!$AU$122="Y","R","")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IF(Summary!$AT$123="E","E","")</f>
        <v/>
      </c>
      <c r="J65" s="365" t="str">
        <f>IF(Summary!$AU$123="Y","R","")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IF(Summary!$AT$124="E","E","")</f>
        <v/>
      </c>
      <c r="J66" s="365" t="str">
        <f>IF(Summary!$AU$124="Y","R","")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IF(Summary!$AT$125="E","E","")</f>
        <v/>
      </c>
      <c r="J67" s="365" t="str">
        <f>IF(Summary!$AU$125="Y","R","")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IF(Summary!$AT$126="E","E","")</f>
        <v/>
      </c>
      <c r="J68" s="365" t="str">
        <f>IF(Summary!$AU$126="Y","R","")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IF(Summary!$AT$127="E","E","")</f>
        <v/>
      </c>
      <c r="J69" s="365" t="str">
        <f>IF(Summary!$AU$127="Y","R","")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IF(Summary!$AT$128="E","E","")</f>
        <v/>
      </c>
      <c r="J70" s="365" t="str">
        <f>IF(Summary!$AU$128="Y","R","")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IF(Summary!$AT$104="E","E","")</f>
        <v/>
      </c>
      <c r="J71" s="365" t="str">
        <f>IF(Summary!$AU$104="Y","R","")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IF(Summary!$AT$105="E","E","")</f>
        <v/>
      </c>
      <c r="J72" s="365" t="str">
        <f>IF(Summary!$AU$105="Y","R","")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VVxNpx7iJPHSv96hSZERn/rNuYJ3Bvz1mX+2hZbUh1hQLzfcMEGyNfbB/oltrJQDDVa+h8j64yAUdLZ98pQxZg==" saltValue="6Zvj7aZgc2TRafyKYErdGw=="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95" priority="13">
      <formula>LEFT($U$1,8)&lt;&gt;"Cadette_"</formula>
    </cfRule>
  </conditionalFormatting>
  <conditionalFormatting sqref="C1">
    <cfRule type="expression" dxfId="94" priority="11">
      <formula>LEFT($U$1,8)&lt;&gt;"Cadette_"</formula>
    </cfRule>
  </conditionalFormatting>
  <conditionalFormatting sqref="L47:L48 W54:W75 AA4:AA75">
    <cfRule type="duplicateValues" dxfId="93" priority="14"/>
  </conditionalFormatting>
  <conditionalFormatting sqref="B64:B72">
    <cfRule type="duplicateValues" dxfId="92" priority="10"/>
  </conditionalFormatting>
  <conditionalFormatting sqref="L49">
    <cfRule type="duplicateValues" dxfId="91" priority="9"/>
  </conditionalFormatting>
  <conditionalFormatting sqref="L50">
    <cfRule type="duplicateValues" dxfId="90" priority="8"/>
  </conditionalFormatting>
  <conditionalFormatting sqref="L51">
    <cfRule type="duplicateValues" dxfId="89" priority="7"/>
  </conditionalFormatting>
  <conditionalFormatting sqref="L52">
    <cfRule type="duplicateValues" dxfId="88" priority="6"/>
  </conditionalFormatting>
  <conditionalFormatting sqref="L65">
    <cfRule type="duplicateValues" dxfId="87" priority="5"/>
  </conditionalFormatting>
  <conditionalFormatting sqref="L66:L75">
    <cfRule type="duplicateValues" dxfId="86" priority="4"/>
  </conditionalFormatting>
  <conditionalFormatting sqref="M1:T1">
    <cfRule type="expression" dxfId="85" priority="2">
      <formula>LEFT($U$1,8)&lt;&gt;"Cadette_"</formula>
    </cfRule>
  </conditionalFormatting>
  <conditionalFormatting sqref="T1:W1">
    <cfRule type="expression" dxfId="84"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BE204-E48B-460B-8AB0-9AA4837FEBBB}">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Cadette_24</v>
      </c>
      <c r="U1" s="579" t="str">
        <f ca="1">MID(CELL("filename",A1),FIND(IF(ISERROR(FIND("]",CELL("filename",A1))),"$","]"),CELL("filename",A1))+1,256)</f>
        <v>Cadette_24</v>
      </c>
      <c r="V1" s="580"/>
      <c r="W1" s="581" t="str">
        <f ca="1">IF(T1&lt;&gt;"",T1,"")</f>
        <v>Cadette_24</v>
      </c>
    </row>
    <row r="2" spans="2:29" ht="12.95" customHeight="1">
      <c r="T2" s="403"/>
    </row>
    <row r="3" spans="2:29" ht="12.95" customHeight="1" thickBot="1"/>
    <row r="4" spans="2:29" ht="12.95" customHeight="1">
      <c r="B4" s="404"/>
      <c r="C4" s="405" t="s">
        <v>132</v>
      </c>
      <c r="D4" s="361" t="str">
        <f>IF(Badges!$AA$10="A","/","")</f>
        <v/>
      </c>
      <c r="E4" s="361" t="str">
        <f>IF(Badges!$AA$14="A","/","")</f>
        <v/>
      </c>
      <c r="F4" s="361" t="str">
        <f>IF(Badges!$AA$18="A","/","")</f>
        <v/>
      </c>
      <c r="G4" s="361" t="str">
        <f>IF(Badges!$AA$22="A","/","")</f>
        <v/>
      </c>
      <c r="H4" s="361" t="str">
        <f>IF(Badges!$AA$26="A","/","")</f>
        <v/>
      </c>
      <c r="I4" s="362" t="str">
        <f>IF(Summary!$AV$3="E","E","")</f>
        <v/>
      </c>
      <c r="J4" s="362" t="str">
        <f>IF(Summary!$AW$3="Y","R","")</f>
        <v/>
      </c>
      <c r="K4" s="392" t="str">
        <f>IF(COUNT(S5:S7)=3,MAX(S5:S7),"")</f>
        <v/>
      </c>
      <c r="L4" s="406"/>
      <c r="M4" s="407" t="s">
        <v>1151</v>
      </c>
      <c r="N4" s="408"/>
      <c r="O4" s="408"/>
      <c r="P4" s="408"/>
      <c r="Q4" s="408"/>
      <c r="R4" s="409" t="s">
        <v>1189</v>
      </c>
      <c r="S4" s="363" t="str">
        <f>IF(Summary!$AV$60="E","E","")</f>
        <v/>
      </c>
      <c r="T4" s="363" t="str">
        <f>IF(Summary!$AW$60="Y","R","")</f>
        <v/>
      </c>
      <c r="U4" s="360"/>
      <c r="W4" s="573" t="str">
        <f>'Fun Patches'!C5</f>
        <v>&lt;LIST PATCH HERE&gt;</v>
      </c>
      <c r="X4" s="362" t="str">
        <f>IF(Summary!$AV$132="E","E","")</f>
        <v/>
      </c>
      <c r="Y4" s="362" t="str">
        <f>IF(Summary!$AW$132="Y","R","")</f>
        <v/>
      </c>
      <c r="AA4" s="336"/>
      <c r="AB4" s="337"/>
      <c r="AC4" s="338"/>
    </row>
    <row r="5" spans="2:29" ht="12.95" customHeight="1">
      <c r="B5" s="404"/>
      <c r="C5" s="410" t="s">
        <v>154</v>
      </c>
      <c r="D5" s="364" t="str">
        <f>IF(Badges!$AA$33="A","/","")</f>
        <v/>
      </c>
      <c r="E5" s="364" t="str">
        <f>IF(Badges!$AA$37="A","/","")</f>
        <v/>
      </c>
      <c r="F5" s="364" t="str">
        <f>IF(Badges!$AA$41="A","/","")</f>
        <v/>
      </c>
      <c r="G5" s="364" t="str">
        <f>IF(Badges!$AA$45="A","/","")</f>
        <v/>
      </c>
      <c r="H5" s="364" t="str">
        <f>IF(Badges!$AA$49="A","/","")</f>
        <v/>
      </c>
      <c r="I5" s="365" t="str">
        <f>IF(Summary!$AV$4="E","E","")</f>
        <v/>
      </c>
      <c r="J5" s="365" t="str">
        <f>IF(Summary!$AW$4="Y","R","")</f>
        <v/>
      </c>
      <c r="L5" s="404"/>
      <c r="M5" s="411" t="s">
        <v>1190</v>
      </c>
      <c r="N5" s="412"/>
      <c r="O5" s="412"/>
      <c r="P5" s="412"/>
      <c r="Q5" s="412"/>
      <c r="R5" s="413"/>
      <c r="S5" s="365" t="str">
        <f>IF(Summary!$AV$57="E","E","")</f>
        <v/>
      </c>
      <c r="T5" s="365" t="str">
        <f>IF(Summary!$AW$57="Y","R","")</f>
        <v/>
      </c>
      <c r="U5" s="360"/>
      <c r="W5" s="573" t="str">
        <f>'Fun Patches'!C6</f>
        <v>&lt;LIST PATCH HERE&gt;</v>
      </c>
      <c r="X5" s="365" t="str">
        <f>IF(Summary!$AV$133="E","E","")</f>
        <v/>
      </c>
      <c r="Y5" s="365" t="str">
        <f>IF(Summary!$AW$133="Y","R","")</f>
        <v/>
      </c>
      <c r="AA5" s="336"/>
      <c r="AB5" s="337"/>
      <c r="AC5" s="338"/>
    </row>
    <row r="6" spans="2:29" ht="12.95" customHeight="1" thickBot="1">
      <c r="B6" s="404"/>
      <c r="C6" s="414" t="s">
        <v>174</v>
      </c>
      <c r="D6" s="366" t="str">
        <f>IF(Badges!$AA$56="A","/","")</f>
        <v/>
      </c>
      <c r="E6" s="366" t="str">
        <f>IF(Badges!$AA$60="A","/","")</f>
        <v/>
      </c>
      <c r="F6" s="366" t="str">
        <f>IF(Badges!$AA$64="A","/","")</f>
        <v/>
      </c>
      <c r="G6" s="366" t="str">
        <f>IF(Badges!$AA$68="A","/","")</f>
        <v/>
      </c>
      <c r="H6" s="366" t="str">
        <f>IF(Badges!$AA$72="A","/","")</f>
        <v/>
      </c>
      <c r="I6" s="372" t="str">
        <f>IF(Summary!$AV$5="E","E","")</f>
        <v/>
      </c>
      <c r="J6" s="372" t="str">
        <f>IF(Summary!$AW$5="Y","R","")</f>
        <v/>
      </c>
      <c r="L6" s="404"/>
      <c r="M6" s="411" t="s">
        <v>1191</v>
      </c>
      <c r="N6" s="412"/>
      <c r="O6" s="412"/>
      <c r="P6" s="412"/>
      <c r="Q6" s="412"/>
      <c r="R6" s="413"/>
      <c r="S6" s="365" t="str">
        <f>IF(Summary!$AV$58="E","E","")</f>
        <v/>
      </c>
      <c r="T6" s="365" t="str">
        <f>IF(Summary!$AW$58="Y","R","")</f>
        <v/>
      </c>
      <c r="U6" s="360"/>
      <c r="W6" s="573" t="str">
        <f>'Fun Patches'!C7</f>
        <v>&lt;LIST PATCH HERE&gt;</v>
      </c>
      <c r="X6" s="365" t="str">
        <f>IF(Summary!$AV$134="E","E","")</f>
        <v/>
      </c>
      <c r="Y6" s="365" t="str">
        <f>IF(Summary!$AW$134="Y","R","")</f>
        <v/>
      </c>
      <c r="AA6" s="336"/>
      <c r="AB6" s="337"/>
      <c r="AC6" s="338"/>
    </row>
    <row r="7" spans="2:29" ht="12.95" customHeight="1" thickBot="1">
      <c r="B7" s="404"/>
      <c r="C7" s="415" t="s">
        <v>195</v>
      </c>
      <c r="D7" s="368" t="str">
        <f>IF(Badges!$AA$79="A","/","")</f>
        <v/>
      </c>
      <c r="E7" s="368" t="str">
        <f>IF(Badges!$AA$83="A","/","")</f>
        <v/>
      </c>
      <c r="F7" s="368" t="str">
        <f>IF(Badges!$AA$87="A","/","")</f>
        <v/>
      </c>
      <c r="G7" s="368" t="str">
        <f>IF(Badges!$AA$91="A","/","")</f>
        <v/>
      </c>
      <c r="H7" s="368" t="str">
        <f>IF(Badges!$AA$95="A","/","")</f>
        <v/>
      </c>
      <c r="I7" s="362" t="str">
        <f>IF(Summary!$AV$6="E","E","")</f>
        <v/>
      </c>
      <c r="J7" s="362" t="str">
        <f>IF(Summary!$AW$6="Y","R","")</f>
        <v/>
      </c>
      <c r="L7" s="404"/>
      <c r="M7" s="416" t="s">
        <v>1192</v>
      </c>
      <c r="N7" s="417"/>
      <c r="O7" s="417"/>
      <c r="P7" s="417"/>
      <c r="Q7" s="417"/>
      <c r="R7" s="418"/>
      <c r="S7" s="367" t="str">
        <f>IF(Summary!$AV$59="E","E","")</f>
        <v/>
      </c>
      <c r="T7" s="367" t="str">
        <f>IF(Summary!$AW$59="Y","R","")</f>
        <v/>
      </c>
      <c r="U7" s="360" t="str">
        <f>IF(COUNTIF(S5:S7,"E")=3,"C"," ")</f>
        <v xml:space="preserve"> </v>
      </c>
      <c r="W7" s="573" t="str">
        <f>'Fun Patches'!C8</f>
        <v>&lt;LIST PATCH HERE&gt;</v>
      </c>
      <c r="X7" s="365" t="str">
        <f>IF(Summary!$AV$135="E","E","")</f>
        <v/>
      </c>
      <c r="Y7" s="365" t="str">
        <f>IF(Summary!$AW$135="Y","R","")</f>
        <v/>
      </c>
      <c r="AA7" s="336"/>
      <c r="AB7" s="337"/>
      <c r="AC7" s="338"/>
    </row>
    <row r="8" spans="2:29" ht="12.95" customHeight="1" thickBot="1">
      <c r="B8" s="404"/>
      <c r="C8" s="419" t="s">
        <v>237</v>
      </c>
      <c r="D8" s="366" t="str">
        <f>IF(Badges!$AA$125="A","/","")</f>
        <v/>
      </c>
      <c r="E8" s="366" t="str">
        <f>IF(Badges!$AA$129="A","/","")</f>
        <v/>
      </c>
      <c r="F8" s="366" t="str">
        <f>IF(Badges!$AA$133="A","/","")</f>
        <v/>
      </c>
      <c r="G8" s="366" t="str">
        <f>IF(Badges!$AA$137="A","/","")</f>
        <v/>
      </c>
      <c r="H8" s="366" t="str">
        <f>IF(Badges!$AA$141="A","/","")</f>
        <v/>
      </c>
      <c r="I8" s="507" t="str">
        <f>IF(Summary!$AV$8="E","E","")</f>
        <v/>
      </c>
      <c r="J8" s="508" t="str">
        <f>IF(Summary!$AW$8="Y","R","")</f>
        <v/>
      </c>
      <c r="K8" s="392" t="str">
        <f>IF(COUNT(S9:S11)=3,MAX(S9:S11),"")</f>
        <v/>
      </c>
      <c r="L8" s="406"/>
      <c r="M8" s="420" t="s">
        <v>1153</v>
      </c>
      <c r="N8" s="421"/>
      <c r="O8" s="421"/>
      <c r="P8" s="421"/>
      <c r="Q8" s="421"/>
      <c r="R8" s="422" t="s">
        <v>1189</v>
      </c>
      <c r="S8" s="363" t="str">
        <f>IF(Summary!$AV$65="E","E","")</f>
        <v/>
      </c>
      <c r="T8" s="363" t="str">
        <f>IF(Summary!$AW$65="Y","R","")</f>
        <v/>
      </c>
      <c r="U8" s="360"/>
      <c r="W8" s="573" t="str">
        <f>'Fun Patches'!C9</f>
        <v>&lt;LIST PATCH HERE&gt;</v>
      </c>
      <c r="X8" s="365" t="str">
        <f>IF(Summary!$AV$136="E","E","")</f>
        <v/>
      </c>
      <c r="Y8" s="365" t="str">
        <f>IF(Summary!$AW$136="Y","R","")</f>
        <v/>
      </c>
      <c r="AA8" s="336"/>
      <c r="AB8" s="337"/>
      <c r="AC8" s="338"/>
    </row>
    <row r="9" spans="2:29" ht="12.95" customHeight="1">
      <c r="B9" s="404"/>
      <c r="C9" s="405" t="s">
        <v>281</v>
      </c>
      <c r="D9" s="368" t="str">
        <f>IF(Badges!$AA$184="A","/","")</f>
        <v/>
      </c>
      <c r="E9" s="368" t="str">
        <f>IF(Badges!$AA$188="A","/","")</f>
        <v/>
      </c>
      <c r="F9" s="368" t="str">
        <f>IF(Badges!$AA$192="A","/","")</f>
        <v/>
      </c>
      <c r="G9" s="368" t="str">
        <f>IF(Badges!$AA$196="A","/","")</f>
        <v/>
      </c>
      <c r="H9" s="368" t="str">
        <f>IF(Badges!$G$200="A","/","")</f>
        <v/>
      </c>
      <c r="I9" s="362" t="str">
        <f>IF(Summary!$AV$11="E","E","")</f>
        <v/>
      </c>
      <c r="J9" s="362" t="str">
        <f>IF(Summary!$AW$11="Y","R","")</f>
        <v/>
      </c>
      <c r="L9" s="404"/>
      <c r="M9" s="411" t="s">
        <v>959</v>
      </c>
      <c r="N9" s="412"/>
      <c r="O9" s="412"/>
      <c r="P9" s="412"/>
      <c r="Q9" s="412"/>
      <c r="R9" s="413"/>
      <c r="S9" s="365" t="str">
        <f>IF(Summary!$AV$62="E","E","")</f>
        <v/>
      </c>
      <c r="T9" s="365" t="str">
        <f>IF(Summary!$AW$62="Y","R","")</f>
        <v/>
      </c>
      <c r="U9" s="360"/>
      <c r="W9" s="573" t="str">
        <f>'Fun Patches'!C10</f>
        <v>&lt;LIST PATCH HERE&gt;</v>
      </c>
      <c r="X9" s="365" t="str">
        <f>IF(Summary!$AV$137="E","E","")</f>
        <v/>
      </c>
      <c r="Y9" s="365" t="str">
        <f>IF(Summary!$AW$137="Y","R","")</f>
        <v/>
      </c>
      <c r="AA9" s="336"/>
      <c r="AB9" s="337"/>
      <c r="AC9" s="338"/>
    </row>
    <row r="10" spans="2:29" ht="12.95" customHeight="1">
      <c r="B10" s="404"/>
      <c r="C10" s="410" t="s">
        <v>323</v>
      </c>
      <c r="D10" s="369" t="str">
        <f>IF(Badges!$AA$230="A","/","")</f>
        <v/>
      </c>
      <c r="E10" s="369" t="str">
        <f>IF(Badges!$AA$234="A","/","")</f>
        <v/>
      </c>
      <c r="F10" s="369" t="str">
        <f>IF(Badges!$AA$238="A","/","")</f>
        <v/>
      </c>
      <c r="G10" s="369" t="str">
        <f>IF(Badges!$AA$242="A","/","")</f>
        <v/>
      </c>
      <c r="H10" s="369" t="str">
        <f>IF(Badges!$G$246="A","/","")</f>
        <v/>
      </c>
      <c r="I10" s="365" t="str">
        <f>IF(Summary!$AV$13="E","E","")</f>
        <v/>
      </c>
      <c r="J10" s="365" t="str">
        <f>IF(Summary!$AW$13="Y","R","")</f>
        <v/>
      </c>
      <c r="L10" s="404"/>
      <c r="M10" s="411" t="s">
        <v>964</v>
      </c>
      <c r="N10" s="412"/>
      <c r="O10" s="412"/>
      <c r="P10" s="412"/>
      <c r="Q10" s="412"/>
      <c r="R10" s="413"/>
      <c r="S10" s="365" t="str">
        <f>IF(Summary!$AV$63="E","E","")</f>
        <v/>
      </c>
      <c r="T10" s="365" t="str">
        <f>IF(Summary!$AW$63="Y","R","")</f>
        <v/>
      </c>
      <c r="U10" s="360"/>
      <c r="W10" s="573" t="str">
        <f>'Fun Patches'!C11</f>
        <v>&lt;LIST PATCH HERE&gt;</v>
      </c>
      <c r="X10" s="365" t="str">
        <f>IF(Summary!$AV$138="E","E","")</f>
        <v/>
      </c>
      <c r="Y10" s="365" t="str">
        <f>IF(Summary!$AW$138="Y","R","")</f>
        <v/>
      </c>
      <c r="AA10" s="336"/>
      <c r="AB10" s="337"/>
      <c r="AC10" s="338"/>
    </row>
    <row r="11" spans="2:29" ht="12.95" customHeight="1" thickBot="1">
      <c r="B11" s="404"/>
      <c r="C11" s="410" t="s">
        <v>343</v>
      </c>
      <c r="D11" s="366" t="str">
        <f>IF(Badges!$AA$253="A","/","")</f>
        <v/>
      </c>
      <c r="E11" s="366" t="str">
        <f>IF(Badges!$AA$257="A","/","")</f>
        <v/>
      </c>
      <c r="F11" s="366" t="str">
        <f>IF(Badges!$AA$261="A","/","")</f>
        <v/>
      </c>
      <c r="G11" s="366" t="str">
        <f>IF(Badges!$AA$265="A","/","")</f>
        <v/>
      </c>
      <c r="H11" s="366" t="str">
        <f>IF(Badges!$AA$269="A","/","")</f>
        <v/>
      </c>
      <c r="I11" s="372" t="str">
        <f>IF(Summary!$AV$14="E","E","")</f>
        <v/>
      </c>
      <c r="J11" s="372" t="str">
        <f>IF(Summary!$AW$14="Y","R","")</f>
        <v/>
      </c>
      <c r="L11" s="404"/>
      <c r="M11" s="416" t="s">
        <v>970</v>
      </c>
      <c r="N11" s="417"/>
      <c r="O11" s="417"/>
      <c r="P11" s="417"/>
      <c r="Q11" s="417"/>
      <c r="R11" s="418"/>
      <c r="S11" s="367" t="str">
        <f>IF(Summary!$AV$64="E","E","")</f>
        <v/>
      </c>
      <c r="T11" s="367" t="str">
        <f>IF(Summary!$AW$64="Y","R","")</f>
        <v/>
      </c>
      <c r="U11" s="360" t="str">
        <f>IF(COUNTIF(S9:S11,"E")=3,"C"," ")</f>
        <v xml:space="preserve"> </v>
      </c>
      <c r="W11" s="573" t="str">
        <f>'Fun Patches'!C12</f>
        <v>&lt;LIST PATCH HERE&gt;</v>
      </c>
      <c r="X11" s="365" t="str">
        <f>IF(Summary!$AV$139="E","E","")</f>
        <v/>
      </c>
      <c r="Y11" s="365" t="str">
        <f>IF(Summary!$AW$139="Y","R","")</f>
        <v/>
      </c>
      <c r="AA11" s="336"/>
      <c r="AB11" s="337"/>
      <c r="AC11" s="338"/>
    </row>
    <row r="12" spans="2:29" ht="12.95" customHeight="1">
      <c r="B12" s="404"/>
      <c r="C12" s="415" t="s">
        <v>364</v>
      </c>
      <c r="D12" s="368" t="str">
        <f>IF(Badges!$AA$276="A","/","")</f>
        <v/>
      </c>
      <c r="E12" s="368" t="str">
        <f>IF(Badges!$AA$280="A","/","")</f>
        <v/>
      </c>
      <c r="F12" s="368" t="str">
        <f>IF(Badges!$AA$284="A","/","")</f>
        <v/>
      </c>
      <c r="G12" s="368" t="str">
        <f>IF(Badges!$AA$288="A","/","")</f>
        <v/>
      </c>
      <c r="H12" s="368" t="str">
        <f>IF(Badges!$AA$292="A","/","")</f>
        <v/>
      </c>
      <c r="I12" s="362" t="str">
        <f>IF(Summary!$AV$15="E","E","")</f>
        <v/>
      </c>
      <c r="J12" s="362" t="str">
        <f>IF(Summary!$AW$15="Y","R","")</f>
        <v/>
      </c>
      <c r="K12" s="392" t="str">
        <f>IF(COUNT(S13:S15)=3,MAX(S13:S15),"")</f>
        <v/>
      </c>
      <c r="L12" s="406"/>
      <c r="M12" s="420" t="s">
        <v>1154</v>
      </c>
      <c r="N12" s="421"/>
      <c r="O12" s="421"/>
      <c r="P12" s="421"/>
      <c r="Q12" s="421"/>
      <c r="R12" s="422" t="s">
        <v>1189</v>
      </c>
      <c r="S12" s="363" t="str">
        <f>IF(Summary!$AV$70="E","E","")</f>
        <v/>
      </c>
      <c r="T12" s="363" t="str">
        <f>IF(Summary!$AW$70="Y","R","")</f>
        <v/>
      </c>
      <c r="U12" s="360"/>
      <c r="W12" s="573" t="str">
        <f>'Fun Patches'!C13</f>
        <v>&lt;LIST PATCH HERE&gt;</v>
      </c>
      <c r="X12" s="365" t="str">
        <f>IF(Summary!$AV$140="E","E","")</f>
        <v/>
      </c>
      <c r="Y12" s="365" t="str">
        <f>IF(Summary!$AW$140="Y","R","")</f>
        <v/>
      </c>
      <c r="AA12" s="336"/>
      <c r="AB12" s="337"/>
      <c r="AC12" s="338"/>
    </row>
    <row r="13" spans="2:29" ht="12.95" customHeight="1" thickBot="1">
      <c r="B13" s="404"/>
      <c r="C13" s="419" t="s">
        <v>385</v>
      </c>
      <c r="D13" s="366" t="str">
        <f>IF(Badges!$AA$299="A","/","")</f>
        <v/>
      </c>
      <c r="E13" s="366" t="str">
        <f>IF(Badges!$AA$303="A","/","")</f>
        <v/>
      </c>
      <c r="F13" s="366" t="str">
        <f>IF(Badges!$AA$307="A","/","")</f>
        <v/>
      </c>
      <c r="G13" s="366" t="str">
        <f>IF(Badges!$AA$311="A","/","")</f>
        <v/>
      </c>
      <c r="H13" s="366" t="str">
        <f>IF(Badges!$AA$315="A","/","")</f>
        <v/>
      </c>
      <c r="I13" s="372" t="str">
        <f>IF(Summary!$AV$16="E","E","")</f>
        <v/>
      </c>
      <c r="J13" s="372" t="str">
        <f>IF(Summary!$AW$16="Y","R","")</f>
        <v/>
      </c>
      <c r="L13" s="404"/>
      <c r="M13" s="411" t="s">
        <v>986</v>
      </c>
      <c r="N13" s="412"/>
      <c r="O13" s="412"/>
      <c r="P13" s="412"/>
      <c r="Q13" s="412"/>
      <c r="R13" s="413"/>
      <c r="S13" s="365" t="str">
        <f>IF(Summary!$AV$67="E","E","")</f>
        <v/>
      </c>
      <c r="T13" s="365" t="str">
        <f>IF(Summary!$AW$67="Y","R","")</f>
        <v/>
      </c>
      <c r="U13" s="360"/>
      <c r="W13" s="573" t="str">
        <f>'Fun Patches'!C14</f>
        <v>&lt;LIST PATCH HERE&gt;</v>
      </c>
      <c r="X13" s="365" t="str">
        <f>IF(Summary!$AV$141="E","E","")</f>
        <v/>
      </c>
      <c r="Y13" s="365" t="str">
        <f>IF(Summary!$AW$141="Y","R","")</f>
        <v/>
      </c>
      <c r="AA13" s="336"/>
      <c r="AB13" s="337"/>
      <c r="AC13" s="338"/>
    </row>
    <row r="14" spans="2:29" ht="12.95" customHeight="1">
      <c r="B14" s="404"/>
      <c r="C14" s="410" t="s">
        <v>406</v>
      </c>
      <c r="D14" s="368" t="str">
        <f>IF(Badges!$AA$322="A","/","")</f>
        <v/>
      </c>
      <c r="E14" s="368" t="str">
        <f>IF(Badges!$AA$326="A","/","")</f>
        <v/>
      </c>
      <c r="F14" s="368" t="str">
        <f>IF(Badges!$AA$330="A","/","")</f>
        <v/>
      </c>
      <c r="G14" s="368" t="str">
        <f>IF(Badges!$AA$334="A","/","")</f>
        <v/>
      </c>
      <c r="H14" s="368" t="str">
        <f>IF(Badges!$AA$338="A","/","")</f>
        <v/>
      </c>
      <c r="I14" s="362" t="str">
        <f>IF(Summary!$AV$17="E","E","")</f>
        <v/>
      </c>
      <c r="J14" s="362" t="str">
        <f>IF(Summary!$AW$17="Y","R","")</f>
        <v/>
      </c>
      <c r="L14" s="404"/>
      <c r="M14" s="411" t="s">
        <v>987</v>
      </c>
      <c r="N14" s="412"/>
      <c r="O14" s="412"/>
      <c r="P14" s="412"/>
      <c r="Q14" s="412"/>
      <c r="R14" s="413"/>
      <c r="S14" s="365" t="str">
        <f>IF(Summary!$AV$68="E","E","")</f>
        <v/>
      </c>
      <c r="T14" s="365" t="str">
        <f>IF(Summary!$AW$68="Y","R","")</f>
        <v/>
      </c>
      <c r="U14" s="360"/>
      <c r="W14" s="573" t="str">
        <f>'Fun Patches'!C15</f>
        <v>&lt;LIST PATCH HERE&gt;</v>
      </c>
      <c r="X14" s="365" t="str">
        <f>IF(Summary!$AV$142="E","E","")</f>
        <v/>
      </c>
      <c r="Y14" s="365" t="str">
        <f>IF(Summary!$AW$142="Y","R","")</f>
        <v/>
      </c>
      <c r="AA14" s="336"/>
      <c r="AB14" s="337"/>
      <c r="AC14" s="338"/>
    </row>
    <row r="15" spans="2:29" ht="12.95" customHeight="1" thickBot="1">
      <c r="B15" s="404"/>
      <c r="C15" s="410" t="s">
        <v>427</v>
      </c>
      <c r="D15" s="369" t="str">
        <f>IF(Badges!$AA$345="A","/","")</f>
        <v/>
      </c>
      <c r="E15" s="369" t="str">
        <f>IF(Badges!$AA$349="A","/","")</f>
        <v/>
      </c>
      <c r="F15" s="369" t="str">
        <f>IF(Badges!$AA$353="A","/","")</f>
        <v/>
      </c>
      <c r="G15" s="369" t="str">
        <f>IF(Badges!$AA$357="A","/","")</f>
        <v/>
      </c>
      <c r="H15" s="369" t="str">
        <f>IF(Badges!$AA$361="A","/","")</f>
        <v/>
      </c>
      <c r="I15" s="365" t="str">
        <f>IF(Summary!$AV$18="E","E","")</f>
        <v/>
      </c>
      <c r="J15" s="365" t="str">
        <f>IF(Summary!$AW$18="Y","R","")</f>
        <v/>
      </c>
      <c r="L15" s="404"/>
      <c r="M15" s="416" t="s">
        <v>988</v>
      </c>
      <c r="N15" s="417"/>
      <c r="O15" s="417"/>
      <c r="P15" s="417"/>
      <c r="Q15" s="417"/>
      <c r="R15" s="418"/>
      <c r="S15" s="367" t="str">
        <f>IF(Summary!$AV$69="E","E","")</f>
        <v/>
      </c>
      <c r="T15" s="367" t="str">
        <f>IF(Summary!$AW$69="Y","R","")</f>
        <v/>
      </c>
      <c r="U15" s="360" t="str">
        <f>IF(COUNTIF(S13:S15,"E")=3,"C"," ")</f>
        <v xml:space="preserve"> </v>
      </c>
      <c r="W15" s="573" t="str">
        <f>'Fun Patches'!C16</f>
        <v>&lt;LIST PATCH HERE&gt;</v>
      </c>
      <c r="X15" s="365" t="str">
        <f>IF(Summary!$AV$143="E","E","")</f>
        <v/>
      </c>
      <c r="Y15" s="365" t="str">
        <f>IF(Summary!$AW$143="Y","R","")</f>
        <v/>
      </c>
      <c r="AA15" s="336"/>
      <c r="AB15" s="337"/>
      <c r="AC15" s="338"/>
    </row>
    <row r="16" spans="2:29" ht="12.95" customHeight="1" thickBot="1">
      <c r="B16" s="404"/>
      <c r="C16" s="410" t="s">
        <v>469</v>
      </c>
      <c r="D16" s="366" t="str">
        <f>IF(Badges!$AA$391="A","/","")</f>
        <v/>
      </c>
      <c r="E16" s="366" t="str">
        <f>IF(Badges!$AA$395="A","/","")</f>
        <v/>
      </c>
      <c r="F16" s="366" t="str">
        <f>IF(Badges!$AA$399="A","/","")</f>
        <v/>
      </c>
      <c r="G16" s="366" t="str">
        <f>IF(Badges!$AA$403="A","/","")</f>
        <v/>
      </c>
      <c r="H16" s="366" t="str">
        <f>IF(Badges!$AA$407="A","/","")</f>
        <v/>
      </c>
      <c r="I16" s="372" t="str">
        <f>IF(Summary!$AV$20="E","E","")</f>
        <v/>
      </c>
      <c r="J16" s="372" t="str">
        <f>IF(Summary!$AW$20="Y","R","")</f>
        <v/>
      </c>
      <c r="K16" s="392" t="str">
        <f>IF(COUNT(S17:S20)=4,MAX(S17:S20),"")</f>
        <v/>
      </c>
      <c r="L16" s="406"/>
      <c r="M16" s="420" t="s">
        <v>1155</v>
      </c>
      <c r="N16" s="421"/>
      <c r="O16" s="421"/>
      <c r="P16" s="421"/>
      <c r="Q16" s="421"/>
      <c r="R16" s="422" t="s">
        <v>1189</v>
      </c>
      <c r="S16" s="363" t="str">
        <f>IF(Summary!$AV$73="E","E","")</f>
        <v/>
      </c>
      <c r="T16" s="363" t="str">
        <f>IF(Summary!$AW$73="Y","R","")</f>
        <v/>
      </c>
      <c r="U16" s="360"/>
      <c r="W16" s="573" t="str">
        <f>'Fun Patches'!C17</f>
        <v>&lt;LIST PATCH HERE&gt;</v>
      </c>
      <c r="X16" s="365" t="str">
        <f>IF(Summary!$AV$144="E","E","")</f>
        <v/>
      </c>
      <c r="Y16" s="365" t="str">
        <f>IF(Summary!$AW$144="Y","R","")</f>
        <v/>
      </c>
      <c r="AA16" s="336"/>
      <c r="AB16" s="337"/>
      <c r="AC16" s="338"/>
    </row>
    <row r="17" spans="2:29" ht="12.95" customHeight="1">
      <c r="B17" s="404"/>
      <c r="C17" s="415" t="s">
        <v>490</v>
      </c>
      <c r="D17" s="368" t="str">
        <f>IF(Badges!$AA$414="A","/","")</f>
        <v/>
      </c>
      <c r="E17" s="368" t="str">
        <f>IF(Badges!$AA$418="A","/","")</f>
        <v/>
      </c>
      <c r="F17" s="368" t="str">
        <f>IF(Badges!$AA$422="A","/","")</f>
        <v/>
      </c>
      <c r="G17" s="368" t="str">
        <f>IF(Badges!$AA$426="A","/","")</f>
        <v/>
      </c>
      <c r="H17" s="368" t="str">
        <f>IF(Badges!$AA$430="A","/","")</f>
        <v/>
      </c>
      <c r="I17" s="362" t="str">
        <f>IF(Summary!$AV$21="E","E","")</f>
        <v/>
      </c>
      <c r="J17" s="362" t="str">
        <f>IF(Summary!$AW$21="Y","R","")</f>
        <v/>
      </c>
      <c r="L17" s="404"/>
      <c r="M17" s="423" t="s">
        <v>1156</v>
      </c>
      <c r="N17" s="369" t="str">
        <f>IF(Badges!$AA$542="A","/","")</f>
        <v/>
      </c>
      <c r="O17" s="369" t="str">
        <f>IF(Badges!$AA$546="A","/","")</f>
        <v/>
      </c>
      <c r="P17" s="369" t="str">
        <f>IF(Badges!$AA$550="A","/","")</f>
        <v/>
      </c>
      <c r="Q17" s="369" t="str">
        <f>IF(Badges!$AA$554="A","/","")</f>
        <v/>
      </c>
      <c r="R17" s="369" t="str">
        <f>IF(Badges!$AA$558="A","/","")</f>
        <v/>
      </c>
      <c r="S17" s="365" t="str">
        <f>IF(Summary!$AV$27="E","E","")</f>
        <v/>
      </c>
      <c r="T17" s="365" t="str">
        <f>IF(Summary!$AW$27="Y","R","")</f>
        <v/>
      </c>
      <c r="U17" s="360"/>
      <c r="W17" s="573" t="str">
        <f>'Fun Patches'!C18</f>
        <v>&lt;LIST PATCH HERE&gt;</v>
      </c>
      <c r="X17" s="365" t="str">
        <f>IF(Summary!$AV$145="E","E","")</f>
        <v/>
      </c>
      <c r="Y17" s="365" t="str">
        <f>IF(Summary!$AW$145="Y","R","")</f>
        <v/>
      </c>
      <c r="AA17" s="336"/>
      <c r="AB17" s="337"/>
      <c r="AC17" s="338"/>
    </row>
    <row r="18" spans="2:29" ht="12.95" customHeight="1" thickBot="1">
      <c r="B18" s="404"/>
      <c r="C18" s="419" t="s">
        <v>510</v>
      </c>
      <c r="D18" s="366" t="str">
        <f>IF(Badges!$AA$437="A","/","")</f>
        <v/>
      </c>
      <c r="E18" s="366" t="str">
        <f>IF(Badges!$AA$441="A","/","")</f>
        <v/>
      </c>
      <c r="F18" s="366" t="str">
        <f>IF(Badges!$AA$445="A","/","")</f>
        <v/>
      </c>
      <c r="G18" s="366" t="str">
        <f>IF(Badges!$AA$449="A","/","")</f>
        <v/>
      </c>
      <c r="H18" s="366" t="str">
        <f>IF(Badges!$AA$453="A","/","")</f>
        <v/>
      </c>
      <c r="I18" s="372" t="str">
        <f>IF(Summary!$AV$22="E","E","")</f>
        <v/>
      </c>
      <c r="J18" s="372" t="str">
        <f>IF(Summary!$AW$22="Y","R","")</f>
        <v/>
      </c>
      <c r="L18" s="404"/>
      <c r="M18" s="423" t="s">
        <v>1157</v>
      </c>
      <c r="N18" s="369" t="str">
        <f>IF(Badges!$AA$815="A","/","")</f>
        <v/>
      </c>
      <c r="O18" s="369" t="str">
        <f>IF(Badges!$AA$819="A","/","")</f>
        <v/>
      </c>
      <c r="P18" s="369" t="str">
        <f>IF(Badges!$AA$823="A","/","")</f>
        <v/>
      </c>
      <c r="Q18" s="369" t="str">
        <f>IF(Badges!$AA$827="A","/","")</f>
        <v/>
      </c>
      <c r="R18" s="369" t="str">
        <f>IF(Badges!$AA$831="A","/","")</f>
        <v/>
      </c>
      <c r="S18" s="365" t="str">
        <f>IF(Summary!$AV$40="E","E","")</f>
        <v/>
      </c>
      <c r="T18" s="365" t="str">
        <f>IF(Summary!$AW$40="Y","R","")</f>
        <v/>
      </c>
      <c r="U18" s="360"/>
      <c r="W18" s="573" t="str">
        <f>'Fun Patches'!C19</f>
        <v>&lt;LIST PATCH HERE&gt;</v>
      </c>
      <c r="X18" s="365" t="str">
        <f>IF(Summary!$AV$146="E","E","")</f>
        <v/>
      </c>
      <c r="Y18" s="365" t="str">
        <f>IF(Summary!$AW$146="Y","R","")</f>
        <v/>
      </c>
      <c r="AA18" s="336"/>
      <c r="AB18" s="337"/>
      <c r="AC18" s="338"/>
    </row>
    <row r="19" spans="2:29" ht="12.95" customHeight="1">
      <c r="B19" s="404"/>
      <c r="C19" s="410" t="s">
        <v>531</v>
      </c>
      <c r="D19" s="368" t="str">
        <f>IF(Badges!$AA$460="A","/","")</f>
        <v/>
      </c>
      <c r="E19" s="368" t="str">
        <f>IF(Badges!$AA$464="A","/","")</f>
        <v/>
      </c>
      <c r="F19" s="368" t="str">
        <f>IF(Badges!$AA$468="A","/","")</f>
        <v/>
      </c>
      <c r="G19" s="368" t="str">
        <f>IF(Badges!$AA$472="A","/","")</f>
        <v/>
      </c>
      <c r="H19" s="368" t="str">
        <f>IF(Badges!$AA$476="A","/","")</f>
        <v/>
      </c>
      <c r="I19" s="362" t="str">
        <f>IF(Summary!$AV$23="E","E","")</f>
        <v/>
      </c>
      <c r="J19" s="362" t="str">
        <f>IF(Summary!$AW$23="Y","R","")</f>
        <v/>
      </c>
      <c r="L19" s="404"/>
      <c r="M19" s="411" t="s">
        <v>1158</v>
      </c>
      <c r="N19" s="369" t="str">
        <f>IF(Badges!$AA$588="A","/","")</f>
        <v/>
      </c>
      <c r="O19" s="369" t="str">
        <f>IF(Badges!$AA$592="A","/","")</f>
        <v/>
      </c>
      <c r="P19" s="369" t="str">
        <f>IF(Badges!$AA$596="A","/","")</f>
        <v/>
      </c>
      <c r="Q19" s="369" t="str">
        <f>IF(Badges!$AA$600="A","/","")</f>
        <v/>
      </c>
      <c r="R19" s="369" t="str">
        <f>IF(Badges!$AA$604="A","/","")</f>
        <v/>
      </c>
      <c r="S19" s="365" t="str">
        <f>IF(Summary!$AV$29="E","E","")</f>
        <v/>
      </c>
      <c r="T19" s="365" t="str">
        <f>IF(Summary!$AW$29="Y","R","")</f>
        <v/>
      </c>
      <c r="U19" s="360"/>
      <c r="W19" s="573" t="str">
        <f>'Fun Patches'!C20</f>
        <v>&lt;LIST PATCH HERE&gt;</v>
      </c>
      <c r="X19" s="365" t="str">
        <f>IF(Summary!$AV$147="E","E","")</f>
        <v/>
      </c>
      <c r="Y19" s="365" t="str">
        <f>IF(Summary!$AW$147="Y","R","")</f>
        <v/>
      </c>
      <c r="AA19" s="336"/>
      <c r="AB19" s="337"/>
      <c r="AC19" s="338"/>
    </row>
    <row r="20" spans="2:29" ht="12.95" customHeight="1" thickBot="1">
      <c r="B20" s="404"/>
      <c r="C20" s="410" t="s">
        <v>563</v>
      </c>
      <c r="D20" s="369" t="str">
        <f>IF(Badges!$AA$496="A","/","")</f>
        <v/>
      </c>
      <c r="E20" s="369" t="str">
        <f>IF(Badges!$AA$500="A","/","")</f>
        <v/>
      </c>
      <c r="F20" s="369" t="str">
        <f>IF(Badges!$AA$504="A","/","")</f>
        <v/>
      </c>
      <c r="G20" s="369" t="str">
        <f>IF(Badges!$AA$508="A","/","")</f>
        <v/>
      </c>
      <c r="H20" s="369" t="str">
        <f>IF(Badges!$AA$512="A","/","")</f>
        <v/>
      </c>
      <c r="I20" s="365" t="str">
        <f>IF(Summary!$AV$25="E","E","")</f>
        <v/>
      </c>
      <c r="J20" s="365" t="str">
        <f>IF(Summary!$AW$25="Y","R","")</f>
        <v/>
      </c>
      <c r="L20" s="404"/>
      <c r="M20" s="416" t="s">
        <v>1159</v>
      </c>
      <c r="N20" s="417"/>
      <c r="O20" s="417"/>
      <c r="P20" s="417"/>
      <c r="Q20" s="417"/>
      <c r="R20" s="418"/>
      <c r="S20" s="367" t="str">
        <f>IF(Summary!$AV$72="E","E","")</f>
        <v/>
      </c>
      <c r="T20" s="367" t="str">
        <f>IF(Summary!$AW$72="Y","R","")</f>
        <v/>
      </c>
      <c r="U20" s="360" t="str">
        <f>IF(COUNTIF(S17:S20,"E")=4,"C"," ")</f>
        <v xml:space="preserve"> </v>
      </c>
      <c r="W20" s="573" t="str">
        <f>'Fun Patches'!C21</f>
        <v>&lt;LIST PATCH HERE&gt;</v>
      </c>
      <c r="X20" s="365" t="str">
        <f>IF(Summary!$AV$148="E","E","")</f>
        <v/>
      </c>
      <c r="Y20" s="365" t="str">
        <f>IF(Summary!$AW$148="Y","R","")</f>
        <v/>
      </c>
      <c r="AA20" s="336"/>
      <c r="AB20" s="337"/>
      <c r="AC20" s="338"/>
    </row>
    <row r="21" spans="2:29" ht="12.95" customHeight="1" thickBot="1">
      <c r="B21" s="404"/>
      <c r="C21" s="410" t="s">
        <v>584</v>
      </c>
      <c r="D21" s="366" t="str">
        <f>IF(Badges!$AA$519="A","/","")</f>
        <v/>
      </c>
      <c r="E21" s="366" t="str">
        <f>IF(Badges!$AA$523="A","/","")</f>
        <v/>
      </c>
      <c r="F21" s="366" t="str">
        <f>IF(Badges!$AA$527="A","/","")</f>
        <v/>
      </c>
      <c r="G21" s="366" t="str">
        <f>IF(Badges!$AA$531="A","/","")</f>
        <v/>
      </c>
      <c r="H21" s="366" t="str">
        <f>IF(Badges!$AA$535="A","/","")</f>
        <v/>
      </c>
      <c r="I21" s="372" t="str">
        <f>IF(Summary!$AV$26="E","E","")</f>
        <v/>
      </c>
      <c r="J21" s="372" t="str">
        <f>IF(Summary!$AW$26="Y","R","")</f>
        <v/>
      </c>
      <c r="K21" s="392" t="str">
        <f>IF(COUNT(S22:S23)=2,MAX(S22:S23),"")</f>
        <v/>
      </c>
      <c r="L21" s="406"/>
      <c r="M21" s="420" t="s">
        <v>995</v>
      </c>
      <c r="N21" s="421"/>
      <c r="O21" s="421"/>
      <c r="P21" s="421"/>
      <c r="Q21" s="421"/>
      <c r="R21" s="422" t="s">
        <v>1189</v>
      </c>
      <c r="S21" s="363" t="str">
        <f>IF(Summary!$AV$77="E","E","")</f>
        <v/>
      </c>
      <c r="T21" s="363" t="str">
        <f>IF(Summary!$AW$77="Y","R","")</f>
        <v/>
      </c>
      <c r="U21" s="360"/>
      <c r="W21" s="573" t="str">
        <f>'Fun Patches'!C22</f>
        <v>&lt;LIST PATCH HERE&gt;</v>
      </c>
      <c r="X21" s="365" t="str">
        <f>IF(Summary!$AV$149="E","E","")</f>
        <v/>
      </c>
      <c r="Y21" s="365" t="str">
        <f>IF(Summary!$AW$149="Y","R","")</f>
        <v/>
      </c>
      <c r="AA21" s="336"/>
      <c r="AB21" s="337"/>
      <c r="AC21" s="338"/>
    </row>
    <row r="22" spans="2:29" ht="12.95" customHeight="1">
      <c r="B22" s="404"/>
      <c r="C22" s="415" t="s">
        <v>626</v>
      </c>
      <c r="D22" s="368" t="str">
        <f>IF(Badges!$AA$565="A","/","")</f>
        <v/>
      </c>
      <c r="E22" s="368" t="str">
        <f>IF(Badges!$AA$569="A","/","")</f>
        <v/>
      </c>
      <c r="F22" s="368" t="str">
        <f>IF(Badges!$AA$573="A","/","")</f>
        <v/>
      </c>
      <c r="G22" s="368" t="str">
        <f>IF(Badges!$AA$577="A","/","")</f>
        <v/>
      </c>
      <c r="H22" s="368" t="str">
        <f>IF(Badges!$AA$581="A","/","")</f>
        <v/>
      </c>
      <c r="I22" s="362" t="str">
        <f>IF(Summary!$AV$28="E","E","")</f>
        <v/>
      </c>
      <c r="J22" s="362" t="str">
        <f>IF(Summary!$AW$28="Y","R","")</f>
        <v/>
      </c>
      <c r="L22" s="404"/>
      <c r="M22" s="411" t="s">
        <v>995</v>
      </c>
      <c r="N22" s="412"/>
      <c r="O22" s="412"/>
      <c r="P22" s="412"/>
      <c r="Q22" s="412"/>
      <c r="R22" s="413"/>
      <c r="S22" s="365" t="str">
        <f>IF(Summary!$AV$75="E","E","")</f>
        <v/>
      </c>
      <c r="T22" s="365" t="str">
        <f>IF(Summary!$AW$75="Y","R","")</f>
        <v/>
      </c>
      <c r="U22" s="360" t="str">
        <f>IF(COUNTIF(S22:S23,"E")=2,"C"," ")</f>
        <v xml:space="preserve"> </v>
      </c>
      <c r="W22" s="573" t="str">
        <f>'Fun Patches'!C23</f>
        <v>&lt;LIST PATCH HERE&gt;</v>
      </c>
      <c r="X22" s="365" t="str">
        <f>IF(Summary!$AV$150="E","E","")</f>
        <v/>
      </c>
      <c r="Y22" s="365" t="str">
        <f>IF(Summary!$AW$150="Y","R","")</f>
        <v/>
      </c>
      <c r="AA22" s="336"/>
      <c r="AB22" s="337"/>
      <c r="AC22" s="338"/>
    </row>
    <row r="23" spans="2:29" ht="12.95" customHeight="1" thickBot="1">
      <c r="B23" s="404"/>
      <c r="C23" s="419" t="s">
        <v>668</v>
      </c>
      <c r="D23" s="366" t="str">
        <f>IF(Badges!$AA$611="A","/","")</f>
        <v/>
      </c>
      <c r="E23" s="366" t="str">
        <f>IF(Badges!$AA$615="A","/","")</f>
        <v/>
      </c>
      <c r="F23" s="366" t="str">
        <f>IF(Badges!$AA$619="A","/","")</f>
        <v/>
      </c>
      <c r="G23" s="366" t="str">
        <f>IF(Badges!$AA$623="A","/","")</f>
        <v/>
      </c>
      <c r="H23" s="366" t="str">
        <f>IF(Badges!$AA$627="A","/","")</f>
        <v/>
      </c>
      <c r="I23" s="372" t="str">
        <f>IF(Summary!$AV$30="E","E","")</f>
        <v/>
      </c>
      <c r="J23" s="372" t="str">
        <f>IF(Summary!$AW$30="Y","R","")</f>
        <v/>
      </c>
      <c r="L23" s="404"/>
      <c r="M23" s="416" t="s">
        <v>1159</v>
      </c>
      <c r="N23" s="417"/>
      <c r="O23" s="417"/>
      <c r="P23" s="417"/>
      <c r="Q23" s="417"/>
      <c r="R23" s="418"/>
      <c r="S23" s="367" t="str">
        <f>IF(Summary!$AV$76="E","E","")</f>
        <v/>
      </c>
      <c r="T23" s="367" t="str">
        <f>IF(Summary!$AW$76="Y","R","")</f>
        <v/>
      </c>
      <c r="U23" s="360" t="str">
        <f>IF(COUNTIF(S25:S26,"E")=2,"C"," ")</f>
        <v xml:space="preserve"> </v>
      </c>
      <c r="W23" s="573" t="str">
        <f>'Fun Patches'!C24</f>
        <v>&lt;LIST PATCH HERE&gt;</v>
      </c>
      <c r="X23" s="365" t="str">
        <f>IF(Summary!$AV$151="E","E","")</f>
        <v/>
      </c>
      <c r="Y23" s="365" t="str">
        <f>IF(Summary!$AW$151="Y","R","")</f>
        <v/>
      </c>
      <c r="AA23" s="336"/>
      <c r="AB23" s="337"/>
      <c r="AC23" s="338"/>
    </row>
    <row r="24" spans="2:29" ht="12.95" customHeight="1">
      <c r="B24" s="404"/>
      <c r="C24" s="410" t="s">
        <v>689</v>
      </c>
      <c r="D24" s="368" t="str">
        <f>IF(Badges!$AA$634="A","/","")</f>
        <v/>
      </c>
      <c r="E24" s="368" t="str">
        <f>IF(Badges!$AA$638="A","/","")</f>
        <v/>
      </c>
      <c r="F24" s="368" t="str">
        <f>IF(Badges!$AA$642="A","/","")</f>
        <v/>
      </c>
      <c r="G24" s="368" t="str">
        <f>IF(Badges!$AA$646="A","/","")</f>
        <v/>
      </c>
      <c r="H24" s="368" t="str">
        <f>IF(Badges!$AA$650="A","/","")</f>
        <v/>
      </c>
      <c r="I24" s="362" t="str">
        <f>IF(Summary!$AV$31="E","E","")</f>
        <v/>
      </c>
      <c r="J24" s="362" t="str">
        <f>IF(Summary!$AW$31="Y","R","")</f>
        <v/>
      </c>
      <c r="K24" s="392" t="str">
        <f>IF(COUNT(S25:S26)=2,MAX(S25:S26),"")</f>
        <v/>
      </c>
      <c r="L24" s="406"/>
      <c r="M24" s="407" t="s">
        <v>1003</v>
      </c>
      <c r="N24" s="408"/>
      <c r="O24" s="408"/>
      <c r="P24" s="408"/>
      <c r="Q24" s="408"/>
      <c r="R24" s="422" t="s">
        <v>1189</v>
      </c>
      <c r="S24" s="363" t="str">
        <f>IF(Summary!$AV$80="E","E","")</f>
        <v/>
      </c>
      <c r="T24" s="363" t="str">
        <f>IF(Summary!$AW$80="Y","R","")</f>
        <v/>
      </c>
      <c r="U24" s="360" t="str">
        <f>IF(COUNTIF(S28:S29,"E")=2,"C"," ")</f>
        <v xml:space="preserve"> </v>
      </c>
      <c r="W24" s="573" t="str">
        <f>'Fun Patches'!C25</f>
        <v>&lt;LIST PATCH HERE&gt;</v>
      </c>
      <c r="X24" s="365" t="str">
        <f>IF(Summary!$AV$152="E","E","")</f>
        <v/>
      </c>
      <c r="Y24" s="365" t="str">
        <f>IF(Summary!$AW$152="Y","R","")</f>
        <v/>
      </c>
      <c r="AA24" s="336"/>
      <c r="AB24" s="337"/>
      <c r="AC24" s="338"/>
    </row>
    <row r="25" spans="2:29" ht="12.95" customHeight="1">
      <c r="B25" s="404"/>
      <c r="C25" s="410" t="s">
        <v>710</v>
      </c>
      <c r="D25" s="369" t="str">
        <f>IF(Badges!$AA$657="A","/","")</f>
        <v/>
      </c>
      <c r="E25" s="369" t="str">
        <f>IF(Badges!$AA$661="A","/","")</f>
        <v/>
      </c>
      <c r="F25" s="369" t="str">
        <f>IF(Badges!$AA$665="A","/","")</f>
        <v/>
      </c>
      <c r="G25" s="369" t="str">
        <f>IF(Badges!$AA$669="A","/","")</f>
        <v/>
      </c>
      <c r="H25" s="369" t="str">
        <f>IF(Badges!$AA$673="A","/","")</f>
        <v/>
      </c>
      <c r="I25" s="365" t="str">
        <f>IF(Summary!$AV$32="E","E","")</f>
        <v/>
      </c>
      <c r="J25" s="365" t="str">
        <f>IF(Summary!$AW$32="Y","R","")</f>
        <v/>
      </c>
      <c r="L25" s="404"/>
      <c r="M25" s="411" t="s">
        <v>1003</v>
      </c>
      <c r="N25" s="412"/>
      <c r="O25" s="412"/>
      <c r="P25" s="412"/>
      <c r="Q25" s="412"/>
      <c r="R25" s="413"/>
      <c r="S25" s="365" t="str">
        <f>IF(Summary!$AV$78="E","E","")</f>
        <v/>
      </c>
      <c r="T25" s="365" t="str">
        <f>IF(Summary!$AW$78="Y","R","")</f>
        <v/>
      </c>
      <c r="U25" s="716" t="s">
        <v>1197</v>
      </c>
      <c r="W25" s="573" t="str">
        <f>'Fun Patches'!C26</f>
        <v>&lt;LIST PATCH HERE&gt;</v>
      </c>
      <c r="X25" s="365" t="str">
        <f>IF(Summary!$AV$153="E","E","")</f>
        <v/>
      </c>
      <c r="Y25" s="365" t="str">
        <f>IF(Summary!$AW$153="Y","R","")</f>
        <v/>
      </c>
      <c r="AA25" s="336"/>
      <c r="AB25" s="337"/>
      <c r="AC25" s="338"/>
    </row>
    <row r="26" spans="2:29" ht="12.95" customHeight="1" thickBot="1">
      <c r="B26" s="404"/>
      <c r="C26" s="410" t="s">
        <v>1193</v>
      </c>
      <c r="D26" s="366" t="str">
        <f>IF(Badges!$AA$161="A","/","")</f>
        <v/>
      </c>
      <c r="E26" s="366" t="str">
        <f>IF(Badges!$AA$165="A","/","")</f>
        <v/>
      </c>
      <c r="F26" s="366" t="str">
        <f>IF(Badges!$AA$169="A","/","")</f>
        <v/>
      </c>
      <c r="G26" s="366" t="str">
        <f>IF(Badges!$AA$173="A","/","")</f>
        <v/>
      </c>
      <c r="H26" s="366" t="str">
        <f>IF(Badges!$AA$177="A","/","")</f>
        <v/>
      </c>
      <c r="I26" s="372" t="str">
        <f>IF(Summary!$AV$10="E","E","")</f>
        <v/>
      </c>
      <c r="J26" s="372" t="str">
        <f>IF(Summary!$AW$10="Y","R","")</f>
        <v/>
      </c>
      <c r="L26" s="404"/>
      <c r="M26" s="416" t="s">
        <v>1159</v>
      </c>
      <c r="N26" s="417"/>
      <c r="O26" s="417"/>
      <c r="P26" s="417"/>
      <c r="Q26" s="417"/>
      <c r="R26" s="418"/>
      <c r="S26" s="367" t="str">
        <f>IF(Summary!$AV$79="E","E","")</f>
        <v/>
      </c>
      <c r="T26" s="367" t="str">
        <f>IF(Summary!$AW$79="Y","R","")</f>
        <v/>
      </c>
      <c r="U26" s="716"/>
      <c r="W26" s="573" t="str">
        <f>'Fun Patches'!C27</f>
        <v>&lt;LIST PATCH HERE&gt;</v>
      </c>
      <c r="X26" s="365" t="str">
        <f>IF(Summary!$AV$154="E","E","")</f>
        <v/>
      </c>
      <c r="Y26" s="365" t="str">
        <f>IF(Summary!$AW$154="Y","R","")</f>
        <v/>
      </c>
      <c r="AA26" s="336"/>
      <c r="AB26" s="337"/>
      <c r="AC26" s="338"/>
    </row>
    <row r="27" spans="2:29" ht="12.95" customHeight="1">
      <c r="B27" s="404"/>
      <c r="C27" s="415" t="s">
        <v>1194</v>
      </c>
      <c r="D27" s="368" t="str">
        <f>IF(Badges!$AA$680="A","/","")</f>
        <v/>
      </c>
      <c r="E27" s="368" t="str">
        <f>IF(Badges!$AA$684="A","/","")</f>
        <v/>
      </c>
      <c r="F27" s="368" t="str">
        <f>IF(Badges!$AA$688="A","/","")</f>
        <v/>
      </c>
      <c r="G27" s="368" t="str">
        <f>IF(Badges!$AA$692="A","/","")</f>
        <v/>
      </c>
      <c r="H27" s="368" t="str">
        <f>IF(Badges!$AA$696="A","/","")</f>
        <v/>
      </c>
      <c r="I27" s="362" t="str">
        <f>IF(Summary!$AV$33="E","E","")</f>
        <v/>
      </c>
      <c r="J27" s="362" t="str">
        <f>IF(Summary!$AW$33="Y","R","")</f>
        <v/>
      </c>
      <c r="K27" s="392" t="str">
        <f>IF(COUNT(S28:S29)=2,MAX(S28:S29),"")</f>
        <v/>
      </c>
      <c r="L27" s="406"/>
      <c r="M27" s="407" t="s">
        <v>1009</v>
      </c>
      <c r="N27" s="408"/>
      <c r="O27" s="408"/>
      <c r="P27" s="408"/>
      <c r="Q27" s="408"/>
      <c r="R27" s="422" t="s">
        <v>1189</v>
      </c>
      <c r="S27" s="363" t="str">
        <f>IF(Summary!$AV$83="E","E","")</f>
        <v/>
      </c>
      <c r="T27" s="363" t="str">
        <f>IF(Summary!$AW$83="Y","R","")</f>
        <v/>
      </c>
      <c r="U27" s="716"/>
      <c r="W27" s="573" t="str">
        <f>'Fun Patches'!C28</f>
        <v>&lt;LIST PATCH HERE&gt;</v>
      </c>
      <c r="X27" s="365" t="str">
        <f>IF(Summary!$AV$155="E","E","")</f>
        <v/>
      </c>
      <c r="Y27" s="365" t="str">
        <f>IF(Summary!$AW$155="Y","R","")</f>
        <v/>
      </c>
      <c r="AA27" s="336"/>
      <c r="AB27" s="337"/>
      <c r="AC27" s="338"/>
    </row>
    <row r="28" spans="2:29" ht="12.95" customHeight="1" thickBot="1">
      <c r="B28" s="404"/>
      <c r="C28" s="419" t="s">
        <v>730</v>
      </c>
      <c r="D28" s="366" t="str">
        <f>IF(Badges!$AA$703="A","/","")</f>
        <v/>
      </c>
      <c r="E28" s="366" t="str">
        <f>IF(Badges!$AA$707="A","/","")</f>
        <v/>
      </c>
      <c r="F28" s="366" t="str">
        <f>IF(Badges!$AA$711="A","/","")</f>
        <v/>
      </c>
      <c r="G28" s="366" t="str">
        <f>IF(Badges!$AA$715="A","/","")</f>
        <v/>
      </c>
      <c r="H28" s="366" t="str">
        <f>IF(Badges!$AA$719="A","/","")</f>
        <v/>
      </c>
      <c r="I28" s="372" t="str">
        <f>IF(Summary!$AV$34="E","E","")</f>
        <v/>
      </c>
      <c r="J28" s="372" t="str">
        <f>IF(Summary!$AW$34="Y","R","")</f>
        <v/>
      </c>
      <c r="L28" s="404"/>
      <c r="M28" s="411" t="s">
        <v>1009</v>
      </c>
      <c r="N28" s="412"/>
      <c r="O28" s="412"/>
      <c r="P28" s="412"/>
      <c r="Q28" s="412"/>
      <c r="R28" s="413"/>
      <c r="S28" s="365" t="str">
        <f>IF(Summary!$AV$81="E","E","")</f>
        <v/>
      </c>
      <c r="T28" s="365" t="str">
        <f>IF(Summary!$AW$81="Y","R","")</f>
        <v/>
      </c>
      <c r="U28" s="716"/>
      <c r="W28" s="573" t="str">
        <f>'Fun Patches'!C29</f>
        <v>&lt;LIST PATCH HERE&gt;</v>
      </c>
      <c r="X28" s="365" t="str">
        <f>IF(Summary!$AV$156="E","E","")</f>
        <v/>
      </c>
      <c r="Y28" s="365" t="str">
        <f>IF(Summary!$AW$156="Y","R","")</f>
        <v/>
      </c>
      <c r="AA28" s="336"/>
      <c r="AB28" s="337"/>
      <c r="AC28" s="338"/>
    </row>
    <row r="29" spans="2:29" ht="12.95" customHeight="1" thickBot="1">
      <c r="B29" s="404"/>
      <c r="C29" s="410" t="s">
        <v>751</v>
      </c>
      <c r="D29" s="368" t="str">
        <f>IF(Badges!$AA$726="A","/","")</f>
        <v/>
      </c>
      <c r="E29" s="368" t="str">
        <f>IF(Badges!$AA$730="A","/","")</f>
        <v/>
      </c>
      <c r="F29" s="368" t="str">
        <f>IF(Badges!$AA$734="A","/","")</f>
        <v/>
      </c>
      <c r="G29" s="368" t="str">
        <f>IF(Badges!$AA$738="A","/","")</f>
        <v/>
      </c>
      <c r="H29" s="368" t="str">
        <f>IF(Badges!$AA$742="A","/","")</f>
        <v/>
      </c>
      <c r="I29" s="363" t="str">
        <f>IF(Summary!$AV$35="E","E","")</f>
        <v/>
      </c>
      <c r="J29" s="362" t="str">
        <f>IF(Summary!$AW$35="Y","R","")</f>
        <v/>
      </c>
      <c r="L29" s="404"/>
      <c r="M29" s="424" t="s">
        <v>1159</v>
      </c>
      <c r="N29" s="425"/>
      <c r="O29" s="425"/>
      <c r="P29" s="425"/>
      <c r="Q29" s="425"/>
      <c r="R29" s="426"/>
      <c r="S29" s="367" t="str">
        <f>IF(Summary!$AV$82="E","E","")</f>
        <v/>
      </c>
      <c r="T29" s="367" t="str">
        <f>IF(Summary!$AW$82="Y","R","")</f>
        <v/>
      </c>
      <c r="U29" s="716"/>
      <c r="W29" s="573" t="str">
        <f>'Fun Patches'!C30</f>
        <v>&lt;LIST PATCH HERE&gt;</v>
      </c>
      <c r="X29" s="365" t="str">
        <f>IF(Summary!$AV$157="E","E","")</f>
        <v/>
      </c>
      <c r="Y29" s="365" t="str">
        <f>IF(Summary!$AW$157="Y","R","")</f>
        <v/>
      </c>
      <c r="AA29" s="336"/>
      <c r="AB29" s="337"/>
      <c r="AC29" s="338"/>
    </row>
    <row r="30" spans="2:29" ht="12.95" customHeight="1">
      <c r="B30" s="404"/>
      <c r="C30" s="410" t="s">
        <v>772</v>
      </c>
      <c r="D30" s="369" t="str">
        <f>IF(Badges!$AA$745="C","/","")</f>
        <v/>
      </c>
      <c r="E30" s="369" t="str">
        <f>IF(Badges!$AA$746="C","/","")</f>
        <v/>
      </c>
      <c r="F30" s="369" t="str">
        <f>IF(Badges!$AA$747="C","/","")</f>
        <v/>
      </c>
      <c r="G30" s="369" t="str">
        <f>IF(Badges!$AA$748="C","/","")</f>
        <v/>
      </c>
      <c r="H30" s="369" t="str">
        <f>IF(Badges!$AA$749="C","/","")</f>
        <v/>
      </c>
      <c r="I30" s="365" t="str">
        <f>IF(Summary!$AV$36="E","E","")</f>
        <v/>
      </c>
      <c r="J30" s="365" t="str">
        <f>IF(Summary!$AW$36="Y","R","")</f>
        <v/>
      </c>
      <c r="L30" s="495"/>
      <c r="M30" s="495"/>
      <c r="N30" s="496"/>
      <c r="O30" s="496"/>
      <c r="P30" s="496"/>
      <c r="Q30" s="496"/>
      <c r="R30" s="496"/>
      <c r="S30" s="571"/>
      <c r="T30" s="571"/>
      <c r="U30" s="716"/>
      <c r="W30" s="573" t="str">
        <f>'Fun Patches'!C31</f>
        <v>&lt;LIST PATCH HERE&gt;</v>
      </c>
      <c r="X30" s="365" t="str">
        <f>IF(Summary!$AV$158="E","E","")</f>
        <v/>
      </c>
      <c r="Y30" s="365" t="str">
        <f>IF(Summary!$AW$158="Y","R","")</f>
        <v/>
      </c>
      <c r="AA30" s="336"/>
      <c r="AB30" s="337"/>
      <c r="AC30" s="338"/>
    </row>
    <row r="31" spans="2:29" ht="12.95" customHeight="1" thickBot="1">
      <c r="B31" s="404"/>
      <c r="C31" s="414" t="s">
        <v>1195</v>
      </c>
      <c r="D31" s="366" t="str">
        <f>IF(Badges!$AA$769="A","/","")</f>
        <v/>
      </c>
      <c r="E31" s="366" t="str">
        <f>IF(Badges!$AA$773="A","/","")</f>
        <v/>
      </c>
      <c r="F31" s="366" t="str">
        <f>IF(Badges!$AA$777="A","/","")</f>
        <v/>
      </c>
      <c r="G31" s="366" t="str">
        <f>IF(Badges!$AA$781="A","/","")</f>
        <v/>
      </c>
      <c r="H31" s="366" t="str">
        <f>IF(Badges!$AA$785="A","/","")</f>
        <v/>
      </c>
      <c r="I31" s="372" t="str">
        <f>IF(Summary!$AV$38="E","E","")</f>
        <v/>
      </c>
      <c r="J31" s="372" t="str">
        <f>IF(Summary!$AW$38="Y","R","")</f>
        <v/>
      </c>
      <c r="N31" s="401"/>
      <c r="O31" s="401"/>
      <c r="P31" s="401"/>
      <c r="Q31" s="401"/>
      <c r="R31" s="401"/>
      <c r="U31" s="716"/>
      <c r="W31" s="573" t="str">
        <f>'Fun Patches'!C32</f>
        <v>&lt;LIST PATCH HERE&gt;</v>
      </c>
      <c r="X31" s="365" t="str">
        <f>IF(Summary!$AV$159="E","E","")</f>
        <v/>
      </c>
      <c r="Y31" s="365" t="str">
        <f>IF(Summary!$AW$159="Y","R","")</f>
        <v/>
      </c>
      <c r="AA31" s="336"/>
      <c r="AB31" s="337"/>
      <c r="AC31" s="338"/>
    </row>
    <row r="32" spans="2:29" ht="12.95" customHeight="1">
      <c r="B32" s="404"/>
      <c r="C32" s="415" t="s">
        <v>1196</v>
      </c>
      <c r="D32" s="368" t="str">
        <f>IF(Badges!$AA$792="A","/","")</f>
        <v/>
      </c>
      <c r="E32" s="368" t="str">
        <f>IF(Badges!$AA$796="A","/","")</f>
        <v/>
      </c>
      <c r="F32" s="368" t="str">
        <f>IF(Badges!$AA$800="A","/","")</f>
        <v/>
      </c>
      <c r="G32" s="368" t="str">
        <f>IF(Badges!$AA$804="A","/","")</f>
        <v/>
      </c>
      <c r="H32" s="368" t="str">
        <f>IF(Badges!$AA$808="A","/","")</f>
        <v/>
      </c>
      <c r="I32" s="362" t="str">
        <f>IF(Summary!$AV$39="E","E","")</f>
        <v/>
      </c>
      <c r="J32" s="362" t="str">
        <f>IF(Summary!$AW$39="Y","R","")</f>
        <v/>
      </c>
      <c r="L32" s="404"/>
      <c r="M32" s="405" t="s">
        <v>216</v>
      </c>
      <c r="N32" s="361" t="str">
        <f>IF(Badges!$AA$102="A","/","")</f>
        <v/>
      </c>
      <c r="O32" s="361" t="str">
        <f>IF(Badges!$AA$106="A","/","")</f>
        <v/>
      </c>
      <c r="P32" s="361" t="str">
        <f>IF(Badges!$AA$110="A","/","")</f>
        <v/>
      </c>
      <c r="Q32" s="361" t="str">
        <f>IF(Badges!$AA$114="A","/","")</f>
        <v/>
      </c>
      <c r="R32" s="361" t="str">
        <f>IF(Badges!$AA$118="A","/","")</f>
        <v/>
      </c>
      <c r="S32" s="370" t="str">
        <f>IF(Summary!$AV$7="E","E","")</f>
        <v/>
      </c>
      <c r="T32" s="370" t="str">
        <f>IF(Summary!$AW$7="Y","R","")</f>
        <v/>
      </c>
      <c r="U32" s="716"/>
      <c r="W32" s="573" t="str">
        <f>'Fun Patches'!C33</f>
        <v>&lt;LIST PATCH HERE&gt;</v>
      </c>
      <c r="X32" s="365" t="str">
        <f>IF(Summary!$AV$160="E","E","")</f>
        <v/>
      </c>
      <c r="Y32" s="365" t="str">
        <f>IF(Summary!$AW$160="Y","R","")</f>
        <v/>
      </c>
      <c r="AA32" s="336"/>
      <c r="AB32" s="337"/>
      <c r="AC32" s="338"/>
    </row>
    <row r="33" spans="2:29" ht="12.95" customHeight="1" thickBot="1">
      <c r="B33" s="404"/>
      <c r="C33" s="419" t="s">
        <v>818</v>
      </c>
      <c r="D33" s="366" t="str">
        <f>IF(Badges!$AA$838="A","/","")</f>
        <v/>
      </c>
      <c r="E33" s="366" t="str">
        <f>IF(Badges!$AA$842="A","/","")</f>
        <v/>
      </c>
      <c r="F33" s="366" t="str">
        <f>IF(Badges!$AA$846="A","/","")</f>
        <v/>
      </c>
      <c r="G33" s="366" t="str">
        <f>IF(Badges!$AA$850="A","/","")</f>
        <v/>
      </c>
      <c r="H33" s="366" t="str">
        <f>IF(Badges!$AA$854="A","/","")</f>
        <v/>
      </c>
      <c r="I33" s="372" t="str">
        <f>IF(Summary!$AV$41="E","E","")</f>
        <v/>
      </c>
      <c r="J33" s="372" t="str">
        <f>IF(Summary!$AW$41="Y","R","")</f>
        <v/>
      </c>
      <c r="L33" s="404"/>
      <c r="M33" s="410" t="s">
        <v>302</v>
      </c>
      <c r="N33" s="364" t="str">
        <f>IF(Badges!$AA$207="A","/","")</f>
        <v/>
      </c>
      <c r="O33" s="364" t="str">
        <f>IF(Badges!$AA$211="A","/","")</f>
        <v/>
      </c>
      <c r="P33" s="364" t="str">
        <f>IF(Badges!$AA$215="A","/","")</f>
        <v/>
      </c>
      <c r="Q33" s="364" t="str">
        <f>IF(Badges!$AA$219="A","/","")</f>
        <v/>
      </c>
      <c r="R33" s="364" t="str">
        <f>IF(Badges!$G$223="A","/","")</f>
        <v/>
      </c>
      <c r="S33" s="370" t="str">
        <f>IF(Summary!$AV$12="E","E","")</f>
        <v/>
      </c>
      <c r="T33" s="370" t="str">
        <f>IF(Summary!$AW$12="Y","R","")</f>
        <v/>
      </c>
      <c r="U33" s="716"/>
      <c r="W33" s="573" t="str">
        <f>'Fun Patches'!C34</f>
        <v>&lt;LIST PATCH HERE&gt;</v>
      </c>
      <c r="X33" s="365" t="str">
        <f>IF(Summary!$AV$161="E","E","")</f>
        <v/>
      </c>
      <c r="Y33" s="365" t="str">
        <f>IF(Summary!$AW$161="Y","R","")</f>
        <v/>
      </c>
      <c r="AA33" s="336"/>
      <c r="AB33" s="337"/>
      <c r="AC33" s="338"/>
    </row>
    <row r="34" spans="2:29" ht="12.95" customHeight="1" thickBot="1">
      <c r="B34" s="404"/>
      <c r="C34" s="414" t="s">
        <v>838</v>
      </c>
      <c r="D34" s="439" t="str">
        <f>IF(Badges!$AA$861="A","/","")</f>
        <v/>
      </c>
      <c r="E34" s="439" t="str">
        <f>IF(Badges!$AA$865="A","/","")</f>
        <v/>
      </c>
      <c r="F34" s="439" t="str">
        <f>IF(Badges!$AA$869="A","/","")</f>
        <v/>
      </c>
      <c r="G34" s="439" t="str">
        <f>IF(Badges!$AA$873="A","/","")</f>
        <v/>
      </c>
      <c r="H34" s="439" t="str">
        <f>IF(Badges!$AA$877="A","/","")</f>
        <v/>
      </c>
      <c r="I34" s="362" t="str">
        <f>IF(Summary!$AV$42="E","E","")</f>
        <v/>
      </c>
      <c r="J34" s="362" t="str">
        <f>IF(Summary!$AW$42="Y","R","")</f>
        <v/>
      </c>
      <c r="L34" s="404"/>
      <c r="M34" s="419" t="s">
        <v>448</v>
      </c>
      <c r="N34" s="359" t="str">
        <f>IF(Badges!$AA$368="A","/","")</f>
        <v/>
      </c>
      <c r="O34" s="359" t="str">
        <f>IF(Badges!$AA$372="A","/","")</f>
        <v/>
      </c>
      <c r="P34" s="359" t="str">
        <f>IF(Badges!$AA$376="A","/","")</f>
        <v/>
      </c>
      <c r="Q34" s="359" t="str">
        <f>IF(Badges!$AA$380="A","/","")</f>
        <v/>
      </c>
      <c r="R34" s="359" t="str">
        <f>IF(Badges!$AA$384="A","/","")</f>
        <v/>
      </c>
      <c r="S34" s="367" t="str">
        <f>IF(Summary!$AV$19="E","E","")</f>
        <v/>
      </c>
      <c r="T34" s="367" t="str">
        <f>IF(Summary!$AW$19="Y","R","")</f>
        <v/>
      </c>
      <c r="U34" s="716"/>
      <c r="W34" s="573" t="str">
        <f>'Fun Patches'!C35</f>
        <v>&lt;LIST PATCH HERE&gt;</v>
      </c>
      <c r="X34" s="365" t="str">
        <f>IF(Summary!$AV$162="E","E","")</f>
        <v/>
      </c>
      <c r="Y34" s="365" t="str">
        <f>IF(Summary!$AW$162="Y","R","")</f>
        <v/>
      </c>
      <c r="AA34" s="336"/>
      <c r="AB34" s="337"/>
      <c r="AC34" s="338"/>
    </row>
    <row r="35" spans="2:29" ht="12.95" customHeight="1">
      <c r="L35" s="404"/>
      <c r="M35" s="430" t="s">
        <v>249</v>
      </c>
      <c r="N35" s="361" t="str">
        <f>IF(Badges!$AA$146="A","/","")</f>
        <v/>
      </c>
      <c r="O35" s="361" t="str">
        <f>IF(Badges!$AA$148="A","/","")</f>
        <v/>
      </c>
      <c r="P35" s="361" t="str">
        <f>IF(Badges!$AA$150="A","/","")</f>
        <v/>
      </c>
      <c r="Q35" s="361" t="str">
        <f>IF(Badges!$AA$152="A","/","")</f>
        <v/>
      </c>
      <c r="R35" s="361" t="str">
        <f>IF(Badges!$AA$154="A","/","")</f>
        <v/>
      </c>
      <c r="S35" s="370" t="str">
        <f>IF(Summary!$AV$9="E","E","")</f>
        <v/>
      </c>
      <c r="T35" s="370" t="str">
        <f>IF(Summary!$AW$9="Y","R","")</f>
        <v/>
      </c>
      <c r="U35" s="716"/>
      <c r="W35" s="573" t="str">
        <f>'Fun Patches'!C36</f>
        <v>&lt;LIST PATCH HERE&gt;</v>
      </c>
      <c r="X35" s="365" t="str">
        <f>IF(Summary!$AV$163="E","E","")</f>
        <v/>
      </c>
      <c r="Y35" s="365" t="str">
        <f>IF(Summary!$AW$163="Y","R","")</f>
        <v/>
      </c>
      <c r="AA35" s="336"/>
      <c r="AB35" s="337"/>
      <c r="AC35" s="338"/>
    </row>
    <row r="36" spans="2:29" ht="12.95" customHeight="1">
      <c r="L36" s="404"/>
      <c r="M36" s="423" t="s">
        <v>552</v>
      </c>
      <c r="N36" s="364" t="str">
        <f>IF(Badges!$AA$481="A","/","")</f>
        <v/>
      </c>
      <c r="O36" s="364" t="str">
        <f>IF(Badges!$AA$483="A","/","")</f>
        <v/>
      </c>
      <c r="P36" s="364" t="str">
        <f>IF(Badges!$AA$485="A","/","")</f>
        <v/>
      </c>
      <c r="Q36" s="364" t="str">
        <f>IF(Badges!$AA$487="A","/","")</f>
        <v/>
      </c>
      <c r="R36" s="364" t="str">
        <f>IF(Badges!$AA$489="A","/","")</f>
        <v/>
      </c>
      <c r="S36" s="370" t="str">
        <f>IF(Summary!$AV$24="E","E","")</f>
        <v/>
      </c>
      <c r="T36" s="370" t="str">
        <f>IF(Summary!$AW$24="Y","R","")</f>
        <v/>
      </c>
      <c r="U36" s="716"/>
      <c r="W36" s="573" t="str">
        <f>'Fun Patches'!C37</f>
        <v>&lt;LIST PATCH HERE&gt;</v>
      </c>
      <c r="X36" s="365" t="str">
        <f>IF(Summary!$AV$164="E","E","")</f>
        <v/>
      </c>
      <c r="Y36" s="365" t="str">
        <f>IF(Summary!$AW$164="Y","R","")</f>
        <v/>
      </c>
      <c r="AA36" s="336"/>
      <c r="AB36" s="337"/>
      <c r="AC36" s="338"/>
    </row>
    <row r="37" spans="2:29" ht="12.95" customHeight="1" thickBot="1">
      <c r="B37" s="404"/>
      <c r="C37" s="430" t="s">
        <v>1162</v>
      </c>
      <c r="D37" s="361" t="str">
        <f>IF(Badges!$AA$883="C","/","")</f>
        <v/>
      </c>
      <c r="E37" s="361" t="str">
        <f>IF(Badges!$AA$884="C","/","")</f>
        <v/>
      </c>
      <c r="F37" s="361" t="str">
        <f>IF(Badges!$AA$885="C","/","")</f>
        <v/>
      </c>
      <c r="G37" s="361" t="str">
        <f>IF(Badges!$AA$886="C","/","")</f>
        <v/>
      </c>
      <c r="H37" s="361" t="str">
        <f>IF(Badges!$AA$887="C","/","")</f>
        <v/>
      </c>
      <c r="I37" s="370" t="str">
        <f>IF(Summary!$AV$44="E","E","")</f>
        <v/>
      </c>
      <c r="J37" s="370" t="str">
        <f>IF(Summary!$AW$44="Y","R","")</f>
        <v/>
      </c>
      <c r="L37" s="404"/>
      <c r="M37" s="431" t="s">
        <v>775</v>
      </c>
      <c r="N37" s="359" t="str">
        <f>IF(Badges!$AA$754="A","/","")</f>
        <v/>
      </c>
      <c r="O37" s="359" t="str">
        <f>IF(Badges!$AA$756="A","/","")</f>
        <v/>
      </c>
      <c r="P37" s="359" t="str">
        <f>IF(Badges!$AA$758="A","/","")</f>
        <v/>
      </c>
      <c r="Q37" s="359" t="str">
        <f>IF(Badges!$AA$760="A","/","")</f>
        <v/>
      </c>
      <c r="R37" s="359" t="str">
        <f>IF(Badges!$AA$762="A","/","")</f>
        <v/>
      </c>
      <c r="S37" s="371" t="str">
        <f>IF(Summary!$AV$37="E","E","")</f>
        <v/>
      </c>
      <c r="T37" s="371" t="str">
        <f>IF(Summary!$AW$37="Y","R","")</f>
        <v/>
      </c>
      <c r="U37" s="716"/>
      <c r="W37" s="573" t="str">
        <f>'Fun Patches'!C38</f>
        <v>&lt;LIST PATCH HERE&gt;</v>
      </c>
      <c r="X37" s="365" t="str">
        <f>IF(Summary!$AV$165="E","E","")</f>
        <v/>
      </c>
      <c r="Y37" s="365" t="str">
        <f>IF(Summary!$AW$165="Y","R","")</f>
        <v/>
      </c>
      <c r="AA37" s="336"/>
      <c r="AB37" s="337"/>
      <c r="AC37" s="338"/>
    </row>
    <row r="38" spans="2:29" ht="12.95" customHeight="1">
      <c r="B38" s="404"/>
      <c r="C38" s="423" t="s">
        <v>1163</v>
      </c>
      <c r="D38" s="361" t="str">
        <f>IF(Badges!$AA$890="C","/","")</f>
        <v/>
      </c>
      <c r="E38" s="361" t="str">
        <f>IF(Badges!$AA$891="C","/","")</f>
        <v/>
      </c>
      <c r="F38" s="361" t="str">
        <f>IF(Badges!$AA$892="C","/","")</f>
        <v/>
      </c>
      <c r="G38" s="361" t="str">
        <f>IF(Badges!$AA$893="C","/","")</f>
        <v/>
      </c>
      <c r="H38" s="361" t="str">
        <f>IF(Badges!$AA$894="C","/","")</f>
        <v/>
      </c>
      <c r="I38" s="370" t="str">
        <f>IF(Summary!$AV$45="E","E","")</f>
        <v/>
      </c>
      <c r="J38" s="370" t="str">
        <f>IF(Summary!$AW$45="Y","R","")</f>
        <v/>
      </c>
      <c r="S38" s="427"/>
      <c r="T38" s="427"/>
      <c r="U38" s="716"/>
      <c r="W38" s="573" t="str">
        <f>'Fun Patches'!C39</f>
        <v>&lt;LIST PATCH HERE&gt;</v>
      </c>
      <c r="X38" s="365" t="str">
        <f>IF(Summary!$AV$166="E","E","")</f>
        <v/>
      </c>
      <c r="Y38" s="365" t="str">
        <f>IF(Summary!$AW$166="Y","R","")</f>
        <v/>
      </c>
      <c r="AA38" s="336"/>
      <c r="AB38" s="337"/>
      <c r="AC38" s="338"/>
    </row>
    <row r="39" spans="2:29" ht="12.95" customHeight="1" thickBot="1">
      <c r="B39" s="404"/>
      <c r="C39" s="432" t="s">
        <v>1164</v>
      </c>
      <c r="D39" s="359" t="str">
        <f>IF(Badges!$AA$897="C","/","")</f>
        <v/>
      </c>
      <c r="E39" s="359" t="str">
        <f>IF(Badges!$AA$898="C","/","")</f>
        <v/>
      </c>
      <c r="F39" s="359" t="str">
        <f>IF(Badges!$AA$899="C","/","")</f>
        <v/>
      </c>
      <c r="G39" s="359" t="str">
        <f>IF(Badges!$AA$900="C","/","")</f>
        <v/>
      </c>
      <c r="H39" s="359" t="str">
        <f>IF(Badges!$AA$901="C","/","")</f>
        <v/>
      </c>
      <c r="I39" s="367" t="str">
        <f>IF(Summary!$AV$46="E","E","")</f>
        <v/>
      </c>
      <c r="J39" s="367" t="str">
        <f>IF(Summary!$AW$46="Y","R","")</f>
        <v/>
      </c>
      <c r="S39" s="427"/>
      <c r="T39" s="427"/>
      <c r="U39" s="716"/>
      <c r="W39" s="573" t="str">
        <f>'Fun Patches'!C40</f>
        <v>&lt;LIST PATCH HERE&gt;</v>
      </c>
      <c r="X39" s="365" t="str">
        <f>IF(Summary!$AV$167="E","E","")</f>
        <v/>
      </c>
      <c r="Y39" s="365" t="str">
        <f>IF(Summary!$AW$167="Y","R","")</f>
        <v/>
      </c>
      <c r="AA39" s="336"/>
      <c r="AB39" s="337"/>
      <c r="AC39" s="338"/>
    </row>
    <row r="40" spans="2:29" ht="12.95" customHeight="1">
      <c r="B40" s="404"/>
      <c r="C40" s="430" t="s">
        <v>1165</v>
      </c>
      <c r="D40" s="361" t="str">
        <f>IF(Badges!$AA$905="C","/","")</f>
        <v/>
      </c>
      <c r="E40" s="361" t="str">
        <f>IF(Badges!$AA$906="C","/","")</f>
        <v/>
      </c>
      <c r="F40" s="361" t="str">
        <f>IF(Badges!$AA$907="C","/","")</f>
        <v/>
      </c>
      <c r="G40" s="361" t="str">
        <f>IF(Badges!$AA$908="C","/","")</f>
        <v/>
      </c>
      <c r="H40" s="361" t="str">
        <f>IF(Badges!$AA$909="C","/","")</f>
        <v/>
      </c>
      <c r="I40" s="370" t="str">
        <f>IF(Summary!$AV$48="E","E","")</f>
        <v/>
      </c>
      <c r="J40" s="370" t="str">
        <f>IF(Summary!$AW$48="Y","R","")</f>
        <v/>
      </c>
      <c r="L40" s="404"/>
      <c r="M40" s="428" t="s">
        <v>1182</v>
      </c>
      <c r="N40" s="361" t="str">
        <f>IF('Age-Level'!$AA$75="A","/","")</f>
        <v/>
      </c>
      <c r="O40" s="361" t="str">
        <f>IF('Age-Level'!$AA$79="A","/","")</f>
        <v/>
      </c>
      <c r="P40" s="361" t="str">
        <f>IF('Age-Level'!$AA$83="A","/","")</f>
        <v/>
      </c>
      <c r="Q40" s="361" t="str">
        <f>IF('Age-Level'!$AA$88="A","/","")</f>
        <v/>
      </c>
      <c r="R40" s="361" t="str">
        <f>IF('Age-Level'!$AA$90="A","/","")</f>
        <v/>
      </c>
      <c r="S40" s="370" t="str">
        <f>IF(Summary!$AV$113="E","E","")</f>
        <v/>
      </c>
      <c r="T40" s="370" t="str">
        <f>IF(Summary!$AW$113="Y","R","")</f>
        <v/>
      </c>
      <c r="U40" s="716"/>
      <c r="W40" s="573" t="str">
        <f>'Fun Patches'!C41</f>
        <v>&lt;LIST PATCH HERE&gt;</v>
      </c>
      <c r="X40" s="365" t="str">
        <f>IF(Summary!$AV$168="E","E","")</f>
        <v/>
      </c>
      <c r="Y40" s="365" t="str">
        <f>IF(Summary!$AW$168="Y","R","")</f>
        <v/>
      </c>
      <c r="AA40" s="336"/>
      <c r="AB40" s="337"/>
      <c r="AC40" s="338"/>
    </row>
    <row r="41" spans="2:29" ht="12.95" customHeight="1">
      <c r="B41" s="404"/>
      <c r="C41" s="423" t="s">
        <v>1166</v>
      </c>
      <c r="D41" s="361" t="str">
        <f>IF(Badges!$AA$912="C","/","")</f>
        <v/>
      </c>
      <c r="E41" s="361" t="str">
        <f>IF(Badges!$AA$913="C","/","")</f>
        <v/>
      </c>
      <c r="F41" s="361" t="str">
        <f>IF(Badges!$AA$914="C","/","")</f>
        <v/>
      </c>
      <c r="G41" s="361" t="str">
        <f>IF(Badges!$AA$915="C","/","")</f>
        <v/>
      </c>
      <c r="H41" s="361" t="str">
        <f>IF(Badges!$AA$916="C","/","")</f>
        <v/>
      </c>
      <c r="I41" s="370" t="str">
        <f>IF(Summary!$AV$49="E","E","")</f>
        <v/>
      </c>
      <c r="J41" s="370" t="str">
        <f>IF(Summary!$AW$49="Y","R","")</f>
        <v/>
      </c>
      <c r="L41" s="404"/>
      <c r="M41" s="411" t="s">
        <v>1183</v>
      </c>
      <c r="N41" s="361" t="str">
        <f>IF('Age-Level'!$AA$93="A","/","")</f>
        <v/>
      </c>
      <c r="O41" s="361" t="str">
        <f>IF('Age-Level'!$AA$97="A","/","")</f>
        <v/>
      </c>
      <c r="P41" s="361" t="str">
        <f>IF('Age-Level'!$AA$101="A","/","")</f>
        <v/>
      </c>
      <c r="Q41" s="361" t="str">
        <f>IF('Age-Level'!$AA$106="A","/","")</f>
        <v/>
      </c>
      <c r="R41" s="361" t="str">
        <f>IF('Age-Level'!$AA$108="A","/","")</f>
        <v/>
      </c>
      <c r="S41" s="370" t="str">
        <f>IF(Summary!$AV$114="E","E","")</f>
        <v/>
      </c>
      <c r="T41" s="370" t="str">
        <f>IF(Summary!$AW$114="Y","R","")</f>
        <v/>
      </c>
      <c r="U41" s="716"/>
      <c r="W41" s="573" t="str">
        <f>'Fun Patches'!C42</f>
        <v>&lt;LIST PATCH HERE&gt;</v>
      </c>
      <c r="X41" s="365" t="str">
        <f>IF(Summary!$AV$169="E","E","")</f>
        <v/>
      </c>
      <c r="Y41" s="365" t="str">
        <f>IF(Summary!$AW$169="Y","R","")</f>
        <v/>
      </c>
      <c r="AA41" s="336"/>
      <c r="AB41" s="337"/>
      <c r="AC41" s="338"/>
    </row>
    <row r="42" spans="2:29" ht="12.95" customHeight="1" thickBot="1">
      <c r="B42" s="404"/>
      <c r="C42" s="432" t="s">
        <v>1167</v>
      </c>
      <c r="D42" s="359" t="str">
        <f>IF(Badges!$AA$919="C","/","")</f>
        <v/>
      </c>
      <c r="E42" s="359" t="str">
        <f>IF(Badges!$AA$920="C","/","")</f>
        <v/>
      </c>
      <c r="F42" s="359" t="str">
        <f>IF(Badges!$AA$921="C","/","")</f>
        <v/>
      </c>
      <c r="G42" s="359" t="str">
        <f>IF(Badges!$AA$922="C","/","")</f>
        <v/>
      </c>
      <c r="H42" s="359" t="str">
        <f>IF(Badges!$AA$923="C","/","")</f>
        <v/>
      </c>
      <c r="I42" s="367" t="str">
        <f>IF(Summary!$AV$50="E","E","")</f>
        <v/>
      </c>
      <c r="J42" s="367" t="str">
        <f>IF(Summary!$AW$50="Y","R","")</f>
        <v/>
      </c>
      <c r="L42" s="404"/>
      <c r="M42" s="416" t="s">
        <v>1184</v>
      </c>
      <c r="N42" s="359" t="str">
        <f>IF('Age-Level'!$AA$111="A","/","")</f>
        <v/>
      </c>
      <c r="O42" s="359" t="str">
        <f>IF('Age-Level'!$AA$115="A","/","")</f>
        <v/>
      </c>
      <c r="P42" s="359" t="str">
        <f>IF('Age-Level'!$AA$119="A","/","")</f>
        <v/>
      </c>
      <c r="Q42" s="359" t="str">
        <f>IF('Age-Level'!$AA$124="A","/","")</f>
        <v/>
      </c>
      <c r="R42" s="359" t="str">
        <f>IF('Age-Level'!$AA$126="A","/","")</f>
        <v/>
      </c>
      <c r="S42" s="367" t="str">
        <f>IF(Summary!$AV$115="E","E","")</f>
        <v/>
      </c>
      <c r="T42" s="367" t="str">
        <f>IF(Summary!$AW$115="Y","R","")</f>
        <v/>
      </c>
      <c r="U42" s="716"/>
      <c r="W42" s="573" t="str">
        <f>'Fun Patches'!C43</f>
        <v>&lt;LIST PATCH HERE&gt;</v>
      </c>
      <c r="X42" s="365" t="str">
        <f>IF(Summary!$AV$170="E","E","")</f>
        <v/>
      </c>
      <c r="Y42" s="365" t="str">
        <f>IF(Summary!$AW$170="Y","R","")</f>
        <v/>
      </c>
      <c r="AA42" s="336"/>
      <c r="AB42" s="337"/>
      <c r="AC42" s="338"/>
    </row>
    <row r="43" spans="2:29" ht="12.95" customHeight="1">
      <c r="B43" s="404"/>
      <c r="C43" s="430" t="s">
        <v>1169</v>
      </c>
      <c r="D43" s="361" t="str">
        <f>IF(Badges!$AA$927="C","/","")</f>
        <v/>
      </c>
      <c r="E43" s="361" t="str">
        <f>IF(Badges!$AA$928="C","/","")</f>
        <v/>
      </c>
      <c r="F43" s="361" t="str">
        <f>IF(Badges!$AA$929="C","/","")</f>
        <v/>
      </c>
      <c r="G43" s="361" t="str">
        <f>IF(Badges!$AA$930="C","/","")</f>
        <v/>
      </c>
      <c r="H43" s="361" t="str">
        <f>IF(Badges!$AA$931="C","/","")</f>
        <v/>
      </c>
      <c r="I43" s="370" t="str">
        <f>IF(Summary!$AV$52="E","E","")</f>
        <v/>
      </c>
      <c r="J43" s="370" t="str">
        <f>IF(Summary!$AW$52="Y","R","")</f>
        <v/>
      </c>
      <c r="L43" s="404"/>
      <c r="M43" s="429" t="s">
        <v>1185</v>
      </c>
      <c r="N43" s="361" t="str">
        <f>IF('Age-Level'!$AA$129="A","/","")</f>
        <v/>
      </c>
      <c r="O43" s="361" t="str">
        <f>IF('Age-Level'!$AA$133="A","/","")</f>
        <v/>
      </c>
      <c r="P43" s="361" t="str">
        <f>IF('Age-Level'!$AA$137="A","/","")</f>
        <v/>
      </c>
      <c r="Q43" s="361" t="str">
        <f>IF('Age-Level'!$AA$142="A","/","")</f>
        <v/>
      </c>
      <c r="R43" s="361" t="str">
        <f>IF('Age-Level'!$AA$144="A","/","")</f>
        <v/>
      </c>
      <c r="S43" s="370" t="str">
        <f>IF(Summary!$AV$116="E","E","")</f>
        <v/>
      </c>
      <c r="T43" s="370" t="str">
        <f>IF(Summary!$AW$116="Y","R","")</f>
        <v/>
      </c>
      <c r="U43" s="716"/>
      <c r="W43" s="573" t="str">
        <f>'Fun Patches'!C44</f>
        <v>&lt;LIST PATCH HERE&gt;</v>
      </c>
      <c r="X43" s="365" t="str">
        <f>IF(Summary!$AV$171="E","E","")</f>
        <v/>
      </c>
      <c r="Y43" s="365" t="str">
        <f>IF(Summary!$AW$171="Y","R","")</f>
        <v/>
      </c>
      <c r="AA43" s="336"/>
      <c r="AB43" s="337"/>
      <c r="AC43" s="338"/>
    </row>
    <row r="44" spans="2:29" ht="12.95" customHeight="1">
      <c r="B44" s="404"/>
      <c r="C44" s="423" t="s">
        <v>1170</v>
      </c>
      <c r="D44" s="361" t="str">
        <f>IF(Badges!$AA$934="C","/","")</f>
        <v/>
      </c>
      <c r="E44" s="361" t="str">
        <f>IF(Badges!$AA$935="C","/","")</f>
        <v/>
      </c>
      <c r="F44" s="361" t="str">
        <f>IF(Badges!$AA$936="C","/","")</f>
        <v/>
      </c>
      <c r="G44" s="361" t="str">
        <f>IF(Badges!$AA$937="C","/","")</f>
        <v/>
      </c>
      <c r="H44" s="361" t="str">
        <f>IF(Badges!$AA$938="C","/","")</f>
        <v/>
      </c>
      <c r="I44" s="370" t="str">
        <f>IF(Summary!$AV$53="E","E","")</f>
        <v/>
      </c>
      <c r="J44" s="370" t="str">
        <f>IF(Summary!$AW$53="Y","R","")</f>
        <v/>
      </c>
      <c r="L44" s="404"/>
      <c r="M44" s="411" t="s">
        <v>1186</v>
      </c>
      <c r="N44" s="361" t="str">
        <f>IF('Age-Level'!$AA$147="A","/","")</f>
        <v/>
      </c>
      <c r="O44" s="361" t="str">
        <f>IF('Age-Level'!$AA$151="A","/","")</f>
        <v/>
      </c>
      <c r="P44" s="361" t="str">
        <f>IF('Age-Level'!$AA$155="A","/","")</f>
        <v/>
      </c>
      <c r="Q44" s="361" t="str">
        <f>IF('Age-Level'!$AA$160="A","/","")</f>
        <v/>
      </c>
      <c r="R44" s="361" t="str">
        <f>IF('Age-Level'!$AA$162="A","/","")</f>
        <v/>
      </c>
      <c r="S44" s="370" t="str">
        <f>IF(Summary!$AV$117="E","E","")</f>
        <v/>
      </c>
      <c r="T44" s="370" t="str">
        <f>IF(Summary!$AW$117="Y","R","")</f>
        <v/>
      </c>
      <c r="U44" s="716"/>
      <c r="W44" s="573" t="str">
        <f>'Fun Patches'!C45</f>
        <v>&lt;LIST PATCH HERE&gt;</v>
      </c>
      <c r="X44" s="365" t="str">
        <f>IF(Summary!$AV$172="E","E","")</f>
        <v/>
      </c>
      <c r="Y44" s="365" t="str">
        <f>IF(Summary!$AW$172="Y","R","")</f>
        <v/>
      </c>
      <c r="AA44" s="336"/>
      <c r="AB44" s="337"/>
      <c r="AC44" s="338"/>
    </row>
    <row r="45" spans="2:29" ht="12.95" customHeight="1" thickBot="1">
      <c r="B45" s="404"/>
      <c r="C45" s="431" t="s">
        <v>1171</v>
      </c>
      <c r="D45" s="361" t="str">
        <f>IF(Badges!$AA$941="C","/","")</f>
        <v/>
      </c>
      <c r="E45" s="361" t="str">
        <f>IF(Badges!$AA$942="C","/","")</f>
        <v/>
      </c>
      <c r="F45" s="361" t="str">
        <f>IF(Badges!$AA$943="C","/","")</f>
        <v/>
      </c>
      <c r="G45" s="361" t="str">
        <f>IF(Badges!$AA$944="C","/","")</f>
        <v/>
      </c>
      <c r="H45" s="361" t="str">
        <f>IF(Badges!$AA$945="C","/","")</f>
        <v/>
      </c>
      <c r="I45" s="370" t="str">
        <f>IF(Summary!$AV$54="E","E","")</f>
        <v/>
      </c>
      <c r="J45" s="370" t="str">
        <f>IF(Summary!$AW$54="Y","R","")</f>
        <v/>
      </c>
      <c r="L45" s="404"/>
      <c r="M45" s="416" t="s">
        <v>1187</v>
      </c>
      <c r="N45" s="359" t="str">
        <f>IF('Age-Level'!$AA$165="A","/","")</f>
        <v/>
      </c>
      <c r="O45" s="359" t="str">
        <f>IF('Age-Level'!$AA$169="A","/","")</f>
        <v/>
      </c>
      <c r="P45" s="359" t="str">
        <f>IF('Age-Level'!$AA$173="A","/","")</f>
        <v/>
      </c>
      <c r="Q45" s="359" t="str">
        <f>IF('Age-Level'!$AA$178="A","/","")</f>
        <v/>
      </c>
      <c r="R45" s="359" t="str">
        <f>IF('Age-Level'!$AA$180="A","/","")</f>
        <v/>
      </c>
      <c r="S45" s="367" t="str">
        <f>IF(Summary!$AV$118="E","E","")</f>
        <v/>
      </c>
      <c r="T45" s="367" t="str">
        <f>IF(Summary!$AW$118="Y","R","")</f>
        <v/>
      </c>
      <c r="U45" s="716"/>
      <c r="W45" s="573" t="str">
        <f>'Fun Patches'!C46</f>
        <v>&lt;LIST PATCH HERE&gt;</v>
      </c>
      <c r="X45" s="365" t="str">
        <f>IF(Summary!$AV$173="E","E","")</f>
        <v/>
      </c>
      <c r="Y45" s="365" t="str">
        <f>IF(Summary!$AW$173="Y","R","")</f>
        <v/>
      </c>
      <c r="AA45" s="336"/>
      <c r="AB45" s="337"/>
      <c r="AC45" s="338"/>
    </row>
    <row r="46" spans="2:29" ht="12.95" customHeight="1">
      <c r="L46" s="404"/>
      <c r="M46" s="392" t="s">
        <v>1188</v>
      </c>
      <c r="N46" s="401"/>
      <c r="O46" s="401"/>
      <c r="P46" s="361" t="str">
        <f>IF(Bridging!$AA$10="A","/","")</f>
        <v/>
      </c>
      <c r="Q46" s="361" t="str">
        <f>IF(Bridging!$AA$14="A","/","")</f>
        <v/>
      </c>
      <c r="R46" s="361" t="str">
        <f>IF(Bridging!$AA$16="A","/","")</f>
        <v/>
      </c>
      <c r="S46" s="370" t="str">
        <f>IF(Summary!$AV$130="E","E","")</f>
        <v/>
      </c>
      <c r="T46" s="370" t="str">
        <f>IF(Summary!$AW$130="Y","R","")</f>
        <v/>
      </c>
      <c r="U46" s="716"/>
      <c r="W46" s="573" t="str">
        <f>'Fun Patches'!C47</f>
        <v>&lt;LIST PATCH HERE&gt;</v>
      </c>
      <c r="X46" s="365" t="str">
        <f>IF(Summary!$AV$174="E","E","")</f>
        <v/>
      </c>
      <c r="Y46" s="365" t="str">
        <f>IF(Summary!$AW$174="Y","R","")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IF(Summary!$AV$175="E","E","")</f>
        <v/>
      </c>
      <c r="Y47" s="365" t="str">
        <f>IF(Summary!$AW$175="Y","R","")</f>
        <v/>
      </c>
      <c r="AA47" s="336"/>
      <c r="AB47" s="337"/>
      <c r="AC47" s="338"/>
    </row>
    <row r="48" spans="2:29" ht="12.95" customHeight="1" thickBot="1">
      <c r="B48" s="404"/>
      <c r="C48" s="428" t="s">
        <v>1172</v>
      </c>
      <c r="D48" s="361" t="str">
        <f>IF('Age-Level'!$AA6="C","/","")</f>
        <v/>
      </c>
      <c r="E48" s="361" t="str">
        <f>IF('Age-Level'!$AA6="C","/","")</f>
        <v/>
      </c>
      <c r="F48" s="361" t="str">
        <f>IF('Age-Level'!$AA6="C","/","")</f>
        <v/>
      </c>
      <c r="G48" s="361" t="str">
        <f>IF('Age-Level'!$AA6="C","/","")</f>
        <v/>
      </c>
      <c r="H48" s="361" t="str">
        <f>IF('Age-Level'!$AA6="C","/","")</f>
        <v/>
      </c>
      <c r="I48" s="370" t="str">
        <f>IF(Summary!$AV$101="E","E","")</f>
        <v/>
      </c>
      <c r="J48" s="370" t="str">
        <f>IF(Summary!$AW$101="Y","R","")</f>
        <v/>
      </c>
      <c r="L48" s="712"/>
      <c r="M48" s="712"/>
      <c r="N48" s="712"/>
      <c r="O48" s="712"/>
      <c r="P48" s="712"/>
      <c r="Q48" s="712"/>
      <c r="R48" s="712"/>
      <c r="S48" s="437"/>
      <c r="T48" s="437"/>
      <c r="U48" s="716"/>
      <c r="W48" s="573" t="str">
        <f>'Fun Patches'!C49</f>
        <v>&lt;LIST PATCH HERE&gt;</v>
      </c>
      <c r="X48" s="365" t="str">
        <f>IF(Summary!$AV$176="E","E","")</f>
        <v/>
      </c>
      <c r="Y48" s="365" t="str">
        <f>IF(Summary!$AW$176="Y","R","")</f>
        <v/>
      </c>
      <c r="AA48" s="336"/>
      <c r="AB48" s="337"/>
      <c r="AC48" s="338"/>
    </row>
    <row r="49" spans="2:29" ht="12.95" customHeight="1">
      <c r="B49" s="404"/>
      <c r="C49" s="411" t="s">
        <v>1173</v>
      </c>
      <c r="D49" s="361" t="str">
        <f>IF('Age-Level'!$AA13="C","/","")</f>
        <v/>
      </c>
      <c r="E49" s="361" t="str">
        <f>IF('Age-Level'!$AA13="C","/","")</f>
        <v/>
      </c>
      <c r="F49" s="361" t="str">
        <f>IF('Age-Level'!$AA13="C","/","")</f>
        <v/>
      </c>
      <c r="G49" s="361" t="str">
        <f>IF('Age-Level'!$AA13="C","/","")</f>
        <v/>
      </c>
      <c r="H49" s="361" t="str">
        <f>IF('Age-Level'!$AA13="C","/","")</f>
        <v/>
      </c>
      <c r="I49" s="370" t="str">
        <f>IF(Summary!$AV$102="E","E","")</f>
        <v/>
      </c>
      <c r="J49" s="370" t="str">
        <f>IF(Summary!$AW$102="Y","R","")</f>
        <v/>
      </c>
      <c r="L49" s="705" t="str">
        <f>'Council Own'!B6</f>
        <v>&lt;&lt;List Badge 1 Here&gt;&gt;</v>
      </c>
      <c r="M49" s="705"/>
      <c r="N49" s="705"/>
      <c r="O49" s="705"/>
      <c r="P49" s="705"/>
      <c r="Q49" s="705"/>
      <c r="R49" s="710"/>
      <c r="S49" s="363" t="str">
        <f>IF(Summary!$AV$85="E","E","")</f>
        <v/>
      </c>
      <c r="T49" s="363" t="str">
        <f>IF(Summary!$AW$85="Y","R","")</f>
        <v/>
      </c>
      <c r="U49" s="716"/>
      <c r="W49" s="573" t="str">
        <f>'Fun Patches'!C50</f>
        <v>&lt;LIST PATCH HERE&gt;</v>
      </c>
      <c r="X49" s="365" t="str">
        <f>IF(Summary!$AV$177="E","E","")</f>
        <v/>
      </c>
      <c r="Y49" s="365" t="str">
        <f>IF(Summary!$AW$177="Y","R","")</f>
        <v/>
      </c>
      <c r="AA49" s="336"/>
      <c r="AB49" s="337"/>
      <c r="AC49" s="338"/>
    </row>
    <row r="50" spans="2:29" ht="12.95" customHeight="1" thickBot="1">
      <c r="B50" s="404"/>
      <c r="C50" s="424" t="s">
        <v>1174</v>
      </c>
      <c r="D50" s="359" t="str">
        <f>IF('Age-Level'!$AA20="C","/","")</f>
        <v/>
      </c>
      <c r="E50" s="359" t="str">
        <f>IF('Age-Level'!$AA20="C","/","")</f>
        <v/>
      </c>
      <c r="F50" s="359" t="str">
        <f>IF('Age-Level'!$AA20="C","/","")</f>
        <v/>
      </c>
      <c r="G50" s="359" t="str">
        <f>IF('Age-Level'!$AA20="C","/","")</f>
        <v/>
      </c>
      <c r="H50" s="359" t="str">
        <f>IF('Age-Level'!$AA20="C","/","")</f>
        <v/>
      </c>
      <c r="I50" s="367" t="str">
        <f>IF(Summary!$AV$103="E","E","")</f>
        <v/>
      </c>
      <c r="J50" s="367" t="str">
        <f>IF(Summary!$AW$103="Y","R","")</f>
        <v/>
      </c>
      <c r="L50" s="705" t="str">
        <f>'Council Own'!B30</f>
        <v>&lt;&lt;List Badge 2 Here&gt;&gt;</v>
      </c>
      <c r="M50" s="705"/>
      <c r="N50" s="705"/>
      <c r="O50" s="705"/>
      <c r="P50" s="705"/>
      <c r="Q50" s="705"/>
      <c r="R50" s="710"/>
      <c r="S50" s="365" t="str">
        <f>IF(Summary!$AV$86="E","E","")</f>
        <v/>
      </c>
      <c r="T50" s="365" t="str">
        <f>IF(Summary!$AW$86="Y","R","")</f>
        <v/>
      </c>
      <c r="U50" s="716"/>
      <c r="W50" s="573" t="str">
        <f>'Fun Patches'!C51</f>
        <v>&lt;LIST PATCH HERE&gt;</v>
      </c>
      <c r="X50" s="365" t="str">
        <f>IF(Summary!$AV$178="E","E","")</f>
        <v/>
      </c>
      <c r="Y50" s="365" t="str">
        <f>IF(Summary!$AW$178="Y","R","")</f>
        <v/>
      </c>
      <c r="AA50" s="336"/>
      <c r="AB50" s="337"/>
      <c r="AC50" s="338"/>
    </row>
    <row r="51" spans="2:29" ht="12.95" customHeight="1">
      <c r="B51" s="404"/>
      <c r="C51" s="429" t="s">
        <v>1175</v>
      </c>
      <c r="D51" s="361" t="str">
        <f>IF('Age-Level'!$AA27="C","/","")</f>
        <v/>
      </c>
      <c r="E51" s="361" t="str">
        <f>IF('Age-Level'!$AA27="C","/","")</f>
        <v/>
      </c>
      <c r="F51" s="361" t="str">
        <f>IF('Age-Level'!$AA27="C","/","")</f>
        <v/>
      </c>
      <c r="G51" s="361" t="str">
        <f>IF('Age-Level'!$AA27="C","/","")</f>
        <v/>
      </c>
      <c r="H51" s="361" t="str">
        <f>IF('Age-Level'!$AA27="C","/","")</f>
        <v/>
      </c>
      <c r="I51" s="370" t="str">
        <f>IF(Summary!$AV$104="E","E","")</f>
        <v/>
      </c>
      <c r="J51" s="370" t="str">
        <f>IF(Summary!$AW$104="Y","R","")</f>
        <v/>
      </c>
      <c r="L51" s="705" t="str">
        <f>'Council Own'!B54</f>
        <v>&lt;&lt;List Badge 3 Here&gt;&gt;</v>
      </c>
      <c r="M51" s="705"/>
      <c r="N51" s="705"/>
      <c r="O51" s="705"/>
      <c r="P51" s="705"/>
      <c r="Q51" s="705"/>
      <c r="R51" s="710"/>
      <c r="S51" s="365" t="str">
        <f>IF(Summary!$AV$87="E","E","")</f>
        <v/>
      </c>
      <c r="T51" s="365" t="str">
        <f>IF(Summary!$AW$87="Y","R","")</f>
        <v/>
      </c>
      <c r="U51" s="716"/>
      <c r="W51" s="573" t="str">
        <f>'Fun Patches'!C52</f>
        <v>&lt;LIST PATCH HERE&gt;</v>
      </c>
      <c r="X51" s="365" t="str">
        <f>IF(Summary!$AV$179="E","E","")</f>
        <v/>
      </c>
      <c r="Y51" s="365" t="str">
        <f>IF(Summary!$AW$179="Y","R","")</f>
        <v/>
      </c>
      <c r="AA51" s="336"/>
      <c r="AB51" s="337"/>
      <c r="AC51" s="338"/>
    </row>
    <row r="52" spans="2:29" ht="12.95" customHeight="1">
      <c r="B52" s="404"/>
      <c r="C52" s="411" t="s">
        <v>1176</v>
      </c>
      <c r="D52" s="361" t="str">
        <f>IF('Age-Level'!$AA34="C","/","")</f>
        <v/>
      </c>
      <c r="E52" s="361" t="str">
        <f>IF('Age-Level'!$AA34="C","/","")</f>
        <v/>
      </c>
      <c r="F52" s="361" t="str">
        <f>IF('Age-Level'!$AA34="C","/","")</f>
        <v/>
      </c>
      <c r="G52" s="361" t="str">
        <f>IF('Age-Level'!$AA34="C","/","")</f>
        <v/>
      </c>
      <c r="H52" s="361" t="str">
        <f>IF('Age-Level'!$AA34="C","/","")</f>
        <v/>
      </c>
      <c r="I52" s="370" t="str">
        <f>IF(Summary!$AV$105="E","E","")</f>
        <v/>
      </c>
      <c r="J52" s="370" t="str">
        <f>IF(Summary!$AW$105="Y","R","")</f>
        <v/>
      </c>
      <c r="L52" s="705" t="str">
        <f>'Council Own'!B78</f>
        <v>&lt;&lt;List Badge 4 Here&gt;&gt;</v>
      </c>
      <c r="M52" s="705"/>
      <c r="N52" s="705"/>
      <c r="O52" s="705"/>
      <c r="P52" s="705"/>
      <c r="Q52" s="705"/>
      <c r="R52" s="710"/>
      <c r="S52" s="365" t="str">
        <f>IF(Summary!$AV$88="E","E","")</f>
        <v/>
      </c>
      <c r="T52" s="365" t="str">
        <f>IF(Summary!$AW$88="Y","R","")</f>
        <v/>
      </c>
      <c r="U52" s="716"/>
      <c r="W52" s="573" t="str">
        <f>'Fun Patches'!C53</f>
        <v>&lt;LIST PATCH HERE&gt;</v>
      </c>
      <c r="X52" s="365" t="str">
        <f>IF(Summary!$AV$180="E","E","")</f>
        <v/>
      </c>
      <c r="Y52" s="365" t="str">
        <f>IF(Summary!$AW$180="Y","R","")</f>
        <v/>
      </c>
      <c r="AA52" s="336"/>
      <c r="AB52" s="337"/>
      <c r="AC52" s="338"/>
    </row>
    <row r="53" spans="2:29" ht="12.95" customHeight="1" thickBot="1">
      <c r="B53" s="404"/>
      <c r="C53" s="416" t="s">
        <v>1177</v>
      </c>
      <c r="D53" s="359" t="str">
        <f>IF('Age-Level'!$AA41="C","/","")</f>
        <v/>
      </c>
      <c r="E53" s="359" t="str">
        <f>IF('Age-Level'!$AA41="C","/","")</f>
        <v/>
      </c>
      <c r="F53" s="359" t="str">
        <f>IF('Age-Level'!$AA41="C","/","")</f>
        <v/>
      </c>
      <c r="G53" s="359" t="str">
        <f>IF('Age-Level'!$AA41="C","/","")</f>
        <v/>
      </c>
      <c r="H53" s="359" t="str">
        <f>IF('Age-Level'!$AA41="C","/","")</f>
        <v/>
      </c>
      <c r="I53" s="367" t="str">
        <f>IF(Summary!$AV$106="E","E","")</f>
        <v/>
      </c>
      <c r="J53" s="367" t="str">
        <f>IF(Summary!$AW$106="Y","R","")</f>
        <v/>
      </c>
      <c r="L53" s="707" t="str">
        <f>'Council Own'!B102</f>
        <v>&lt;&lt;List Badge 5 Here&gt;&gt;</v>
      </c>
      <c r="M53" s="707"/>
      <c r="N53" s="707"/>
      <c r="O53" s="707"/>
      <c r="P53" s="707"/>
      <c r="Q53" s="707"/>
      <c r="R53" s="713"/>
      <c r="S53" s="372" t="str">
        <f>IF(Summary!$AV$89="E","E","")</f>
        <v/>
      </c>
      <c r="T53" s="372" t="str">
        <f>IF(Summary!$AW$89="Y","R","")</f>
        <v/>
      </c>
      <c r="U53" s="716"/>
      <c r="W53" s="573" t="str">
        <f>'Fun Patches'!C54</f>
        <v>&lt;LIST PATCH HERE&gt;</v>
      </c>
      <c r="X53" s="372" t="str">
        <f>IF(Summary!$AV$181="E","E","")</f>
        <v/>
      </c>
      <c r="Y53" s="372" t="str">
        <f>IF(Summary!$AW$181="Y","R","")</f>
        <v/>
      </c>
      <c r="AA53" s="336"/>
      <c r="AB53" s="337"/>
      <c r="AC53" s="338"/>
    </row>
    <row r="54" spans="2:29" ht="12.95" customHeight="1">
      <c r="B54" s="404"/>
      <c r="C54" s="429" t="s">
        <v>1050</v>
      </c>
      <c r="D54" s="368" t="str">
        <f>IF('Age-Level'!$AA48="C","/","")</f>
        <v/>
      </c>
      <c r="E54" s="368" t="str">
        <f>IF('Age-Level'!$AA48="C","/","")</f>
        <v/>
      </c>
      <c r="F54" s="368" t="str">
        <f>IF('Age-Level'!$AA48="C","/","")</f>
        <v/>
      </c>
      <c r="G54" s="368" t="str">
        <f>IF('Age-Level'!$AA48="C","/","")</f>
        <v/>
      </c>
      <c r="H54" s="368" t="str">
        <f>IF('Age-Level'!$AA48="C","/","")</f>
        <v/>
      </c>
      <c r="I54" s="370" t="str">
        <f>IF(Summary!$AV$107="E","E","")</f>
        <v/>
      </c>
      <c r="J54" s="370" t="str">
        <f>IF(Summary!$AW$107="Y","R","")</f>
        <v/>
      </c>
      <c r="L54" s="707" t="str">
        <f>'Council Own'!B126</f>
        <v>&lt;&lt;List Badge 6 Here&gt;&gt;</v>
      </c>
      <c r="M54" s="707"/>
      <c r="N54" s="707"/>
      <c r="O54" s="707"/>
      <c r="P54" s="707"/>
      <c r="Q54" s="707"/>
      <c r="R54" s="713"/>
      <c r="S54" s="372" t="str">
        <f>IF(Summary!$AV$90="E","E","")</f>
        <v/>
      </c>
      <c r="T54" s="372" t="str">
        <f>IF(Summary!$AW$90="Y","R","")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IF(Summary!$AV$108="E","E","")</f>
        <v/>
      </c>
      <c r="J55" s="367" t="str">
        <f>IF(Summary!$AW$108="Y","R","")</f>
        <v/>
      </c>
      <c r="L55" s="707" t="str">
        <f>'Council Own'!B150</f>
        <v>&lt;&lt;List Badge 7 Here&gt;&gt;</v>
      </c>
      <c r="M55" s="707"/>
      <c r="N55" s="707"/>
      <c r="O55" s="707"/>
      <c r="P55" s="707"/>
      <c r="Q55" s="707"/>
      <c r="R55" s="713"/>
      <c r="S55" s="372" t="str">
        <f>IF(Summary!$AV$91="E","E","")</f>
        <v/>
      </c>
      <c r="T55" s="372" t="str">
        <f>IF(Summary!$AW$91="Y","R","")</f>
        <v/>
      </c>
      <c r="U55" s="716"/>
      <c r="W55" s="572"/>
      <c r="X55" s="437"/>
      <c r="Y55" s="437"/>
      <c r="AA55" s="336"/>
      <c r="AB55" s="337"/>
      <c r="AC55" s="338"/>
    </row>
    <row r="56" spans="2:29" ht="12.95" customHeight="1">
      <c r="B56" s="404"/>
      <c r="C56" s="428" t="s">
        <v>1179</v>
      </c>
      <c r="D56" s="408"/>
      <c r="E56" s="408"/>
      <c r="F56" s="408"/>
      <c r="G56" s="408"/>
      <c r="H56" s="433"/>
      <c r="I56" s="370" t="str">
        <f>IF(Summary!$AV$109="E","E","")</f>
        <v/>
      </c>
      <c r="J56" s="370" t="str">
        <f>IF(Summary!$AW$109="Y","R","")</f>
        <v/>
      </c>
      <c r="L56" s="707" t="str">
        <f>'Council Own'!B174</f>
        <v>&lt;&lt;List Badge 8 Here&gt;&gt;</v>
      </c>
      <c r="M56" s="707"/>
      <c r="N56" s="707"/>
      <c r="O56" s="707"/>
      <c r="P56" s="707"/>
      <c r="Q56" s="707"/>
      <c r="R56" s="713"/>
      <c r="S56" s="372" t="str">
        <f>IF(Summary!$AV$92="E","E","")</f>
        <v/>
      </c>
      <c r="T56" s="372" t="str">
        <f>IF(Summary!$AW$92="Y","R","")</f>
        <v/>
      </c>
      <c r="U56" s="716"/>
      <c r="W56" s="336"/>
      <c r="X56" s="337"/>
      <c r="Y56" s="338"/>
      <c r="AA56" s="336"/>
      <c r="AB56" s="337"/>
      <c r="AC56" s="338"/>
    </row>
    <row r="57" spans="2:29" ht="12.95" customHeight="1">
      <c r="B57" s="404"/>
      <c r="C57" s="411" t="s">
        <v>1180</v>
      </c>
      <c r="D57" s="412"/>
      <c r="E57" s="412"/>
      <c r="F57" s="412"/>
      <c r="G57" s="412"/>
      <c r="H57" s="413"/>
      <c r="I57" s="370" t="str">
        <f>IF(Summary!$AV$110="E","E","")</f>
        <v/>
      </c>
      <c r="J57" s="370" t="str">
        <f>IF(Summary!$AW$110="Y","R","")</f>
        <v/>
      </c>
      <c r="L57" s="707" t="str">
        <f>'Council Own'!B198</f>
        <v>&lt;&lt;List Badge 9 Here&gt;&gt;</v>
      </c>
      <c r="M57" s="707"/>
      <c r="N57" s="707"/>
      <c r="O57" s="707"/>
      <c r="P57" s="707"/>
      <c r="Q57" s="707"/>
      <c r="R57" s="713"/>
      <c r="S57" s="372" t="str">
        <f>IF(Summary!$AV$93="E","E","")</f>
        <v/>
      </c>
      <c r="T57" s="372" t="str">
        <f>IF(Summary!$AW$93="Y","R","")</f>
        <v/>
      </c>
      <c r="U57" s="716"/>
      <c r="W57" s="336"/>
      <c r="X57" s="337"/>
      <c r="Y57" s="338"/>
      <c r="AA57" s="336"/>
      <c r="AB57" s="337"/>
      <c r="AC57" s="338"/>
    </row>
    <row r="58" spans="2:29" ht="12.95" customHeight="1" thickBot="1">
      <c r="B58" s="404"/>
      <c r="C58" s="434" t="s">
        <v>1062</v>
      </c>
      <c r="D58" s="417"/>
      <c r="E58" s="417"/>
      <c r="F58" s="417"/>
      <c r="G58" s="417"/>
      <c r="H58" s="418"/>
      <c r="I58" s="367" t="str">
        <f>IF(Summary!$AV$111="E","E","")</f>
        <v/>
      </c>
      <c r="J58" s="367" t="str">
        <f>IF(Summary!$AW$111="Y","R","")</f>
        <v/>
      </c>
      <c r="L58" s="707" t="str">
        <f>'Council Own'!B222</f>
        <v>&lt;&lt;List Badge 10 Here&gt;&gt;</v>
      </c>
      <c r="M58" s="707"/>
      <c r="N58" s="707"/>
      <c r="O58" s="707"/>
      <c r="P58" s="707"/>
      <c r="Q58" s="707"/>
      <c r="R58" s="713"/>
      <c r="S58" s="372" t="str">
        <f>IF(Summary!$AV$94="E","E","")</f>
        <v/>
      </c>
      <c r="T58" s="372" t="str">
        <f>IF(Summary!$AW$94="Y","R","")</f>
        <v/>
      </c>
      <c r="U58" s="716"/>
      <c r="W58" s="336"/>
      <c r="X58" s="337"/>
      <c r="Y58" s="338"/>
      <c r="AA58" s="336"/>
      <c r="AB58" s="337"/>
      <c r="AC58" s="338"/>
    </row>
    <row r="59" spans="2:29" ht="12.95" customHeight="1">
      <c r="B59" s="404"/>
      <c r="C59" s="428" t="s">
        <v>1181</v>
      </c>
      <c r="D59" s="408"/>
      <c r="E59" s="408"/>
      <c r="F59" s="408"/>
      <c r="G59" s="408"/>
      <c r="H59" s="433"/>
      <c r="I59" s="370" t="str">
        <f>IF(Summary!$AV$112="E","E","")</f>
        <v/>
      </c>
      <c r="J59" s="370" t="str">
        <f>IF(Summary!$AW$112="Y","R","")</f>
        <v/>
      </c>
      <c r="L59" s="709" t="str">
        <f>'Council Own'!B246</f>
        <v>&lt;&lt;List Badge 11 Here&gt;&gt;</v>
      </c>
      <c r="M59" s="709"/>
      <c r="N59" s="709"/>
      <c r="O59" s="709"/>
      <c r="P59" s="709"/>
      <c r="Q59" s="709"/>
      <c r="R59" s="714"/>
      <c r="S59" s="372" t="str">
        <f>IF(Summary!$AV$95="E","E","")</f>
        <v/>
      </c>
      <c r="T59" s="372" t="str">
        <f>IF(Summary!$AW$95="Y","R","")</f>
        <v/>
      </c>
      <c r="U59" s="716"/>
      <c r="W59" s="336"/>
      <c r="X59" s="337"/>
      <c r="Y59" s="338"/>
      <c r="AA59" s="336"/>
      <c r="AB59" s="337"/>
      <c r="AC59" s="338"/>
    </row>
    <row r="60" spans="2:29" ht="12.95" customHeight="1">
      <c r="B60" s="404"/>
      <c r="C60" s="424" t="s">
        <v>1147</v>
      </c>
      <c r="D60" s="425"/>
      <c r="E60" s="425"/>
      <c r="F60" s="425"/>
      <c r="G60" s="425"/>
      <c r="H60" s="426"/>
      <c r="I60" s="370" t="str">
        <f>IF(Summary!$AV$129="E","E","")</f>
        <v/>
      </c>
      <c r="J60" s="370" t="str">
        <f>IF(Summary!$AW$129="Y","R","")</f>
        <v/>
      </c>
      <c r="L60" s="707" t="str">
        <f>'Council Own'!B270</f>
        <v>&lt;&lt;List Badge 12 Here&gt;&gt;</v>
      </c>
      <c r="M60" s="707"/>
      <c r="N60" s="707"/>
      <c r="O60" s="707"/>
      <c r="P60" s="707"/>
      <c r="Q60" s="707"/>
      <c r="R60" s="713"/>
      <c r="S60" s="372" t="str">
        <f>IF(Summary!$AV$96="E","E","")</f>
        <v/>
      </c>
      <c r="T60" s="372" t="str">
        <f>IF(Summary!$AW$96="Y","R","")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IF(Summary!$AV$97="E","E","")</f>
        <v/>
      </c>
      <c r="T61" s="372" t="str">
        <f>IF(Summary!$AW$97="Y","R","")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IF(Summary!$AV$98="E","E","")</f>
        <v/>
      </c>
      <c r="T62" s="372" t="str">
        <f>IF(Summary!$AW$98="Y","R","")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IF(Summary!$AV$119="E","E","")</f>
        <v/>
      </c>
      <c r="J63" s="363" t="str">
        <f>IF(Summary!$AW$119="Y","R","")</f>
        <v/>
      </c>
      <c r="L63" s="707" t="str">
        <f>'Council Own'!B342</f>
        <v>&lt;&lt;List Badge 15 Here&gt;&gt;</v>
      </c>
      <c r="M63" s="707"/>
      <c r="N63" s="707"/>
      <c r="O63" s="707"/>
      <c r="P63" s="707"/>
      <c r="Q63" s="707"/>
      <c r="R63" s="713"/>
      <c r="S63" s="372" t="str">
        <f>IF(Summary!$AV$99="E","E","")</f>
        <v/>
      </c>
      <c r="T63" s="372" t="str">
        <f>IF(Summary!$AW$99="Y","R","")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IF(Summary!$AV$122="E","E","")</f>
        <v/>
      </c>
      <c r="J64" s="365" t="str">
        <f>IF(Summary!$AW$122="Y","R","")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IF(Summary!$AV$123="E","E","")</f>
        <v/>
      </c>
      <c r="J65" s="365" t="str">
        <f>IF(Summary!$AW$123="Y","R","")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IF(Summary!$AV$124="E","E","")</f>
        <v/>
      </c>
      <c r="J66" s="365" t="str">
        <f>IF(Summary!$AW$124="Y","R","")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IF(Summary!$AV$125="E","E","")</f>
        <v/>
      </c>
      <c r="J67" s="365" t="str">
        <f>IF(Summary!$AW$125="Y","R","")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IF(Summary!$AV$126="E","E","")</f>
        <v/>
      </c>
      <c r="J68" s="365" t="str">
        <f>IF(Summary!$AW$126="Y","R","")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IF(Summary!$AV$127="E","E","")</f>
        <v/>
      </c>
      <c r="J69" s="365" t="str">
        <f>IF(Summary!$AW$127="Y","R","")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IF(Summary!$AV$128="E","E","")</f>
        <v/>
      </c>
      <c r="J70" s="365" t="str">
        <f>IF(Summary!$AW$128="Y","R","")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IF(Summary!$AV$104="E","E","")</f>
        <v/>
      </c>
      <c r="J71" s="365" t="str">
        <f>IF(Summary!$AW$104="Y","R","")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IF(Summary!$AV$105="E","E","")</f>
        <v/>
      </c>
      <c r="J72" s="365" t="str">
        <f>IF(Summary!$AW$105="Y","R","")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v9ouc20TdjPov8JuNFbrQemF4mB5dvjGGlTQQnABeYLGcY/JCi+igaZKB5NRwo+y3tm6bAfUU670ZDrtOOVdVg==" saltValue="DtlM7Akf7f97MaubNXui4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83" priority="13">
      <formula>LEFT($U$1,8)&lt;&gt;"Cadette_"</formula>
    </cfRule>
  </conditionalFormatting>
  <conditionalFormatting sqref="C1">
    <cfRule type="expression" dxfId="82" priority="11">
      <formula>LEFT($U$1,8)&lt;&gt;"Cadette_"</formula>
    </cfRule>
  </conditionalFormatting>
  <conditionalFormatting sqref="L47:L48 W54:W75 AA4:AA75">
    <cfRule type="duplicateValues" dxfId="81" priority="14"/>
  </conditionalFormatting>
  <conditionalFormatting sqref="B64:B72">
    <cfRule type="duplicateValues" dxfId="80" priority="10"/>
  </conditionalFormatting>
  <conditionalFormatting sqref="L49">
    <cfRule type="duplicateValues" dxfId="79" priority="9"/>
  </conditionalFormatting>
  <conditionalFormatting sqref="L50">
    <cfRule type="duplicateValues" dxfId="78" priority="8"/>
  </conditionalFormatting>
  <conditionalFormatting sqref="L51">
    <cfRule type="duplicateValues" dxfId="77" priority="7"/>
  </conditionalFormatting>
  <conditionalFormatting sqref="L52">
    <cfRule type="duplicateValues" dxfId="76" priority="6"/>
  </conditionalFormatting>
  <conditionalFormatting sqref="L65">
    <cfRule type="duplicateValues" dxfId="75" priority="5"/>
  </conditionalFormatting>
  <conditionalFormatting sqref="L66:L75">
    <cfRule type="duplicateValues" dxfId="74" priority="4"/>
  </conditionalFormatting>
  <conditionalFormatting sqref="M1:T1">
    <cfRule type="expression" dxfId="73" priority="2">
      <formula>LEFT($U$1,8)&lt;&gt;"Cadette_"</formula>
    </cfRule>
  </conditionalFormatting>
  <conditionalFormatting sqref="T1:W1">
    <cfRule type="expression" dxfId="72"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AF66"/>
  <sheetViews>
    <sheetView showGridLines="0" zoomScaleNormal="100" workbookViewId="0">
      <pane ySplit="1" topLeftCell="A2" activePane="bottomLeft" state="frozen"/>
      <selection pane="bottomLeft" activeCell="A2" sqref="A2"/>
    </sheetView>
  </sheetViews>
  <sheetFormatPr defaultColWidth="9.140625" defaultRowHeight="12.75"/>
  <cols>
    <col min="1" max="1" width="12.140625" style="99" bestFit="1" customWidth="1"/>
    <col min="2" max="31" width="7.7109375" style="99" customWidth="1"/>
    <col min="32" max="16384" width="9.140625" style="99"/>
  </cols>
  <sheetData>
    <row r="1" spans="1:32" ht="51" customHeight="1">
      <c r="A1" s="379" t="s">
        <v>119</v>
      </c>
      <c r="B1" s="575" t="str">
        <f ca="1">Cadette_1!$U$1</f>
        <v>Cadette_1</v>
      </c>
      <c r="C1" s="575" t="str">
        <f ca="1">Cadette_2!$U$1</f>
        <v>Cadette_2</v>
      </c>
      <c r="D1" s="575" t="str">
        <f ca="1">Cadette_3!$U$1</f>
        <v>Cadette_3</v>
      </c>
      <c r="E1" s="575" t="str">
        <f ca="1">Cadette_4!$U$1</f>
        <v>Cadette_4</v>
      </c>
      <c r="F1" s="575" t="str">
        <f ca="1">Cadette_5!$U$1</f>
        <v>Cadette_5</v>
      </c>
      <c r="G1" s="575" t="str">
        <f ca="1">Cadette_6!$U$1</f>
        <v>Cadette_6</v>
      </c>
      <c r="H1" s="575" t="str">
        <f ca="1">Cadette_7!$U$1</f>
        <v>Cadette_7</v>
      </c>
      <c r="I1" s="575" t="str">
        <f ca="1">Cadette_8!$U$1</f>
        <v>Cadette_8</v>
      </c>
      <c r="J1" s="575" t="str">
        <f ca="1">Cadette_9!$U$1</f>
        <v>Cadette_9</v>
      </c>
      <c r="K1" s="575" t="str">
        <f ca="1">Cadette_10!$U$1</f>
        <v>Cadette_10</v>
      </c>
      <c r="L1" s="575" t="str">
        <f ca="1">Cadette_11!$U$1</f>
        <v>Cadette_11</v>
      </c>
      <c r="M1" s="575" t="str">
        <f ca="1">Cadette_12!$U$1</f>
        <v>Cadette_12</v>
      </c>
      <c r="N1" s="575" t="str">
        <f ca="1">Cadette_13!$U$1</f>
        <v>Cadette_13</v>
      </c>
      <c r="O1" s="575" t="str">
        <f ca="1">Cadette_14!$U$1</f>
        <v>Cadette_14</v>
      </c>
      <c r="P1" s="575" t="str">
        <f ca="1">Cadette_15!$U$1</f>
        <v>Cadette_15</v>
      </c>
      <c r="Q1" s="575" t="str">
        <f ca="1">Cadette_16!$U$1</f>
        <v>Cadette_16</v>
      </c>
      <c r="R1" s="575" t="str">
        <f ca="1">Cadette_17!$U$1</f>
        <v>Cadette_17</v>
      </c>
      <c r="S1" s="575" t="str">
        <f ca="1">Cadette_18!$U$1</f>
        <v>Cadette_18</v>
      </c>
      <c r="T1" s="575" t="str">
        <f ca="1">Cadette_19!$U$1</f>
        <v>Cadette_19</v>
      </c>
      <c r="U1" s="575" t="str">
        <f ca="1">Cadette_20!$U$1</f>
        <v>Cadette_20</v>
      </c>
      <c r="V1" s="575" t="str">
        <f ca="1">Cadette_21!$U$1</f>
        <v>Cadette_21</v>
      </c>
      <c r="W1" s="575" t="str">
        <f ca="1">Cadette_22!$U$1</f>
        <v>Cadette_22</v>
      </c>
      <c r="X1" s="575" t="str">
        <f ca="1">Cadette_23!$U$1</f>
        <v>Cadette_23</v>
      </c>
      <c r="Y1" s="575" t="str">
        <f ca="1">Cadette_24!$U$1</f>
        <v>Cadette_24</v>
      </c>
      <c r="Z1" s="575" t="str">
        <f ca="1">Cadette_25!$U$1</f>
        <v>Cadette_25</v>
      </c>
      <c r="AA1" s="575" t="str">
        <f ca="1">Cadette_26!$U$1</f>
        <v>Cadette_26</v>
      </c>
      <c r="AB1" s="575" t="str">
        <f ca="1">Cadette_27!$U$1</f>
        <v>Cadette_27</v>
      </c>
      <c r="AC1" s="575" t="str">
        <f ca="1">Cadette_28!$U$1</f>
        <v>Cadette_28</v>
      </c>
      <c r="AD1" s="575" t="str">
        <f ca="1">Cadette_29!$U$1</f>
        <v>Cadette_29</v>
      </c>
      <c r="AE1" s="575" t="str">
        <f ca="1">Cadette_30!$U$1</f>
        <v>Cadette_30</v>
      </c>
      <c r="AF1" s="378" t="s">
        <v>120</v>
      </c>
    </row>
    <row r="2" spans="1:32" ht="12.75" customHeight="1">
      <c r="A2" s="10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2">
        <f t="shared" ref="AF2:AF21" si="0">SUM(B2:AE2)</f>
        <v>0</v>
      </c>
    </row>
    <row r="3" spans="1:32">
      <c r="A3" s="102"/>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2">
        <f t="shared" si="0"/>
        <v>0</v>
      </c>
    </row>
    <row r="4" spans="1:32">
      <c r="A4" s="10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2">
        <f t="shared" si="0"/>
        <v>0</v>
      </c>
    </row>
    <row r="5" spans="1:32">
      <c r="A5" s="101"/>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2">
        <f t="shared" si="0"/>
        <v>0</v>
      </c>
    </row>
    <row r="6" spans="1:32">
      <c r="A6" s="10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2">
        <f t="shared" si="0"/>
        <v>0</v>
      </c>
    </row>
    <row r="7" spans="1:32">
      <c r="A7" s="101"/>
      <c r="B7" s="91"/>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2">
        <f t="shared" si="0"/>
        <v>0</v>
      </c>
    </row>
    <row r="8" spans="1:32">
      <c r="A8" s="10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2">
        <f t="shared" si="0"/>
        <v>0</v>
      </c>
    </row>
    <row r="9" spans="1:32">
      <c r="A9" s="101"/>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2">
        <f t="shared" si="0"/>
        <v>0</v>
      </c>
    </row>
    <row r="10" spans="1:32">
      <c r="A10" s="10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2">
        <f t="shared" si="0"/>
        <v>0</v>
      </c>
    </row>
    <row r="11" spans="1:32">
      <c r="A11" s="10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2">
        <f t="shared" si="0"/>
        <v>0</v>
      </c>
    </row>
    <row r="12" spans="1:32">
      <c r="A12" s="10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2">
        <f t="shared" si="0"/>
        <v>0</v>
      </c>
    </row>
    <row r="13" spans="1:32">
      <c r="A13" s="10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2">
        <f t="shared" si="0"/>
        <v>0</v>
      </c>
    </row>
    <row r="14" spans="1:32">
      <c r="A14" s="10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2">
        <f t="shared" si="0"/>
        <v>0</v>
      </c>
    </row>
    <row r="15" spans="1:32">
      <c r="A15" s="101"/>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2">
        <f t="shared" si="0"/>
        <v>0</v>
      </c>
    </row>
    <row r="16" spans="1:32">
      <c r="A16" s="10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2">
        <f t="shared" si="0"/>
        <v>0</v>
      </c>
    </row>
    <row r="17" spans="1:32">
      <c r="A17" s="10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2">
        <f t="shared" si="0"/>
        <v>0</v>
      </c>
    </row>
    <row r="18" spans="1:32">
      <c r="A18" s="101"/>
      <c r="B18" s="91"/>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2">
        <f t="shared" si="0"/>
        <v>0</v>
      </c>
    </row>
    <row r="19" spans="1:32">
      <c r="A19" s="10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2">
        <f t="shared" si="0"/>
        <v>0</v>
      </c>
    </row>
    <row r="20" spans="1:32">
      <c r="A20" s="10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2">
        <f t="shared" si="0"/>
        <v>0</v>
      </c>
    </row>
    <row r="21" spans="1:32" ht="13.5" thickBot="1">
      <c r="A21" s="10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2">
        <f t="shared" si="0"/>
        <v>0</v>
      </c>
    </row>
    <row r="22" spans="1:32" ht="26.25" thickBot="1">
      <c r="A22" s="103" t="s">
        <v>121</v>
      </c>
      <c r="B22" s="93">
        <f t="shared" ref="B22:AF22" si="1">SUM(B2:B21)</f>
        <v>0</v>
      </c>
      <c r="C22" s="93">
        <f t="shared" si="1"/>
        <v>0</v>
      </c>
      <c r="D22" s="93">
        <f t="shared" ref="D22:Q22" si="2">SUM(D2:D21)</f>
        <v>0</v>
      </c>
      <c r="E22" s="93">
        <f t="shared" si="2"/>
        <v>0</v>
      </c>
      <c r="F22" s="93">
        <f t="shared" si="2"/>
        <v>0</v>
      </c>
      <c r="G22" s="93">
        <f t="shared" si="2"/>
        <v>0</v>
      </c>
      <c r="H22" s="93">
        <f t="shared" si="2"/>
        <v>0</v>
      </c>
      <c r="I22" s="93">
        <f t="shared" si="2"/>
        <v>0</v>
      </c>
      <c r="J22" s="93">
        <f t="shared" si="2"/>
        <v>0</v>
      </c>
      <c r="K22" s="93">
        <f t="shared" si="2"/>
        <v>0</v>
      </c>
      <c r="L22" s="93">
        <f t="shared" si="2"/>
        <v>0</v>
      </c>
      <c r="M22" s="93">
        <f t="shared" si="2"/>
        <v>0</v>
      </c>
      <c r="N22" s="93">
        <f t="shared" si="2"/>
        <v>0</v>
      </c>
      <c r="O22" s="93">
        <f t="shared" si="2"/>
        <v>0</v>
      </c>
      <c r="P22" s="93">
        <f t="shared" si="2"/>
        <v>0</v>
      </c>
      <c r="Q22" s="93">
        <f t="shared" si="2"/>
        <v>0</v>
      </c>
      <c r="R22" s="93">
        <f t="shared" si="1"/>
        <v>0</v>
      </c>
      <c r="S22" s="93">
        <f t="shared" si="1"/>
        <v>0</v>
      </c>
      <c r="T22" s="93">
        <f t="shared" si="1"/>
        <v>0</v>
      </c>
      <c r="U22" s="93">
        <f t="shared" si="1"/>
        <v>0</v>
      </c>
      <c r="V22" s="93">
        <f t="shared" si="1"/>
        <v>0</v>
      </c>
      <c r="W22" s="93">
        <f t="shared" si="1"/>
        <v>0</v>
      </c>
      <c r="X22" s="93">
        <f t="shared" si="1"/>
        <v>0</v>
      </c>
      <c r="Y22" s="93">
        <f t="shared" si="1"/>
        <v>0</v>
      </c>
      <c r="Z22" s="93">
        <f t="shared" si="1"/>
        <v>0</v>
      </c>
      <c r="AA22" s="93">
        <f t="shared" si="1"/>
        <v>0</v>
      </c>
      <c r="AB22" s="93">
        <f t="shared" si="1"/>
        <v>0</v>
      </c>
      <c r="AC22" s="93">
        <f t="shared" si="1"/>
        <v>0</v>
      </c>
      <c r="AD22" s="93">
        <f t="shared" si="1"/>
        <v>0</v>
      </c>
      <c r="AE22" s="93">
        <f t="shared" si="1"/>
        <v>0</v>
      </c>
      <c r="AF22" s="104">
        <f t="shared" si="1"/>
        <v>0</v>
      </c>
    </row>
    <row r="24" spans="1:32">
      <c r="A24" s="101"/>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2">
        <f t="shared" ref="AF24:AF43" si="3">SUM(B24:AE24)</f>
        <v>0</v>
      </c>
    </row>
    <row r="25" spans="1:32">
      <c r="A25" s="102"/>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2">
        <f t="shared" si="3"/>
        <v>0</v>
      </c>
    </row>
    <row r="26" spans="1:32">
      <c r="A26" s="10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2">
        <f t="shared" si="3"/>
        <v>0</v>
      </c>
    </row>
    <row r="27" spans="1:32">
      <c r="A27" s="101"/>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2">
        <f t="shared" si="3"/>
        <v>0</v>
      </c>
    </row>
    <row r="28" spans="1:32">
      <c r="A28" s="10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2">
        <f t="shared" si="3"/>
        <v>0</v>
      </c>
    </row>
    <row r="29" spans="1:32">
      <c r="A29" s="10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2">
        <f t="shared" si="3"/>
        <v>0</v>
      </c>
    </row>
    <row r="30" spans="1:32">
      <c r="A30" s="101"/>
      <c r="B30" s="91"/>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2">
        <f t="shared" si="3"/>
        <v>0</v>
      </c>
    </row>
    <row r="31" spans="1:32">
      <c r="A31" s="10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2">
        <f t="shared" si="3"/>
        <v>0</v>
      </c>
    </row>
    <row r="32" spans="1:32">
      <c r="A32" s="10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2">
        <f t="shared" si="3"/>
        <v>0</v>
      </c>
    </row>
    <row r="33" spans="1:32">
      <c r="A33" s="101"/>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2">
        <f t="shared" si="3"/>
        <v>0</v>
      </c>
    </row>
    <row r="34" spans="1:32">
      <c r="A34" s="10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2">
        <f t="shared" si="3"/>
        <v>0</v>
      </c>
    </row>
    <row r="35" spans="1:32">
      <c r="A35" s="10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2">
        <f t="shared" si="3"/>
        <v>0</v>
      </c>
    </row>
    <row r="36" spans="1:32">
      <c r="A36" s="10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2">
        <f t="shared" si="3"/>
        <v>0</v>
      </c>
    </row>
    <row r="37" spans="1:32">
      <c r="A37" s="10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2">
        <f t="shared" si="3"/>
        <v>0</v>
      </c>
    </row>
    <row r="38" spans="1:32">
      <c r="A38" s="10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2">
        <f t="shared" si="3"/>
        <v>0</v>
      </c>
    </row>
    <row r="39" spans="1:32">
      <c r="A39" s="101"/>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2">
        <f t="shared" si="3"/>
        <v>0</v>
      </c>
    </row>
    <row r="40" spans="1:32">
      <c r="A40" s="10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2">
        <f t="shared" si="3"/>
        <v>0</v>
      </c>
    </row>
    <row r="41" spans="1:32">
      <c r="A41" s="10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2">
        <f t="shared" si="3"/>
        <v>0</v>
      </c>
    </row>
    <row r="42" spans="1:32">
      <c r="A42" s="10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2">
        <f t="shared" si="3"/>
        <v>0</v>
      </c>
    </row>
    <row r="43" spans="1:32" ht="13.5" thickBot="1">
      <c r="A43" s="10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2">
        <f t="shared" si="3"/>
        <v>0</v>
      </c>
    </row>
    <row r="44" spans="1:32" ht="26.25" thickBot="1">
      <c r="A44" s="103" t="s">
        <v>121</v>
      </c>
      <c r="B44" s="93">
        <f t="shared" ref="B44:AF44" si="4">SUM(B24:B43)</f>
        <v>0</v>
      </c>
      <c r="C44" s="93">
        <f t="shared" si="4"/>
        <v>0</v>
      </c>
      <c r="D44" s="93">
        <f t="shared" ref="D44:Q44" si="5">SUM(D24:D43)</f>
        <v>0</v>
      </c>
      <c r="E44" s="93">
        <f t="shared" si="5"/>
        <v>0</v>
      </c>
      <c r="F44" s="93">
        <f t="shared" si="5"/>
        <v>0</v>
      </c>
      <c r="G44" s="93">
        <f t="shared" si="5"/>
        <v>0</v>
      </c>
      <c r="H44" s="93">
        <f t="shared" si="5"/>
        <v>0</v>
      </c>
      <c r="I44" s="93">
        <f t="shared" si="5"/>
        <v>0</v>
      </c>
      <c r="J44" s="93">
        <f t="shared" si="5"/>
        <v>0</v>
      </c>
      <c r="K44" s="93">
        <f t="shared" si="5"/>
        <v>0</v>
      </c>
      <c r="L44" s="93">
        <f t="shared" si="5"/>
        <v>0</v>
      </c>
      <c r="M44" s="93">
        <f t="shared" si="5"/>
        <v>0</v>
      </c>
      <c r="N44" s="93">
        <f t="shared" si="5"/>
        <v>0</v>
      </c>
      <c r="O44" s="93">
        <f t="shared" si="5"/>
        <v>0</v>
      </c>
      <c r="P44" s="93">
        <f t="shared" si="5"/>
        <v>0</v>
      </c>
      <c r="Q44" s="93">
        <f t="shared" si="5"/>
        <v>0</v>
      </c>
      <c r="R44" s="93">
        <f t="shared" si="4"/>
        <v>0</v>
      </c>
      <c r="S44" s="93">
        <f t="shared" si="4"/>
        <v>0</v>
      </c>
      <c r="T44" s="93">
        <f t="shared" si="4"/>
        <v>0</v>
      </c>
      <c r="U44" s="93">
        <f t="shared" si="4"/>
        <v>0</v>
      </c>
      <c r="V44" s="93">
        <f t="shared" si="4"/>
        <v>0</v>
      </c>
      <c r="W44" s="93">
        <f t="shared" si="4"/>
        <v>0</v>
      </c>
      <c r="X44" s="93">
        <f t="shared" si="4"/>
        <v>0</v>
      </c>
      <c r="Y44" s="93">
        <f t="shared" si="4"/>
        <v>0</v>
      </c>
      <c r="Z44" s="93">
        <f t="shared" si="4"/>
        <v>0</v>
      </c>
      <c r="AA44" s="93">
        <f t="shared" si="4"/>
        <v>0</v>
      </c>
      <c r="AB44" s="93">
        <f t="shared" si="4"/>
        <v>0</v>
      </c>
      <c r="AC44" s="93">
        <f t="shared" si="4"/>
        <v>0</v>
      </c>
      <c r="AD44" s="93">
        <f t="shared" si="4"/>
        <v>0</v>
      </c>
      <c r="AE44" s="93">
        <f t="shared" si="4"/>
        <v>0</v>
      </c>
      <c r="AF44" s="104">
        <f t="shared" si="4"/>
        <v>0</v>
      </c>
    </row>
    <row r="46" spans="1:32">
      <c r="A46" s="10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2">
        <f t="shared" ref="AF46:AF65" si="6">SUM(B46:AE46)</f>
        <v>0</v>
      </c>
    </row>
    <row r="47" spans="1:32">
      <c r="A47" s="102"/>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2">
        <f t="shared" si="6"/>
        <v>0</v>
      </c>
    </row>
    <row r="48" spans="1:32">
      <c r="A48" s="10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2">
        <f t="shared" si="6"/>
        <v>0</v>
      </c>
    </row>
    <row r="49" spans="1:32">
      <c r="A49" s="10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2">
        <f t="shared" si="6"/>
        <v>0</v>
      </c>
    </row>
    <row r="50" spans="1:32">
      <c r="A50" s="10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2">
        <f t="shared" si="6"/>
        <v>0</v>
      </c>
    </row>
    <row r="51" spans="1:32">
      <c r="A51" s="10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2">
        <f t="shared" si="6"/>
        <v>0</v>
      </c>
    </row>
    <row r="52" spans="1:32">
      <c r="A52" s="10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2">
        <f t="shared" si="6"/>
        <v>0</v>
      </c>
    </row>
    <row r="53" spans="1:32">
      <c r="A53" s="10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2">
        <f t="shared" si="6"/>
        <v>0</v>
      </c>
    </row>
    <row r="54" spans="1:32">
      <c r="A54" s="10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2">
        <f t="shared" si="6"/>
        <v>0</v>
      </c>
    </row>
    <row r="55" spans="1:32">
      <c r="A55" s="10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2">
        <f t="shared" si="6"/>
        <v>0</v>
      </c>
    </row>
    <row r="56" spans="1:32">
      <c r="A56" s="10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2">
        <f t="shared" si="6"/>
        <v>0</v>
      </c>
    </row>
    <row r="57" spans="1:32">
      <c r="A57" s="101"/>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2">
        <f t="shared" si="6"/>
        <v>0</v>
      </c>
    </row>
    <row r="58" spans="1:32">
      <c r="A58" s="10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2">
        <f t="shared" si="6"/>
        <v>0</v>
      </c>
    </row>
    <row r="59" spans="1:32">
      <c r="A59" s="10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2">
        <f t="shared" si="6"/>
        <v>0</v>
      </c>
    </row>
    <row r="60" spans="1:32">
      <c r="A60" s="101"/>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2">
        <f t="shared" si="6"/>
        <v>0</v>
      </c>
    </row>
    <row r="61" spans="1:32">
      <c r="A61" s="10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2">
        <f t="shared" si="6"/>
        <v>0</v>
      </c>
    </row>
    <row r="62" spans="1:32">
      <c r="A62" s="10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2">
        <f t="shared" si="6"/>
        <v>0</v>
      </c>
    </row>
    <row r="63" spans="1:32">
      <c r="A63" s="10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2">
        <f t="shared" si="6"/>
        <v>0</v>
      </c>
    </row>
    <row r="64" spans="1:32">
      <c r="A64" s="10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2">
        <f t="shared" si="6"/>
        <v>0</v>
      </c>
    </row>
    <row r="65" spans="1:32" ht="13.5" thickBot="1">
      <c r="A65" s="10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2">
        <f t="shared" si="6"/>
        <v>0</v>
      </c>
    </row>
    <row r="66" spans="1:32" ht="26.25" thickBot="1">
      <c r="A66" s="103" t="s">
        <v>121</v>
      </c>
      <c r="B66" s="93">
        <f t="shared" ref="B66:AF66" si="7">SUM(B46:B65)</f>
        <v>0</v>
      </c>
      <c r="C66" s="93">
        <f t="shared" si="7"/>
        <v>0</v>
      </c>
      <c r="D66" s="93">
        <f t="shared" ref="D66:Q66" si="8">SUM(D46:D65)</f>
        <v>0</v>
      </c>
      <c r="E66" s="93">
        <f t="shared" si="8"/>
        <v>0</v>
      </c>
      <c r="F66" s="93">
        <f t="shared" si="8"/>
        <v>0</v>
      </c>
      <c r="G66" s="93">
        <f t="shared" si="8"/>
        <v>0</v>
      </c>
      <c r="H66" s="93">
        <f t="shared" si="8"/>
        <v>0</v>
      </c>
      <c r="I66" s="93">
        <f t="shared" si="8"/>
        <v>0</v>
      </c>
      <c r="J66" s="93">
        <f t="shared" si="8"/>
        <v>0</v>
      </c>
      <c r="K66" s="93">
        <f t="shared" si="8"/>
        <v>0</v>
      </c>
      <c r="L66" s="93">
        <f t="shared" si="8"/>
        <v>0</v>
      </c>
      <c r="M66" s="93">
        <f t="shared" si="8"/>
        <v>0</v>
      </c>
      <c r="N66" s="93">
        <f t="shared" si="8"/>
        <v>0</v>
      </c>
      <c r="O66" s="93">
        <f t="shared" si="8"/>
        <v>0</v>
      </c>
      <c r="P66" s="93">
        <f t="shared" si="8"/>
        <v>0</v>
      </c>
      <c r="Q66" s="93">
        <f t="shared" si="8"/>
        <v>0</v>
      </c>
      <c r="R66" s="93">
        <f t="shared" si="7"/>
        <v>0</v>
      </c>
      <c r="S66" s="93">
        <f t="shared" si="7"/>
        <v>0</v>
      </c>
      <c r="T66" s="93">
        <f t="shared" si="7"/>
        <v>0</v>
      </c>
      <c r="U66" s="93">
        <f t="shared" si="7"/>
        <v>0</v>
      </c>
      <c r="V66" s="93">
        <f t="shared" si="7"/>
        <v>0</v>
      </c>
      <c r="W66" s="93">
        <f t="shared" si="7"/>
        <v>0</v>
      </c>
      <c r="X66" s="93">
        <f t="shared" si="7"/>
        <v>0</v>
      </c>
      <c r="Y66" s="93">
        <f t="shared" si="7"/>
        <v>0</v>
      </c>
      <c r="Z66" s="93">
        <f t="shared" si="7"/>
        <v>0</v>
      </c>
      <c r="AA66" s="93">
        <f t="shared" si="7"/>
        <v>0</v>
      </c>
      <c r="AB66" s="93">
        <f t="shared" si="7"/>
        <v>0</v>
      </c>
      <c r="AC66" s="93">
        <f t="shared" si="7"/>
        <v>0</v>
      </c>
      <c r="AD66" s="93">
        <f t="shared" si="7"/>
        <v>0</v>
      </c>
      <c r="AE66" s="93">
        <f t="shared" si="7"/>
        <v>0</v>
      </c>
      <c r="AF66" s="104">
        <f t="shared" si="7"/>
        <v>0</v>
      </c>
    </row>
  </sheetData>
  <sheetProtection algorithmName="SHA-512" hashValue="6U9mz073MwwcPryT4v3WEHlSYS24Sspl5+VEomsh0jB3xu4laiyW5srPcWXkAD2lYL0aWsKtKiRULNPIXTu0mQ==" saltValue="Zs3je4ix6LeYdpUoy7ErGg==" spinCount="100000" sheet="1" objects="1" scenarios="1" selectLockedCells="1"/>
  <pageMargins left="0.7" right="0.7" top="0.75" bottom="0.75" header="0.3" footer="0.3"/>
  <pageSetup scale="67" orientation="portrait" horizontalDpi="300" verticalDpi="300" r:id="rId1"/>
  <headerFooter>
    <oddHeader>&amp;C&amp;"Arial,Bold"&amp;14CadetteTrax
&amp;12Dues Page - &amp;D</oddHeader>
    <oddFooter>&amp;CPage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11D25-4059-4E53-920A-6516A62BB094}">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Cadette_25</v>
      </c>
      <c r="U1" s="579" t="str">
        <f ca="1">MID(CELL("filename",A1),FIND(IF(ISERROR(FIND("]",CELL("filename",A1))),"$","]"),CELL("filename",A1))+1,256)</f>
        <v>Cadette_25</v>
      </c>
      <c r="V1" s="580"/>
      <c r="W1" s="581" t="str">
        <f ca="1">IF(T1&lt;&gt;"",T1,"")</f>
        <v>Cadette_25</v>
      </c>
    </row>
    <row r="2" spans="2:29" ht="12.95" customHeight="1">
      <c r="T2" s="403"/>
    </row>
    <row r="3" spans="2:29" ht="12.95" customHeight="1" thickBot="1"/>
    <row r="4" spans="2:29" ht="12.95" customHeight="1">
      <c r="B4" s="404"/>
      <c r="C4" s="405" t="s">
        <v>132</v>
      </c>
      <c r="D4" s="361" t="str">
        <f>IF(Badges!$AB$10="A","/","")</f>
        <v/>
      </c>
      <c r="E4" s="361" t="str">
        <f>IF(Badges!$AB$14="A","/","")</f>
        <v/>
      </c>
      <c r="F4" s="361" t="str">
        <f>IF(Badges!$AB$18="A","/","")</f>
        <v/>
      </c>
      <c r="G4" s="361" t="str">
        <f>IF(Badges!$AB$22="A","/","")</f>
        <v/>
      </c>
      <c r="H4" s="361" t="str">
        <f>IF(Badges!$AB$26="A","/","")</f>
        <v/>
      </c>
      <c r="I4" s="362" t="str">
        <f>IF(Summary!$AX$3="E","E","")</f>
        <v/>
      </c>
      <c r="J4" s="362" t="str">
        <f>IF(Summary!$AY$3="Y","R","")</f>
        <v/>
      </c>
      <c r="K4" s="392" t="str">
        <f>IF(COUNT(S5:S7)=3,MAX(S5:S7),"")</f>
        <v/>
      </c>
      <c r="L4" s="406"/>
      <c r="M4" s="407" t="s">
        <v>1151</v>
      </c>
      <c r="N4" s="408"/>
      <c r="O4" s="408"/>
      <c r="P4" s="408"/>
      <c r="Q4" s="408"/>
      <c r="R4" s="409" t="s">
        <v>1189</v>
      </c>
      <c r="S4" s="363" t="str">
        <f>IF(Summary!$AX$60="E","E","")</f>
        <v/>
      </c>
      <c r="T4" s="363" t="str">
        <f>IF(Summary!$AY$60="Y","R","")</f>
        <v/>
      </c>
      <c r="U4" s="360"/>
      <c r="W4" s="573" t="str">
        <f>'Fun Patches'!C5</f>
        <v>&lt;LIST PATCH HERE&gt;</v>
      </c>
      <c r="X4" s="362" t="str">
        <f>IF(Summary!$AX$132="E","E","")</f>
        <v/>
      </c>
      <c r="Y4" s="362" t="str">
        <f>IF(Summary!$AY$132="Y","R","")</f>
        <v/>
      </c>
      <c r="AA4" s="336"/>
      <c r="AB4" s="337"/>
      <c r="AC4" s="338"/>
    </row>
    <row r="5" spans="2:29" ht="12.95" customHeight="1">
      <c r="B5" s="404"/>
      <c r="C5" s="410" t="s">
        <v>154</v>
      </c>
      <c r="D5" s="364" t="str">
        <f>IF(Badges!$AB$33="A","/","")</f>
        <v/>
      </c>
      <c r="E5" s="364" t="str">
        <f>IF(Badges!$AB$37="A","/","")</f>
        <v/>
      </c>
      <c r="F5" s="364" t="str">
        <f>IF(Badges!$AB$41="A","/","")</f>
        <v/>
      </c>
      <c r="G5" s="364" t="str">
        <f>IF(Badges!$AB$45="A","/","")</f>
        <v/>
      </c>
      <c r="H5" s="364" t="str">
        <f>IF(Badges!$AB$49="A","/","")</f>
        <v/>
      </c>
      <c r="I5" s="365" t="str">
        <f>IF(Summary!$AX$4="E","E","")</f>
        <v/>
      </c>
      <c r="J5" s="365" t="str">
        <f>IF(Summary!$AY$4="Y","R","")</f>
        <v/>
      </c>
      <c r="L5" s="404"/>
      <c r="M5" s="411" t="s">
        <v>1190</v>
      </c>
      <c r="N5" s="412"/>
      <c r="O5" s="412"/>
      <c r="P5" s="412"/>
      <c r="Q5" s="412"/>
      <c r="R5" s="413"/>
      <c r="S5" s="365" t="str">
        <f>IF(Summary!$AX$57="E","E","")</f>
        <v/>
      </c>
      <c r="T5" s="365" t="str">
        <f>IF(Summary!$AY$57="Y","R","")</f>
        <v/>
      </c>
      <c r="U5" s="360"/>
      <c r="W5" s="573" t="str">
        <f>'Fun Patches'!C6</f>
        <v>&lt;LIST PATCH HERE&gt;</v>
      </c>
      <c r="X5" s="365" t="str">
        <f>IF(Summary!$AX$133="E","E","")</f>
        <v/>
      </c>
      <c r="Y5" s="365" t="str">
        <f>IF(Summary!$AY$133="Y","R","")</f>
        <v/>
      </c>
      <c r="AA5" s="336"/>
      <c r="AB5" s="337"/>
      <c r="AC5" s="338"/>
    </row>
    <row r="6" spans="2:29" ht="12.95" customHeight="1" thickBot="1">
      <c r="B6" s="404"/>
      <c r="C6" s="414" t="s">
        <v>174</v>
      </c>
      <c r="D6" s="366" t="str">
        <f>IF(Badges!$AB$56="A","/","")</f>
        <v/>
      </c>
      <c r="E6" s="366" t="str">
        <f>IF(Badges!$AB$60="A","/","")</f>
        <v/>
      </c>
      <c r="F6" s="366" t="str">
        <f>IF(Badges!$AB$64="A","/","")</f>
        <v/>
      </c>
      <c r="G6" s="366" t="str">
        <f>IF(Badges!$AB$68="A","/","")</f>
        <v/>
      </c>
      <c r="H6" s="366" t="str">
        <f>IF(Badges!$AB$72="A","/","")</f>
        <v/>
      </c>
      <c r="I6" s="372" t="str">
        <f>IF(Summary!$AX$5="E","E","")</f>
        <v/>
      </c>
      <c r="J6" s="372" t="str">
        <f>IF(Summary!$AY$5="Y","R","")</f>
        <v/>
      </c>
      <c r="L6" s="404"/>
      <c r="M6" s="411" t="s">
        <v>1191</v>
      </c>
      <c r="N6" s="412"/>
      <c r="O6" s="412"/>
      <c r="P6" s="412"/>
      <c r="Q6" s="412"/>
      <c r="R6" s="413"/>
      <c r="S6" s="365" t="str">
        <f>IF(Summary!$AX$58="E","E","")</f>
        <v/>
      </c>
      <c r="T6" s="365" t="str">
        <f>IF(Summary!$AY$58="Y","R","")</f>
        <v/>
      </c>
      <c r="U6" s="360"/>
      <c r="W6" s="573" t="str">
        <f>'Fun Patches'!C7</f>
        <v>&lt;LIST PATCH HERE&gt;</v>
      </c>
      <c r="X6" s="365" t="str">
        <f>IF(Summary!$AX$134="E","E","")</f>
        <v/>
      </c>
      <c r="Y6" s="365" t="str">
        <f>IF(Summary!$AY$134="Y","R","")</f>
        <v/>
      </c>
      <c r="AA6" s="336"/>
      <c r="AB6" s="337"/>
      <c r="AC6" s="338"/>
    </row>
    <row r="7" spans="2:29" ht="12.95" customHeight="1" thickBot="1">
      <c r="B7" s="404"/>
      <c r="C7" s="415" t="s">
        <v>195</v>
      </c>
      <c r="D7" s="368" t="str">
        <f>IF(Badges!$AB$79="A","/","")</f>
        <v/>
      </c>
      <c r="E7" s="368" t="str">
        <f>IF(Badges!$AB$83="A","/","")</f>
        <v/>
      </c>
      <c r="F7" s="368" t="str">
        <f>IF(Badges!$AB$87="A","/","")</f>
        <v/>
      </c>
      <c r="G7" s="368" t="str">
        <f>IF(Badges!$AB$91="A","/","")</f>
        <v/>
      </c>
      <c r="H7" s="368" t="str">
        <f>IF(Badges!$AB$95="A","/","")</f>
        <v/>
      </c>
      <c r="I7" s="362" t="str">
        <f>IF(Summary!$AX$6="E","E","")</f>
        <v/>
      </c>
      <c r="J7" s="362" t="str">
        <f>IF(Summary!$AY$6="Y","R","")</f>
        <v/>
      </c>
      <c r="L7" s="404"/>
      <c r="M7" s="416" t="s">
        <v>1192</v>
      </c>
      <c r="N7" s="417"/>
      <c r="O7" s="417"/>
      <c r="P7" s="417"/>
      <c r="Q7" s="417"/>
      <c r="R7" s="418"/>
      <c r="S7" s="367" t="str">
        <f>IF(Summary!$AX$59="E","E","")</f>
        <v/>
      </c>
      <c r="T7" s="367" t="str">
        <f>IF(Summary!$AY$59="Y","R","")</f>
        <v/>
      </c>
      <c r="U7" s="360" t="str">
        <f>IF(COUNTIF(S5:S7,"E")=3,"C"," ")</f>
        <v xml:space="preserve"> </v>
      </c>
      <c r="W7" s="573" t="str">
        <f>'Fun Patches'!C8</f>
        <v>&lt;LIST PATCH HERE&gt;</v>
      </c>
      <c r="X7" s="365" t="str">
        <f>IF(Summary!$AX$135="E","E","")</f>
        <v/>
      </c>
      <c r="Y7" s="365" t="str">
        <f>IF(Summary!$AY$135="Y","R","")</f>
        <v/>
      </c>
      <c r="AA7" s="336"/>
      <c r="AB7" s="337"/>
      <c r="AC7" s="338"/>
    </row>
    <row r="8" spans="2:29" ht="12.95" customHeight="1" thickBot="1">
      <c r="B8" s="404"/>
      <c r="C8" s="419" t="s">
        <v>237</v>
      </c>
      <c r="D8" s="366" t="str">
        <f>IF(Badges!$AB$125="A","/","")</f>
        <v/>
      </c>
      <c r="E8" s="366" t="str">
        <f>IF(Badges!$AB$129="A","/","")</f>
        <v/>
      </c>
      <c r="F8" s="366" t="str">
        <f>IF(Badges!$AB$133="A","/","")</f>
        <v/>
      </c>
      <c r="G8" s="366" t="str">
        <f>IF(Badges!$AB$137="A","/","")</f>
        <v/>
      </c>
      <c r="H8" s="366" t="str">
        <f>IF(Badges!$AB$141="A","/","")</f>
        <v/>
      </c>
      <c r="I8" s="507" t="str">
        <f>IF(Summary!$AX$8="E","E","")</f>
        <v/>
      </c>
      <c r="J8" s="508" t="str">
        <f>IF(Summary!$AY$8="Y","R","")</f>
        <v/>
      </c>
      <c r="K8" s="392" t="str">
        <f>IF(COUNT(S9:S11)=3,MAX(S9:S11),"")</f>
        <v/>
      </c>
      <c r="L8" s="406"/>
      <c r="M8" s="420" t="s">
        <v>1153</v>
      </c>
      <c r="N8" s="421"/>
      <c r="O8" s="421"/>
      <c r="P8" s="421"/>
      <c r="Q8" s="421"/>
      <c r="R8" s="422" t="s">
        <v>1189</v>
      </c>
      <c r="S8" s="363" t="str">
        <f>IF(Summary!$AX$65="E","E","")</f>
        <v/>
      </c>
      <c r="T8" s="363" t="str">
        <f>IF(Summary!$AY$65="Y","R","")</f>
        <v/>
      </c>
      <c r="U8" s="360"/>
      <c r="W8" s="573" t="str">
        <f>'Fun Patches'!C9</f>
        <v>&lt;LIST PATCH HERE&gt;</v>
      </c>
      <c r="X8" s="365" t="str">
        <f>IF(Summary!$AX$136="E","E","")</f>
        <v/>
      </c>
      <c r="Y8" s="365" t="str">
        <f>IF(Summary!$AY$136="Y","R","")</f>
        <v/>
      </c>
      <c r="AA8" s="336"/>
      <c r="AB8" s="337"/>
      <c r="AC8" s="338"/>
    </row>
    <row r="9" spans="2:29" ht="12.95" customHeight="1">
      <c r="B9" s="404"/>
      <c r="C9" s="405" t="s">
        <v>281</v>
      </c>
      <c r="D9" s="368" t="str">
        <f>IF(Badges!$AB$184="A","/","")</f>
        <v/>
      </c>
      <c r="E9" s="368" t="str">
        <f>IF(Badges!$AB$188="A","/","")</f>
        <v/>
      </c>
      <c r="F9" s="368" t="str">
        <f>IF(Badges!$AB$192="A","/","")</f>
        <v/>
      </c>
      <c r="G9" s="368" t="str">
        <f>IF(Badges!$AB$196="A","/","")</f>
        <v/>
      </c>
      <c r="H9" s="368" t="str">
        <f>IF(Badges!$G$200="A","/","")</f>
        <v/>
      </c>
      <c r="I9" s="362" t="str">
        <f>IF(Summary!$AX$11="E","E","")</f>
        <v/>
      </c>
      <c r="J9" s="362" t="str">
        <f>IF(Summary!$AY$11="Y","R","")</f>
        <v/>
      </c>
      <c r="L9" s="404"/>
      <c r="M9" s="411" t="s">
        <v>959</v>
      </c>
      <c r="N9" s="412"/>
      <c r="O9" s="412"/>
      <c r="P9" s="412"/>
      <c r="Q9" s="412"/>
      <c r="R9" s="413"/>
      <c r="S9" s="365" t="str">
        <f>IF(Summary!$AX$62="E","E","")</f>
        <v/>
      </c>
      <c r="T9" s="365" t="str">
        <f>IF(Summary!$AY$62="Y","R","")</f>
        <v/>
      </c>
      <c r="U9" s="360"/>
      <c r="W9" s="573" t="str">
        <f>'Fun Patches'!C10</f>
        <v>&lt;LIST PATCH HERE&gt;</v>
      </c>
      <c r="X9" s="365" t="str">
        <f>IF(Summary!$AX$137="E","E","")</f>
        <v/>
      </c>
      <c r="Y9" s="365" t="str">
        <f>IF(Summary!$AY$137="Y","R","")</f>
        <v/>
      </c>
      <c r="AA9" s="336"/>
      <c r="AB9" s="337"/>
      <c r="AC9" s="338"/>
    </row>
    <row r="10" spans="2:29" ht="12.95" customHeight="1">
      <c r="B10" s="404"/>
      <c r="C10" s="410" t="s">
        <v>323</v>
      </c>
      <c r="D10" s="369" t="str">
        <f>IF(Badges!$AB$230="A","/","")</f>
        <v/>
      </c>
      <c r="E10" s="369" t="str">
        <f>IF(Badges!$AB$234="A","/","")</f>
        <v/>
      </c>
      <c r="F10" s="369" t="str">
        <f>IF(Badges!$AB$238="A","/","")</f>
        <v/>
      </c>
      <c r="G10" s="369" t="str">
        <f>IF(Badges!$AB$242="A","/","")</f>
        <v/>
      </c>
      <c r="H10" s="369" t="str">
        <f>IF(Badges!$G$246="A","/","")</f>
        <v/>
      </c>
      <c r="I10" s="365" t="str">
        <f>IF(Summary!$AX$13="E","E","")</f>
        <v/>
      </c>
      <c r="J10" s="365" t="str">
        <f>IF(Summary!$AY$13="Y","R","")</f>
        <v/>
      </c>
      <c r="L10" s="404"/>
      <c r="M10" s="411" t="s">
        <v>964</v>
      </c>
      <c r="N10" s="412"/>
      <c r="O10" s="412"/>
      <c r="P10" s="412"/>
      <c r="Q10" s="412"/>
      <c r="R10" s="413"/>
      <c r="S10" s="365" t="str">
        <f>IF(Summary!$AX$63="E","E","")</f>
        <v/>
      </c>
      <c r="T10" s="365" t="str">
        <f>IF(Summary!$AY$63="Y","R","")</f>
        <v/>
      </c>
      <c r="U10" s="360"/>
      <c r="W10" s="573" t="str">
        <f>'Fun Patches'!C11</f>
        <v>&lt;LIST PATCH HERE&gt;</v>
      </c>
      <c r="X10" s="365" t="str">
        <f>IF(Summary!$AX$138="E","E","")</f>
        <v/>
      </c>
      <c r="Y10" s="365" t="str">
        <f>IF(Summary!$AY$138="Y","R","")</f>
        <v/>
      </c>
      <c r="AA10" s="336"/>
      <c r="AB10" s="337"/>
      <c r="AC10" s="338"/>
    </row>
    <row r="11" spans="2:29" ht="12.95" customHeight="1" thickBot="1">
      <c r="B11" s="404"/>
      <c r="C11" s="410" t="s">
        <v>343</v>
      </c>
      <c r="D11" s="366" t="str">
        <f>IF(Badges!$AB$253="A","/","")</f>
        <v/>
      </c>
      <c r="E11" s="366" t="str">
        <f>IF(Badges!$AB$257="A","/","")</f>
        <v/>
      </c>
      <c r="F11" s="366" t="str">
        <f>IF(Badges!$AB$261="A","/","")</f>
        <v/>
      </c>
      <c r="G11" s="366" t="str">
        <f>IF(Badges!$AB$265="A","/","")</f>
        <v/>
      </c>
      <c r="H11" s="366" t="str">
        <f>IF(Badges!$AB$269="A","/","")</f>
        <v/>
      </c>
      <c r="I11" s="372" t="str">
        <f>IF(Summary!$AX$14="E","E","")</f>
        <v/>
      </c>
      <c r="J11" s="372" t="str">
        <f>IF(Summary!$AY$14="Y","R","")</f>
        <v/>
      </c>
      <c r="L11" s="404"/>
      <c r="M11" s="416" t="s">
        <v>970</v>
      </c>
      <c r="N11" s="417"/>
      <c r="O11" s="417"/>
      <c r="P11" s="417"/>
      <c r="Q11" s="417"/>
      <c r="R11" s="418"/>
      <c r="S11" s="367" t="str">
        <f>IF(Summary!$AX$64="E","E","")</f>
        <v/>
      </c>
      <c r="T11" s="367" t="str">
        <f>IF(Summary!$AY$64="Y","R","")</f>
        <v/>
      </c>
      <c r="U11" s="360" t="str">
        <f>IF(COUNTIF(S9:S11,"E")=3,"C"," ")</f>
        <v xml:space="preserve"> </v>
      </c>
      <c r="W11" s="573" t="str">
        <f>'Fun Patches'!C12</f>
        <v>&lt;LIST PATCH HERE&gt;</v>
      </c>
      <c r="X11" s="365" t="str">
        <f>IF(Summary!$AX$139="E","E","")</f>
        <v/>
      </c>
      <c r="Y11" s="365" t="str">
        <f>IF(Summary!$AY$139="Y","R","")</f>
        <v/>
      </c>
      <c r="AA11" s="336"/>
      <c r="AB11" s="337"/>
      <c r="AC11" s="338"/>
    </row>
    <row r="12" spans="2:29" ht="12.95" customHeight="1">
      <c r="B12" s="404"/>
      <c r="C12" s="415" t="s">
        <v>364</v>
      </c>
      <c r="D12" s="368" t="str">
        <f>IF(Badges!$AB$276="A","/","")</f>
        <v/>
      </c>
      <c r="E12" s="368" t="str">
        <f>IF(Badges!$AB$280="A","/","")</f>
        <v/>
      </c>
      <c r="F12" s="368" t="str">
        <f>IF(Badges!$AB$284="A","/","")</f>
        <v/>
      </c>
      <c r="G12" s="368" t="str">
        <f>IF(Badges!$AB$288="A","/","")</f>
        <v/>
      </c>
      <c r="H12" s="368" t="str">
        <f>IF(Badges!$AB$292="A","/","")</f>
        <v/>
      </c>
      <c r="I12" s="362" t="str">
        <f>IF(Summary!$AX$15="E","E","")</f>
        <v/>
      </c>
      <c r="J12" s="362" t="str">
        <f>IF(Summary!$AY$15="Y","R","")</f>
        <v/>
      </c>
      <c r="K12" s="392" t="str">
        <f>IF(COUNT(S13:S15)=3,MAX(S13:S15),"")</f>
        <v/>
      </c>
      <c r="L12" s="406"/>
      <c r="M12" s="420" t="s">
        <v>1154</v>
      </c>
      <c r="N12" s="421"/>
      <c r="O12" s="421"/>
      <c r="P12" s="421"/>
      <c r="Q12" s="421"/>
      <c r="R12" s="422" t="s">
        <v>1189</v>
      </c>
      <c r="S12" s="363" t="str">
        <f>IF(Summary!$AX$70="E","E","")</f>
        <v/>
      </c>
      <c r="T12" s="363" t="str">
        <f>IF(Summary!$AY$70="Y","R","")</f>
        <v/>
      </c>
      <c r="U12" s="360"/>
      <c r="W12" s="573" t="str">
        <f>'Fun Patches'!C13</f>
        <v>&lt;LIST PATCH HERE&gt;</v>
      </c>
      <c r="X12" s="365" t="str">
        <f>IF(Summary!$AX$140="E","E","")</f>
        <v/>
      </c>
      <c r="Y12" s="365" t="str">
        <f>IF(Summary!$AY$140="Y","R","")</f>
        <v/>
      </c>
      <c r="AA12" s="336"/>
      <c r="AB12" s="337"/>
      <c r="AC12" s="338"/>
    </row>
    <row r="13" spans="2:29" ht="12.95" customHeight="1" thickBot="1">
      <c r="B13" s="404"/>
      <c r="C13" s="419" t="s">
        <v>385</v>
      </c>
      <c r="D13" s="366" t="str">
        <f>IF(Badges!$AB$299="A","/","")</f>
        <v/>
      </c>
      <c r="E13" s="366" t="str">
        <f>IF(Badges!$AB$303="A","/","")</f>
        <v/>
      </c>
      <c r="F13" s="366" t="str">
        <f>IF(Badges!$AB$307="A","/","")</f>
        <v/>
      </c>
      <c r="G13" s="366" t="str">
        <f>IF(Badges!$AB$311="A","/","")</f>
        <v/>
      </c>
      <c r="H13" s="366" t="str">
        <f>IF(Badges!$AB$315="A","/","")</f>
        <v/>
      </c>
      <c r="I13" s="372" t="str">
        <f>IF(Summary!$AX$16="E","E","")</f>
        <v/>
      </c>
      <c r="J13" s="372" t="str">
        <f>IF(Summary!$AY$16="Y","R","")</f>
        <v/>
      </c>
      <c r="L13" s="404"/>
      <c r="M13" s="411" t="s">
        <v>986</v>
      </c>
      <c r="N13" s="412"/>
      <c r="O13" s="412"/>
      <c r="P13" s="412"/>
      <c r="Q13" s="412"/>
      <c r="R13" s="413"/>
      <c r="S13" s="365" t="str">
        <f>IF(Summary!$AX$67="E","E","")</f>
        <v/>
      </c>
      <c r="T13" s="365" t="str">
        <f>IF(Summary!$AY$67="Y","R","")</f>
        <v/>
      </c>
      <c r="U13" s="360"/>
      <c r="W13" s="573" t="str">
        <f>'Fun Patches'!C14</f>
        <v>&lt;LIST PATCH HERE&gt;</v>
      </c>
      <c r="X13" s="365" t="str">
        <f>IF(Summary!$AX$141="E","E","")</f>
        <v/>
      </c>
      <c r="Y13" s="365" t="str">
        <f>IF(Summary!$AY$141="Y","R","")</f>
        <v/>
      </c>
      <c r="AA13" s="336"/>
      <c r="AB13" s="337"/>
      <c r="AC13" s="338"/>
    </row>
    <row r="14" spans="2:29" ht="12.95" customHeight="1">
      <c r="B14" s="404"/>
      <c r="C14" s="410" t="s">
        <v>406</v>
      </c>
      <c r="D14" s="368" t="str">
        <f>IF(Badges!$AB$322="A","/","")</f>
        <v/>
      </c>
      <c r="E14" s="368" t="str">
        <f>IF(Badges!$AB$326="A","/","")</f>
        <v/>
      </c>
      <c r="F14" s="368" t="str">
        <f>IF(Badges!$AB$330="A","/","")</f>
        <v/>
      </c>
      <c r="G14" s="368" t="str">
        <f>IF(Badges!$AB$334="A","/","")</f>
        <v/>
      </c>
      <c r="H14" s="368" t="str">
        <f>IF(Badges!$AB$338="A","/","")</f>
        <v/>
      </c>
      <c r="I14" s="362" t="str">
        <f>IF(Summary!$AX$17="E","E","")</f>
        <v/>
      </c>
      <c r="J14" s="362" t="str">
        <f>IF(Summary!$AY$17="Y","R","")</f>
        <v/>
      </c>
      <c r="L14" s="404"/>
      <c r="M14" s="411" t="s">
        <v>987</v>
      </c>
      <c r="N14" s="412"/>
      <c r="O14" s="412"/>
      <c r="P14" s="412"/>
      <c r="Q14" s="412"/>
      <c r="R14" s="413"/>
      <c r="S14" s="365" t="str">
        <f>IF(Summary!$AX$68="E","E","")</f>
        <v/>
      </c>
      <c r="T14" s="365" t="str">
        <f>IF(Summary!$AY$68="Y","R","")</f>
        <v/>
      </c>
      <c r="U14" s="360"/>
      <c r="W14" s="573" t="str">
        <f>'Fun Patches'!C15</f>
        <v>&lt;LIST PATCH HERE&gt;</v>
      </c>
      <c r="X14" s="365" t="str">
        <f>IF(Summary!$AX$142="E","E","")</f>
        <v/>
      </c>
      <c r="Y14" s="365" t="str">
        <f>IF(Summary!$AY$142="Y","R","")</f>
        <v/>
      </c>
      <c r="AA14" s="336"/>
      <c r="AB14" s="337"/>
      <c r="AC14" s="338"/>
    </row>
    <row r="15" spans="2:29" ht="12.95" customHeight="1" thickBot="1">
      <c r="B15" s="404"/>
      <c r="C15" s="410" t="s">
        <v>427</v>
      </c>
      <c r="D15" s="369" t="str">
        <f>IF(Badges!$AB$345="A","/","")</f>
        <v/>
      </c>
      <c r="E15" s="369" t="str">
        <f>IF(Badges!$AB$349="A","/","")</f>
        <v/>
      </c>
      <c r="F15" s="369" t="str">
        <f>IF(Badges!$AB$353="A","/","")</f>
        <v/>
      </c>
      <c r="G15" s="369" t="str">
        <f>IF(Badges!$AB$357="A","/","")</f>
        <v/>
      </c>
      <c r="H15" s="369" t="str">
        <f>IF(Badges!$AB$361="A","/","")</f>
        <v/>
      </c>
      <c r="I15" s="365" t="str">
        <f>IF(Summary!$AX$18="E","E","")</f>
        <v/>
      </c>
      <c r="J15" s="365" t="str">
        <f>IF(Summary!$AY$18="Y","R","")</f>
        <v/>
      </c>
      <c r="L15" s="404"/>
      <c r="M15" s="416" t="s">
        <v>988</v>
      </c>
      <c r="N15" s="417"/>
      <c r="O15" s="417"/>
      <c r="P15" s="417"/>
      <c r="Q15" s="417"/>
      <c r="R15" s="418"/>
      <c r="S15" s="367" t="str">
        <f>IF(Summary!$AX$69="E","E","")</f>
        <v/>
      </c>
      <c r="T15" s="367" t="str">
        <f>IF(Summary!$AY$69="Y","R","")</f>
        <v/>
      </c>
      <c r="U15" s="360" t="str">
        <f>IF(COUNTIF(S13:S15,"E")=3,"C"," ")</f>
        <v xml:space="preserve"> </v>
      </c>
      <c r="W15" s="573" t="str">
        <f>'Fun Patches'!C16</f>
        <v>&lt;LIST PATCH HERE&gt;</v>
      </c>
      <c r="X15" s="365" t="str">
        <f>IF(Summary!$AX$143="E","E","")</f>
        <v/>
      </c>
      <c r="Y15" s="365" t="str">
        <f>IF(Summary!$AY$143="Y","R","")</f>
        <v/>
      </c>
      <c r="AA15" s="336"/>
      <c r="AB15" s="337"/>
      <c r="AC15" s="338"/>
    </row>
    <row r="16" spans="2:29" ht="12.95" customHeight="1" thickBot="1">
      <c r="B16" s="404"/>
      <c r="C16" s="410" t="s">
        <v>469</v>
      </c>
      <c r="D16" s="366" t="str">
        <f>IF(Badges!$AB$391="A","/","")</f>
        <v/>
      </c>
      <c r="E16" s="366" t="str">
        <f>IF(Badges!$AB$395="A","/","")</f>
        <v/>
      </c>
      <c r="F16" s="366" t="str">
        <f>IF(Badges!$AB$399="A","/","")</f>
        <v/>
      </c>
      <c r="G16" s="366" t="str">
        <f>IF(Badges!$AB$403="A","/","")</f>
        <v/>
      </c>
      <c r="H16" s="366" t="str">
        <f>IF(Badges!$AB$407="A","/","")</f>
        <v/>
      </c>
      <c r="I16" s="372" t="str">
        <f>IF(Summary!$AX$20="E","E","")</f>
        <v/>
      </c>
      <c r="J16" s="372" t="str">
        <f>IF(Summary!$AY$20="Y","R","")</f>
        <v/>
      </c>
      <c r="K16" s="392" t="str">
        <f>IF(COUNT(S17:S20)=4,MAX(S17:S20),"")</f>
        <v/>
      </c>
      <c r="L16" s="406"/>
      <c r="M16" s="420" t="s">
        <v>1155</v>
      </c>
      <c r="N16" s="421"/>
      <c r="O16" s="421"/>
      <c r="P16" s="421"/>
      <c r="Q16" s="421"/>
      <c r="R16" s="422" t="s">
        <v>1189</v>
      </c>
      <c r="S16" s="363" t="str">
        <f>IF(Summary!$AX$73="E","E","")</f>
        <v/>
      </c>
      <c r="T16" s="363" t="str">
        <f>IF(Summary!$AY$73="Y","R","")</f>
        <v/>
      </c>
      <c r="U16" s="360"/>
      <c r="W16" s="573" t="str">
        <f>'Fun Patches'!C17</f>
        <v>&lt;LIST PATCH HERE&gt;</v>
      </c>
      <c r="X16" s="365" t="str">
        <f>IF(Summary!$AX$144="E","E","")</f>
        <v/>
      </c>
      <c r="Y16" s="365" t="str">
        <f>IF(Summary!$AY$144="Y","R","")</f>
        <v/>
      </c>
      <c r="AA16" s="336"/>
      <c r="AB16" s="337"/>
      <c r="AC16" s="338"/>
    </row>
    <row r="17" spans="2:29" ht="12.95" customHeight="1">
      <c r="B17" s="404"/>
      <c r="C17" s="415" t="s">
        <v>490</v>
      </c>
      <c r="D17" s="368" t="str">
        <f>IF(Badges!$AB$414="A","/","")</f>
        <v/>
      </c>
      <c r="E17" s="368" t="str">
        <f>IF(Badges!$AB$418="A","/","")</f>
        <v/>
      </c>
      <c r="F17" s="368" t="str">
        <f>IF(Badges!$AB$422="A","/","")</f>
        <v/>
      </c>
      <c r="G17" s="368" t="str">
        <f>IF(Badges!$AB$426="A","/","")</f>
        <v/>
      </c>
      <c r="H17" s="368" t="str">
        <f>IF(Badges!$AB$430="A","/","")</f>
        <v/>
      </c>
      <c r="I17" s="362" t="str">
        <f>IF(Summary!$AX$21="E","E","")</f>
        <v/>
      </c>
      <c r="J17" s="362" t="str">
        <f>IF(Summary!$AY$21="Y","R","")</f>
        <v/>
      </c>
      <c r="L17" s="404"/>
      <c r="M17" s="423" t="s">
        <v>1156</v>
      </c>
      <c r="N17" s="369" t="str">
        <f>IF(Badges!$AB$542="A","/","")</f>
        <v/>
      </c>
      <c r="O17" s="369" t="str">
        <f>IF(Badges!$AB$546="A","/","")</f>
        <v/>
      </c>
      <c r="P17" s="369" t="str">
        <f>IF(Badges!$AB$550="A","/","")</f>
        <v/>
      </c>
      <c r="Q17" s="369" t="str">
        <f>IF(Badges!$AB$554="A","/","")</f>
        <v/>
      </c>
      <c r="R17" s="369" t="str">
        <f>IF(Badges!$AB$558="A","/","")</f>
        <v/>
      </c>
      <c r="S17" s="365" t="str">
        <f>IF(Summary!$AX$27="E","E","")</f>
        <v/>
      </c>
      <c r="T17" s="365" t="str">
        <f>IF(Summary!$AY$27="Y","R","")</f>
        <v/>
      </c>
      <c r="U17" s="360"/>
      <c r="W17" s="573" t="str">
        <f>'Fun Patches'!C18</f>
        <v>&lt;LIST PATCH HERE&gt;</v>
      </c>
      <c r="X17" s="365" t="str">
        <f>IF(Summary!$AX$145="E","E","")</f>
        <v/>
      </c>
      <c r="Y17" s="365" t="str">
        <f>IF(Summary!$AY$145="Y","R","")</f>
        <v/>
      </c>
      <c r="AA17" s="336"/>
      <c r="AB17" s="337"/>
      <c r="AC17" s="338"/>
    </row>
    <row r="18" spans="2:29" ht="12.95" customHeight="1" thickBot="1">
      <c r="B18" s="404"/>
      <c r="C18" s="419" t="s">
        <v>510</v>
      </c>
      <c r="D18" s="366" t="str">
        <f>IF(Badges!$AB$437="A","/","")</f>
        <v/>
      </c>
      <c r="E18" s="366" t="str">
        <f>IF(Badges!$AB$441="A","/","")</f>
        <v/>
      </c>
      <c r="F18" s="366" t="str">
        <f>IF(Badges!$AB$445="A","/","")</f>
        <v/>
      </c>
      <c r="G18" s="366" t="str">
        <f>IF(Badges!$AB$449="A","/","")</f>
        <v/>
      </c>
      <c r="H18" s="366" t="str">
        <f>IF(Badges!$AB$453="A","/","")</f>
        <v/>
      </c>
      <c r="I18" s="372" t="str">
        <f>IF(Summary!$AX$22="E","E","")</f>
        <v/>
      </c>
      <c r="J18" s="372" t="str">
        <f>IF(Summary!$AY$22="Y","R","")</f>
        <v/>
      </c>
      <c r="L18" s="404"/>
      <c r="M18" s="423" t="s">
        <v>1157</v>
      </c>
      <c r="N18" s="369" t="str">
        <f>IF(Badges!$AB$815="A","/","")</f>
        <v/>
      </c>
      <c r="O18" s="369" t="str">
        <f>IF(Badges!$AB$819="A","/","")</f>
        <v/>
      </c>
      <c r="P18" s="369" t="str">
        <f>IF(Badges!$AB$823="A","/","")</f>
        <v/>
      </c>
      <c r="Q18" s="369" t="str">
        <f>IF(Badges!$AB$827="A","/","")</f>
        <v/>
      </c>
      <c r="R18" s="369" t="str">
        <f>IF(Badges!$AB$831="A","/","")</f>
        <v/>
      </c>
      <c r="S18" s="365" t="str">
        <f>IF(Summary!$AX$40="E","E","")</f>
        <v/>
      </c>
      <c r="T18" s="365" t="str">
        <f>IF(Summary!$AY$40="Y","R","")</f>
        <v/>
      </c>
      <c r="U18" s="360"/>
      <c r="W18" s="573" t="str">
        <f>'Fun Patches'!C19</f>
        <v>&lt;LIST PATCH HERE&gt;</v>
      </c>
      <c r="X18" s="365" t="str">
        <f>IF(Summary!$AX$146="E","E","")</f>
        <v/>
      </c>
      <c r="Y18" s="365" t="str">
        <f>IF(Summary!$AY$146="Y","R","")</f>
        <v/>
      </c>
      <c r="AA18" s="336"/>
      <c r="AB18" s="337"/>
      <c r="AC18" s="338"/>
    </row>
    <row r="19" spans="2:29" ht="12.95" customHeight="1">
      <c r="B19" s="404"/>
      <c r="C19" s="410" t="s">
        <v>531</v>
      </c>
      <c r="D19" s="368" t="str">
        <f>IF(Badges!$AB$460="A","/","")</f>
        <v/>
      </c>
      <c r="E19" s="368" t="str">
        <f>IF(Badges!$AB$464="A","/","")</f>
        <v/>
      </c>
      <c r="F19" s="368" t="str">
        <f>IF(Badges!$AB$468="A","/","")</f>
        <v/>
      </c>
      <c r="G19" s="368" t="str">
        <f>IF(Badges!$AB$472="A","/","")</f>
        <v/>
      </c>
      <c r="H19" s="368" t="str">
        <f>IF(Badges!$AB$476="A","/","")</f>
        <v/>
      </c>
      <c r="I19" s="362" t="str">
        <f>IF(Summary!$AX$23="E","E","")</f>
        <v/>
      </c>
      <c r="J19" s="362" t="str">
        <f>IF(Summary!$AY$23="Y","R","")</f>
        <v/>
      </c>
      <c r="L19" s="404"/>
      <c r="M19" s="411" t="s">
        <v>1158</v>
      </c>
      <c r="N19" s="369" t="str">
        <f>IF(Badges!$AB$588="A","/","")</f>
        <v/>
      </c>
      <c r="O19" s="369" t="str">
        <f>IF(Badges!$AB$592="A","/","")</f>
        <v/>
      </c>
      <c r="P19" s="369" t="str">
        <f>IF(Badges!$AB$596="A","/","")</f>
        <v/>
      </c>
      <c r="Q19" s="369" t="str">
        <f>IF(Badges!$AB$600="A","/","")</f>
        <v/>
      </c>
      <c r="R19" s="369" t="str">
        <f>IF(Badges!$AB$604="A","/","")</f>
        <v/>
      </c>
      <c r="S19" s="365" t="str">
        <f>IF(Summary!$AX$29="E","E","")</f>
        <v/>
      </c>
      <c r="T19" s="365" t="str">
        <f>IF(Summary!$AY$29="Y","R","")</f>
        <v/>
      </c>
      <c r="U19" s="360"/>
      <c r="W19" s="573" t="str">
        <f>'Fun Patches'!C20</f>
        <v>&lt;LIST PATCH HERE&gt;</v>
      </c>
      <c r="X19" s="365" t="str">
        <f>IF(Summary!$AX$147="E","E","")</f>
        <v/>
      </c>
      <c r="Y19" s="365" t="str">
        <f>IF(Summary!$AY$147="Y","R","")</f>
        <v/>
      </c>
      <c r="AA19" s="336"/>
      <c r="AB19" s="337"/>
      <c r="AC19" s="338"/>
    </row>
    <row r="20" spans="2:29" ht="12.95" customHeight="1" thickBot="1">
      <c r="B20" s="404"/>
      <c r="C20" s="410" t="s">
        <v>563</v>
      </c>
      <c r="D20" s="369" t="str">
        <f>IF(Badges!$AB$496="A","/","")</f>
        <v/>
      </c>
      <c r="E20" s="369" t="str">
        <f>IF(Badges!$AB$500="A","/","")</f>
        <v/>
      </c>
      <c r="F20" s="369" t="str">
        <f>IF(Badges!$AB$504="A","/","")</f>
        <v/>
      </c>
      <c r="G20" s="369" t="str">
        <f>IF(Badges!$AB$508="A","/","")</f>
        <v/>
      </c>
      <c r="H20" s="369" t="str">
        <f>IF(Badges!$AB$512="A","/","")</f>
        <v/>
      </c>
      <c r="I20" s="365" t="str">
        <f>IF(Summary!$AX$25="E","E","")</f>
        <v/>
      </c>
      <c r="J20" s="365" t="str">
        <f>IF(Summary!$AY$25="Y","R","")</f>
        <v/>
      </c>
      <c r="L20" s="404"/>
      <c r="M20" s="416" t="s">
        <v>1159</v>
      </c>
      <c r="N20" s="417"/>
      <c r="O20" s="417"/>
      <c r="P20" s="417"/>
      <c r="Q20" s="417"/>
      <c r="R20" s="418"/>
      <c r="S20" s="367" t="str">
        <f>IF(Summary!$AX$72="E","E","")</f>
        <v/>
      </c>
      <c r="T20" s="367" t="str">
        <f>IF(Summary!$AY$72="Y","R","")</f>
        <v/>
      </c>
      <c r="U20" s="360" t="str">
        <f>IF(COUNTIF(S17:S20,"E")=4,"C"," ")</f>
        <v xml:space="preserve"> </v>
      </c>
      <c r="W20" s="573" t="str">
        <f>'Fun Patches'!C21</f>
        <v>&lt;LIST PATCH HERE&gt;</v>
      </c>
      <c r="X20" s="365" t="str">
        <f>IF(Summary!$AX$148="E","E","")</f>
        <v/>
      </c>
      <c r="Y20" s="365" t="str">
        <f>IF(Summary!$AY$148="Y","R","")</f>
        <v/>
      </c>
      <c r="AA20" s="336"/>
      <c r="AB20" s="337"/>
      <c r="AC20" s="338"/>
    </row>
    <row r="21" spans="2:29" ht="12.95" customHeight="1" thickBot="1">
      <c r="B21" s="404"/>
      <c r="C21" s="410" t="s">
        <v>584</v>
      </c>
      <c r="D21" s="366" t="str">
        <f>IF(Badges!$AB$519="A","/","")</f>
        <v/>
      </c>
      <c r="E21" s="366" t="str">
        <f>IF(Badges!$AB$523="A","/","")</f>
        <v/>
      </c>
      <c r="F21" s="366" t="str">
        <f>IF(Badges!$AB$527="A","/","")</f>
        <v/>
      </c>
      <c r="G21" s="366" t="str">
        <f>IF(Badges!$AB$531="A","/","")</f>
        <v/>
      </c>
      <c r="H21" s="366" t="str">
        <f>IF(Badges!$AB$535="A","/","")</f>
        <v/>
      </c>
      <c r="I21" s="372" t="str">
        <f>IF(Summary!$AX$26="E","E","")</f>
        <v/>
      </c>
      <c r="J21" s="372" t="str">
        <f>IF(Summary!$AY$26="Y","R","")</f>
        <v/>
      </c>
      <c r="K21" s="392" t="str">
        <f>IF(COUNT(S22:S23)=2,MAX(S22:S23),"")</f>
        <v/>
      </c>
      <c r="L21" s="406"/>
      <c r="M21" s="420" t="s">
        <v>995</v>
      </c>
      <c r="N21" s="421"/>
      <c r="O21" s="421"/>
      <c r="P21" s="421"/>
      <c r="Q21" s="421"/>
      <c r="R21" s="422" t="s">
        <v>1189</v>
      </c>
      <c r="S21" s="363" t="str">
        <f>IF(Summary!$AX$77="E","E","")</f>
        <v/>
      </c>
      <c r="T21" s="363" t="str">
        <f>IF(Summary!$AY$77="Y","R","")</f>
        <v/>
      </c>
      <c r="U21" s="360"/>
      <c r="W21" s="573" t="str">
        <f>'Fun Patches'!C22</f>
        <v>&lt;LIST PATCH HERE&gt;</v>
      </c>
      <c r="X21" s="365" t="str">
        <f>IF(Summary!$AX$149="E","E","")</f>
        <v/>
      </c>
      <c r="Y21" s="365" t="str">
        <f>IF(Summary!$AY$149="Y","R","")</f>
        <v/>
      </c>
      <c r="AA21" s="336"/>
      <c r="AB21" s="337"/>
      <c r="AC21" s="338"/>
    </row>
    <row r="22" spans="2:29" ht="12.95" customHeight="1">
      <c r="B22" s="404"/>
      <c r="C22" s="415" t="s">
        <v>626</v>
      </c>
      <c r="D22" s="368" t="str">
        <f>IF(Badges!$AB$565="A","/","")</f>
        <v/>
      </c>
      <c r="E22" s="368" t="str">
        <f>IF(Badges!$AB$569="A","/","")</f>
        <v/>
      </c>
      <c r="F22" s="368" t="str">
        <f>IF(Badges!$AB$573="A","/","")</f>
        <v/>
      </c>
      <c r="G22" s="368" t="str">
        <f>IF(Badges!$AB$577="A","/","")</f>
        <v/>
      </c>
      <c r="H22" s="368" t="str">
        <f>IF(Badges!$AB$581="A","/","")</f>
        <v/>
      </c>
      <c r="I22" s="362" t="str">
        <f>IF(Summary!$AX$28="E","E","")</f>
        <v/>
      </c>
      <c r="J22" s="362" t="str">
        <f>IF(Summary!$AY$28="Y","R","")</f>
        <v/>
      </c>
      <c r="L22" s="404"/>
      <c r="M22" s="411" t="s">
        <v>995</v>
      </c>
      <c r="N22" s="412"/>
      <c r="O22" s="412"/>
      <c r="P22" s="412"/>
      <c r="Q22" s="412"/>
      <c r="R22" s="413"/>
      <c r="S22" s="365" t="str">
        <f>IF(Summary!$AX$75="E","E","")</f>
        <v/>
      </c>
      <c r="T22" s="365" t="str">
        <f>IF(Summary!$AY$75="Y","R","")</f>
        <v/>
      </c>
      <c r="U22" s="360" t="str">
        <f>IF(COUNTIF(S22:S23,"E")=2,"C"," ")</f>
        <v xml:space="preserve"> </v>
      </c>
      <c r="W22" s="573" t="str">
        <f>'Fun Patches'!C23</f>
        <v>&lt;LIST PATCH HERE&gt;</v>
      </c>
      <c r="X22" s="365" t="str">
        <f>IF(Summary!$AX$150="E","E","")</f>
        <v/>
      </c>
      <c r="Y22" s="365" t="str">
        <f>IF(Summary!$AY$150="Y","R","")</f>
        <v/>
      </c>
      <c r="AA22" s="336"/>
      <c r="AB22" s="337"/>
      <c r="AC22" s="338"/>
    </row>
    <row r="23" spans="2:29" ht="12.95" customHeight="1" thickBot="1">
      <c r="B23" s="404"/>
      <c r="C23" s="419" t="s">
        <v>668</v>
      </c>
      <c r="D23" s="366" t="str">
        <f>IF(Badges!$AB$611="A","/","")</f>
        <v/>
      </c>
      <c r="E23" s="366" t="str">
        <f>IF(Badges!$AB$615="A","/","")</f>
        <v/>
      </c>
      <c r="F23" s="366" t="str">
        <f>IF(Badges!$AB$619="A","/","")</f>
        <v/>
      </c>
      <c r="G23" s="366" t="str">
        <f>IF(Badges!$AB$623="A","/","")</f>
        <v/>
      </c>
      <c r="H23" s="366" t="str">
        <f>IF(Badges!$AB$627="A","/","")</f>
        <v/>
      </c>
      <c r="I23" s="372" t="str">
        <f>IF(Summary!$AX$30="E","E","")</f>
        <v/>
      </c>
      <c r="J23" s="372" t="str">
        <f>IF(Summary!$AY$30="Y","R","")</f>
        <v/>
      </c>
      <c r="L23" s="404"/>
      <c r="M23" s="416" t="s">
        <v>1159</v>
      </c>
      <c r="N23" s="417"/>
      <c r="O23" s="417"/>
      <c r="P23" s="417"/>
      <c r="Q23" s="417"/>
      <c r="R23" s="418"/>
      <c r="S23" s="367" t="str">
        <f>IF(Summary!$AX$76="E","E","")</f>
        <v/>
      </c>
      <c r="T23" s="367" t="str">
        <f>IF(Summary!$AY$76="Y","R","")</f>
        <v/>
      </c>
      <c r="U23" s="360" t="str">
        <f>IF(COUNTIF(S25:S26,"E")=2,"C"," ")</f>
        <v xml:space="preserve"> </v>
      </c>
      <c r="W23" s="573" t="str">
        <f>'Fun Patches'!C24</f>
        <v>&lt;LIST PATCH HERE&gt;</v>
      </c>
      <c r="X23" s="365" t="str">
        <f>IF(Summary!$AX$151="E","E","")</f>
        <v/>
      </c>
      <c r="Y23" s="365" t="str">
        <f>IF(Summary!$AY$151="Y","R","")</f>
        <v/>
      </c>
      <c r="AA23" s="336"/>
      <c r="AB23" s="337"/>
      <c r="AC23" s="338"/>
    </row>
    <row r="24" spans="2:29" ht="12.95" customHeight="1">
      <c r="B24" s="404"/>
      <c r="C24" s="410" t="s">
        <v>689</v>
      </c>
      <c r="D24" s="368" t="str">
        <f>IF(Badges!$AB$634="A","/","")</f>
        <v/>
      </c>
      <c r="E24" s="368" t="str">
        <f>IF(Badges!$AB$638="A","/","")</f>
        <v/>
      </c>
      <c r="F24" s="368" t="str">
        <f>IF(Badges!$AB$642="A","/","")</f>
        <v/>
      </c>
      <c r="G24" s="368" t="str">
        <f>IF(Badges!$AB$646="A","/","")</f>
        <v/>
      </c>
      <c r="H24" s="368" t="str">
        <f>IF(Badges!$AB$650="A","/","")</f>
        <v/>
      </c>
      <c r="I24" s="362" t="str">
        <f>IF(Summary!$AX$31="E","E","")</f>
        <v/>
      </c>
      <c r="J24" s="362" t="str">
        <f>IF(Summary!$AY$31="Y","R","")</f>
        <v/>
      </c>
      <c r="K24" s="392" t="str">
        <f>IF(COUNT(S25:S26)=2,MAX(S25:S26),"")</f>
        <v/>
      </c>
      <c r="L24" s="406"/>
      <c r="M24" s="407" t="s">
        <v>1003</v>
      </c>
      <c r="N24" s="408"/>
      <c r="O24" s="408"/>
      <c r="P24" s="408"/>
      <c r="Q24" s="408"/>
      <c r="R24" s="422" t="s">
        <v>1189</v>
      </c>
      <c r="S24" s="363" t="str">
        <f>IF(Summary!$AX$80="E","E","")</f>
        <v/>
      </c>
      <c r="T24" s="363" t="str">
        <f>IF(Summary!$AY$80="Y","R","")</f>
        <v/>
      </c>
      <c r="U24" s="360" t="str">
        <f>IF(COUNTIF(S28:S29,"E")=2,"C"," ")</f>
        <v xml:space="preserve"> </v>
      </c>
      <c r="W24" s="573" t="str">
        <f>'Fun Patches'!C25</f>
        <v>&lt;LIST PATCH HERE&gt;</v>
      </c>
      <c r="X24" s="365" t="str">
        <f>IF(Summary!$AX$152="E","E","")</f>
        <v/>
      </c>
      <c r="Y24" s="365" t="str">
        <f>IF(Summary!$AY$152="Y","R","")</f>
        <v/>
      </c>
      <c r="AA24" s="336"/>
      <c r="AB24" s="337"/>
      <c r="AC24" s="338"/>
    </row>
    <row r="25" spans="2:29" ht="12.95" customHeight="1">
      <c r="B25" s="404"/>
      <c r="C25" s="410" t="s">
        <v>710</v>
      </c>
      <c r="D25" s="369" t="str">
        <f>IF(Badges!$AB$657="A","/","")</f>
        <v/>
      </c>
      <c r="E25" s="369" t="str">
        <f>IF(Badges!$AB$661="A","/","")</f>
        <v/>
      </c>
      <c r="F25" s="369" t="str">
        <f>IF(Badges!$AB$665="A","/","")</f>
        <v/>
      </c>
      <c r="G25" s="369" t="str">
        <f>IF(Badges!$AB$669="A","/","")</f>
        <v/>
      </c>
      <c r="H25" s="369" t="str">
        <f>IF(Badges!$AB$673="A","/","")</f>
        <v/>
      </c>
      <c r="I25" s="365" t="str">
        <f>IF(Summary!$AX$32="E","E","")</f>
        <v/>
      </c>
      <c r="J25" s="365" t="str">
        <f>IF(Summary!$AY$32="Y","R","")</f>
        <v/>
      </c>
      <c r="L25" s="404"/>
      <c r="M25" s="411" t="s">
        <v>1003</v>
      </c>
      <c r="N25" s="412"/>
      <c r="O25" s="412"/>
      <c r="P25" s="412"/>
      <c r="Q25" s="412"/>
      <c r="R25" s="413"/>
      <c r="S25" s="365" t="str">
        <f>IF(Summary!$AX$78="E","E","")</f>
        <v/>
      </c>
      <c r="T25" s="365" t="str">
        <f>IF(Summary!$AY$78="Y","R","")</f>
        <v/>
      </c>
      <c r="U25" s="716" t="s">
        <v>1197</v>
      </c>
      <c r="W25" s="573" t="str">
        <f>'Fun Patches'!C26</f>
        <v>&lt;LIST PATCH HERE&gt;</v>
      </c>
      <c r="X25" s="365" t="str">
        <f>IF(Summary!$AX$153="E","E","")</f>
        <v/>
      </c>
      <c r="Y25" s="365" t="str">
        <f>IF(Summary!$AY$153="Y","R","")</f>
        <v/>
      </c>
      <c r="AA25" s="336"/>
      <c r="AB25" s="337"/>
      <c r="AC25" s="338"/>
    </row>
    <row r="26" spans="2:29" ht="12.95" customHeight="1" thickBot="1">
      <c r="B26" s="404"/>
      <c r="C26" s="410" t="s">
        <v>1193</v>
      </c>
      <c r="D26" s="366" t="str">
        <f>IF(Badges!$AB$161="A","/","")</f>
        <v/>
      </c>
      <c r="E26" s="366" t="str">
        <f>IF(Badges!$AB$165="A","/","")</f>
        <v/>
      </c>
      <c r="F26" s="366" t="str">
        <f>IF(Badges!$AB$169="A","/","")</f>
        <v/>
      </c>
      <c r="G26" s="366" t="str">
        <f>IF(Badges!$AB$173="A","/","")</f>
        <v/>
      </c>
      <c r="H26" s="366" t="str">
        <f>IF(Badges!$AB$177="A","/","")</f>
        <v/>
      </c>
      <c r="I26" s="372" t="str">
        <f>IF(Summary!$AX$10="E","E","")</f>
        <v/>
      </c>
      <c r="J26" s="372" t="str">
        <f>IF(Summary!$AY$10="Y","R","")</f>
        <v/>
      </c>
      <c r="L26" s="404"/>
      <c r="M26" s="416" t="s">
        <v>1159</v>
      </c>
      <c r="N26" s="417"/>
      <c r="O26" s="417"/>
      <c r="P26" s="417"/>
      <c r="Q26" s="417"/>
      <c r="R26" s="418"/>
      <c r="S26" s="367" t="str">
        <f>IF(Summary!$AX$79="E","E","")</f>
        <v/>
      </c>
      <c r="T26" s="367" t="str">
        <f>IF(Summary!$AY$79="Y","R","")</f>
        <v/>
      </c>
      <c r="U26" s="716"/>
      <c r="W26" s="573" t="str">
        <f>'Fun Patches'!C27</f>
        <v>&lt;LIST PATCH HERE&gt;</v>
      </c>
      <c r="X26" s="365" t="str">
        <f>IF(Summary!$AX$154="E","E","")</f>
        <v/>
      </c>
      <c r="Y26" s="365" t="str">
        <f>IF(Summary!$AY$154="Y","R","")</f>
        <v/>
      </c>
      <c r="AA26" s="336"/>
      <c r="AB26" s="337"/>
      <c r="AC26" s="338"/>
    </row>
    <row r="27" spans="2:29" ht="12.95" customHeight="1">
      <c r="B27" s="404"/>
      <c r="C27" s="415" t="s">
        <v>1194</v>
      </c>
      <c r="D27" s="368" t="str">
        <f>IF(Badges!$AB$680="A","/","")</f>
        <v/>
      </c>
      <c r="E27" s="368" t="str">
        <f>IF(Badges!$AB$684="A","/","")</f>
        <v/>
      </c>
      <c r="F27" s="368" t="str">
        <f>IF(Badges!$AB$688="A","/","")</f>
        <v/>
      </c>
      <c r="G27" s="368" t="str">
        <f>IF(Badges!$AB$692="A","/","")</f>
        <v/>
      </c>
      <c r="H27" s="368" t="str">
        <f>IF(Badges!$AB$696="A","/","")</f>
        <v/>
      </c>
      <c r="I27" s="362" t="str">
        <f>IF(Summary!$AX$33="E","E","")</f>
        <v/>
      </c>
      <c r="J27" s="362" t="str">
        <f>IF(Summary!$AY$33="Y","R","")</f>
        <v/>
      </c>
      <c r="K27" s="392" t="str">
        <f>IF(COUNT(S28:S29)=2,MAX(S28:S29),"")</f>
        <v/>
      </c>
      <c r="L27" s="406"/>
      <c r="M27" s="407" t="s">
        <v>1009</v>
      </c>
      <c r="N27" s="408"/>
      <c r="O27" s="408"/>
      <c r="P27" s="408"/>
      <c r="Q27" s="408"/>
      <c r="R27" s="422" t="s">
        <v>1189</v>
      </c>
      <c r="S27" s="363" t="str">
        <f>IF(Summary!$AX$83="E","E","")</f>
        <v/>
      </c>
      <c r="T27" s="363" t="str">
        <f>IF(Summary!$AY$83="Y","R","")</f>
        <v/>
      </c>
      <c r="U27" s="716"/>
      <c r="W27" s="573" t="str">
        <f>'Fun Patches'!C28</f>
        <v>&lt;LIST PATCH HERE&gt;</v>
      </c>
      <c r="X27" s="365" t="str">
        <f>IF(Summary!$AX$155="E","E","")</f>
        <v/>
      </c>
      <c r="Y27" s="365" t="str">
        <f>IF(Summary!$AY$155="Y","R","")</f>
        <v/>
      </c>
      <c r="AA27" s="336"/>
      <c r="AB27" s="337"/>
      <c r="AC27" s="338"/>
    </row>
    <row r="28" spans="2:29" ht="12.95" customHeight="1" thickBot="1">
      <c r="B28" s="404"/>
      <c r="C28" s="419" t="s">
        <v>730</v>
      </c>
      <c r="D28" s="366" t="str">
        <f>IF(Badges!$AB$703="A","/","")</f>
        <v/>
      </c>
      <c r="E28" s="366" t="str">
        <f>IF(Badges!$AB$707="A","/","")</f>
        <v/>
      </c>
      <c r="F28" s="366" t="str">
        <f>IF(Badges!$AB$711="A","/","")</f>
        <v/>
      </c>
      <c r="G28" s="366" t="str">
        <f>IF(Badges!$AB$715="A","/","")</f>
        <v/>
      </c>
      <c r="H28" s="366" t="str">
        <f>IF(Badges!$AB$719="A","/","")</f>
        <v/>
      </c>
      <c r="I28" s="372" t="str">
        <f>IF(Summary!$AX$34="E","E","")</f>
        <v/>
      </c>
      <c r="J28" s="372" t="str">
        <f>IF(Summary!$AY$34="Y","R","")</f>
        <v/>
      </c>
      <c r="L28" s="404"/>
      <c r="M28" s="411" t="s">
        <v>1009</v>
      </c>
      <c r="N28" s="412"/>
      <c r="O28" s="412"/>
      <c r="P28" s="412"/>
      <c r="Q28" s="412"/>
      <c r="R28" s="413"/>
      <c r="S28" s="365" t="str">
        <f>IF(Summary!$AX$81="E","E","")</f>
        <v/>
      </c>
      <c r="T28" s="365" t="str">
        <f>IF(Summary!$AY$81="Y","R","")</f>
        <v/>
      </c>
      <c r="U28" s="716"/>
      <c r="W28" s="573" t="str">
        <f>'Fun Patches'!C29</f>
        <v>&lt;LIST PATCH HERE&gt;</v>
      </c>
      <c r="X28" s="365" t="str">
        <f>IF(Summary!$AX$156="E","E","")</f>
        <v/>
      </c>
      <c r="Y28" s="365" t="str">
        <f>IF(Summary!$AY$156="Y","R","")</f>
        <v/>
      </c>
      <c r="AA28" s="336"/>
      <c r="AB28" s="337"/>
      <c r="AC28" s="338"/>
    </row>
    <row r="29" spans="2:29" ht="12.95" customHeight="1" thickBot="1">
      <c r="B29" s="404"/>
      <c r="C29" s="410" t="s">
        <v>751</v>
      </c>
      <c r="D29" s="368" t="str">
        <f>IF(Badges!$AB$726="A","/","")</f>
        <v/>
      </c>
      <c r="E29" s="368" t="str">
        <f>IF(Badges!$AB$730="A","/","")</f>
        <v/>
      </c>
      <c r="F29" s="368" t="str">
        <f>IF(Badges!$AB$734="A","/","")</f>
        <v/>
      </c>
      <c r="G29" s="368" t="str">
        <f>IF(Badges!$AB$738="A","/","")</f>
        <v/>
      </c>
      <c r="H29" s="368" t="str">
        <f>IF(Badges!$AB$742="A","/","")</f>
        <v/>
      </c>
      <c r="I29" s="363" t="str">
        <f>IF(Summary!$AX$35="E","E","")</f>
        <v/>
      </c>
      <c r="J29" s="362" t="str">
        <f>IF(Summary!$AY$35="Y","R","")</f>
        <v/>
      </c>
      <c r="L29" s="404"/>
      <c r="M29" s="424" t="s">
        <v>1159</v>
      </c>
      <c r="N29" s="425"/>
      <c r="O29" s="425"/>
      <c r="P29" s="425"/>
      <c r="Q29" s="425"/>
      <c r="R29" s="426"/>
      <c r="S29" s="367" t="str">
        <f>IF(Summary!$AX$82="E","E","")</f>
        <v/>
      </c>
      <c r="T29" s="367" t="str">
        <f>IF(Summary!$AY$82="Y","R","")</f>
        <v/>
      </c>
      <c r="U29" s="716"/>
      <c r="W29" s="573" t="str">
        <f>'Fun Patches'!C30</f>
        <v>&lt;LIST PATCH HERE&gt;</v>
      </c>
      <c r="X29" s="365" t="str">
        <f>IF(Summary!$AX$157="E","E","")</f>
        <v/>
      </c>
      <c r="Y29" s="365" t="str">
        <f>IF(Summary!$AY$157="Y","R","")</f>
        <v/>
      </c>
      <c r="AA29" s="336"/>
      <c r="AB29" s="337"/>
      <c r="AC29" s="338"/>
    </row>
    <row r="30" spans="2:29" ht="12.95" customHeight="1">
      <c r="B30" s="404"/>
      <c r="C30" s="410" t="s">
        <v>772</v>
      </c>
      <c r="D30" s="369" t="str">
        <f>IF(Badges!$AB$745="C","/","")</f>
        <v/>
      </c>
      <c r="E30" s="369" t="str">
        <f>IF(Badges!$AB$746="C","/","")</f>
        <v/>
      </c>
      <c r="F30" s="369" t="str">
        <f>IF(Badges!$AB$747="C","/","")</f>
        <v/>
      </c>
      <c r="G30" s="369" t="str">
        <f>IF(Badges!$AB$748="C","/","")</f>
        <v/>
      </c>
      <c r="H30" s="369" t="str">
        <f>IF(Badges!$AB$749="C","/","")</f>
        <v/>
      </c>
      <c r="I30" s="365" t="str">
        <f>IF(Summary!$AX$36="E","E","")</f>
        <v/>
      </c>
      <c r="J30" s="365" t="str">
        <f>IF(Summary!$AY$36="Y","R","")</f>
        <v/>
      </c>
      <c r="L30" s="495"/>
      <c r="M30" s="495"/>
      <c r="N30" s="496"/>
      <c r="O30" s="496"/>
      <c r="P30" s="496"/>
      <c r="Q30" s="496"/>
      <c r="R30" s="496"/>
      <c r="S30" s="571"/>
      <c r="T30" s="571"/>
      <c r="U30" s="716"/>
      <c r="W30" s="573" t="str">
        <f>'Fun Patches'!C31</f>
        <v>&lt;LIST PATCH HERE&gt;</v>
      </c>
      <c r="X30" s="365" t="str">
        <f>IF(Summary!$AX$158="E","E","")</f>
        <v/>
      </c>
      <c r="Y30" s="365" t="str">
        <f>IF(Summary!$AY$158="Y","R","")</f>
        <v/>
      </c>
      <c r="AA30" s="336"/>
      <c r="AB30" s="337"/>
      <c r="AC30" s="338"/>
    </row>
    <row r="31" spans="2:29" ht="12.95" customHeight="1" thickBot="1">
      <c r="B31" s="404"/>
      <c r="C31" s="414" t="s">
        <v>1195</v>
      </c>
      <c r="D31" s="366" t="str">
        <f>IF(Badges!$AB$769="A","/","")</f>
        <v/>
      </c>
      <c r="E31" s="366" t="str">
        <f>IF(Badges!$AB$773="A","/","")</f>
        <v/>
      </c>
      <c r="F31" s="366" t="str">
        <f>IF(Badges!$AB$777="A","/","")</f>
        <v/>
      </c>
      <c r="G31" s="366" t="str">
        <f>IF(Badges!$AB$781="A","/","")</f>
        <v/>
      </c>
      <c r="H31" s="366" t="str">
        <f>IF(Badges!$AB$785="A","/","")</f>
        <v/>
      </c>
      <c r="I31" s="372" t="str">
        <f>IF(Summary!$AX$38="E","E","")</f>
        <v/>
      </c>
      <c r="J31" s="372" t="str">
        <f>IF(Summary!$AY$38="Y","R","")</f>
        <v/>
      </c>
      <c r="N31" s="401"/>
      <c r="O31" s="401"/>
      <c r="P31" s="401"/>
      <c r="Q31" s="401"/>
      <c r="R31" s="401"/>
      <c r="U31" s="716"/>
      <c r="W31" s="573" t="str">
        <f>'Fun Patches'!C32</f>
        <v>&lt;LIST PATCH HERE&gt;</v>
      </c>
      <c r="X31" s="365" t="str">
        <f>IF(Summary!$AX$159="E","E","")</f>
        <v/>
      </c>
      <c r="Y31" s="365" t="str">
        <f>IF(Summary!$AY$159="Y","R","")</f>
        <v/>
      </c>
      <c r="AA31" s="336"/>
      <c r="AB31" s="337"/>
      <c r="AC31" s="338"/>
    </row>
    <row r="32" spans="2:29" ht="12.95" customHeight="1">
      <c r="B32" s="404"/>
      <c r="C32" s="415" t="s">
        <v>1196</v>
      </c>
      <c r="D32" s="368" t="str">
        <f>IF(Badges!$AB$792="A","/","")</f>
        <v/>
      </c>
      <c r="E32" s="368" t="str">
        <f>IF(Badges!$AB$796="A","/","")</f>
        <v/>
      </c>
      <c r="F32" s="368" t="str">
        <f>IF(Badges!$AB$800="A","/","")</f>
        <v/>
      </c>
      <c r="G32" s="368" t="str">
        <f>IF(Badges!$AB$804="A","/","")</f>
        <v/>
      </c>
      <c r="H32" s="368" t="str">
        <f>IF(Badges!$AB$808="A","/","")</f>
        <v/>
      </c>
      <c r="I32" s="362" t="str">
        <f>IF(Summary!$AX$39="E","E","")</f>
        <v/>
      </c>
      <c r="J32" s="362" t="str">
        <f>IF(Summary!$AY$39="Y","R","")</f>
        <v/>
      </c>
      <c r="L32" s="404"/>
      <c r="M32" s="405" t="s">
        <v>216</v>
      </c>
      <c r="N32" s="361" t="str">
        <f>IF(Badges!$AB$102="A","/","")</f>
        <v/>
      </c>
      <c r="O32" s="361" t="str">
        <f>IF(Badges!$AB$106="A","/","")</f>
        <v/>
      </c>
      <c r="P32" s="361" t="str">
        <f>IF(Badges!$AB$110="A","/","")</f>
        <v/>
      </c>
      <c r="Q32" s="361" t="str">
        <f>IF(Badges!$AB$114="A","/","")</f>
        <v/>
      </c>
      <c r="R32" s="361" t="str">
        <f>IF(Badges!$AB$118="A","/","")</f>
        <v/>
      </c>
      <c r="S32" s="370" t="str">
        <f>IF(Summary!$AX$7="E","E","")</f>
        <v/>
      </c>
      <c r="T32" s="370" t="str">
        <f>IF(Summary!$AY$7="Y","R","")</f>
        <v/>
      </c>
      <c r="U32" s="716"/>
      <c r="W32" s="573" t="str">
        <f>'Fun Patches'!C33</f>
        <v>&lt;LIST PATCH HERE&gt;</v>
      </c>
      <c r="X32" s="365" t="str">
        <f>IF(Summary!$AX$160="E","E","")</f>
        <v/>
      </c>
      <c r="Y32" s="365" t="str">
        <f>IF(Summary!$AY$160="Y","R","")</f>
        <v/>
      </c>
      <c r="AA32" s="336"/>
      <c r="AB32" s="337"/>
      <c r="AC32" s="338"/>
    </row>
    <row r="33" spans="2:29" ht="12.95" customHeight="1" thickBot="1">
      <c r="B33" s="404"/>
      <c r="C33" s="419" t="s">
        <v>818</v>
      </c>
      <c r="D33" s="366" t="str">
        <f>IF(Badges!$AB$838="A","/","")</f>
        <v/>
      </c>
      <c r="E33" s="366" t="str">
        <f>IF(Badges!$AB$842="A","/","")</f>
        <v/>
      </c>
      <c r="F33" s="366" t="str">
        <f>IF(Badges!$AB$846="A","/","")</f>
        <v/>
      </c>
      <c r="G33" s="366" t="str">
        <f>IF(Badges!$AB$850="A","/","")</f>
        <v/>
      </c>
      <c r="H33" s="366" t="str">
        <f>IF(Badges!$AB$854="A","/","")</f>
        <v/>
      </c>
      <c r="I33" s="372" t="str">
        <f>IF(Summary!$AX$41="E","E","")</f>
        <v/>
      </c>
      <c r="J33" s="372" t="str">
        <f>IF(Summary!$AY$41="Y","R","")</f>
        <v/>
      </c>
      <c r="L33" s="404"/>
      <c r="M33" s="410" t="s">
        <v>302</v>
      </c>
      <c r="N33" s="364" t="str">
        <f>IF(Badges!$AB$207="A","/","")</f>
        <v/>
      </c>
      <c r="O33" s="364" t="str">
        <f>IF(Badges!$AB$211="A","/","")</f>
        <v/>
      </c>
      <c r="P33" s="364" t="str">
        <f>IF(Badges!$AB$215="A","/","")</f>
        <v/>
      </c>
      <c r="Q33" s="364" t="str">
        <f>IF(Badges!$AB$219="A","/","")</f>
        <v/>
      </c>
      <c r="R33" s="364" t="str">
        <f>IF(Badges!$G$223="A","/","")</f>
        <v/>
      </c>
      <c r="S33" s="370" t="str">
        <f>IF(Summary!$AX$12="E","E","")</f>
        <v/>
      </c>
      <c r="T33" s="370" t="str">
        <f>IF(Summary!$AY$12="Y","R","")</f>
        <v/>
      </c>
      <c r="U33" s="716"/>
      <c r="W33" s="573" t="str">
        <f>'Fun Patches'!C34</f>
        <v>&lt;LIST PATCH HERE&gt;</v>
      </c>
      <c r="X33" s="365" t="str">
        <f>IF(Summary!$AX$161="E","E","")</f>
        <v/>
      </c>
      <c r="Y33" s="365" t="str">
        <f>IF(Summary!$AY$161="Y","R","")</f>
        <v/>
      </c>
      <c r="AA33" s="336"/>
      <c r="AB33" s="337"/>
      <c r="AC33" s="338"/>
    </row>
    <row r="34" spans="2:29" ht="12.95" customHeight="1" thickBot="1">
      <c r="B34" s="404"/>
      <c r="C34" s="414" t="s">
        <v>838</v>
      </c>
      <c r="D34" s="439" t="str">
        <f>IF(Badges!$AB$861="A","/","")</f>
        <v/>
      </c>
      <c r="E34" s="439" t="str">
        <f>IF(Badges!$AB$865="A","/","")</f>
        <v/>
      </c>
      <c r="F34" s="439" t="str">
        <f>IF(Badges!$AB$869="A","/","")</f>
        <v/>
      </c>
      <c r="G34" s="439" t="str">
        <f>IF(Badges!$AB$873="A","/","")</f>
        <v/>
      </c>
      <c r="H34" s="439" t="str">
        <f>IF(Badges!$AB$877="A","/","")</f>
        <v/>
      </c>
      <c r="I34" s="362" t="str">
        <f>IF(Summary!$AX$42="E","E","")</f>
        <v/>
      </c>
      <c r="J34" s="362" t="str">
        <f>IF(Summary!$AY$42="Y","R","")</f>
        <v/>
      </c>
      <c r="L34" s="404"/>
      <c r="M34" s="419" t="s">
        <v>448</v>
      </c>
      <c r="N34" s="359" t="str">
        <f>IF(Badges!$AB$368="A","/","")</f>
        <v/>
      </c>
      <c r="O34" s="359" t="str">
        <f>IF(Badges!$AB$372="A","/","")</f>
        <v/>
      </c>
      <c r="P34" s="359" t="str">
        <f>IF(Badges!$AB$376="A","/","")</f>
        <v/>
      </c>
      <c r="Q34" s="359" t="str">
        <f>IF(Badges!$AB$380="A","/","")</f>
        <v/>
      </c>
      <c r="R34" s="359" t="str">
        <f>IF(Badges!$AB$384="A","/","")</f>
        <v/>
      </c>
      <c r="S34" s="367" t="str">
        <f>IF(Summary!$AX$19="E","E","")</f>
        <v/>
      </c>
      <c r="T34" s="367" t="str">
        <f>IF(Summary!$AY$19="Y","R","")</f>
        <v/>
      </c>
      <c r="U34" s="716"/>
      <c r="W34" s="573" t="str">
        <f>'Fun Patches'!C35</f>
        <v>&lt;LIST PATCH HERE&gt;</v>
      </c>
      <c r="X34" s="365" t="str">
        <f>IF(Summary!$AX$162="E","E","")</f>
        <v/>
      </c>
      <c r="Y34" s="365" t="str">
        <f>IF(Summary!$AY$162="Y","R","")</f>
        <v/>
      </c>
      <c r="AA34" s="336"/>
      <c r="AB34" s="337"/>
      <c r="AC34" s="338"/>
    </row>
    <row r="35" spans="2:29" ht="12.95" customHeight="1">
      <c r="L35" s="404"/>
      <c r="M35" s="430" t="s">
        <v>249</v>
      </c>
      <c r="N35" s="361" t="str">
        <f>IF(Badges!$AB$146="A","/","")</f>
        <v/>
      </c>
      <c r="O35" s="361" t="str">
        <f>IF(Badges!$AB$148="A","/","")</f>
        <v/>
      </c>
      <c r="P35" s="361" t="str">
        <f>IF(Badges!$AB$150="A","/","")</f>
        <v/>
      </c>
      <c r="Q35" s="361" t="str">
        <f>IF(Badges!$AB$152="A","/","")</f>
        <v/>
      </c>
      <c r="R35" s="361" t="str">
        <f>IF(Badges!$AB$154="A","/","")</f>
        <v/>
      </c>
      <c r="S35" s="370" t="str">
        <f>IF(Summary!$AX$9="E","E","")</f>
        <v/>
      </c>
      <c r="T35" s="370" t="str">
        <f>IF(Summary!$AY$9="Y","R","")</f>
        <v/>
      </c>
      <c r="U35" s="716"/>
      <c r="W35" s="573" t="str">
        <f>'Fun Patches'!C36</f>
        <v>&lt;LIST PATCH HERE&gt;</v>
      </c>
      <c r="X35" s="365" t="str">
        <f>IF(Summary!$AX$163="E","E","")</f>
        <v/>
      </c>
      <c r="Y35" s="365" t="str">
        <f>IF(Summary!$AY$163="Y","R","")</f>
        <v/>
      </c>
      <c r="AA35" s="336"/>
      <c r="AB35" s="337"/>
      <c r="AC35" s="338"/>
    </row>
    <row r="36" spans="2:29" ht="12.95" customHeight="1">
      <c r="L36" s="404"/>
      <c r="M36" s="423" t="s">
        <v>552</v>
      </c>
      <c r="N36" s="364" t="str">
        <f>IF(Badges!$AB$481="A","/","")</f>
        <v/>
      </c>
      <c r="O36" s="364" t="str">
        <f>IF(Badges!$AB$483="A","/","")</f>
        <v/>
      </c>
      <c r="P36" s="364" t="str">
        <f>IF(Badges!$AB$485="A","/","")</f>
        <v/>
      </c>
      <c r="Q36" s="364" t="str">
        <f>IF(Badges!$AB$487="A","/","")</f>
        <v/>
      </c>
      <c r="R36" s="364" t="str">
        <f>IF(Badges!$AB$489="A","/","")</f>
        <v/>
      </c>
      <c r="S36" s="370" t="str">
        <f>IF(Summary!$AX$24="E","E","")</f>
        <v/>
      </c>
      <c r="T36" s="370" t="str">
        <f>IF(Summary!$AY$24="Y","R","")</f>
        <v/>
      </c>
      <c r="U36" s="716"/>
      <c r="W36" s="573" t="str">
        <f>'Fun Patches'!C37</f>
        <v>&lt;LIST PATCH HERE&gt;</v>
      </c>
      <c r="X36" s="365" t="str">
        <f>IF(Summary!$AX$164="E","E","")</f>
        <v/>
      </c>
      <c r="Y36" s="365" t="str">
        <f>IF(Summary!$AY$164="Y","R","")</f>
        <v/>
      </c>
      <c r="AA36" s="336"/>
      <c r="AB36" s="337"/>
      <c r="AC36" s="338"/>
    </row>
    <row r="37" spans="2:29" ht="12.95" customHeight="1" thickBot="1">
      <c r="B37" s="404"/>
      <c r="C37" s="430" t="s">
        <v>1162</v>
      </c>
      <c r="D37" s="361" t="str">
        <f>IF(Badges!$AB$883="C","/","")</f>
        <v/>
      </c>
      <c r="E37" s="361" t="str">
        <f>IF(Badges!$AB$884="C","/","")</f>
        <v/>
      </c>
      <c r="F37" s="361" t="str">
        <f>IF(Badges!$AB$885="C","/","")</f>
        <v/>
      </c>
      <c r="G37" s="361" t="str">
        <f>IF(Badges!$AB$886="C","/","")</f>
        <v/>
      </c>
      <c r="H37" s="361" t="str">
        <f>IF(Badges!$AB$887="C","/","")</f>
        <v/>
      </c>
      <c r="I37" s="370" t="str">
        <f>IF(Summary!$AX$44="E","E","")</f>
        <v/>
      </c>
      <c r="J37" s="370" t="str">
        <f>IF(Summary!$AY$44="Y","R","")</f>
        <v/>
      </c>
      <c r="L37" s="404"/>
      <c r="M37" s="431" t="s">
        <v>775</v>
      </c>
      <c r="N37" s="359" t="str">
        <f>IF(Badges!$AB$754="A","/","")</f>
        <v/>
      </c>
      <c r="O37" s="359" t="str">
        <f>IF(Badges!$AB$756="A","/","")</f>
        <v/>
      </c>
      <c r="P37" s="359" t="str">
        <f>IF(Badges!$AB$758="A","/","")</f>
        <v/>
      </c>
      <c r="Q37" s="359" t="str">
        <f>IF(Badges!$AB$760="A","/","")</f>
        <v/>
      </c>
      <c r="R37" s="359" t="str">
        <f>IF(Badges!$AB$762="A","/","")</f>
        <v/>
      </c>
      <c r="S37" s="371" t="str">
        <f>IF(Summary!$AX$37="E","E","")</f>
        <v/>
      </c>
      <c r="T37" s="371" t="str">
        <f>IF(Summary!$AY$37="Y","R","")</f>
        <v/>
      </c>
      <c r="U37" s="716"/>
      <c r="W37" s="573" t="str">
        <f>'Fun Patches'!C38</f>
        <v>&lt;LIST PATCH HERE&gt;</v>
      </c>
      <c r="X37" s="365" t="str">
        <f>IF(Summary!$AX$165="E","E","")</f>
        <v/>
      </c>
      <c r="Y37" s="365" t="str">
        <f>IF(Summary!$AY$165="Y","R","")</f>
        <v/>
      </c>
      <c r="AA37" s="336"/>
      <c r="AB37" s="337"/>
      <c r="AC37" s="338"/>
    </row>
    <row r="38" spans="2:29" ht="12.95" customHeight="1">
      <c r="B38" s="404"/>
      <c r="C38" s="423" t="s">
        <v>1163</v>
      </c>
      <c r="D38" s="361" t="str">
        <f>IF(Badges!$AB$890="C","/","")</f>
        <v/>
      </c>
      <c r="E38" s="361" t="str">
        <f>IF(Badges!$AB$891="C","/","")</f>
        <v/>
      </c>
      <c r="F38" s="361" t="str">
        <f>IF(Badges!$AB$892="C","/","")</f>
        <v/>
      </c>
      <c r="G38" s="361" t="str">
        <f>IF(Badges!$AB$893="C","/","")</f>
        <v/>
      </c>
      <c r="H38" s="361" t="str">
        <f>IF(Badges!$AB$894="C","/","")</f>
        <v/>
      </c>
      <c r="I38" s="370" t="str">
        <f>IF(Summary!$AX$45="E","E","")</f>
        <v/>
      </c>
      <c r="J38" s="370" t="str">
        <f>IF(Summary!$AY$45="Y","R","")</f>
        <v/>
      </c>
      <c r="S38" s="427"/>
      <c r="T38" s="427"/>
      <c r="U38" s="716"/>
      <c r="W38" s="573" t="str">
        <f>'Fun Patches'!C39</f>
        <v>&lt;LIST PATCH HERE&gt;</v>
      </c>
      <c r="X38" s="365" t="str">
        <f>IF(Summary!$AX$166="E","E","")</f>
        <v/>
      </c>
      <c r="Y38" s="365" t="str">
        <f>IF(Summary!$AY$166="Y","R","")</f>
        <v/>
      </c>
      <c r="AA38" s="336"/>
      <c r="AB38" s="337"/>
      <c r="AC38" s="338"/>
    </row>
    <row r="39" spans="2:29" ht="12.95" customHeight="1" thickBot="1">
      <c r="B39" s="404"/>
      <c r="C39" s="432" t="s">
        <v>1164</v>
      </c>
      <c r="D39" s="359" t="str">
        <f>IF(Badges!$AB$897="C","/","")</f>
        <v/>
      </c>
      <c r="E39" s="359" t="str">
        <f>IF(Badges!$AB$898="C","/","")</f>
        <v/>
      </c>
      <c r="F39" s="359" t="str">
        <f>IF(Badges!$AB$899="C","/","")</f>
        <v/>
      </c>
      <c r="G39" s="359" t="str">
        <f>IF(Badges!$AB$900="C","/","")</f>
        <v/>
      </c>
      <c r="H39" s="359" t="str">
        <f>IF(Badges!$AB$901="C","/","")</f>
        <v/>
      </c>
      <c r="I39" s="367" t="str">
        <f>IF(Summary!$AX$46="E","E","")</f>
        <v/>
      </c>
      <c r="J39" s="367" t="str">
        <f>IF(Summary!$AY$46="Y","R","")</f>
        <v/>
      </c>
      <c r="S39" s="427"/>
      <c r="T39" s="427"/>
      <c r="U39" s="716"/>
      <c r="W39" s="573" t="str">
        <f>'Fun Patches'!C40</f>
        <v>&lt;LIST PATCH HERE&gt;</v>
      </c>
      <c r="X39" s="365" t="str">
        <f>IF(Summary!$AX$167="E","E","")</f>
        <v/>
      </c>
      <c r="Y39" s="365" t="str">
        <f>IF(Summary!$AY$167="Y","R","")</f>
        <v/>
      </c>
      <c r="AA39" s="336"/>
      <c r="AB39" s="337"/>
      <c r="AC39" s="338"/>
    </row>
    <row r="40" spans="2:29" ht="12.95" customHeight="1">
      <c r="B40" s="404"/>
      <c r="C40" s="430" t="s">
        <v>1165</v>
      </c>
      <c r="D40" s="361" t="str">
        <f>IF(Badges!$AB$905="C","/","")</f>
        <v/>
      </c>
      <c r="E40" s="361" t="str">
        <f>IF(Badges!$AB$906="C","/","")</f>
        <v/>
      </c>
      <c r="F40" s="361" t="str">
        <f>IF(Badges!$AB$907="C","/","")</f>
        <v/>
      </c>
      <c r="G40" s="361" t="str">
        <f>IF(Badges!$AB$908="C","/","")</f>
        <v/>
      </c>
      <c r="H40" s="361" t="str">
        <f>IF(Badges!$AB$909="C","/","")</f>
        <v/>
      </c>
      <c r="I40" s="370" t="str">
        <f>IF(Summary!$AX$48="E","E","")</f>
        <v/>
      </c>
      <c r="J40" s="370" t="str">
        <f>IF(Summary!$AY$48="Y","R","")</f>
        <v/>
      </c>
      <c r="L40" s="404"/>
      <c r="M40" s="428" t="s">
        <v>1182</v>
      </c>
      <c r="N40" s="361" t="str">
        <f>IF('Age-Level'!$AB$75="A","/","")</f>
        <v/>
      </c>
      <c r="O40" s="361" t="str">
        <f>IF('Age-Level'!$AB$79="A","/","")</f>
        <v/>
      </c>
      <c r="P40" s="361" t="str">
        <f>IF('Age-Level'!$AB$83="A","/","")</f>
        <v/>
      </c>
      <c r="Q40" s="361" t="str">
        <f>IF('Age-Level'!$AB$88="A","/","")</f>
        <v/>
      </c>
      <c r="R40" s="361" t="str">
        <f>IF('Age-Level'!$AB$90="A","/","")</f>
        <v/>
      </c>
      <c r="S40" s="370" t="str">
        <f>IF(Summary!$AX$113="E","E","")</f>
        <v/>
      </c>
      <c r="T40" s="370" t="str">
        <f>IF(Summary!$AY$113="Y","R","")</f>
        <v/>
      </c>
      <c r="U40" s="716"/>
      <c r="W40" s="573" t="str">
        <f>'Fun Patches'!C41</f>
        <v>&lt;LIST PATCH HERE&gt;</v>
      </c>
      <c r="X40" s="365" t="str">
        <f>IF(Summary!$AX$168="E","E","")</f>
        <v/>
      </c>
      <c r="Y40" s="365" t="str">
        <f>IF(Summary!$AY$168="Y","R","")</f>
        <v/>
      </c>
      <c r="AA40" s="336"/>
      <c r="AB40" s="337"/>
      <c r="AC40" s="338"/>
    </row>
    <row r="41" spans="2:29" ht="12.95" customHeight="1">
      <c r="B41" s="404"/>
      <c r="C41" s="423" t="s">
        <v>1166</v>
      </c>
      <c r="D41" s="361" t="str">
        <f>IF(Badges!$AB$912="C","/","")</f>
        <v/>
      </c>
      <c r="E41" s="361" t="str">
        <f>IF(Badges!$AB$913="C","/","")</f>
        <v/>
      </c>
      <c r="F41" s="361" t="str">
        <f>IF(Badges!$AB$914="C","/","")</f>
        <v/>
      </c>
      <c r="G41" s="361" t="str">
        <f>IF(Badges!$AB$915="C","/","")</f>
        <v/>
      </c>
      <c r="H41" s="361" t="str">
        <f>IF(Badges!$AB$916="C","/","")</f>
        <v/>
      </c>
      <c r="I41" s="370" t="str">
        <f>IF(Summary!$AX$49="E","E","")</f>
        <v/>
      </c>
      <c r="J41" s="370" t="str">
        <f>IF(Summary!$AY$49="Y","R","")</f>
        <v/>
      </c>
      <c r="L41" s="404"/>
      <c r="M41" s="411" t="s">
        <v>1183</v>
      </c>
      <c r="N41" s="361" t="str">
        <f>IF('Age-Level'!$AB$93="A","/","")</f>
        <v/>
      </c>
      <c r="O41" s="361" t="str">
        <f>IF('Age-Level'!$AB$97="A","/","")</f>
        <v/>
      </c>
      <c r="P41" s="361" t="str">
        <f>IF('Age-Level'!$AB$101="A","/","")</f>
        <v/>
      </c>
      <c r="Q41" s="361" t="str">
        <f>IF('Age-Level'!$AB$106="A","/","")</f>
        <v/>
      </c>
      <c r="R41" s="361" t="str">
        <f>IF('Age-Level'!$AB$108="A","/","")</f>
        <v/>
      </c>
      <c r="S41" s="370" t="str">
        <f>IF(Summary!$AX$114="E","E","")</f>
        <v/>
      </c>
      <c r="T41" s="370" t="str">
        <f>IF(Summary!$AY$114="Y","R","")</f>
        <v/>
      </c>
      <c r="U41" s="716"/>
      <c r="W41" s="573" t="str">
        <f>'Fun Patches'!C42</f>
        <v>&lt;LIST PATCH HERE&gt;</v>
      </c>
      <c r="X41" s="365" t="str">
        <f>IF(Summary!$AX$169="E","E","")</f>
        <v/>
      </c>
      <c r="Y41" s="365" t="str">
        <f>IF(Summary!$AY$169="Y","R","")</f>
        <v/>
      </c>
      <c r="AA41" s="336"/>
      <c r="AB41" s="337"/>
      <c r="AC41" s="338"/>
    </row>
    <row r="42" spans="2:29" ht="12.95" customHeight="1" thickBot="1">
      <c r="B42" s="404"/>
      <c r="C42" s="432" t="s">
        <v>1167</v>
      </c>
      <c r="D42" s="359" t="str">
        <f>IF(Badges!$AB$919="C","/","")</f>
        <v/>
      </c>
      <c r="E42" s="359" t="str">
        <f>IF(Badges!$AB$920="C","/","")</f>
        <v/>
      </c>
      <c r="F42" s="359" t="str">
        <f>IF(Badges!$AB$921="C","/","")</f>
        <v/>
      </c>
      <c r="G42" s="359" t="str">
        <f>IF(Badges!$AB$922="C","/","")</f>
        <v/>
      </c>
      <c r="H42" s="359" t="str">
        <f>IF(Badges!$AB$923="C","/","")</f>
        <v/>
      </c>
      <c r="I42" s="367" t="str">
        <f>IF(Summary!$AX$50="E","E","")</f>
        <v/>
      </c>
      <c r="J42" s="367" t="str">
        <f>IF(Summary!$AY$50="Y","R","")</f>
        <v/>
      </c>
      <c r="L42" s="404"/>
      <c r="M42" s="416" t="s">
        <v>1184</v>
      </c>
      <c r="N42" s="359" t="str">
        <f>IF('Age-Level'!$AB$111="A","/","")</f>
        <v/>
      </c>
      <c r="O42" s="359" t="str">
        <f>IF('Age-Level'!$AB$115="A","/","")</f>
        <v/>
      </c>
      <c r="P42" s="359" t="str">
        <f>IF('Age-Level'!$AB$119="A","/","")</f>
        <v/>
      </c>
      <c r="Q42" s="359" t="str">
        <f>IF('Age-Level'!$AB$124="A","/","")</f>
        <v/>
      </c>
      <c r="R42" s="359" t="str">
        <f>IF('Age-Level'!$AB$126="A","/","")</f>
        <v/>
      </c>
      <c r="S42" s="367" t="str">
        <f>IF(Summary!$AX$115="E","E","")</f>
        <v/>
      </c>
      <c r="T42" s="367" t="str">
        <f>IF(Summary!$AY$115="Y","R","")</f>
        <v/>
      </c>
      <c r="U42" s="716"/>
      <c r="W42" s="573" t="str">
        <f>'Fun Patches'!C43</f>
        <v>&lt;LIST PATCH HERE&gt;</v>
      </c>
      <c r="X42" s="365" t="str">
        <f>IF(Summary!$AX$170="E","E","")</f>
        <v/>
      </c>
      <c r="Y42" s="365" t="str">
        <f>IF(Summary!$AY$170="Y","R","")</f>
        <v/>
      </c>
      <c r="AA42" s="336"/>
      <c r="AB42" s="337"/>
      <c r="AC42" s="338"/>
    </row>
    <row r="43" spans="2:29" ht="12.95" customHeight="1">
      <c r="B43" s="404"/>
      <c r="C43" s="430" t="s">
        <v>1169</v>
      </c>
      <c r="D43" s="361" t="str">
        <f>IF(Badges!$AB$927="C","/","")</f>
        <v/>
      </c>
      <c r="E43" s="361" t="str">
        <f>IF(Badges!$AB$928="C","/","")</f>
        <v/>
      </c>
      <c r="F43" s="361" t="str">
        <f>IF(Badges!$AB$929="C","/","")</f>
        <v/>
      </c>
      <c r="G43" s="361" t="str">
        <f>IF(Badges!$AB$930="C","/","")</f>
        <v/>
      </c>
      <c r="H43" s="361" t="str">
        <f>IF(Badges!$AB$931="C","/","")</f>
        <v/>
      </c>
      <c r="I43" s="370" t="str">
        <f>IF(Summary!$AX$52="E","E","")</f>
        <v/>
      </c>
      <c r="J43" s="370" t="str">
        <f>IF(Summary!$AY$52="Y","R","")</f>
        <v/>
      </c>
      <c r="L43" s="404"/>
      <c r="M43" s="429" t="s">
        <v>1185</v>
      </c>
      <c r="N43" s="361" t="str">
        <f>IF('Age-Level'!$AB$129="A","/","")</f>
        <v/>
      </c>
      <c r="O43" s="361" t="str">
        <f>IF('Age-Level'!$AB$133="A","/","")</f>
        <v/>
      </c>
      <c r="P43" s="361" t="str">
        <f>IF('Age-Level'!$AB$137="A","/","")</f>
        <v/>
      </c>
      <c r="Q43" s="361" t="str">
        <f>IF('Age-Level'!$AB$142="A","/","")</f>
        <v/>
      </c>
      <c r="R43" s="361" t="str">
        <f>IF('Age-Level'!$AB$144="A","/","")</f>
        <v/>
      </c>
      <c r="S43" s="370" t="str">
        <f>IF(Summary!$AX$116="E","E","")</f>
        <v/>
      </c>
      <c r="T43" s="370" t="str">
        <f>IF(Summary!$AY$116="Y","R","")</f>
        <v/>
      </c>
      <c r="U43" s="716"/>
      <c r="W43" s="573" t="str">
        <f>'Fun Patches'!C44</f>
        <v>&lt;LIST PATCH HERE&gt;</v>
      </c>
      <c r="X43" s="365" t="str">
        <f>IF(Summary!$AX$171="E","E","")</f>
        <v/>
      </c>
      <c r="Y43" s="365" t="str">
        <f>IF(Summary!$AY$171="Y","R","")</f>
        <v/>
      </c>
      <c r="AA43" s="336"/>
      <c r="AB43" s="337"/>
      <c r="AC43" s="338"/>
    </row>
    <row r="44" spans="2:29" ht="12.95" customHeight="1">
      <c r="B44" s="404"/>
      <c r="C44" s="423" t="s">
        <v>1170</v>
      </c>
      <c r="D44" s="361" t="str">
        <f>IF(Badges!$AB$934="C","/","")</f>
        <v/>
      </c>
      <c r="E44" s="361" t="str">
        <f>IF(Badges!$AB$935="C","/","")</f>
        <v/>
      </c>
      <c r="F44" s="361" t="str">
        <f>IF(Badges!$AB$936="C","/","")</f>
        <v/>
      </c>
      <c r="G44" s="361" t="str">
        <f>IF(Badges!$AB$937="C","/","")</f>
        <v/>
      </c>
      <c r="H44" s="361" t="str">
        <f>IF(Badges!$AB$938="C","/","")</f>
        <v/>
      </c>
      <c r="I44" s="370" t="str">
        <f>IF(Summary!$AX$53="E","E","")</f>
        <v/>
      </c>
      <c r="J44" s="370" t="str">
        <f>IF(Summary!$AY$53="Y","R","")</f>
        <v/>
      </c>
      <c r="L44" s="404"/>
      <c r="M44" s="411" t="s">
        <v>1186</v>
      </c>
      <c r="N44" s="361" t="str">
        <f>IF('Age-Level'!$AB$147="A","/","")</f>
        <v/>
      </c>
      <c r="O44" s="361" t="str">
        <f>IF('Age-Level'!$AB$151="A","/","")</f>
        <v/>
      </c>
      <c r="P44" s="361" t="str">
        <f>IF('Age-Level'!$AB$155="A","/","")</f>
        <v/>
      </c>
      <c r="Q44" s="361" t="str">
        <f>IF('Age-Level'!$AB$160="A","/","")</f>
        <v/>
      </c>
      <c r="R44" s="361" t="str">
        <f>IF('Age-Level'!$AB$162="A","/","")</f>
        <v/>
      </c>
      <c r="S44" s="370" t="str">
        <f>IF(Summary!$AX$117="E","E","")</f>
        <v/>
      </c>
      <c r="T44" s="370" t="str">
        <f>IF(Summary!$AY$117="Y","R","")</f>
        <v/>
      </c>
      <c r="U44" s="716"/>
      <c r="W44" s="573" t="str">
        <f>'Fun Patches'!C45</f>
        <v>&lt;LIST PATCH HERE&gt;</v>
      </c>
      <c r="X44" s="365" t="str">
        <f>IF(Summary!$AX$172="E","E","")</f>
        <v/>
      </c>
      <c r="Y44" s="365" t="str">
        <f>IF(Summary!$AY$172="Y","R","")</f>
        <v/>
      </c>
      <c r="AA44" s="336"/>
      <c r="AB44" s="337"/>
      <c r="AC44" s="338"/>
    </row>
    <row r="45" spans="2:29" ht="12.95" customHeight="1" thickBot="1">
      <c r="B45" s="404"/>
      <c r="C45" s="431" t="s">
        <v>1171</v>
      </c>
      <c r="D45" s="361" t="str">
        <f>IF(Badges!$AB$941="C","/","")</f>
        <v/>
      </c>
      <c r="E45" s="361" t="str">
        <f>IF(Badges!$AB$942="C","/","")</f>
        <v/>
      </c>
      <c r="F45" s="361" t="str">
        <f>IF(Badges!$AB$943="C","/","")</f>
        <v/>
      </c>
      <c r="G45" s="361" t="str">
        <f>IF(Badges!$AB$944="C","/","")</f>
        <v/>
      </c>
      <c r="H45" s="361" t="str">
        <f>IF(Badges!$AB$945="C","/","")</f>
        <v/>
      </c>
      <c r="I45" s="370" t="str">
        <f>IF(Summary!$AX$54="E","E","")</f>
        <v/>
      </c>
      <c r="J45" s="370" t="str">
        <f>IF(Summary!$AY$54="Y","R","")</f>
        <v/>
      </c>
      <c r="L45" s="404"/>
      <c r="M45" s="416" t="s">
        <v>1187</v>
      </c>
      <c r="N45" s="359" t="str">
        <f>IF('Age-Level'!$AB$165="A","/","")</f>
        <v/>
      </c>
      <c r="O45" s="359" t="str">
        <f>IF('Age-Level'!$AB$169="A","/","")</f>
        <v/>
      </c>
      <c r="P45" s="359" t="str">
        <f>IF('Age-Level'!$AB$173="A","/","")</f>
        <v/>
      </c>
      <c r="Q45" s="359" t="str">
        <f>IF('Age-Level'!$AB$178="A","/","")</f>
        <v/>
      </c>
      <c r="R45" s="359" t="str">
        <f>IF('Age-Level'!$AB$180="A","/","")</f>
        <v/>
      </c>
      <c r="S45" s="367" t="str">
        <f>IF(Summary!$AX$118="E","E","")</f>
        <v/>
      </c>
      <c r="T45" s="367" t="str">
        <f>IF(Summary!$AY$118="Y","R","")</f>
        <v/>
      </c>
      <c r="U45" s="716"/>
      <c r="W45" s="573" t="str">
        <f>'Fun Patches'!C46</f>
        <v>&lt;LIST PATCH HERE&gt;</v>
      </c>
      <c r="X45" s="365" t="str">
        <f>IF(Summary!$AX$173="E","E","")</f>
        <v/>
      </c>
      <c r="Y45" s="365" t="str">
        <f>IF(Summary!$AY$173="Y","R","")</f>
        <v/>
      </c>
      <c r="AA45" s="336"/>
      <c r="AB45" s="337"/>
      <c r="AC45" s="338"/>
    </row>
    <row r="46" spans="2:29" ht="12.95" customHeight="1">
      <c r="L46" s="404"/>
      <c r="M46" s="392" t="s">
        <v>1188</v>
      </c>
      <c r="N46" s="401"/>
      <c r="O46" s="401"/>
      <c r="P46" s="361" t="str">
        <f>IF(Bridging!$AB$10="A","/","")</f>
        <v/>
      </c>
      <c r="Q46" s="361" t="str">
        <f>IF(Bridging!$AB$14="A","/","")</f>
        <v/>
      </c>
      <c r="R46" s="361" t="str">
        <f>IF(Bridging!$AB$16="A","/","")</f>
        <v/>
      </c>
      <c r="S46" s="370" t="str">
        <f>IF(Summary!$AX$130="E","E","")</f>
        <v/>
      </c>
      <c r="T46" s="370" t="str">
        <f>IF(Summary!$AY$130="Y","R","")</f>
        <v/>
      </c>
      <c r="U46" s="716"/>
      <c r="W46" s="573" t="str">
        <f>'Fun Patches'!C47</f>
        <v>&lt;LIST PATCH HERE&gt;</v>
      </c>
      <c r="X46" s="365" t="str">
        <f>IF(Summary!$AX$174="E","E","")</f>
        <v/>
      </c>
      <c r="Y46" s="365" t="str">
        <f>IF(Summary!$AY$174="Y","R","")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IF(Summary!$AX$175="E","E","")</f>
        <v/>
      </c>
      <c r="Y47" s="365" t="str">
        <f>IF(Summary!$AY$175="Y","R","")</f>
        <v/>
      </c>
      <c r="AA47" s="336"/>
      <c r="AB47" s="337"/>
      <c r="AC47" s="338"/>
    </row>
    <row r="48" spans="2:29" ht="12.95" customHeight="1" thickBot="1">
      <c r="B48" s="404"/>
      <c r="C48" s="428" t="s">
        <v>1172</v>
      </c>
      <c r="D48" s="361" t="str">
        <f>IF('Age-Level'!$AB6="C","/","")</f>
        <v/>
      </c>
      <c r="E48" s="361" t="str">
        <f>IF('Age-Level'!$AB6="C","/","")</f>
        <v/>
      </c>
      <c r="F48" s="361" t="str">
        <f>IF('Age-Level'!$AB6="C","/","")</f>
        <v/>
      </c>
      <c r="G48" s="361" t="str">
        <f>IF('Age-Level'!$AB6="C","/","")</f>
        <v/>
      </c>
      <c r="H48" s="361" t="str">
        <f>IF('Age-Level'!$AB6="C","/","")</f>
        <v/>
      </c>
      <c r="I48" s="370" t="str">
        <f>IF(Summary!$AX$101="E","E","")</f>
        <v/>
      </c>
      <c r="J48" s="370" t="str">
        <f>IF(Summary!$AY$101="Y","R","")</f>
        <v/>
      </c>
      <c r="L48" s="712"/>
      <c r="M48" s="712"/>
      <c r="N48" s="712"/>
      <c r="O48" s="712"/>
      <c r="P48" s="712"/>
      <c r="Q48" s="712"/>
      <c r="R48" s="712"/>
      <c r="S48" s="437"/>
      <c r="T48" s="437"/>
      <c r="U48" s="716"/>
      <c r="W48" s="573" t="str">
        <f>'Fun Patches'!C49</f>
        <v>&lt;LIST PATCH HERE&gt;</v>
      </c>
      <c r="X48" s="365" t="str">
        <f>IF(Summary!$AX$176="E","E","")</f>
        <v/>
      </c>
      <c r="Y48" s="365" t="str">
        <f>IF(Summary!$AY$176="Y","R","")</f>
        <v/>
      </c>
      <c r="AA48" s="336"/>
      <c r="AB48" s="337"/>
      <c r="AC48" s="338"/>
    </row>
    <row r="49" spans="2:29" ht="12.95" customHeight="1">
      <c r="B49" s="404"/>
      <c r="C49" s="411" t="s">
        <v>1173</v>
      </c>
      <c r="D49" s="361" t="str">
        <f>IF('Age-Level'!$AB13="C","/","")</f>
        <v/>
      </c>
      <c r="E49" s="361" t="str">
        <f>IF('Age-Level'!$AB13="C","/","")</f>
        <v/>
      </c>
      <c r="F49" s="361" t="str">
        <f>IF('Age-Level'!$AB13="C","/","")</f>
        <v/>
      </c>
      <c r="G49" s="361" t="str">
        <f>IF('Age-Level'!$AB13="C","/","")</f>
        <v/>
      </c>
      <c r="H49" s="361" t="str">
        <f>IF('Age-Level'!$AB13="C","/","")</f>
        <v/>
      </c>
      <c r="I49" s="370" t="str">
        <f>IF(Summary!$AX$102="E","E","")</f>
        <v/>
      </c>
      <c r="J49" s="370" t="str">
        <f>IF(Summary!$AY$102="Y","R","")</f>
        <v/>
      </c>
      <c r="L49" s="705" t="str">
        <f>'Council Own'!B6</f>
        <v>&lt;&lt;List Badge 1 Here&gt;&gt;</v>
      </c>
      <c r="M49" s="705"/>
      <c r="N49" s="705"/>
      <c r="O49" s="705"/>
      <c r="P49" s="705"/>
      <c r="Q49" s="705"/>
      <c r="R49" s="710"/>
      <c r="S49" s="363" t="str">
        <f>IF(Summary!$AX$85="E","E","")</f>
        <v/>
      </c>
      <c r="T49" s="363" t="str">
        <f>IF(Summary!$AY$85="Y","R","")</f>
        <v/>
      </c>
      <c r="U49" s="716"/>
      <c r="W49" s="573" t="str">
        <f>'Fun Patches'!C50</f>
        <v>&lt;LIST PATCH HERE&gt;</v>
      </c>
      <c r="X49" s="365" t="str">
        <f>IF(Summary!$AX$177="E","E","")</f>
        <v/>
      </c>
      <c r="Y49" s="365" t="str">
        <f>IF(Summary!$AY$177="Y","R","")</f>
        <v/>
      </c>
      <c r="AA49" s="336"/>
      <c r="AB49" s="337"/>
      <c r="AC49" s="338"/>
    </row>
    <row r="50" spans="2:29" ht="12.95" customHeight="1" thickBot="1">
      <c r="B50" s="404"/>
      <c r="C50" s="424" t="s">
        <v>1174</v>
      </c>
      <c r="D50" s="359" t="str">
        <f>IF('Age-Level'!$AB20="C","/","")</f>
        <v/>
      </c>
      <c r="E50" s="359" t="str">
        <f>IF('Age-Level'!$AB20="C","/","")</f>
        <v/>
      </c>
      <c r="F50" s="359" t="str">
        <f>IF('Age-Level'!$AB20="C","/","")</f>
        <v/>
      </c>
      <c r="G50" s="359" t="str">
        <f>IF('Age-Level'!$AB20="C","/","")</f>
        <v/>
      </c>
      <c r="H50" s="359" t="str">
        <f>IF('Age-Level'!$AB20="C","/","")</f>
        <v/>
      </c>
      <c r="I50" s="367" t="str">
        <f>IF(Summary!$AX$103="E","E","")</f>
        <v/>
      </c>
      <c r="J50" s="367" t="str">
        <f>IF(Summary!$AY$103="Y","R","")</f>
        <v/>
      </c>
      <c r="L50" s="705" t="str">
        <f>'Council Own'!B30</f>
        <v>&lt;&lt;List Badge 2 Here&gt;&gt;</v>
      </c>
      <c r="M50" s="705"/>
      <c r="N50" s="705"/>
      <c r="O50" s="705"/>
      <c r="P50" s="705"/>
      <c r="Q50" s="705"/>
      <c r="R50" s="710"/>
      <c r="S50" s="365" t="str">
        <f>IF(Summary!$AX$86="E","E","")</f>
        <v/>
      </c>
      <c r="T50" s="365" t="str">
        <f>IF(Summary!$AY$86="Y","R","")</f>
        <v/>
      </c>
      <c r="U50" s="716"/>
      <c r="W50" s="573" t="str">
        <f>'Fun Patches'!C51</f>
        <v>&lt;LIST PATCH HERE&gt;</v>
      </c>
      <c r="X50" s="365" t="str">
        <f>IF(Summary!$AX$178="E","E","")</f>
        <v/>
      </c>
      <c r="Y50" s="365" t="str">
        <f>IF(Summary!$AY$178="Y","R","")</f>
        <v/>
      </c>
      <c r="AA50" s="336"/>
      <c r="AB50" s="337"/>
      <c r="AC50" s="338"/>
    </row>
    <row r="51" spans="2:29" ht="12.95" customHeight="1">
      <c r="B51" s="404"/>
      <c r="C51" s="429" t="s">
        <v>1175</v>
      </c>
      <c r="D51" s="361" t="str">
        <f>IF('Age-Level'!$AB27="C","/","")</f>
        <v/>
      </c>
      <c r="E51" s="361" t="str">
        <f>IF('Age-Level'!$AB27="C","/","")</f>
        <v/>
      </c>
      <c r="F51" s="361" t="str">
        <f>IF('Age-Level'!$AB27="C","/","")</f>
        <v/>
      </c>
      <c r="G51" s="361" t="str">
        <f>IF('Age-Level'!$AB27="C","/","")</f>
        <v/>
      </c>
      <c r="H51" s="361" t="str">
        <f>IF('Age-Level'!$AB27="C","/","")</f>
        <v/>
      </c>
      <c r="I51" s="370" t="str">
        <f>IF(Summary!$AX$104="E","E","")</f>
        <v/>
      </c>
      <c r="J51" s="370" t="str">
        <f>IF(Summary!$AY$104="Y","R","")</f>
        <v/>
      </c>
      <c r="L51" s="705" t="str">
        <f>'Council Own'!B54</f>
        <v>&lt;&lt;List Badge 3 Here&gt;&gt;</v>
      </c>
      <c r="M51" s="705"/>
      <c r="N51" s="705"/>
      <c r="O51" s="705"/>
      <c r="P51" s="705"/>
      <c r="Q51" s="705"/>
      <c r="R51" s="710"/>
      <c r="S51" s="365" t="str">
        <f>IF(Summary!$AX$87="E","E","")</f>
        <v/>
      </c>
      <c r="T51" s="365" t="str">
        <f>IF(Summary!$AY$87="Y","R","")</f>
        <v/>
      </c>
      <c r="U51" s="716"/>
      <c r="W51" s="573" t="str">
        <f>'Fun Patches'!C52</f>
        <v>&lt;LIST PATCH HERE&gt;</v>
      </c>
      <c r="X51" s="365" t="str">
        <f>IF(Summary!$AX$179="E","E","")</f>
        <v/>
      </c>
      <c r="Y51" s="365" t="str">
        <f>IF(Summary!$AY$179="Y","R","")</f>
        <v/>
      </c>
      <c r="AA51" s="336"/>
      <c r="AB51" s="337"/>
      <c r="AC51" s="338"/>
    </row>
    <row r="52" spans="2:29" ht="12.95" customHeight="1">
      <c r="B52" s="404"/>
      <c r="C52" s="411" t="s">
        <v>1176</v>
      </c>
      <c r="D52" s="361" t="str">
        <f>IF('Age-Level'!$AB34="C","/","")</f>
        <v/>
      </c>
      <c r="E52" s="361" t="str">
        <f>IF('Age-Level'!$AB34="C","/","")</f>
        <v/>
      </c>
      <c r="F52" s="361" t="str">
        <f>IF('Age-Level'!$AB34="C","/","")</f>
        <v/>
      </c>
      <c r="G52" s="361" t="str">
        <f>IF('Age-Level'!$AB34="C","/","")</f>
        <v/>
      </c>
      <c r="H52" s="361" t="str">
        <f>IF('Age-Level'!$AB34="C","/","")</f>
        <v/>
      </c>
      <c r="I52" s="370" t="str">
        <f>IF(Summary!$AX$105="E","E","")</f>
        <v/>
      </c>
      <c r="J52" s="370" t="str">
        <f>IF(Summary!$AY$105="Y","R","")</f>
        <v/>
      </c>
      <c r="L52" s="705" t="str">
        <f>'Council Own'!B78</f>
        <v>&lt;&lt;List Badge 4 Here&gt;&gt;</v>
      </c>
      <c r="M52" s="705"/>
      <c r="N52" s="705"/>
      <c r="O52" s="705"/>
      <c r="P52" s="705"/>
      <c r="Q52" s="705"/>
      <c r="R52" s="710"/>
      <c r="S52" s="365" t="str">
        <f>IF(Summary!$AX$88="E","E","")</f>
        <v/>
      </c>
      <c r="T52" s="365" t="str">
        <f>IF(Summary!$AY$88="Y","R","")</f>
        <v/>
      </c>
      <c r="U52" s="716"/>
      <c r="W52" s="573" t="str">
        <f>'Fun Patches'!C53</f>
        <v>&lt;LIST PATCH HERE&gt;</v>
      </c>
      <c r="X52" s="365" t="str">
        <f>IF(Summary!$AX$180="E","E","")</f>
        <v/>
      </c>
      <c r="Y52" s="365" t="str">
        <f>IF(Summary!$AY$180="Y","R","")</f>
        <v/>
      </c>
      <c r="AA52" s="336"/>
      <c r="AB52" s="337"/>
      <c r="AC52" s="338"/>
    </row>
    <row r="53" spans="2:29" ht="12.95" customHeight="1" thickBot="1">
      <c r="B53" s="404"/>
      <c r="C53" s="416" t="s">
        <v>1177</v>
      </c>
      <c r="D53" s="359" t="str">
        <f>IF('Age-Level'!$AB41="C","/","")</f>
        <v/>
      </c>
      <c r="E53" s="359" t="str">
        <f>IF('Age-Level'!$AB41="C","/","")</f>
        <v/>
      </c>
      <c r="F53" s="359" t="str">
        <f>IF('Age-Level'!$AB41="C","/","")</f>
        <v/>
      </c>
      <c r="G53" s="359" t="str">
        <f>IF('Age-Level'!$AB41="C","/","")</f>
        <v/>
      </c>
      <c r="H53" s="359" t="str">
        <f>IF('Age-Level'!$AB41="C","/","")</f>
        <v/>
      </c>
      <c r="I53" s="367" t="str">
        <f>IF(Summary!$AX$106="E","E","")</f>
        <v/>
      </c>
      <c r="J53" s="367" t="str">
        <f>IF(Summary!$AY$106="Y","R","")</f>
        <v/>
      </c>
      <c r="L53" s="707" t="str">
        <f>'Council Own'!B102</f>
        <v>&lt;&lt;List Badge 5 Here&gt;&gt;</v>
      </c>
      <c r="M53" s="707"/>
      <c r="N53" s="707"/>
      <c r="O53" s="707"/>
      <c r="P53" s="707"/>
      <c r="Q53" s="707"/>
      <c r="R53" s="713"/>
      <c r="S53" s="372" t="str">
        <f>IF(Summary!$AX$89="E","E","")</f>
        <v/>
      </c>
      <c r="T53" s="372" t="str">
        <f>IF(Summary!$AY$89="Y","R","")</f>
        <v/>
      </c>
      <c r="U53" s="716"/>
      <c r="W53" s="573" t="str">
        <f>'Fun Patches'!C54</f>
        <v>&lt;LIST PATCH HERE&gt;</v>
      </c>
      <c r="X53" s="372" t="str">
        <f>IF(Summary!$AX$181="E","E","")</f>
        <v/>
      </c>
      <c r="Y53" s="372" t="str">
        <f>IF(Summary!$AY$181="Y","R","")</f>
        <v/>
      </c>
      <c r="AA53" s="336"/>
      <c r="AB53" s="337"/>
      <c r="AC53" s="338"/>
    </row>
    <row r="54" spans="2:29" ht="12.95" customHeight="1">
      <c r="B54" s="404"/>
      <c r="C54" s="429" t="s">
        <v>1050</v>
      </c>
      <c r="D54" s="368" t="str">
        <f>IF('Age-Level'!$AB48="C","/","")</f>
        <v/>
      </c>
      <c r="E54" s="368" t="str">
        <f>IF('Age-Level'!$AB48="C","/","")</f>
        <v/>
      </c>
      <c r="F54" s="368" t="str">
        <f>IF('Age-Level'!$AB48="C","/","")</f>
        <v/>
      </c>
      <c r="G54" s="368" t="str">
        <f>IF('Age-Level'!$AB48="C","/","")</f>
        <v/>
      </c>
      <c r="H54" s="368" t="str">
        <f>IF('Age-Level'!$AB48="C","/","")</f>
        <v/>
      </c>
      <c r="I54" s="370" t="str">
        <f>IF(Summary!$AX$107="E","E","")</f>
        <v/>
      </c>
      <c r="J54" s="370" t="str">
        <f>IF(Summary!$AY$107="Y","R","")</f>
        <v/>
      </c>
      <c r="L54" s="707" t="str">
        <f>'Council Own'!B126</f>
        <v>&lt;&lt;List Badge 6 Here&gt;&gt;</v>
      </c>
      <c r="M54" s="707"/>
      <c r="N54" s="707"/>
      <c r="O54" s="707"/>
      <c r="P54" s="707"/>
      <c r="Q54" s="707"/>
      <c r="R54" s="713"/>
      <c r="S54" s="372" t="str">
        <f>IF(Summary!$AX$90="E","E","")</f>
        <v/>
      </c>
      <c r="T54" s="372" t="str">
        <f>IF(Summary!$AY$90="Y","R","")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IF(Summary!$AX$108="E","E","")</f>
        <v/>
      </c>
      <c r="J55" s="367" t="str">
        <f>IF(Summary!$AY$108="Y","R","")</f>
        <v/>
      </c>
      <c r="L55" s="707" t="str">
        <f>'Council Own'!B150</f>
        <v>&lt;&lt;List Badge 7 Here&gt;&gt;</v>
      </c>
      <c r="M55" s="707"/>
      <c r="N55" s="707"/>
      <c r="O55" s="707"/>
      <c r="P55" s="707"/>
      <c r="Q55" s="707"/>
      <c r="R55" s="713"/>
      <c r="S55" s="372" t="str">
        <f>IF(Summary!$AX$91="E","E","")</f>
        <v/>
      </c>
      <c r="T55" s="372" t="str">
        <f>IF(Summary!$AY$91="Y","R","")</f>
        <v/>
      </c>
      <c r="U55" s="716"/>
      <c r="W55" s="572"/>
      <c r="X55" s="437"/>
      <c r="Y55" s="437"/>
      <c r="AA55" s="336"/>
      <c r="AB55" s="337"/>
      <c r="AC55" s="338"/>
    </row>
    <row r="56" spans="2:29" ht="12.95" customHeight="1">
      <c r="B56" s="404"/>
      <c r="C56" s="428" t="s">
        <v>1179</v>
      </c>
      <c r="D56" s="408"/>
      <c r="E56" s="408"/>
      <c r="F56" s="408"/>
      <c r="G56" s="408"/>
      <c r="H56" s="433"/>
      <c r="I56" s="370" t="str">
        <f>IF(Summary!$AX$109="E","E","")</f>
        <v/>
      </c>
      <c r="J56" s="370" t="str">
        <f>IF(Summary!$AY$109="Y","R","")</f>
        <v/>
      </c>
      <c r="L56" s="707" t="str">
        <f>'Council Own'!B174</f>
        <v>&lt;&lt;List Badge 8 Here&gt;&gt;</v>
      </c>
      <c r="M56" s="707"/>
      <c r="N56" s="707"/>
      <c r="O56" s="707"/>
      <c r="P56" s="707"/>
      <c r="Q56" s="707"/>
      <c r="R56" s="713"/>
      <c r="S56" s="372" t="str">
        <f>IF(Summary!$AX$92="E","E","")</f>
        <v/>
      </c>
      <c r="T56" s="372" t="str">
        <f>IF(Summary!$AY$92="Y","R","")</f>
        <v/>
      </c>
      <c r="U56" s="716"/>
      <c r="W56" s="336"/>
      <c r="X56" s="337"/>
      <c r="Y56" s="338"/>
      <c r="AA56" s="336"/>
      <c r="AB56" s="337"/>
      <c r="AC56" s="338"/>
    </row>
    <row r="57" spans="2:29" ht="12.95" customHeight="1">
      <c r="B57" s="404"/>
      <c r="C57" s="411" t="s">
        <v>1180</v>
      </c>
      <c r="D57" s="412"/>
      <c r="E57" s="412"/>
      <c r="F57" s="412"/>
      <c r="G57" s="412"/>
      <c r="H57" s="413"/>
      <c r="I57" s="370" t="str">
        <f>IF(Summary!$AX$110="E","E","")</f>
        <v/>
      </c>
      <c r="J57" s="370" t="str">
        <f>IF(Summary!$AY$110="Y","R","")</f>
        <v/>
      </c>
      <c r="L57" s="707" t="str">
        <f>'Council Own'!B198</f>
        <v>&lt;&lt;List Badge 9 Here&gt;&gt;</v>
      </c>
      <c r="M57" s="707"/>
      <c r="N57" s="707"/>
      <c r="O57" s="707"/>
      <c r="P57" s="707"/>
      <c r="Q57" s="707"/>
      <c r="R57" s="713"/>
      <c r="S57" s="372" t="str">
        <f>IF(Summary!$AX$93="E","E","")</f>
        <v/>
      </c>
      <c r="T57" s="372" t="str">
        <f>IF(Summary!$AY$93="Y","R","")</f>
        <v/>
      </c>
      <c r="U57" s="716"/>
      <c r="W57" s="336"/>
      <c r="X57" s="337"/>
      <c r="Y57" s="338"/>
      <c r="AA57" s="336"/>
      <c r="AB57" s="337"/>
      <c r="AC57" s="338"/>
    </row>
    <row r="58" spans="2:29" ht="12.95" customHeight="1" thickBot="1">
      <c r="B58" s="404"/>
      <c r="C58" s="434" t="s">
        <v>1062</v>
      </c>
      <c r="D58" s="417"/>
      <c r="E58" s="417"/>
      <c r="F58" s="417"/>
      <c r="G58" s="417"/>
      <c r="H58" s="418"/>
      <c r="I58" s="367" t="str">
        <f>IF(Summary!$AX$111="E","E","")</f>
        <v/>
      </c>
      <c r="J58" s="367" t="str">
        <f>IF(Summary!$AY$111="Y","R","")</f>
        <v/>
      </c>
      <c r="L58" s="707" t="str">
        <f>'Council Own'!B222</f>
        <v>&lt;&lt;List Badge 10 Here&gt;&gt;</v>
      </c>
      <c r="M58" s="707"/>
      <c r="N58" s="707"/>
      <c r="O58" s="707"/>
      <c r="P58" s="707"/>
      <c r="Q58" s="707"/>
      <c r="R58" s="713"/>
      <c r="S58" s="372" t="str">
        <f>IF(Summary!$AX$94="E","E","")</f>
        <v/>
      </c>
      <c r="T58" s="372" t="str">
        <f>IF(Summary!$AY$94="Y","R","")</f>
        <v/>
      </c>
      <c r="U58" s="716"/>
      <c r="W58" s="336"/>
      <c r="X58" s="337"/>
      <c r="Y58" s="338"/>
      <c r="AA58" s="336"/>
      <c r="AB58" s="337"/>
      <c r="AC58" s="338"/>
    </row>
    <row r="59" spans="2:29" ht="12.95" customHeight="1">
      <c r="B59" s="404"/>
      <c r="C59" s="428" t="s">
        <v>1181</v>
      </c>
      <c r="D59" s="408"/>
      <c r="E59" s="408"/>
      <c r="F59" s="408"/>
      <c r="G59" s="408"/>
      <c r="H59" s="433"/>
      <c r="I59" s="370" t="str">
        <f>IF(Summary!$AX$112="E","E","")</f>
        <v/>
      </c>
      <c r="J59" s="370" t="str">
        <f>IF(Summary!$AY$112="Y","R","")</f>
        <v/>
      </c>
      <c r="L59" s="709" t="str">
        <f>'Council Own'!B246</f>
        <v>&lt;&lt;List Badge 11 Here&gt;&gt;</v>
      </c>
      <c r="M59" s="709"/>
      <c r="N59" s="709"/>
      <c r="O59" s="709"/>
      <c r="P59" s="709"/>
      <c r="Q59" s="709"/>
      <c r="R59" s="714"/>
      <c r="S59" s="372" t="str">
        <f>IF(Summary!$AX$95="E","E","")</f>
        <v/>
      </c>
      <c r="T59" s="372" t="str">
        <f>IF(Summary!$AY$95="Y","R","")</f>
        <v/>
      </c>
      <c r="U59" s="716"/>
      <c r="W59" s="336"/>
      <c r="X59" s="337"/>
      <c r="Y59" s="338"/>
      <c r="AA59" s="336"/>
      <c r="AB59" s="337"/>
      <c r="AC59" s="338"/>
    </row>
    <row r="60" spans="2:29" ht="12.95" customHeight="1">
      <c r="B60" s="404"/>
      <c r="C60" s="424" t="s">
        <v>1147</v>
      </c>
      <c r="D60" s="425"/>
      <c r="E60" s="425"/>
      <c r="F60" s="425"/>
      <c r="G60" s="425"/>
      <c r="H60" s="426"/>
      <c r="I60" s="370" t="str">
        <f>IF(Summary!$AX$129="E","E","")</f>
        <v/>
      </c>
      <c r="J60" s="370" t="str">
        <f>IF(Summary!$AY$129="Y","R","")</f>
        <v/>
      </c>
      <c r="L60" s="707" t="str">
        <f>'Council Own'!B270</f>
        <v>&lt;&lt;List Badge 12 Here&gt;&gt;</v>
      </c>
      <c r="M60" s="707"/>
      <c r="N60" s="707"/>
      <c r="O60" s="707"/>
      <c r="P60" s="707"/>
      <c r="Q60" s="707"/>
      <c r="R60" s="713"/>
      <c r="S60" s="372" t="str">
        <f>IF(Summary!$AX$96="E","E","")</f>
        <v/>
      </c>
      <c r="T60" s="372" t="str">
        <f>IF(Summary!$AY$96="Y","R","")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IF(Summary!$AX$97="E","E","")</f>
        <v/>
      </c>
      <c r="T61" s="372" t="str">
        <f>IF(Summary!$AY$97="Y","R","")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IF(Summary!$AX$98="E","E","")</f>
        <v/>
      </c>
      <c r="T62" s="372" t="str">
        <f>IF(Summary!$AY$98="Y","R","")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IF(Summary!$AX$119="E","E","")</f>
        <v/>
      </c>
      <c r="J63" s="363" t="str">
        <f>IF(Summary!$AY$119="Y","R","")</f>
        <v/>
      </c>
      <c r="L63" s="707" t="str">
        <f>'Council Own'!B342</f>
        <v>&lt;&lt;List Badge 15 Here&gt;&gt;</v>
      </c>
      <c r="M63" s="707"/>
      <c r="N63" s="707"/>
      <c r="O63" s="707"/>
      <c r="P63" s="707"/>
      <c r="Q63" s="707"/>
      <c r="R63" s="713"/>
      <c r="S63" s="372" t="str">
        <f>IF(Summary!$AX$99="E","E","")</f>
        <v/>
      </c>
      <c r="T63" s="372" t="str">
        <f>IF(Summary!$AY$99="Y","R","")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IF(Summary!$AX$122="E","E","")</f>
        <v/>
      </c>
      <c r="J64" s="365" t="str">
        <f>IF(Summary!$AY$122="Y","R","")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IF(Summary!$AX$123="E","E","")</f>
        <v/>
      </c>
      <c r="J65" s="365" t="str">
        <f>IF(Summary!$AY$123="Y","R","")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IF(Summary!$AX$124="E","E","")</f>
        <v/>
      </c>
      <c r="J66" s="365" t="str">
        <f>IF(Summary!$AY$124="Y","R","")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IF(Summary!$AX$125="E","E","")</f>
        <v/>
      </c>
      <c r="J67" s="365" t="str">
        <f>IF(Summary!$AY$125="Y","R","")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IF(Summary!$AX$126="E","E","")</f>
        <v/>
      </c>
      <c r="J68" s="365" t="str">
        <f>IF(Summary!$AY$126="Y","R","")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IF(Summary!$AX$127="E","E","")</f>
        <v/>
      </c>
      <c r="J69" s="365" t="str">
        <f>IF(Summary!$AY$127="Y","R","")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IF(Summary!$AX$128="E","E","")</f>
        <v/>
      </c>
      <c r="J70" s="365" t="str">
        <f>IF(Summary!$AY$128="Y","R","")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IF(Summary!$AX$104="E","E","")</f>
        <v/>
      </c>
      <c r="J71" s="365" t="str">
        <f>IF(Summary!$AY$104="Y","R","")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IF(Summary!$AX$105="E","E","")</f>
        <v/>
      </c>
      <c r="J72" s="365" t="str">
        <f>IF(Summary!$AY$105="Y","R","")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hfLxqjcHz24gx3lGhT9LFzzRnvblv6u73T0Tkcf7yvV04BojCwApghWYtYZnCYiPiCnbJ1EpE0hII6WdwUwvHA==" saltValue="cstDjwwHi6BpkoPdwlMlNw=="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71" priority="13">
      <formula>LEFT($U$1,8)&lt;&gt;"Cadette_"</formula>
    </cfRule>
  </conditionalFormatting>
  <conditionalFormatting sqref="C1">
    <cfRule type="expression" dxfId="70" priority="11">
      <formula>LEFT($U$1,8)&lt;&gt;"Cadette_"</formula>
    </cfRule>
  </conditionalFormatting>
  <conditionalFormatting sqref="L47:L48 W54:W75 AA4:AA75">
    <cfRule type="duplicateValues" dxfId="69" priority="14"/>
  </conditionalFormatting>
  <conditionalFormatting sqref="B64:B72">
    <cfRule type="duplicateValues" dxfId="68" priority="10"/>
  </conditionalFormatting>
  <conditionalFormatting sqref="L49">
    <cfRule type="duplicateValues" dxfId="67" priority="9"/>
  </conditionalFormatting>
  <conditionalFormatting sqref="L50">
    <cfRule type="duplicateValues" dxfId="66" priority="8"/>
  </conditionalFormatting>
  <conditionalFormatting sqref="L51">
    <cfRule type="duplicateValues" dxfId="65" priority="7"/>
  </conditionalFormatting>
  <conditionalFormatting sqref="L52">
    <cfRule type="duplicateValues" dxfId="64" priority="6"/>
  </conditionalFormatting>
  <conditionalFormatting sqref="L65">
    <cfRule type="duplicateValues" dxfId="63" priority="5"/>
  </conditionalFormatting>
  <conditionalFormatting sqref="L66:L75">
    <cfRule type="duplicateValues" dxfId="62" priority="4"/>
  </conditionalFormatting>
  <conditionalFormatting sqref="M1:T1">
    <cfRule type="expression" dxfId="61" priority="2">
      <formula>LEFT($U$1,8)&lt;&gt;"Cadette_"</formula>
    </cfRule>
  </conditionalFormatting>
  <conditionalFormatting sqref="T1:W1">
    <cfRule type="expression" dxfId="60"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A39DA-CADC-481E-930B-37B11A5C6F74}">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Cadette_26</v>
      </c>
      <c r="U1" s="579" t="str">
        <f ca="1">MID(CELL("filename",A1),FIND(IF(ISERROR(FIND("]",CELL("filename",A1))),"$","]"),CELL("filename",A1))+1,256)</f>
        <v>Cadette_26</v>
      </c>
      <c r="V1" s="580"/>
      <c r="W1" s="581" t="str">
        <f ca="1">IF(T1&lt;&gt;"",T1,"")</f>
        <v>Cadette_26</v>
      </c>
    </row>
    <row r="2" spans="2:29" ht="12.95" customHeight="1">
      <c r="T2" s="403"/>
    </row>
    <row r="3" spans="2:29" ht="12.95" customHeight="1" thickBot="1"/>
    <row r="4" spans="2:29" ht="12.95" customHeight="1">
      <c r="B4" s="404"/>
      <c r="C4" s="405" t="s">
        <v>132</v>
      </c>
      <c r="D4" s="361" t="str">
        <f>IF(Badges!$AC$10="A","/","")</f>
        <v/>
      </c>
      <c r="E4" s="361" t="str">
        <f>IF(Badges!$AC$14="A","/","")</f>
        <v/>
      </c>
      <c r="F4" s="361" t="str">
        <f>IF(Badges!$AC$18="A","/","")</f>
        <v/>
      </c>
      <c r="G4" s="361" t="str">
        <f>IF(Badges!$AC$22="A","/","")</f>
        <v/>
      </c>
      <c r="H4" s="361" t="str">
        <f>IF(Badges!$AC$26="A","/","")</f>
        <v/>
      </c>
      <c r="I4" s="362" t="str">
        <f>IF(Summary!$AZ$3="E","E","")</f>
        <v/>
      </c>
      <c r="J4" s="362" t="str">
        <f>IF(Summary!$BA$3="Y","R","")</f>
        <v/>
      </c>
      <c r="K4" s="392" t="str">
        <f>IF(COUNT(S5:S7)=3,MAX(S5:S7),"")</f>
        <v/>
      </c>
      <c r="L4" s="406"/>
      <c r="M4" s="407" t="s">
        <v>1151</v>
      </c>
      <c r="N4" s="408"/>
      <c r="O4" s="408"/>
      <c r="P4" s="408"/>
      <c r="Q4" s="408"/>
      <c r="R4" s="409" t="s">
        <v>1189</v>
      </c>
      <c r="S4" s="363" t="str">
        <f>IF(Summary!$AZ$60="E","E","")</f>
        <v/>
      </c>
      <c r="T4" s="363" t="str">
        <f>IF(Summary!$BA$60="Y","R","")</f>
        <v/>
      </c>
      <c r="U4" s="360"/>
      <c r="W4" s="573" t="str">
        <f>'Fun Patches'!C5</f>
        <v>&lt;LIST PATCH HERE&gt;</v>
      </c>
      <c r="X4" s="362" t="str">
        <f>IF(Summary!$AZ$132="E","E","")</f>
        <v/>
      </c>
      <c r="Y4" s="362" t="str">
        <f>IF(Summary!$BA$132="Y","R","")</f>
        <v/>
      </c>
      <c r="AA4" s="336"/>
      <c r="AB4" s="337"/>
      <c r="AC4" s="338"/>
    </row>
    <row r="5" spans="2:29" ht="12.95" customHeight="1">
      <c r="B5" s="404"/>
      <c r="C5" s="410" t="s">
        <v>154</v>
      </c>
      <c r="D5" s="364" t="str">
        <f>IF(Badges!$AC$33="A","/","")</f>
        <v/>
      </c>
      <c r="E5" s="364" t="str">
        <f>IF(Badges!$AC$37="A","/","")</f>
        <v/>
      </c>
      <c r="F5" s="364" t="str">
        <f>IF(Badges!$AC$41="A","/","")</f>
        <v/>
      </c>
      <c r="G5" s="364" t="str">
        <f>IF(Badges!$AC$45="A","/","")</f>
        <v/>
      </c>
      <c r="H5" s="364" t="str">
        <f>IF(Badges!$AC$49="A","/","")</f>
        <v/>
      </c>
      <c r="I5" s="365" t="str">
        <f>IF(Summary!$AZ$4="E","E","")</f>
        <v/>
      </c>
      <c r="J5" s="365" t="str">
        <f>IF(Summary!$BA$4="Y","R","")</f>
        <v/>
      </c>
      <c r="L5" s="404"/>
      <c r="M5" s="411" t="s">
        <v>1190</v>
      </c>
      <c r="N5" s="412"/>
      <c r="O5" s="412"/>
      <c r="P5" s="412"/>
      <c r="Q5" s="412"/>
      <c r="R5" s="413"/>
      <c r="S5" s="365" t="str">
        <f>IF(Summary!$AZ$57="E","E","")</f>
        <v/>
      </c>
      <c r="T5" s="365" t="str">
        <f>IF(Summary!$BA$57="Y","R","")</f>
        <v/>
      </c>
      <c r="U5" s="360"/>
      <c r="W5" s="573" t="str">
        <f>'Fun Patches'!C6</f>
        <v>&lt;LIST PATCH HERE&gt;</v>
      </c>
      <c r="X5" s="365" t="str">
        <f>IF(Summary!$AZ$133="E","E","")</f>
        <v/>
      </c>
      <c r="Y5" s="365" t="str">
        <f>IF(Summary!$BA$133="Y","R","")</f>
        <v/>
      </c>
      <c r="AA5" s="336"/>
      <c r="AB5" s="337"/>
      <c r="AC5" s="338"/>
    </row>
    <row r="6" spans="2:29" ht="12.95" customHeight="1" thickBot="1">
      <c r="B6" s="404"/>
      <c r="C6" s="414" t="s">
        <v>174</v>
      </c>
      <c r="D6" s="366" t="str">
        <f>IF(Badges!$AC$56="A","/","")</f>
        <v/>
      </c>
      <c r="E6" s="366" t="str">
        <f>IF(Badges!$AC$60="A","/","")</f>
        <v/>
      </c>
      <c r="F6" s="366" t="str">
        <f>IF(Badges!$AC$64="A","/","")</f>
        <v/>
      </c>
      <c r="G6" s="366" t="str">
        <f>IF(Badges!$AC$68="A","/","")</f>
        <v/>
      </c>
      <c r="H6" s="366" t="str">
        <f>IF(Badges!$AC$72="A","/","")</f>
        <v/>
      </c>
      <c r="I6" s="372" t="str">
        <f>IF(Summary!$AZ$5="E","E","")</f>
        <v/>
      </c>
      <c r="J6" s="372" t="str">
        <f>IF(Summary!$BA$5="Y","R","")</f>
        <v/>
      </c>
      <c r="L6" s="404"/>
      <c r="M6" s="411" t="s">
        <v>1191</v>
      </c>
      <c r="N6" s="412"/>
      <c r="O6" s="412"/>
      <c r="P6" s="412"/>
      <c r="Q6" s="412"/>
      <c r="R6" s="413"/>
      <c r="S6" s="365" t="str">
        <f>IF(Summary!$AZ$58="E","E","")</f>
        <v/>
      </c>
      <c r="T6" s="365" t="str">
        <f>IF(Summary!$BA$58="Y","R","")</f>
        <v/>
      </c>
      <c r="U6" s="360"/>
      <c r="W6" s="573" t="str">
        <f>'Fun Patches'!C7</f>
        <v>&lt;LIST PATCH HERE&gt;</v>
      </c>
      <c r="X6" s="365" t="str">
        <f>IF(Summary!$AZ$134="E","E","")</f>
        <v/>
      </c>
      <c r="Y6" s="365" t="str">
        <f>IF(Summary!$BA$134="Y","R","")</f>
        <v/>
      </c>
      <c r="AA6" s="336"/>
      <c r="AB6" s="337"/>
      <c r="AC6" s="338"/>
    </row>
    <row r="7" spans="2:29" ht="12.95" customHeight="1" thickBot="1">
      <c r="B7" s="404"/>
      <c r="C7" s="415" t="s">
        <v>195</v>
      </c>
      <c r="D7" s="368" t="str">
        <f>IF(Badges!$AC$79="A","/","")</f>
        <v/>
      </c>
      <c r="E7" s="368" t="str">
        <f>IF(Badges!$AC$83="A","/","")</f>
        <v/>
      </c>
      <c r="F7" s="368" t="str">
        <f>IF(Badges!$AC$87="A","/","")</f>
        <v/>
      </c>
      <c r="G7" s="368" t="str">
        <f>IF(Badges!$AC$91="A","/","")</f>
        <v/>
      </c>
      <c r="H7" s="368" t="str">
        <f>IF(Badges!$AC$95="A","/","")</f>
        <v/>
      </c>
      <c r="I7" s="362" t="str">
        <f>IF(Summary!$AZ$6="E","E","")</f>
        <v/>
      </c>
      <c r="J7" s="362" t="str">
        <f>IF(Summary!$BA$6="Y","R","")</f>
        <v/>
      </c>
      <c r="L7" s="404"/>
      <c r="M7" s="416" t="s">
        <v>1192</v>
      </c>
      <c r="N7" s="417"/>
      <c r="O7" s="417"/>
      <c r="P7" s="417"/>
      <c r="Q7" s="417"/>
      <c r="R7" s="418"/>
      <c r="S7" s="367" t="str">
        <f>IF(Summary!$AZ$59="E","E","")</f>
        <v/>
      </c>
      <c r="T7" s="367" t="str">
        <f>IF(Summary!$BA$59="Y","R","")</f>
        <v/>
      </c>
      <c r="U7" s="360" t="str">
        <f>IF(COUNTIF(S5:S7,"E")=3,"C"," ")</f>
        <v xml:space="preserve"> </v>
      </c>
      <c r="W7" s="573" t="str">
        <f>'Fun Patches'!C8</f>
        <v>&lt;LIST PATCH HERE&gt;</v>
      </c>
      <c r="X7" s="365" t="str">
        <f>IF(Summary!$AZ$135="E","E","")</f>
        <v/>
      </c>
      <c r="Y7" s="365" t="str">
        <f>IF(Summary!$BA$135="Y","R","")</f>
        <v/>
      </c>
      <c r="AA7" s="336"/>
      <c r="AB7" s="337"/>
      <c r="AC7" s="338"/>
    </row>
    <row r="8" spans="2:29" ht="12.95" customHeight="1" thickBot="1">
      <c r="B8" s="404"/>
      <c r="C8" s="419" t="s">
        <v>237</v>
      </c>
      <c r="D8" s="366" t="str">
        <f>IF(Badges!$AC$125="A","/","")</f>
        <v/>
      </c>
      <c r="E8" s="366" t="str">
        <f>IF(Badges!$AC$129="A","/","")</f>
        <v/>
      </c>
      <c r="F8" s="366" t="str">
        <f>IF(Badges!$AC$133="A","/","")</f>
        <v/>
      </c>
      <c r="G8" s="366" t="str">
        <f>IF(Badges!$AC$137="A","/","")</f>
        <v/>
      </c>
      <c r="H8" s="366" t="str">
        <f>IF(Badges!$AC$141="A","/","")</f>
        <v/>
      </c>
      <c r="I8" s="507" t="str">
        <f>IF(Summary!$AZ$8="E","E","")</f>
        <v/>
      </c>
      <c r="J8" s="508" t="str">
        <f>IF(Summary!$BA$8="Y","R","")</f>
        <v/>
      </c>
      <c r="K8" s="392" t="str">
        <f>IF(COUNT(S9:S11)=3,MAX(S9:S11),"")</f>
        <v/>
      </c>
      <c r="L8" s="406"/>
      <c r="M8" s="420" t="s">
        <v>1153</v>
      </c>
      <c r="N8" s="421"/>
      <c r="O8" s="421"/>
      <c r="P8" s="421"/>
      <c r="Q8" s="421"/>
      <c r="R8" s="422" t="s">
        <v>1189</v>
      </c>
      <c r="S8" s="363" t="str">
        <f>IF(Summary!$AZ$65="E","E","")</f>
        <v/>
      </c>
      <c r="T8" s="363" t="str">
        <f>IF(Summary!$BA$65="Y","R","")</f>
        <v/>
      </c>
      <c r="U8" s="360"/>
      <c r="W8" s="573" t="str">
        <f>'Fun Patches'!C9</f>
        <v>&lt;LIST PATCH HERE&gt;</v>
      </c>
      <c r="X8" s="365" t="str">
        <f>IF(Summary!$AZ$136="E","E","")</f>
        <v/>
      </c>
      <c r="Y8" s="365" t="str">
        <f>IF(Summary!$BA$136="Y","R","")</f>
        <v/>
      </c>
      <c r="AA8" s="336"/>
      <c r="AB8" s="337"/>
      <c r="AC8" s="338"/>
    </row>
    <row r="9" spans="2:29" ht="12.95" customHeight="1">
      <c r="B9" s="404"/>
      <c r="C9" s="405" t="s">
        <v>281</v>
      </c>
      <c r="D9" s="368" t="str">
        <f>IF(Badges!$AC$184="A","/","")</f>
        <v/>
      </c>
      <c r="E9" s="368" t="str">
        <f>IF(Badges!$AC$188="A","/","")</f>
        <v/>
      </c>
      <c r="F9" s="368" t="str">
        <f>IF(Badges!$AC$192="A","/","")</f>
        <v/>
      </c>
      <c r="G9" s="368" t="str">
        <f>IF(Badges!$AC$196="A","/","")</f>
        <v/>
      </c>
      <c r="H9" s="368" t="str">
        <f>IF(Badges!$G$200="A","/","")</f>
        <v/>
      </c>
      <c r="I9" s="362" t="str">
        <f>IF(Summary!$AZ$11="E","E","")</f>
        <v/>
      </c>
      <c r="J9" s="362" t="str">
        <f>IF(Summary!$BA$11="Y","R","")</f>
        <v/>
      </c>
      <c r="L9" s="404"/>
      <c r="M9" s="411" t="s">
        <v>959</v>
      </c>
      <c r="N9" s="412"/>
      <c r="O9" s="412"/>
      <c r="P9" s="412"/>
      <c r="Q9" s="412"/>
      <c r="R9" s="413"/>
      <c r="S9" s="365" t="str">
        <f>IF(Summary!$AZ$62="E","E","")</f>
        <v/>
      </c>
      <c r="T9" s="365" t="str">
        <f>IF(Summary!$BA$62="Y","R","")</f>
        <v/>
      </c>
      <c r="U9" s="360"/>
      <c r="W9" s="573" t="str">
        <f>'Fun Patches'!C10</f>
        <v>&lt;LIST PATCH HERE&gt;</v>
      </c>
      <c r="X9" s="365" t="str">
        <f>IF(Summary!$AZ$137="E","E","")</f>
        <v/>
      </c>
      <c r="Y9" s="365" t="str">
        <f>IF(Summary!$BA$137="Y","R","")</f>
        <v/>
      </c>
      <c r="AA9" s="336"/>
      <c r="AB9" s="337"/>
      <c r="AC9" s="338"/>
    </row>
    <row r="10" spans="2:29" ht="12.95" customHeight="1">
      <c r="B10" s="404"/>
      <c r="C10" s="410" t="s">
        <v>323</v>
      </c>
      <c r="D10" s="369" t="str">
        <f>IF(Badges!$AC$230="A","/","")</f>
        <v/>
      </c>
      <c r="E10" s="369" t="str">
        <f>IF(Badges!$AC$234="A","/","")</f>
        <v/>
      </c>
      <c r="F10" s="369" t="str">
        <f>IF(Badges!$AC$238="A","/","")</f>
        <v/>
      </c>
      <c r="G10" s="369" t="str">
        <f>IF(Badges!$AC$242="A","/","")</f>
        <v/>
      </c>
      <c r="H10" s="369" t="str">
        <f>IF(Badges!$G$246="A","/","")</f>
        <v/>
      </c>
      <c r="I10" s="365" t="str">
        <f>IF(Summary!$AZ$13="E","E","")</f>
        <v/>
      </c>
      <c r="J10" s="365" t="str">
        <f>IF(Summary!$BA$13="Y","R","")</f>
        <v/>
      </c>
      <c r="L10" s="404"/>
      <c r="M10" s="411" t="s">
        <v>964</v>
      </c>
      <c r="N10" s="412"/>
      <c r="O10" s="412"/>
      <c r="P10" s="412"/>
      <c r="Q10" s="412"/>
      <c r="R10" s="413"/>
      <c r="S10" s="365" t="str">
        <f>IF(Summary!$AZ$63="E","E","")</f>
        <v/>
      </c>
      <c r="T10" s="365" t="str">
        <f>IF(Summary!$BA$63="Y","R","")</f>
        <v/>
      </c>
      <c r="U10" s="360"/>
      <c r="W10" s="573" t="str">
        <f>'Fun Patches'!C11</f>
        <v>&lt;LIST PATCH HERE&gt;</v>
      </c>
      <c r="X10" s="365" t="str">
        <f>IF(Summary!$AZ$138="E","E","")</f>
        <v/>
      </c>
      <c r="Y10" s="365" t="str">
        <f>IF(Summary!$BA$138="Y","R","")</f>
        <v/>
      </c>
      <c r="AA10" s="336"/>
      <c r="AB10" s="337"/>
      <c r="AC10" s="338"/>
    </row>
    <row r="11" spans="2:29" ht="12.95" customHeight="1" thickBot="1">
      <c r="B11" s="404"/>
      <c r="C11" s="410" t="s">
        <v>343</v>
      </c>
      <c r="D11" s="366" t="str">
        <f>IF(Badges!$AC$253="A","/","")</f>
        <v/>
      </c>
      <c r="E11" s="366" t="str">
        <f>IF(Badges!$AC$257="A","/","")</f>
        <v/>
      </c>
      <c r="F11" s="366" t="str">
        <f>IF(Badges!$AC$261="A","/","")</f>
        <v/>
      </c>
      <c r="G11" s="366" t="str">
        <f>IF(Badges!$AC$265="A","/","")</f>
        <v/>
      </c>
      <c r="H11" s="366" t="str">
        <f>IF(Badges!$AC$269="A","/","")</f>
        <v/>
      </c>
      <c r="I11" s="372" t="str">
        <f>IF(Summary!$AZ$14="E","E","")</f>
        <v/>
      </c>
      <c r="J11" s="372" t="str">
        <f>IF(Summary!$BA$14="Y","R","")</f>
        <v/>
      </c>
      <c r="L11" s="404"/>
      <c r="M11" s="416" t="s">
        <v>970</v>
      </c>
      <c r="N11" s="417"/>
      <c r="O11" s="417"/>
      <c r="P11" s="417"/>
      <c r="Q11" s="417"/>
      <c r="R11" s="418"/>
      <c r="S11" s="367" t="str">
        <f>IF(Summary!$AZ$64="E","E","")</f>
        <v/>
      </c>
      <c r="T11" s="367" t="str">
        <f>IF(Summary!$BA$64="Y","R","")</f>
        <v/>
      </c>
      <c r="U11" s="360" t="str">
        <f>IF(COUNTIF(S9:S11,"E")=3,"C"," ")</f>
        <v xml:space="preserve"> </v>
      </c>
      <c r="W11" s="573" t="str">
        <f>'Fun Patches'!C12</f>
        <v>&lt;LIST PATCH HERE&gt;</v>
      </c>
      <c r="X11" s="365" t="str">
        <f>IF(Summary!$AZ$139="E","E","")</f>
        <v/>
      </c>
      <c r="Y11" s="365" t="str">
        <f>IF(Summary!$BA$139="Y","R","")</f>
        <v/>
      </c>
      <c r="AA11" s="336"/>
      <c r="AB11" s="337"/>
      <c r="AC11" s="338"/>
    </row>
    <row r="12" spans="2:29" ht="12.95" customHeight="1">
      <c r="B12" s="404"/>
      <c r="C12" s="415" t="s">
        <v>364</v>
      </c>
      <c r="D12" s="368" t="str">
        <f>IF(Badges!$AC$276="A","/","")</f>
        <v/>
      </c>
      <c r="E12" s="368" t="str">
        <f>IF(Badges!$AC$280="A","/","")</f>
        <v/>
      </c>
      <c r="F12" s="368" t="str">
        <f>IF(Badges!$AC$284="A","/","")</f>
        <v/>
      </c>
      <c r="G12" s="368" t="str">
        <f>IF(Badges!$AC$288="A","/","")</f>
        <v/>
      </c>
      <c r="H12" s="368" t="str">
        <f>IF(Badges!$AC$292="A","/","")</f>
        <v/>
      </c>
      <c r="I12" s="362" t="str">
        <f>IF(Summary!$AZ$15="E","E","")</f>
        <v/>
      </c>
      <c r="J12" s="362" t="str">
        <f>IF(Summary!$BA$15="Y","R","")</f>
        <v/>
      </c>
      <c r="K12" s="392" t="str">
        <f>IF(COUNT(S13:S15)=3,MAX(S13:S15),"")</f>
        <v/>
      </c>
      <c r="L12" s="406"/>
      <c r="M12" s="420" t="s">
        <v>1154</v>
      </c>
      <c r="N12" s="421"/>
      <c r="O12" s="421"/>
      <c r="P12" s="421"/>
      <c r="Q12" s="421"/>
      <c r="R12" s="422" t="s">
        <v>1189</v>
      </c>
      <c r="S12" s="363" t="str">
        <f>IF(Summary!$AZ$70="E","E","")</f>
        <v/>
      </c>
      <c r="T12" s="363" t="str">
        <f>IF(Summary!$BA$70="Y","R","")</f>
        <v/>
      </c>
      <c r="U12" s="360"/>
      <c r="W12" s="573" t="str">
        <f>'Fun Patches'!C13</f>
        <v>&lt;LIST PATCH HERE&gt;</v>
      </c>
      <c r="X12" s="365" t="str">
        <f>IF(Summary!$AZ$140="E","E","")</f>
        <v/>
      </c>
      <c r="Y12" s="365" t="str">
        <f>IF(Summary!$BA$140="Y","R","")</f>
        <v/>
      </c>
      <c r="AA12" s="336"/>
      <c r="AB12" s="337"/>
      <c r="AC12" s="338"/>
    </row>
    <row r="13" spans="2:29" ht="12.95" customHeight="1" thickBot="1">
      <c r="B13" s="404"/>
      <c r="C13" s="419" t="s">
        <v>385</v>
      </c>
      <c r="D13" s="366" t="str">
        <f>IF(Badges!$AC$299="A","/","")</f>
        <v/>
      </c>
      <c r="E13" s="366" t="str">
        <f>IF(Badges!$AC$303="A","/","")</f>
        <v/>
      </c>
      <c r="F13" s="366" t="str">
        <f>IF(Badges!$AC$307="A","/","")</f>
        <v/>
      </c>
      <c r="G13" s="366" t="str">
        <f>IF(Badges!$AC$311="A","/","")</f>
        <v/>
      </c>
      <c r="H13" s="366" t="str">
        <f>IF(Badges!$AC$315="A","/","")</f>
        <v/>
      </c>
      <c r="I13" s="372" t="str">
        <f>IF(Summary!$AZ$16="E","E","")</f>
        <v/>
      </c>
      <c r="J13" s="372" t="str">
        <f>IF(Summary!$BA$16="Y","R","")</f>
        <v/>
      </c>
      <c r="L13" s="404"/>
      <c r="M13" s="411" t="s">
        <v>986</v>
      </c>
      <c r="N13" s="412"/>
      <c r="O13" s="412"/>
      <c r="P13" s="412"/>
      <c r="Q13" s="412"/>
      <c r="R13" s="413"/>
      <c r="S13" s="365" t="str">
        <f>IF(Summary!$AZ$67="E","E","")</f>
        <v/>
      </c>
      <c r="T13" s="365" t="str">
        <f>IF(Summary!$BA$67="Y","R","")</f>
        <v/>
      </c>
      <c r="U13" s="360"/>
      <c r="W13" s="573" t="str">
        <f>'Fun Patches'!C14</f>
        <v>&lt;LIST PATCH HERE&gt;</v>
      </c>
      <c r="X13" s="365" t="str">
        <f>IF(Summary!$AZ$141="E","E","")</f>
        <v/>
      </c>
      <c r="Y13" s="365" t="str">
        <f>IF(Summary!$BA$141="Y","R","")</f>
        <v/>
      </c>
      <c r="AA13" s="336"/>
      <c r="AB13" s="337"/>
      <c r="AC13" s="338"/>
    </row>
    <row r="14" spans="2:29" ht="12.95" customHeight="1">
      <c r="B14" s="404"/>
      <c r="C14" s="410" t="s">
        <v>406</v>
      </c>
      <c r="D14" s="368" t="str">
        <f>IF(Badges!$AC$322="A","/","")</f>
        <v/>
      </c>
      <c r="E14" s="368" t="str">
        <f>IF(Badges!$AC$326="A","/","")</f>
        <v/>
      </c>
      <c r="F14" s="368" t="str">
        <f>IF(Badges!$AC$330="A","/","")</f>
        <v/>
      </c>
      <c r="G14" s="368" t="str">
        <f>IF(Badges!$AC$334="A","/","")</f>
        <v/>
      </c>
      <c r="H14" s="368" t="str">
        <f>IF(Badges!$AC$338="A","/","")</f>
        <v/>
      </c>
      <c r="I14" s="362" t="str">
        <f>IF(Summary!$AZ$17="E","E","")</f>
        <v/>
      </c>
      <c r="J14" s="362" t="str">
        <f>IF(Summary!$BA$17="Y","R","")</f>
        <v/>
      </c>
      <c r="L14" s="404"/>
      <c r="M14" s="411" t="s">
        <v>987</v>
      </c>
      <c r="N14" s="412"/>
      <c r="O14" s="412"/>
      <c r="P14" s="412"/>
      <c r="Q14" s="412"/>
      <c r="R14" s="413"/>
      <c r="S14" s="365" t="str">
        <f>IF(Summary!$AZ$68="E","E","")</f>
        <v/>
      </c>
      <c r="T14" s="365" t="str">
        <f>IF(Summary!$BA$68="Y","R","")</f>
        <v/>
      </c>
      <c r="U14" s="360"/>
      <c r="W14" s="573" t="str">
        <f>'Fun Patches'!C15</f>
        <v>&lt;LIST PATCH HERE&gt;</v>
      </c>
      <c r="X14" s="365" t="str">
        <f>IF(Summary!$AZ$142="E","E","")</f>
        <v/>
      </c>
      <c r="Y14" s="365" t="str">
        <f>IF(Summary!$BA$142="Y","R","")</f>
        <v/>
      </c>
      <c r="AA14" s="336"/>
      <c r="AB14" s="337"/>
      <c r="AC14" s="338"/>
    </row>
    <row r="15" spans="2:29" ht="12.95" customHeight="1" thickBot="1">
      <c r="B15" s="404"/>
      <c r="C15" s="410" t="s">
        <v>427</v>
      </c>
      <c r="D15" s="369" t="str">
        <f>IF(Badges!$AC$345="A","/","")</f>
        <v/>
      </c>
      <c r="E15" s="369" t="str">
        <f>IF(Badges!$AC$349="A","/","")</f>
        <v/>
      </c>
      <c r="F15" s="369" t="str">
        <f>IF(Badges!$AC$353="A","/","")</f>
        <v/>
      </c>
      <c r="G15" s="369" t="str">
        <f>IF(Badges!$AC$357="A","/","")</f>
        <v/>
      </c>
      <c r="H15" s="369" t="str">
        <f>IF(Badges!$AC$361="A","/","")</f>
        <v/>
      </c>
      <c r="I15" s="365" t="str">
        <f>IF(Summary!$AZ$18="E","E","")</f>
        <v/>
      </c>
      <c r="J15" s="365" t="str">
        <f>IF(Summary!$BA$18="Y","R","")</f>
        <v/>
      </c>
      <c r="L15" s="404"/>
      <c r="M15" s="416" t="s">
        <v>988</v>
      </c>
      <c r="N15" s="417"/>
      <c r="O15" s="417"/>
      <c r="P15" s="417"/>
      <c r="Q15" s="417"/>
      <c r="R15" s="418"/>
      <c r="S15" s="367" t="str">
        <f>IF(Summary!$AZ$69="E","E","")</f>
        <v/>
      </c>
      <c r="T15" s="367" t="str">
        <f>IF(Summary!$BA$69="Y","R","")</f>
        <v/>
      </c>
      <c r="U15" s="360" t="str">
        <f>IF(COUNTIF(S13:S15,"E")=3,"C"," ")</f>
        <v xml:space="preserve"> </v>
      </c>
      <c r="W15" s="573" t="str">
        <f>'Fun Patches'!C16</f>
        <v>&lt;LIST PATCH HERE&gt;</v>
      </c>
      <c r="X15" s="365" t="str">
        <f>IF(Summary!$AZ$143="E","E","")</f>
        <v/>
      </c>
      <c r="Y15" s="365" t="str">
        <f>IF(Summary!$BA$143="Y","R","")</f>
        <v/>
      </c>
      <c r="AA15" s="336"/>
      <c r="AB15" s="337"/>
      <c r="AC15" s="338"/>
    </row>
    <row r="16" spans="2:29" ht="12.95" customHeight="1" thickBot="1">
      <c r="B16" s="404"/>
      <c r="C16" s="410" t="s">
        <v>469</v>
      </c>
      <c r="D16" s="366" t="str">
        <f>IF(Badges!$AC$391="A","/","")</f>
        <v/>
      </c>
      <c r="E16" s="366" t="str">
        <f>IF(Badges!$AC$395="A","/","")</f>
        <v/>
      </c>
      <c r="F16" s="366" t="str">
        <f>IF(Badges!$AC$399="A","/","")</f>
        <v/>
      </c>
      <c r="G16" s="366" t="str">
        <f>IF(Badges!$AC$403="A","/","")</f>
        <v/>
      </c>
      <c r="H16" s="366" t="str">
        <f>IF(Badges!$AC$407="A","/","")</f>
        <v/>
      </c>
      <c r="I16" s="372" t="str">
        <f>IF(Summary!$AZ$20="E","E","")</f>
        <v/>
      </c>
      <c r="J16" s="372" t="str">
        <f>IF(Summary!$BA$20="Y","R","")</f>
        <v/>
      </c>
      <c r="K16" s="392" t="str">
        <f>IF(COUNT(S17:S20)=4,MAX(S17:S20),"")</f>
        <v/>
      </c>
      <c r="L16" s="406"/>
      <c r="M16" s="420" t="s">
        <v>1155</v>
      </c>
      <c r="N16" s="421"/>
      <c r="O16" s="421"/>
      <c r="P16" s="421"/>
      <c r="Q16" s="421"/>
      <c r="R16" s="422" t="s">
        <v>1189</v>
      </c>
      <c r="S16" s="363" t="str">
        <f>IF(Summary!$AZ$73="E","E","")</f>
        <v/>
      </c>
      <c r="T16" s="363" t="str">
        <f>IF(Summary!$BA$73="Y","R","")</f>
        <v/>
      </c>
      <c r="U16" s="360"/>
      <c r="W16" s="573" t="str">
        <f>'Fun Patches'!C17</f>
        <v>&lt;LIST PATCH HERE&gt;</v>
      </c>
      <c r="X16" s="365" t="str">
        <f>IF(Summary!$AZ$144="E","E","")</f>
        <v/>
      </c>
      <c r="Y16" s="365" t="str">
        <f>IF(Summary!$BA$144="Y","R","")</f>
        <v/>
      </c>
      <c r="AA16" s="336"/>
      <c r="AB16" s="337"/>
      <c r="AC16" s="338"/>
    </row>
    <row r="17" spans="2:29" ht="12.95" customHeight="1">
      <c r="B17" s="404"/>
      <c r="C17" s="415" t="s">
        <v>490</v>
      </c>
      <c r="D17" s="368" t="str">
        <f>IF(Badges!$AC$414="A","/","")</f>
        <v/>
      </c>
      <c r="E17" s="368" t="str">
        <f>IF(Badges!$AC$418="A","/","")</f>
        <v/>
      </c>
      <c r="F17" s="368" t="str">
        <f>IF(Badges!$AC$422="A","/","")</f>
        <v/>
      </c>
      <c r="G17" s="368" t="str">
        <f>IF(Badges!$AC$426="A","/","")</f>
        <v/>
      </c>
      <c r="H17" s="368" t="str">
        <f>IF(Badges!$AC$430="A","/","")</f>
        <v/>
      </c>
      <c r="I17" s="362" t="str">
        <f>IF(Summary!$AZ$21="E","E","")</f>
        <v/>
      </c>
      <c r="J17" s="362" t="str">
        <f>IF(Summary!$BA$21="Y","R","")</f>
        <v/>
      </c>
      <c r="L17" s="404"/>
      <c r="M17" s="423" t="s">
        <v>1156</v>
      </c>
      <c r="N17" s="369" t="str">
        <f>IF(Badges!$AC$542="A","/","")</f>
        <v/>
      </c>
      <c r="O17" s="369" t="str">
        <f>IF(Badges!$AC$546="A","/","")</f>
        <v/>
      </c>
      <c r="P17" s="369" t="str">
        <f>IF(Badges!$AC$550="A","/","")</f>
        <v/>
      </c>
      <c r="Q17" s="369" t="str">
        <f>IF(Badges!$AC$554="A","/","")</f>
        <v/>
      </c>
      <c r="R17" s="369" t="str">
        <f>IF(Badges!$AC$558="A","/","")</f>
        <v/>
      </c>
      <c r="S17" s="365" t="str">
        <f>IF(Summary!$AZ$27="E","E","")</f>
        <v/>
      </c>
      <c r="T17" s="365" t="str">
        <f>IF(Summary!$BA$27="Y","R","")</f>
        <v/>
      </c>
      <c r="U17" s="360"/>
      <c r="W17" s="573" t="str">
        <f>'Fun Patches'!C18</f>
        <v>&lt;LIST PATCH HERE&gt;</v>
      </c>
      <c r="X17" s="365" t="str">
        <f>IF(Summary!$AZ$145="E","E","")</f>
        <v/>
      </c>
      <c r="Y17" s="365" t="str">
        <f>IF(Summary!$BA$145="Y","R","")</f>
        <v/>
      </c>
      <c r="AA17" s="336"/>
      <c r="AB17" s="337"/>
      <c r="AC17" s="338"/>
    </row>
    <row r="18" spans="2:29" ht="12.95" customHeight="1" thickBot="1">
      <c r="B18" s="404"/>
      <c r="C18" s="419" t="s">
        <v>510</v>
      </c>
      <c r="D18" s="366" t="str">
        <f>IF(Badges!$AC$437="A","/","")</f>
        <v/>
      </c>
      <c r="E18" s="366" t="str">
        <f>IF(Badges!$AC$441="A","/","")</f>
        <v/>
      </c>
      <c r="F18" s="366" t="str">
        <f>IF(Badges!$AC$445="A","/","")</f>
        <v/>
      </c>
      <c r="G18" s="366" t="str">
        <f>IF(Badges!$AC$449="A","/","")</f>
        <v/>
      </c>
      <c r="H18" s="366" t="str">
        <f>IF(Badges!$AC$453="A","/","")</f>
        <v/>
      </c>
      <c r="I18" s="372" t="str">
        <f>IF(Summary!$AZ$22="E","E","")</f>
        <v/>
      </c>
      <c r="J18" s="372" t="str">
        <f>IF(Summary!$BA$22="Y","R","")</f>
        <v/>
      </c>
      <c r="L18" s="404"/>
      <c r="M18" s="423" t="s">
        <v>1157</v>
      </c>
      <c r="N18" s="369" t="str">
        <f>IF(Badges!$AC$815="A","/","")</f>
        <v/>
      </c>
      <c r="O18" s="369" t="str">
        <f>IF(Badges!$AC$819="A","/","")</f>
        <v/>
      </c>
      <c r="P18" s="369" t="str">
        <f>IF(Badges!$AC$823="A","/","")</f>
        <v/>
      </c>
      <c r="Q18" s="369" t="str">
        <f>IF(Badges!$AC$827="A","/","")</f>
        <v/>
      </c>
      <c r="R18" s="369" t="str">
        <f>IF(Badges!$AC$831="A","/","")</f>
        <v/>
      </c>
      <c r="S18" s="365" t="str">
        <f>IF(Summary!$AZ$40="E","E","")</f>
        <v/>
      </c>
      <c r="T18" s="365" t="str">
        <f>IF(Summary!$BA$40="Y","R","")</f>
        <v/>
      </c>
      <c r="U18" s="360"/>
      <c r="W18" s="573" t="str">
        <f>'Fun Patches'!C19</f>
        <v>&lt;LIST PATCH HERE&gt;</v>
      </c>
      <c r="X18" s="365" t="str">
        <f>IF(Summary!$AZ$146="E","E","")</f>
        <v/>
      </c>
      <c r="Y18" s="365" t="str">
        <f>IF(Summary!$BA$146="Y","R","")</f>
        <v/>
      </c>
      <c r="AA18" s="336"/>
      <c r="AB18" s="337"/>
      <c r="AC18" s="338"/>
    </row>
    <row r="19" spans="2:29" ht="12.95" customHeight="1">
      <c r="B19" s="404"/>
      <c r="C19" s="410" t="s">
        <v>531</v>
      </c>
      <c r="D19" s="368" t="str">
        <f>IF(Badges!$AC$460="A","/","")</f>
        <v/>
      </c>
      <c r="E19" s="368" t="str">
        <f>IF(Badges!$AC$464="A","/","")</f>
        <v/>
      </c>
      <c r="F19" s="368" t="str">
        <f>IF(Badges!$AC$468="A","/","")</f>
        <v/>
      </c>
      <c r="G19" s="368" t="str">
        <f>IF(Badges!$AC$472="A","/","")</f>
        <v/>
      </c>
      <c r="H19" s="368" t="str">
        <f>IF(Badges!$AC$476="A","/","")</f>
        <v/>
      </c>
      <c r="I19" s="362" t="str">
        <f>IF(Summary!$AZ$23="E","E","")</f>
        <v/>
      </c>
      <c r="J19" s="362" t="str">
        <f>IF(Summary!$BA$23="Y","R","")</f>
        <v/>
      </c>
      <c r="L19" s="404"/>
      <c r="M19" s="411" t="s">
        <v>1158</v>
      </c>
      <c r="N19" s="369" t="str">
        <f>IF(Badges!$AC$588="A","/","")</f>
        <v/>
      </c>
      <c r="O19" s="369" t="str">
        <f>IF(Badges!$AC$592="A","/","")</f>
        <v/>
      </c>
      <c r="P19" s="369" t="str">
        <f>IF(Badges!$AC$596="A","/","")</f>
        <v/>
      </c>
      <c r="Q19" s="369" t="str">
        <f>IF(Badges!$AC$600="A","/","")</f>
        <v/>
      </c>
      <c r="R19" s="369" t="str">
        <f>IF(Badges!$AC$604="A","/","")</f>
        <v/>
      </c>
      <c r="S19" s="365" t="str">
        <f>IF(Summary!$AZ$29="E","E","")</f>
        <v/>
      </c>
      <c r="T19" s="365" t="str">
        <f>IF(Summary!$BA$29="Y","R","")</f>
        <v/>
      </c>
      <c r="U19" s="360"/>
      <c r="W19" s="573" t="str">
        <f>'Fun Patches'!C20</f>
        <v>&lt;LIST PATCH HERE&gt;</v>
      </c>
      <c r="X19" s="365" t="str">
        <f>IF(Summary!$AZ$147="E","E","")</f>
        <v/>
      </c>
      <c r="Y19" s="365" t="str">
        <f>IF(Summary!$BA$147="Y","R","")</f>
        <v/>
      </c>
      <c r="AA19" s="336"/>
      <c r="AB19" s="337"/>
      <c r="AC19" s="338"/>
    </row>
    <row r="20" spans="2:29" ht="12.95" customHeight="1" thickBot="1">
      <c r="B20" s="404"/>
      <c r="C20" s="410" t="s">
        <v>563</v>
      </c>
      <c r="D20" s="369" t="str">
        <f>IF(Badges!$AC$496="A","/","")</f>
        <v/>
      </c>
      <c r="E20" s="369" t="str">
        <f>IF(Badges!$AC$500="A","/","")</f>
        <v/>
      </c>
      <c r="F20" s="369" t="str">
        <f>IF(Badges!$AC$504="A","/","")</f>
        <v/>
      </c>
      <c r="G20" s="369" t="str">
        <f>IF(Badges!$AC$508="A","/","")</f>
        <v/>
      </c>
      <c r="H20" s="369" t="str">
        <f>IF(Badges!$AC$512="A","/","")</f>
        <v/>
      </c>
      <c r="I20" s="365" t="str">
        <f>IF(Summary!$AZ$25="E","E","")</f>
        <v/>
      </c>
      <c r="J20" s="365" t="str">
        <f>IF(Summary!$BA$25="Y","R","")</f>
        <v/>
      </c>
      <c r="L20" s="404"/>
      <c r="M20" s="416" t="s">
        <v>1159</v>
      </c>
      <c r="N20" s="417"/>
      <c r="O20" s="417"/>
      <c r="P20" s="417"/>
      <c r="Q20" s="417"/>
      <c r="R20" s="418"/>
      <c r="S20" s="367" t="str">
        <f>IF(Summary!$AZ$72="E","E","")</f>
        <v/>
      </c>
      <c r="T20" s="367" t="str">
        <f>IF(Summary!$BA$72="Y","R","")</f>
        <v/>
      </c>
      <c r="U20" s="360" t="str">
        <f>IF(COUNTIF(S17:S20,"E")=4,"C"," ")</f>
        <v xml:space="preserve"> </v>
      </c>
      <c r="W20" s="573" t="str">
        <f>'Fun Patches'!C21</f>
        <v>&lt;LIST PATCH HERE&gt;</v>
      </c>
      <c r="X20" s="365" t="str">
        <f>IF(Summary!$AZ$148="E","E","")</f>
        <v/>
      </c>
      <c r="Y20" s="365" t="str">
        <f>IF(Summary!$BA$148="Y","R","")</f>
        <v/>
      </c>
      <c r="AA20" s="336"/>
      <c r="AB20" s="337"/>
      <c r="AC20" s="338"/>
    </row>
    <row r="21" spans="2:29" ht="12.95" customHeight="1" thickBot="1">
      <c r="B21" s="404"/>
      <c r="C21" s="410" t="s">
        <v>584</v>
      </c>
      <c r="D21" s="366" t="str">
        <f>IF(Badges!$AC$519="A","/","")</f>
        <v/>
      </c>
      <c r="E21" s="366" t="str">
        <f>IF(Badges!$AC$523="A","/","")</f>
        <v/>
      </c>
      <c r="F21" s="366" t="str">
        <f>IF(Badges!$AC$527="A","/","")</f>
        <v/>
      </c>
      <c r="G21" s="366" t="str">
        <f>IF(Badges!$AC$531="A","/","")</f>
        <v/>
      </c>
      <c r="H21" s="366" t="str">
        <f>IF(Badges!$AC$535="A","/","")</f>
        <v/>
      </c>
      <c r="I21" s="372" t="str">
        <f>IF(Summary!$AZ$26="E","E","")</f>
        <v/>
      </c>
      <c r="J21" s="372" t="str">
        <f>IF(Summary!$BA$26="Y","R","")</f>
        <v/>
      </c>
      <c r="K21" s="392" t="str">
        <f>IF(COUNT(S22:S23)=2,MAX(S22:S23),"")</f>
        <v/>
      </c>
      <c r="L21" s="406"/>
      <c r="M21" s="420" t="s">
        <v>995</v>
      </c>
      <c r="N21" s="421"/>
      <c r="O21" s="421"/>
      <c r="P21" s="421"/>
      <c r="Q21" s="421"/>
      <c r="R21" s="422" t="s">
        <v>1189</v>
      </c>
      <c r="S21" s="363" t="str">
        <f>IF(Summary!$AZ$77="E","E","")</f>
        <v/>
      </c>
      <c r="T21" s="363" t="str">
        <f>IF(Summary!$BA$77="Y","R","")</f>
        <v/>
      </c>
      <c r="U21" s="360"/>
      <c r="W21" s="573" t="str">
        <f>'Fun Patches'!C22</f>
        <v>&lt;LIST PATCH HERE&gt;</v>
      </c>
      <c r="X21" s="365" t="str">
        <f>IF(Summary!$AZ$149="E","E","")</f>
        <v/>
      </c>
      <c r="Y21" s="365" t="str">
        <f>IF(Summary!$BA$149="Y","R","")</f>
        <v/>
      </c>
      <c r="AA21" s="336"/>
      <c r="AB21" s="337"/>
      <c r="AC21" s="338"/>
    </row>
    <row r="22" spans="2:29" ht="12.95" customHeight="1">
      <c r="B22" s="404"/>
      <c r="C22" s="415" t="s">
        <v>626</v>
      </c>
      <c r="D22" s="368" t="str">
        <f>IF(Badges!$AC$565="A","/","")</f>
        <v/>
      </c>
      <c r="E22" s="368" t="str">
        <f>IF(Badges!$AC$569="A","/","")</f>
        <v/>
      </c>
      <c r="F22" s="368" t="str">
        <f>IF(Badges!$AC$573="A","/","")</f>
        <v/>
      </c>
      <c r="G22" s="368" t="str">
        <f>IF(Badges!$AC$577="A","/","")</f>
        <v/>
      </c>
      <c r="H22" s="368" t="str">
        <f>IF(Badges!$AC$581="A","/","")</f>
        <v/>
      </c>
      <c r="I22" s="362" t="str">
        <f>IF(Summary!$AZ$28="E","E","")</f>
        <v/>
      </c>
      <c r="J22" s="362" t="str">
        <f>IF(Summary!$BA$28="Y","R","")</f>
        <v/>
      </c>
      <c r="L22" s="404"/>
      <c r="M22" s="411" t="s">
        <v>995</v>
      </c>
      <c r="N22" s="412"/>
      <c r="O22" s="412"/>
      <c r="P22" s="412"/>
      <c r="Q22" s="412"/>
      <c r="R22" s="413"/>
      <c r="S22" s="365" t="str">
        <f>IF(Summary!$AZ$75="E","E","")</f>
        <v/>
      </c>
      <c r="T22" s="365" t="str">
        <f>IF(Summary!$BA$75="Y","R","")</f>
        <v/>
      </c>
      <c r="U22" s="360" t="str">
        <f>IF(COUNTIF(S22:S23,"E")=2,"C"," ")</f>
        <v xml:space="preserve"> </v>
      </c>
      <c r="W22" s="573" t="str">
        <f>'Fun Patches'!C23</f>
        <v>&lt;LIST PATCH HERE&gt;</v>
      </c>
      <c r="X22" s="365" t="str">
        <f>IF(Summary!$AZ$150="E","E","")</f>
        <v/>
      </c>
      <c r="Y22" s="365" t="str">
        <f>IF(Summary!$BA$150="Y","R","")</f>
        <v/>
      </c>
      <c r="AA22" s="336"/>
      <c r="AB22" s="337"/>
      <c r="AC22" s="338"/>
    </row>
    <row r="23" spans="2:29" ht="12.95" customHeight="1" thickBot="1">
      <c r="B23" s="404"/>
      <c r="C23" s="419" t="s">
        <v>668</v>
      </c>
      <c r="D23" s="366" t="str">
        <f>IF(Badges!$AC$611="A","/","")</f>
        <v/>
      </c>
      <c r="E23" s="366" t="str">
        <f>IF(Badges!$AC$615="A","/","")</f>
        <v/>
      </c>
      <c r="F23" s="366" t="str">
        <f>IF(Badges!$AC$619="A","/","")</f>
        <v/>
      </c>
      <c r="G23" s="366" t="str">
        <f>IF(Badges!$AC$623="A","/","")</f>
        <v/>
      </c>
      <c r="H23" s="366" t="str">
        <f>IF(Badges!$AC$627="A","/","")</f>
        <v/>
      </c>
      <c r="I23" s="372" t="str">
        <f>IF(Summary!$AZ$30="E","E","")</f>
        <v/>
      </c>
      <c r="J23" s="372" t="str">
        <f>IF(Summary!$BA$30="Y","R","")</f>
        <v/>
      </c>
      <c r="L23" s="404"/>
      <c r="M23" s="416" t="s">
        <v>1159</v>
      </c>
      <c r="N23" s="417"/>
      <c r="O23" s="417"/>
      <c r="P23" s="417"/>
      <c r="Q23" s="417"/>
      <c r="R23" s="418"/>
      <c r="S23" s="367" t="str">
        <f>IF(Summary!$AZ$76="E","E","")</f>
        <v/>
      </c>
      <c r="T23" s="367" t="str">
        <f>IF(Summary!$BA$76="Y","R","")</f>
        <v/>
      </c>
      <c r="U23" s="360" t="str">
        <f>IF(COUNTIF(S25:S26,"E")=2,"C"," ")</f>
        <v xml:space="preserve"> </v>
      </c>
      <c r="W23" s="573" t="str">
        <f>'Fun Patches'!C24</f>
        <v>&lt;LIST PATCH HERE&gt;</v>
      </c>
      <c r="X23" s="365" t="str">
        <f>IF(Summary!$AZ$151="E","E","")</f>
        <v/>
      </c>
      <c r="Y23" s="365" t="str">
        <f>IF(Summary!$BA$151="Y","R","")</f>
        <v/>
      </c>
      <c r="AA23" s="336"/>
      <c r="AB23" s="337"/>
      <c r="AC23" s="338"/>
    </row>
    <row r="24" spans="2:29" ht="12.95" customHeight="1">
      <c r="B24" s="404"/>
      <c r="C24" s="410" t="s">
        <v>689</v>
      </c>
      <c r="D24" s="368" t="str">
        <f>IF(Badges!$AC$634="A","/","")</f>
        <v/>
      </c>
      <c r="E24" s="368" t="str">
        <f>IF(Badges!$AC$638="A","/","")</f>
        <v/>
      </c>
      <c r="F24" s="368" t="str">
        <f>IF(Badges!$AC$642="A","/","")</f>
        <v/>
      </c>
      <c r="G24" s="368" t="str">
        <f>IF(Badges!$AC$646="A","/","")</f>
        <v/>
      </c>
      <c r="H24" s="368" t="str">
        <f>IF(Badges!$AC$650="A","/","")</f>
        <v/>
      </c>
      <c r="I24" s="362" t="str">
        <f>IF(Summary!$AZ$31="E","E","")</f>
        <v/>
      </c>
      <c r="J24" s="362" t="str">
        <f>IF(Summary!$BA$31="Y","R","")</f>
        <v/>
      </c>
      <c r="K24" s="392" t="str">
        <f>IF(COUNT(S25:S26)=2,MAX(S25:S26),"")</f>
        <v/>
      </c>
      <c r="L24" s="406"/>
      <c r="M24" s="407" t="s">
        <v>1003</v>
      </c>
      <c r="N24" s="408"/>
      <c r="O24" s="408"/>
      <c r="P24" s="408"/>
      <c r="Q24" s="408"/>
      <c r="R24" s="422" t="s">
        <v>1189</v>
      </c>
      <c r="S24" s="363" t="str">
        <f>IF(Summary!$AZ$80="E","E","")</f>
        <v/>
      </c>
      <c r="T24" s="363" t="str">
        <f>IF(Summary!$BA$80="Y","R","")</f>
        <v/>
      </c>
      <c r="U24" s="360" t="str">
        <f>IF(COUNTIF(S28:S29,"E")=2,"C"," ")</f>
        <v xml:space="preserve"> </v>
      </c>
      <c r="W24" s="573" t="str">
        <f>'Fun Patches'!C25</f>
        <v>&lt;LIST PATCH HERE&gt;</v>
      </c>
      <c r="X24" s="365" t="str">
        <f>IF(Summary!$AZ$152="E","E","")</f>
        <v/>
      </c>
      <c r="Y24" s="365" t="str">
        <f>IF(Summary!$BA$152="Y","R","")</f>
        <v/>
      </c>
      <c r="AA24" s="336"/>
      <c r="AB24" s="337"/>
      <c r="AC24" s="338"/>
    </row>
    <row r="25" spans="2:29" ht="12.95" customHeight="1">
      <c r="B25" s="404"/>
      <c r="C25" s="410" t="s">
        <v>710</v>
      </c>
      <c r="D25" s="369" t="str">
        <f>IF(Badges!$AC$657="A","/","")</f>
        <v/>
      </c>
      <c r="E25" s="369" t="str">
        <f>IF(Badges!$AC$661="A","/","")</f>
        <v/>
      </c>
      <c r="F25" s="369" t="str">
        <f>IF(Badges!$AC$665="A","/","")</f>
        <v/>
      </c>
      <c r="G25" s="369" t="str">
        <f>IF(Badges!$AC$669="A","/","")</f>
        <v/>
      </c>
      <c r="H25" s="369" t="str">
        <f>IF(Badges!$AC$673="A","/","")</f>
        <v/>
      </c>
      <c r="I25" s="365" t="str">
        <f>IF(Summary!$AZ$32="E","E","")</f>
        <v/>
      </c>
      <c r="J25" s="365" t="str">
        <f>IF(Summary!$BA$32="Y","R","")</f>
        <v/>
      </c>
      <c r="L25" s="404"/>
      <c r="M25" s="411" t="s">
        <v>1003</v>
      </c>
      <c r="N25" s="412"/>
      <c r="O25" s="412"/>
      <c r="P25" s="412"/>
      <c r="Q25" s="412"/>
      <c r="R25" s="413"/>
      <c r="S25" s="365" t="str">
        <f>IF(Summary!$AZ$78="E","E","")</f>
        <v/>
      </c>
      <c r="T25" s="365" t="str">
        <f>IF(Summary!$BA$78="Y","R","")</f>
        <v/>
      </c>
      <c r="U25" s="716" t="s">
        <v>1197</v>
      </c>
      <c r="W25" s="573" t="str">
        <f>'Fun Patches'!C26</f>
        <v>&lt;LIST PATCH HERE&gt;</v>
      </c>
      <c r="X25" s="365" t="str">
        <f>IF(Summary!$AZ$153="E","E","")</f>
        <v/>
      </c>
      <c r="Y25" s="365" t="str">
        <f>IF(Summary!$BA$153="Y","R","")</f>
        <v/>
      </c>
      <c r="AA25" s="336"/>
      <c r="AB25" s="337"/>
      <c r="AC25" s="338"/>
    </row>
    <row r="26" spans="2:29" ht="12.95" customHeight="1" thickBot="1">
      <c r="B26" s="404"/>
      <c r="C26" s="410" t="s">
        <v>1193</v>
      </c>
      <c r="D26" s="366" t="str">
        <f>IF(Badges!$AC$161="A","/","")</f>
        <v/>
      </c>
      <c r="E26" s="366" t="str">
        <f>IF(Badges!$AC$165="A","/","")</f>
        <v/>
      </c>
      <c r="F26" s="366" t="str">
        <f>IF(Badges!$AC$169="A","/","")</f>
        <v/>
      </c>
      <c r="G26" s="366" t="str">
        <f>IF(Badges!$AC$173="A","/","")</f>
        <v/>
      </c>
      <c r="H26" s="366" t="str">
        <f>IF(Badges!$AC$177="A","/","")</f>
        <v/>
      </c>
      <c r="I26" s="372" t="str">
        <f>IF(Summary!$AZ$10="E","E","")</f>
        <v/>
      </c>
      <c r="J26" s="372" t="str">
        <f>IF(Summary!$BA$10="Y","R","")</f>
        <v/>
      </c>
      <c r="L26" s="404"/>
      <c r="M26" s="416" t="s">
        <v>1159</v>
      </c>
      <c r="N26" s="417"/>
      <c r="O26" s="417"/>
      <c r="P26" s="417"/>
      <c r="Q26" s="417"/>
      <c r="R26" s="418"/>
      <c r="S26" s="367" t="str">
        <f>IF(Summary!$AZ$79="E","E","")</f>
        <v/>
      </c>
      <c r="T26" s="367" t="str">
        <f>IF(Summary!$BA$79="Y","R","")</f>
        <v/>
      </c>
      <c r="U26" s="716"/>
      <c r="W26" s="573" t="str">
        <f>'Fun Patches'!C27</f>
        <v>&lt;LIST PATCH HERE&gt;</v>
      </c>
      <c r="X26" s="365" t="str">
        <f>IF(Summary!$AZ$154="E","E","")</f>
        <v/>
      </c>
      <c r="Y26" s="365" t="str">
        <f>IF(Summary!$BA$154="Y","R","")</f>
        <v/>
      </c>
      <c r="AA26" s="336"/>
      <c r="AB26" s="337"/>
      <c r="AC26" s="338"/>
    </row>
    <row r="27" spans="2:29" ht="12.95" customHeight="1">
      <c r="B27" s="404"/>
      <c r="C27" s="415" t="s">
        <v>1194</v>
      </c>
      <c r="D27" s="368" t="str">
        <f>IF(Badges!$AC$680="A","/","")</f>
        <v/>
      </c>
      <c r="E27" s="368" t="str">
        <f>IF(Badges!$AC$684="A","/","")</f>
        <v/>
      </c>
      <c r="F27" s="368" t="str">
        <f>IF(Badges!$AC$688="A","/","")</f>
        <v/>
      </c>
      <c r="G27" s="368" t="str">
        <f>IF(Badges!$AC$692="A","/","")</f>
        <v/>
      </c>
      <c r="H27" s="368" t="str">
        <f>IF(Badges!$AC$696="A","/","")</f>
        <v/>
      </c>
      <c r="I27" s="362" t="str">
        <f>IF(Summary!$AZ$33="E","E","")</f>
        <v/>
      </c>
      <c r="J27" s="362" t="str">
        <f>IF(Summary!$BA$33="Y","R","")</f>
        <v/>
      </c>
      <c r="K27" s="392" t="str">
        <f>IF(COUNT(S28:S29)=2,MAX(S28:S29),"")</f>
        <v/>
      </c>
      <c r="L27" s="406"/>
      <c r="M27" s="407" t="s">
        <v>1009</v>
      </c>
      <c r="N27" s="408"/>
      <c r="O27" s="408"/>
      <c r="P27" s="408"/>
      <c r="Q27" s="408"/>
      <c r="R27" s="422" t="s">
        <v>1189</v>
      </c>
      <c r="S27" s="363" t="str">
        <f>IF(Summary!$AZ$83="E","E","")</f>
        <v/>
      </c>
      <c r="T27" s="363" t="str">
        <f>IF(Summary!$BA$83="Y","R","")</f>
        <v/>
      </c>
      <c r="U27" s="716"/>
      <c r="W27" s="573" t="str">
        <f>'Fun Patches'!C28</f>
        <v>&lt;LIST PATCH HERE&gt;</v>
      </c>
      <c r="X27" s="365" t="str">
        <f>IF(Summary!$AZ$155="E","E","")</f>
        <v/>
      </c>
      <c r="Y27" s="365" t="str">
        <f>IF(Summary!$BA$155="Y","R","")</f>
        <v/>
      </c>
      <c r="AA27" s="336"/>
      <c r="AB27" s="337"/>
      <c r="AC27" s="338"/>
    </row>
    <row r="28" spans="2:29" ht="12.95" customHeight="1" thickBot="1">
      <c r="B28" s="404"/>
      <c r="C28" s="419" t="s">
        <v>730</v>
      </c>
      <c r="D28" s="366" t="str">
        <f>IF(Badges!$AC$703="A","/","")</f>
        <v/>
      </c>
      <c r="E28" s="366" t="str">
        <f>IF(Badges!$AC$707="A","/","")</f>
        <v/>
      </c>
      <c r="F28" s="366" t="str">
        <f>IF(Badges!$AC$711="A","/","")</f>
        <v/>
      </c>
      <c r="G28" s="366" t="str">
        <f>IF(Badges!$AC$715="A","/","")</f>
        <v/>
      </c>
      <c r="H28" s="366" t="str">
        <f>IF(Badges!$AC$719="A","/","")</f>
        <v/>
      </c>
      <c r="I28" s="372" t="str">
        <f>IF(Summary!$AZ$34="E","E","")</f>
        <v/>
      </c>
      <c r="J28" s="372" t="str">
        <f>IF(Summary!$BA$34="Y","R","")</f>
        <v/>
      </c>
      <c r="L28" s="404"/>
      <c r="M28" s="411" t="s">
        <v>1009</v>
      </c>
      <c r="N28" s="412"/>
      <c r="O28" s="412"/>
      <c r="P28" s="412"/>
      <c r="Q28" s="412"/>
      <c r="R28" s="413"/>
      <c r="S28" s="365" t="str">
        <f>IF(Summary!$AZ$81="E","E","")</f>
        <v/>
      </c>
      <c r="T28" s="365" t="str">
        <f>IF(Summary!$BA$81="Y","R","")</f>
        <v/>
      </c>
      <c r="U28" s="716"/>
      <c r="W28" s="573" t="str">
        <f>'Fun Patches'!C29</f>
        <v>&lt;LIST PATCH HERE&gt;</v>
      </c>
      <c r="X28" s="365" t="str">
        <f>IF(Summary!$AZ$156="E","E","")</f>
        <v/>
      </c>
      <c r="Y28" s="365" t="str">
        <f>IF(Summary!$BA$156="Y","R","")</f>
        <v/>
      </c>
      <c r="AA28" s="336"/>
      <c r="AB28" s="337"/>
      <c r="AC28" s="338"/>
    </row>
    <row r="29" spans="2:29" ht="12.95" customHeight="1" thickBot="1">
      <c r="B29" s="404"/>
      <c r="C29" s="410" t="s">
        <v>751</v>
      </c>
      <c r="D29" s="368" t="str">
        <f>IF(Badges!$AC$726="A","/","")</f>
        <v/>
      </c>
      <c r="E29" s="368" t="str">
        <f>IF(Badges!$AC$730="A","/","")</f>
        <v/>
      </c>
      <c r="F29" s="368" t="str">
        <f>IF(Badges!$AC$734="A","/","")</f>
        <v/>
      </c>
      <c r="G29" s="368" t="str">
        <f>IF(Badges!$AC$738="A","/","")</f>
        <v/>
      </c>
      <c r="H29" s="368" t="str">
        <f>IF(Badges!$AC$742="A","/","")</f>
        <v/>
      </c>
      <c r="I29" s="363" t="str">
        <f>IF(Summary!$AZ$35="E","E","")</f>
        <v/>
      </c>
      <c r="J29" s="362" t="str">
        <f>IF(Summary!$BA$35="Y","R","")</f>
        <v/>
      </c>
      <c r="L29" s="404"/>
      <c r="M29" s="424" t="s">
        <v>1159</v>
      </c>
      <c r="N29" s="425"/>
      <c r="O29" s="425"/>
      <c r="P29" s="425"/>
      <c r="Q29" s="425"/>
      <c r="R29" s="426"/>
      <c r="S29" s="367" t="str">
        <f>IF(Summary!$AZ$82="E","E","")</f>
        <v/>
      </c>
      <c r="T29" s="367" t="str">
        <f>IF(Summary!$BA$82="Y","R","")</f>
        <v/>
      </c>
      <c r="U29" s="716"/>
      <c r="W29" s="573" t="str">
        <f>'Fun Patches'!C30</f>
        <v>&lt;LIST PATCH HERE&gt;</v>
      </c>
      <c r="X29" s="365" t="str">
        <f>IF(Summary!$AZ$157="E","E","")</f>
        <v/>
      </c>
      <c r="Y29" s="365" t="str">
        <f>IF(Summary!$BA$157="Y","R","")</f>
        <v/>
      </c>
      <c r="AA29" s="336"/>
      <c r="AB29" s="337"/>
      <c r="AC29" s="338"/>
    </row>
    <row r="30" spans="2:29" ht="12.95" customHeight="1">
      <c r="B30" s="404"/>
      <c r="C30" s="410" t="s">
        <v>772</v>
      </c>
      <c r="D30" s="369" t="str">
        <f>IF(Badges!$AC$745="C","/","")</f>
        <v/>
      </c>
      <c r="E30" s="369" t="str">
        <f>IF(Badges!$AC$746="C","/","")</f>
        <v/>
      </c>
      <c r="F30" s="369" t="str">
        <f>IF(Badges!$AC$747="C","/","")</f>
        <v/>
      </c>
      <c r="G30" s="369" t="str">
        <f>IF(Badges!$AC$748="C","/","")</f>
        <v/>
      </c>
      <c r="H30" s="369" t="str">
        <f>IF(Badges!$AC$749="C","/","")</f>
        <v/>
      </c>
      <c r="I30" s="365" t="str">
        <f>IF(Summary!$AZ$36="E","E","")</f>
        <v/>
      </c>
      <c r="J30" s="365" t="str">
        <f>IF(Summary!$BA$36="Y","R","")</f>
        <v/>
      </c>
      <c r="L30" s="495"/>
      <c r="M30" s="495"/>
      <c r="N30" s="496"/>
      <c r="O30" s="496"/>
      <c r="P30" s="496"/>
      <c r="Q30" s="496"/>
      <c r="R30" s="496"/>
      <c r="S30" s="571"/>
      <c r="T30" s="571"/>
      <c r="U30" s="716"/>
      <c r="W30" s="573" t="str">
        <f>'Fun Patches'!C31</f>
        <v>&lt;LIST PATCH HERE&gt;</v>
      </c>
      <c r="X30" s="365" t="str">
        <f>IF(Summary!$AZ$158="E","E","")</f>
        <v/>
      </c>
      <c r="Y30" s="365" t="str">
        <f>IF(Summary!$BA$158="Y","R","")</f>
        <v/>
      </c>
      <c r="AA30" s="336"/>
      <c r="AB30" s="337"/>
      <c r="AC30" s="338"/>
    </row>
    <row r="31" spans="2:29" ht="12.95" customHeight="1" thickBot="1">
      <c r="B31" s="404"/>
      <c r="C31" s="414" t="s">
        <v>1195</v>
      </c>
      <c r="D31" s="366" t="str">
        <f>IF(Badges!$AC$769="A","/","")</f>
        <v/>
      </c>
      <c r="E31" s="366" t="str">
        <f>IF(Badges!$AC$773="A","/","")</f>
        <v/>
      </c>
      <c r="F31" s="366" t="str">
        <f>IF(Badges!$AC$777="A","/","")</f>
        <v/>
      </c>
      <c r="G31" s="366" t="str">
        <f>IF(Badges!$AC$781="A","/","")</f>
        <v/>
      </c>
      <c r="H31" s="366" t="str">
        <f>IF(Badges!$AC$785="A","/","")</f>
        <v/>
      </c>
      <c r="I31" s="372" t="str">
        <f>IF(Summary!$AZ$38="E","E","")</f>
        <v/>
      </c>
      <c r="J31" s="372" t="str">
        <f>IF(Summary!$BA$38="Y","R","")</f>
        <v/>
      </c>
      <c r="N31" s="401"/>
      <c r="O31" s="401"/>
      <c r="P31" s="401"/>
      <c r="Q31" s="401"/>
      <c r="R31" s="401"/>
      <c r="U31" s="716"/>
      <c r="W31" s="573" t="str">
        <f>'Fun Patches'!C32</f>
        <v>&lt;LIST PATCH HERE&gt;</v>
      </c>
      <c r="X31" s="365" t="str">
        <f>IF(Summary!$AZ$159="E","E","")</f>
        <v/>
      </c>
      <c r="Y31" s="365" t="str">
        <f>IF(Summary!$BA$159="Y","R","")</f>
        <v/>
      </c>
      <c r="AA31" s="336"/>
      <c r="AB31" s="337"/>
      <c r="AC31" s="338"/>
    </row>
    <row r="32" spans="2:29" ht="12.95" customHeight="1">
      <c r="B32" s="404"/>
      <c r="C32" s="415" t="s">
        <v>1196</v>
      </c>
      <c r="D32" s="368" t="str">
        <f>IF(Badges!$AC$792="A","/","")</f>
        <v/>
      </c>
      <c r="E32" s="368" t="str">
        <f>IF(Badges!$AC$796="A","/","")</f>
        <v/>
      </c>
      <c r="F32" s="368" t="str">
        <f>IF(Badges!$AC$800="A","/","")</f>
        <v/>
      </c>
      <c r="G32" s="368" t="str">
        <f>IF(Badges!$AC$804="A","/","")</f>
        <v/>
      </c>
      <c r="H32" s="368" t="str">
        <f>IF(Badges!$AC$808="A","/","")</f>
        <v/>
      </c>
      <c r="I32" s="362" t="str">
        <f>IF(Summary!$AZ$39="E","E","")</f>
        <v/>
      </c>
      <c r="J32" s="362" t="str">
        <f>IF(Summary!$BA$39="Y","R","")</f>
        <v/>
      </c>
      <c r="L32" s="404"/>
      <c r="M32" s="405" t="s">
        <v>216</v>
      </c>
      <c r="N32" s="361" t="str">
        <f>IF(Badges!$AC$102="A","/","")</f>
        <v/>
      </c>
      <c r="O32" s="361" t="str">
        <f>IF(Badges!$AC$106="A","/","")</f>
        <v/>
      </c>
      <c r="P32" s="361" t="str">
        <f>IF(Badges!$AC$110="A","/","")</f>
        <v/>
      </c>
      <c r="Q32" s="361" t="str">
        <f>IF(Badges!$AC$114="A","/","")</f>
        <v/>
      </c>
      <c r="R32" s="361" t="str">
        <f>IF(Badges!$AC$118="A","/","")</f>
        <v/>
      </c>
      <c r="S32" s="370" t="str">
        <f>IF(Summary!$AZ$7="E","E","")</f>
        <v/>
      </c>
      <c r="T32" s="370" t="str">
        <f>IF(Summary!$BA$7="Y","R","")</f>
        <v/>
      </c>
      <c r="U32" s="716"/>
      <c r="W32" s="573" t="str">
        <f>'Fun Patches'!C33</f>
        <v>&lt;LIST PATCH HERE&gt;</v>
      </c>
      <c r="X32" s="365" t="str">
        <f>IF(Summary!$AZ$160="E","E","")</f>
        <v/>
      </c>
      <c r="Y32" s="365" t="str">
        <f>IF(Summary!$BA$160="Y","R","")</f>
        <v/>
      </c>
      <c r="AA32" s="336"/>
      <c r="AB32" s="337"/>
      <c r="AC32" s="338"/>
    </row>
    <row r="33" spans="2:29" ht="12.95" customHeight="1" thickBot="1">
      <c r="B33" s="404"/>
      <c r="C33" s="419" t="s">
        <v>818</v>
      </c>
      <c r="D33" s="366" t="str">
        <f>IF(Badges!$AC$838="A","/","")</f>
        <v/>
      </c>
      <c r="E33" s="366" t="str">
        <f>IF(Badges!$AC$842="A","/","")</f>
        <v/>
      </c>
      <c r="F33" s="366" t="str">
        <f>IF(Badges!$AC$846="A","/","")</f>
        <v/>
      </c>
      <c r="G33" s="366" t="str">
        <f>IF(Badges!$AC$850="A","/","")</f>
        <v/>
      </c>
      <c r="H33" s="366" t="str">
        <f>IF(Badges!$AC$854="A","/","")</f>
        <v/>
      </c>
      <c r="I33" s="372" t="str">
        <f>IF(Summary!$AZ$41="E","E","")</f>
        <v/>
      </c>
      <c r="J33" s="372" t="str">
        <f>IF(Summary!$BA$41="Y","R","")</f>
        <v/>
      </c>
      <c r="L33" s="404"/>
      <c r="M33" s="410" t="s">
        <v>302</v>
      </c>
      <c r="N33" s="364" t="str">
        <f>IF(Badges!$AC$207="A","/","")</f>
        <v/>
      </c>
      <c r="O33" s="364" t="str">
        <f>IF(Badges!$AC$211="A","/","")</f>
        <v/>
      </c>
      <c r="P33" s="364" t="str">
        <f>IF(Badges!$AC$215="A","/","")</f>
        <v/>
      </c>
      <c r="Q33" s="364" t="str">
        <f>IF(Badges!$AC$219="A","/","")</f>
        <v/>
      </c>
      <c r="R33" s="364" t="str">
        <f>IF(Badges!$G$223="A","/","")</f>
        <v/>
      </c>
      <c r="S33" s="370" t="str">
        <f>IF(Summary!$AZ$12="E","E","")</f>
        <v/>
      </c>
      <c r="T33" s="370" t="str">
        <f>IF(Summary!$BA$12="Y","R","")</f>
        <v/>
      </c>
      <c r="U33" s="716"/>
      <c r="W33" s="573" t="str">
        <f>'Fun Patches'!C34</f>
        <v>&lt;LIST PATCH HERE&gt;</v>
      </c>
      <c r="X33" s="365" t="str">
        <f>IF(Summary!$AZ$161="E","E","")</f>
        <v/>
      </c>
      <c r="Y33" s="365" t="str">
        <f>IF(Summary!$BA$161="Y","R","")</f>
        <v/>
      </c>
      <c r="AA33" s="336"/>
      <c r="AB33" s="337"/>
      <c r="AC33" s="338"/>
    </row>
    <row r="34" spans="2:29" ht="12.95" customHeight="1" thickBot="1">
      <c r="B34" s="404"/>
      <c r="C34" s="414" t="s">
        <v>838</v>
      </c>
      <c r="D34" s="439" t="str">
        <f>IF(Badges!$AC$861="A","/","")</f>
        <v/>
      </c>
      <c r="E34" s="439" t="str">
        <f>IF(Badges!$AC$865="A","/","")</f>
        <v/>
      </c>
      <c r="F34" s="439" t="str">
        <f>IF(Badges!$AC$869="A","/","")</f>
        <v/>
      </c>
      <c r="G34" s="439" t="str">
        <f>IF(Badges!$AC$873="A","/","")</f>
        <v/>
      </c>
      <c r="H34" s="439" t="str">
        <f>IF(Badges!$AC$877="A","/","")</f>
        <v/>
      </c>
      <c r="I34" s="362" t="str">
        <f>IF(Summary!$AZ$42="E","E","")</f>
        <v/>
      </c>
      <c r="J34" s="362" t="str">
        <f>IF(Summary!$BA$42="Y","R","")</f>
        <v/>
      </c>
      <c r="L34" s="404"/>
      <c r="M34" s="419" t="s">
        <v>448</v>
      </c>
      <c r="N34" s="359" t="str">
        <f>IF(Badges!$AC$368="A","/","")</f>
        <v/>
      </c>
      <c r="O34" s="359" t="str">
        <f>IF(Badges!$AC$372="A","/","")</f>
        <v/>
      </c>
      <c r="P34" s="359" t="str">
        <f>IF(Badges!$AC$376="A","/","")</f>
        <v/>
      </c>
      <c r="Q34" s="359" t="str">
        <f>IF(Badges!$AC$380="A","/","")</f>
        <v/>
      </c>
      <c r="R34" s="359" t="str">
        <f>IF(Badges!$AC$384="A","/","")</f>
        <v/>
      </c>
      <c r="S34" s="367" t="str">
        <f>IF(Summary!$AZ$19="E","E","")</f>
        <v/>
      </c>
      <c r="T34" s="367" t="str">
        <f>IF(Summary!$BA$19="Y","R","")</f>
        <v/>
      </c>
      <c r="U34" s="716"/>
      <c r="W34" s="573" t="str">
        <f>'Fun Patches'!C35</f>
        <v>&lt;LIST PATCH HERE&gt;</v>
      </c>
      <c r="X34" s="365" t="str">
        <f>IF(Summary!$AZ$162="E","E","")</f>
        <v/>
      </c>
      <c r="Y34" s="365" t="str">
        <f>IF(Summary!$BA$162="Y","R","")</f>
        <v/>
      </c>
      <c r="AA34" s="336"/>
      <c r="AB34" s="337"/>
      <c r="AC34" s="338"/>
    </row>
    <row r="35" spans="2:29" ht="12.95" customHeight="1">
      <c r="L35" s="404"/>
      <c r="M35" s="430" t="s">
        <v>249</v>
      </c>
      <c r="N35" s="361" t="str">
        <f>IF(Badges!$AC$146="A","/","")</f>
        <v/>
      </c>
      <c r="O35" s="361" t="str">
        <f>IF(Badges!$AC$148="A","/","")</f>
        <v/>
      </c>
      <c r="P35" s="361" t="str">
        <f>IF(Badges!$AC$150="A","/","")</f>
        <v/>
      </c>
      <c r="Q35" s="361" t="str">
        <f>IF(Badges!$AC$152="A","/","")</f>
        <v/>
      </c>
      <c r="R35" s="361" t="str">
        <f>IF(Badges!$AC$154="A","/","")</f>
        <v/>
      </c>
      <c r="S35" s="370" t="str">
        <f>IF(Summary!$AZ$9="E","E","")</f>
        <v/>
      </c>
      <c r="T35" s="370" t="str">
        <f>IF(Summary!$BA$9="Y","R","")</f>
        <v/>
      </c>
      <c r="U35" s="716"/>
      <c r="W35" s="573" t="str">
        <f>'Fun Patches'!C36</f>
        <v>&lt;LIST PATCH HERE&gt;</v>
      </c>
      <c r="X35" s="365" t="str">
        <f>IF(Summary!$AZ$163="E","E","")</f>
        <v/>
      </c>
      <c r="Y35" s="365" t="str">
        <f>IF(Summary!$BA$163="Y","R","")</f>
        <v/>
      </c>
      <c r="AA35" s="336"/>
      <c r="AB35" s="337"/>
      <c r="AC35" s="338"/>
    </row>
    <row r="36" spans="2:29" ht="12.95" customHeight="1">
      <c r="L36" s="404"/>
      <c r="M36" s="423" t="s">
        <v>552</v>
      </c>
      <c r="N36" s="364" t="str">
        <f>IF(Badges!$AC$481="A","/","")</f>
        <v/>
      </c>
      <c r="O36" s="364" t="str">
        <f>IF(Badges!$AC$483="A","/","")</f>
        <v/>
      </c>
      <c r="P36" s="364" t="str">
        <f>IF(Badges!$AC$485="A","/","")</f>
        <v/>
      </c>
      <c r="Q36" s="364" t="str">
        <f>IF(Badges!$AC$487="A","/","")</f>
        <v/>
      </c>
      <c r="R36" s="364" t="str">
        <f>IF(Badges!$AC$489="A","/","")</f>
        <v/>
      </c>
      <c r="S36" s="370" t="str">
        <f>IF(Summary!$AZ$24="E","E","")</f>
        <v/>
      </c>
      <c r="T36" s="370" t="str">
        <f>IF(Summary!$BA$24="Y","R","")</f>
        <v/>
      </c>
      <c r="U36" s="716"/>
      <c r="W36" s="573" t="str">
        <f>'Fun Patches'!C37</f>
        <v>&lt;LIST PATCH HERE&gt;</v>
      </c>
      <c r="X36" s="365" t="str">
        <f>IF(Summary!$AZ$164="E","E","")</f>
        <v/>
      </c>
      <c r="Y36" s="365" t="str">
        <f>IF(Summary!$BA$164="Y","R","")</f>
        <v/>
      </c>
      <c r="AA36" s="336"/>
      <c r="AB36" s="337"/>
      <c r="AC36" s="338"/>
    </row>
    <row r="37" spans="2:29" ht="12.95" customHeight="1" thickBot="1">
      <c r="B37" s="404"/>
      <c r="C37" s="430" t="s">
        <v>1162</v>
      </c>
      <c r="D37" s="361" t="str">
        <f>IF(Badges!$AC$883="C","/","")</f>
        <v/>
      </c>
      <c r="E37" s="361" t="str">
        <f>IF(Badges!$AC$884="C","/","")</f>
        <v/>
      </c>
      <c r="F37" s="361" t="str">
        <f>IF(Badges!$AC$885="C","/","")</f>
        <v/>
      </c>
      <c r="G37" s="361" t="str">
        <f>IF(Badges!$AC$886="C","/","")</f>
        <v/>
      </c>
      <c r="H37" s="361" t="str">
        <f>IF(Badges!$AC$887="C","/","")</f>
        <v/>
      </c>
      <c r="I37" s="370" t="str">
        <f>IF(Summary!$AZ$44="E","E","")</f>
        <v/>
      </c>
      <c r="J37" s="370" t="str">
        <f>IF(Summary!$BA$44="Y","R","")</f>
        <v/>
      </c>
      <c r="L37" s="404"/>
      <c r="M37" s="431" t="s">
        <v>775</v>
      </c>
      <c r="N37" s="359" t="str">
        <f>IF(Badges!$AC$754="A","/","")</f>
        <v/>
      </c>
      <c r="O37" s="359" t="str">
        <f>IF(Badges!$AC$756="A","/","")</f>
        <v/>
      </c>
      <c r="P37" s="359" t="str">
        <f>IF(Badges!$AC$758="A","/","")</f>
        <v/>
      </c>
      <c r="Q37" s="359" t="str">
        <f>IF(Badges!$AC$760="A","/","")</f>
        <v/>
      </c>
      <c r="R37" s="359" t="str">
        <f>IF(Badges!$AC$762="A","/","")</f>
        <v/>
      </c>
      <c r="S37" s="371" t="str">
        <f>IF(Summary!$AZ$37="E","E","")</f>
        <v/>
      </c>
      <c r="T37" s="371" t="str">
        <f>IF(Summary!$BA$37="Y","R","")</f>
        <v/>
      </c>
      <c r="U37" s="716"/>
      <c r="W37" s="573" t="str">
        <f>'Fun Patches'!C38</f>
        <v>&lt;LIST PATCH HERE&gt;</v>
      </c>
      <c r="X37" s="365" t="str">
        <f>IF(Summary!$AZ$165="E","E","")</f>
        <v/>
      </c>
      <c r="Y37" s="365" t="str">
        <f>IF(Summary!$BA$165="Y","R","")</f>
        <v/>
      </c>
      <c r="AA37" s="336"/>
      <c r="AB37" s="337"/>
      <c r="AC37" s="338"/>
    </row>
    <row r="38" spans="2:29" ht="12.95" customHeight="1">
      <c r="B38" s="404"/>
      <c r="C38" s="423" t="s">
        <v>1163</v>
      </c>
      <c r="D38" s="361" t="str">
        <f>IF(Badges!$AC$890="C","/","")</f>
        <v/>
      </c>
      <c r="E38" s="361" t="str">
        <f>IF(Badges!$AC$891="C","/","")</f>
        <v/>
      </c>
      <c r="F38" s="361" t="str">
        <f>IF(Badges!$AC$892="C","/","")</f>
        <v/>
      </c>
      <c r="G38" s="361" t="str">
        <f>IF(Badges!$AC$893="C","/","")</f>
        <v/>
      </c>
      <c r="H38" s="361" t="str">
        <f>IF(Badges!$AC$894="C","/","")</f>
        <v/>
      </c>
      <c r="I38" s="370" t="str">
        <f>IF(Summary!$AZ$45="E","E","")</f>
        <v/>
      </c>
      <c r="J38" s="370" t="str">
        <f>IF(Summary!$BA$45="Y","R","")</f>
        <v/>
      </c>
      <c r="S38" s="427"/>
      <c r="T38" s="427"/>
      <c r="U38" s="716"/>
      <c r="W38" s="573" t="str">
        <f>'Fun Patches'!C39</f>
        <v>&lt;LIST PATCH HERE&gt;</v>
      </c>
      <c r="X38" s="365" t="str">
        <f>IF(Summary!$AZ$166="E","E","")</f>
        <v/>
      </c>
      <c r="Y38" s="365" t="str">
        <f>IF(Summary!$BA$166="Y","R","")</f>
        <v/>
      </c>
      <c r="AA38" s="336"/>
      <c r="AB38" s="337"/>
      <c r="AC38" s="338"/>
    </row>
    <row r="39" spans="2:29" ht="12.95" customHeight="1" thickBot="1">
      <c r="B39" s="404"/>
      <c r="C39" s="432" t="s">
        <v>1164</v>
      </c>
      <c r="D39" s="359" t="str">
        <f>IF(Badges!$AC$897="C","/","")</f>
        <v/>
      </c>
      <c r="E39" s="359" t="str">
        <f>IF(Badges!$AC$898="C","/","")</f>
        <v/>
      </c>
      <c r="F39" s="359" t="str">
        <f>IF(Badges!$AC$899="C","/","")</f>
        <v/>
      </c>
      <c r="G39" s="359" t="str">
        <f>IF(Badges!$AC$900="C","/","")</f>
        <v/>
      </c>
      <c r="H39" s="359" t="str">
        <f>IF(Badges!$AC$901="C","/","")</f>
        <v/>
      </c>
      <c r="I39" s="367" t="str">
        <f>IF(Summary!$AZ$46="E","E","")</f>
        <v/>
      </c>
      <c r="J39" s="367" t="str">
        <f>IF(Summary!$BA$46="Y","R","")</f>
        <v/>
      </c>
      <c r="S39" s="427"/>
      <c r="T39" s="427"/>
      <c r="U39" s="716"/>
      <c r="W39" s="573" t="str">
        <f>'Fun Patches'!C40</f>
        <v>&lt;LIST PATCH HERE&gt;</v>
      </c>
      <c r="X39" s="365" t="str">
        <f>IF(Summary!$AZ$167="E","E","")</f>
        <v/>
      </c>
      <c r="Y39" s="365" t="str">
        <f>IF(Summary!$BA$167="Y","R","")</f>
        <v/>
      </c>
      <c r="AA39" s="336"/>
      <c r="AB39" s="337"/>
      <c r="AC39" s="338"/>
    </row>
    <row r="40" spans="2:29" ht="12.95" customHeight="1">
      <c r="B40" s="404"/>
      <c r="C40" s="430" t="s">
        <v>1165</v>
      </c>
      <c r="D40" s="361" t="str">
        <f>IF(Badges!$AC$905="C","/","")</f>
        <v/>
      </c>
      <c r="E40" s="361" t="str">
        <f>IF(Badges!$AC$906="C","/","")</f>
        <v/>
      </c>
      <c r="F40" s="361" t="str">
        <f>IF(Badges!$AC$907="C","/","")</f>
        <v/>
      </c>
      <c r="G40" s="361" t="str">
        <f>IF(Badges!$AC$908="C","/","")</f>
        <v/>
      </c>
      <c r="H40" s="361" t="str">
        <f>IF(Badges!$AC$909="C","/","")</f>
        <v/>
      </c>
      <c r="I40" s="370" t="str">
        <f>IF(Summary!$AZ$48="E","E","")</f>
        <v/>
      </c>
      <c r="J40" s="370" t="str">
        <f>IF(Summary!$BA$48="Y","R","")</f>
        <v/>
      </c>
      <c r="L40" s="404"/>
      <c r="M40" s="428" t="s">
        <v>1182</v>
      </c>
      <c r="N40" s="361" t="str">
        <f>IF('Age-Level'!$AC$75="A","/","")</f>
        <v/>
      </c>
      <c r="O40" s="361" t="str">
        <f>IF('Age-Level'!$AC$79="A","/","")</f>
        <v/>
      </c>
      <c r="P40" s="361" t="str">
        <f>IF('Age-Level'!$AC$83="A","/","")</f>
        <v/>
      </c>
      <c r="Q40" s="361" t="str">
        <f>IF('Age-Level'!$AC$88="A","/","")</f>
        <v/>
      </c>
      <c r="R40" s="361" t="str">
        <f>IF('Age-Level'!$AC$90="A","/","")</f>
        <v/>
      </c>
      <c r="S40" s="370" t="str">
        <f>IF(Summary!$AZ$113="E","E","")</f>
        <v/>
      </c>
      <c r="T40" s="370" t="str">
        <f>IF(Summary!$BA$113="Y","R","")</f>
        <v/>
      </c>
      <c r="U40" s="716"/>
      <c r="W40" s="573" t="str">
        <f>'Fun Patches'!C41</f>
        <v>&lt;LIST PATCH HERE&gt;</v>
      </c>
      <c r="X40" s="365" t="str">
        <f>IF(Summary!$AZ$168="E","E","")</f>
        <v/>
      </c>
      <c r="Y40" s="365" t="str">
        <f>IF(Summary!$BA$168="Y","R","")</f>
        <v/>
      </c>
      <c r="AA40" s="336"/>
      <c r="AB40" s="337"/>
      <c r="AC40" s="338"/>
    </row>
    <row r="41" spans="2:29" ht="12.95" customHeight="1">
      <c r="B41" s="404"/>
      <c r="C41" s="423" t="s">
        <v>1166</v>
      </c>
      <c r="D41" s="361" t="str">
        <f>IF(Badges!$AC$912="C","/","")</f>
        <v/>
      </c>
      <c r="E41" s="361" t="str">
        <f>IF(Badges!$AC$913="C","/","")</f>
        <v/>
      </c>
      <c r="F41" s="361" t="str">
        <f>IF(Badges!$AC$914="C","/","")</f>
        <v/>
      </c>
      <c r="G41" s="361" t="str">
        <f>IF(Badges!$AC$915="C","/","")</f>
        <v/>
      </c>
      <c r="H41" s="361" t="str">
        <f>IF(Badges!$AC$916="C","/","")</f>
        <v/>
      </c>
      <c r="I41" s="370" t="str">
        <f>IF(Summary!$AZ$49="E","E","")</f>
        <v/>
      </c>
      <c r="J41" s="370" t="str">
        <f>IF(Summary!$BA$49="Y","R","")</f>
        <v/>
      </c>
      <c r="L41" s="404"/>
      <c r="M41" s="411" t="s">
        <v>1183</v>
      </c>
      <c r="N41" s="361" t="str">
        <f>IF('Age-Level'!$AC$93="A","/","")</f>
        <v/>
      </c>
      <c r="O41" s="361" t="str">
        <f>IF('Age-Level'!$AC$97="A","/","")</f>
        <v/>
      </c>
      <c r="P41" s="361" t="str">
        <f>IF('Age-Level'!$AC$101="A","/","")</f>
        <v/>
      </c>
      <c r="Q41" s="361" t="str">
        <f>IF('Age-Level'!$AC$106="A","/","")</f>
        <v/>
      </c>
      <c r="R41" s="361" t="str">
        <f>IF('Age-Level'!$AC$108="A","/","")</f>
        <v/>
      </c>
      <c r="S41" s="370" t="str">
        <f>IF(Summary!$AZ$114="E","E","")</f>
        <v/>
      </c>
      <c r="T41" s="370" t="str">
        <f>IF(Summary!$BA$114="Y","R","")</f>
        <v/>
      </c>
      <c r="U41" s="716"/>
      <c r="W41" s="573" t="str">
        <f>'Fun Patches'!C42</f>
        <v>&lt;LIST PATCH HERE&gt;</v>
      </c>
      <c r="X41" s="365" t="str">
        <f>IF(Summary!$AZ$169="E","E","")</f>
        <v/>
      </c>
      <c r="Y41" s="365" t="str">
        <f>IF(Summary!$BA$169="Y","R","")</f>
        <v/>
      </c>
      <c r="AA41" s="336"/>
      <c r="AB41" s="337"/>
      <c r="AC41" s="338"/>
    </row>
    <row r="42" spans="2:29" ht="12.95" customHeight="1" thickBot="1">
      <c r="B42" s="404"/>
      <c r="C42" s="432" t="s">
        <v>1167</v>
      </c>
      <c r="D42" s="359" t="str">
        <f>IF(Badges!$AC$919="C","/","")</f>
        <v/>
      </c>
      <c r="E42" s="359" t="str">
        <f>IF(Badges!$AC$920="C","/","")</f>
        <v/>
      </c>
      <c r="F42" s="359" t="str">
        <f>IF(Badges!$AC$921="C","/","")</f>
        <v/>
      </c>
      <c r="G42" s="359" t="str">
        <f>IF(Badges!$AC$922="C","/","")</f>
        <v/>
      </c>
      <c r="H42" s="359" t="str">
        <f>IF(Badges!$AC$923="C","/","")</f>
        <v/>
      </c>
      <c r="I42" s="367" t="str">
        <f>IF(Summary!$AZ$50="E","E","")</f>
        <v/>
      </c>
      <c r="J42" s="367" t="str">
        <f>IF(Summary!$BA$50="Y","R","")</f>
        <v/>
      </c>
      <c r="L42" s="404"/>
      <c r="M42" s="416" t="s">
        <v>1184</v>
      </c>
      <c r="N42" s="359" t="str">
        <f>IF('Age-Level'!$AC$111="A","/","")</f>
        <v/>
      </c>
      <c r="O42" s="359" t="str">
        <f>IF('Age-Level'!$AC$115="A","/","")</f>
        <v/>
      </c>
      <c r="P42" s="359" t="str">
        <f>IF('Age-Level'!$AC$119="A","/","")</f>
        <v/>
      </c>
      <c r="Q42" s="359" t="str">
        <f>IF('Age-Level'!$AC$124="A","/","")</f>
        <v/>
      </c>
      <c r="R42" s="359" t="str">
        <f>IF('Age-Level'!$AC$126="A","/","")</f>
        <v/>
      </c>
      <c r="S42" s="367" t="str">
        <f>IF(Summary!$AZ$115="E","E","")</f>
        <v/>
      </c>
      <c r="T42" s="367" t="str">
        <f>IF(Summary!$BA$115="Y","R","")</f>
        <v/>
      </c>
      <c r="U42" s="716"/>
      <c r="W42" s="573" t="str">
        <f>'Fun Patches'!C43</f>
        <v>&lt;LIST PATCH HERE&gt;</v>
      </c>
      <c r="X42" s="365" t="str">
        <f>IF(Summary!$AZ$170="E","E","")</f>
        <v/>
      </c>
      <c r="Y42" s="365" t="str">
        <f>IF(Summary!$BA$170="Y","R","")</f>
        <v/>
      </c>
      <c r="AA42" s="336"/>
      <c r="AB42" s="337"/>
      <c r="AC42" s="338"/>
    </row>
    <row r="43" spans="2:29" ht="12.95" customHeight="1">
      <c r="B43" s="404"/>
      <c r="C43" s="430" t="s">
        <v>1169</v>
      </c>
      <c r="D43" s="361" t="str">
        <f>IF(Badges!$AC$927="C","/","")</f>
        <v/>
      </c>
      <c r="E43" s="361" t="str">
        <f>IF(Badges!$AC$928="C","/","")</f>
        <v/>
      </c>
      <c r="F43" s="361" t="str">
        <f>IF(Badges!$AC$929="C","/","")</f>
        <v/>
      </c>
      <c r="G43" s="361" t="str">
        <f>IF(Badges!$AC$930="C","/","")</f>
        <v/>
      </c>
      <c r="H43" s="361" t="str">
        <f>IF(Badges!$AC$931="C","/","")</f>
        <v/>
      </c>
      <c r="I43" s="370" t="str">
        <f>IF(Summary!$AZ$52="E","E","")</f>
        <v/>
      </c>
      <c r="J43" s="370" t="str">
        <f>IF(Summary!$BA$52="Y","R","")</f>
        <v/>
      </c>
      <c r="L43" s="404"/>
      <c r="M43" s="429" t="s">
        <v>1185</v>
      </c>
      <c r="N43" s="361" t="str">
        <f>IF('Age-Level'!$AC$129="A","/","")</f>
        <v/>
      </c>
      <c r="O43" s="361" t="str">
        <f>IF('Age-Level'!$AC$133="A","/","")</f>
        <v/>
      </c>
      <c r="P43" s="361" t="str">
        <f>IF('Age-Level'!$AC$137="A","/","")</f>
        <v/>
      </c>
      <c r="Q43" s="361" t="str">
        <f>IF('Age-Level'!$AC$142="A","/","")</f>
        <v/>
      </c>
      <c r="R43" s="361" t="str">
        <f>IF('Age-Level'!$AC$144="A","/","")</f>
        <v/>
      </c>
      <c r="S43" s="370" t="str">
        <f>IF(Summary!$AZ$116="E","E","")</f>
        <v/>
      </c>
      <c r="T43" s="370" t="str">
        <f>IF(Summary!$BA$116="Y","R","")</f>
        <v/>
      </c>
      <c r="U43" s="716"/>
      <c r="W43" s="573" t="str">
        <f>'Fun Patches'!C44</f>
        <v>&lt;LIST PATCH HERE&gt;</v>
      </c>
      <c r="X43" s="365" t="str">
        <f>IF(Summary!$AZ$171="E","E","")</f>
        <v/>
      </c>
      <c r="Y43" s="365" t="str">
        <f>IF(Summary!$BA$171="Y","R","")</f>
        <v/>
      </c>
      <c r="AA43" s="336"/>
      <c r="AB43" s="337"/>
      <c r="AC43" s="338"/>
    </row>
    <row r="44" spans="2:29" ht="12.95" customHeight="1">
      <c r="B44" s="404"/>
      <c r="C44" s="423" t="s">
        <v>1170</v>
      </c>
      <c r="D44" s="361" t="str">
        <f>IF(Badges!$AC$934="C","/","")</f>
        <v/>
      </c>
      <c r="E44" s="361" t="str">
        <f>IF(Badges!$AC$935="C","/","")</f>
        <v/>
      </c>
      <c r="F44" s="361" t="str">
        <f>IF(Badges!$AC$936="C","/","")</f>
        <v/>
      </c>
      <c r="G44" s="361" t="str">
        <f>IF(Badges!$AC$937="C","/","")</f>
        <v/>
      </c>
      <c r="H44" s="361" t="str">
        <f>IF(Badges!$AC$938="C","/","")</f>
        <v/>
      </c>
      <c r="I44" s="370" t="str">
        <f>IF(Summary!$AZ$53="E","E","")</f>
        <v/>
      </c>
      <c r="J44" s="370" t="str">
        <f>IF(Summary!$BA$53="Y","R","")</f>
        <v/>
      </c>
      <c r="L44" s="404"/>
      <c r="M44" s="411" t="s">
        <v>1186</v>
      </c>
      <c r="N44" s="361" t="str">
        <f>IF('Age-Level'!$AC$147="A","/","")</f>
        <v/>
      </c>
      <c r="O44" s="361" t="str">
        <f>IF('Age-Level'!$AC$151="A","/","")</f>
        <v/>
      </c>
      <c r="P44" s="361" t="str">
        <f>IF('Age-Level'!$AC$155="A","/","")</f>
        <v/>
      </c>
      <c r="Q44" s="361" t="str">
        <f>IF('Age-Level'!$AC$160="A","/","")</f>
        <v/>
      </c>
      <c r="R44" s="361" t="str">
        <f>IF('Age-Level'!$AC$162="A","/","")</f>
        <v/>
      </c>
      <c r="S44" s="370" t="str">
        <f>IF(Summary!$AZ$117="E","E","")</f>
        <v/>
      </c>
      <c r="T44" s="370" t="str">
        <f>IF(Summary!$BA$117="Y","R","")</f>
        <v/>
      </c>
      <c r="U44" s="716"/>
      <c r="W44" s="573" t="str">
        <f>'Fun Patches'!C45</f>
        <v>&lt;LIST PATCH HERE&gt;</v>
      </c>
      <c r="X44" s="365" t="str">
        <f>IF(Summary!$AZ$172="E","E","")</f>
        <v/>
      </c>
      <c r="Y44" s="365" t="str">
        <f>IF(Summary!$BA$172="Y","R","")</f>
        <v/>
      </c>
      <c r="AA44" s="336"/>
      <c r="AB44" s="337"/>
      <c r="AC44" s="338"/>
    </row>
    <row r="45" spans="2:29" ht="12.95" customHeight="1" thickBot="1">
      <c r="B45" s="404"/>
      <c r="C45" s="431" t="s">
        <v>1171</v>
      </c>
      <c r="D45" s="361" t="str">
        <f>IF(Badges!$AC$941="C","/","")</f>
        <v/>
      </c>
      <c r="E45" s="361" t="str">
        <f>IF(Badges!$AC$942="C","/","")</f>
        <v/>
      </c>
      <c r="F45" s="361" t="str">
        <f>IF(Badges!$AC$943="C","/","")</f>
        <v/>
      </c>
      <c r="G45" s="361" t="str">
        <f>IF(Badges!$AC$944="C","/","")</f>
        <v/>
      </c>
      <c r="H45" s="361" t="str">
        <f>IF(Badges!$AC$945="C","/","")</f>
        <v/>
      </c>
      <c r="I45" s="370" t="str">
        <f>IF(Summary!$AZ$54="E","E","")</f>
        <v/>
      </c>
      <c r="J45" s="370" t="str">
        <f>IF(Summary!$BA$54="Y","R","")</f>
        <v/>
      </c>
      <c r="L45" s="404"/>
      <c r="M45" s="416" t="s">
        <v>1187</v>
      </c>
      <c r="N45" s="359" t="str">
        <f>IF('Age-Level'!$AC$165="A","/","")</f>
        <v/>
      </c>
      <c r="O45" s="359" t="str">
        <f>IF('Age-Level'!$AC$169="A","/","")</f>
        <v/>
      </c>
      <c r="P45" s="359" t="str">
        <f>IF('Age-Level'!$AC$173="A","/","")</f>
        <v/>
      </c>
      <c r="Q45" s="359" t="str">
        <f>IF('Age-Level'!$AC$178="A","/","")</f>
        <v/>
      </c>
      <c r="R45" s="359" t="str">
        <f>IF('Age-Level'!$AC$180="A","/","")</f>
        <v/>
      </c>
      <c r="S45" s="367" t="str">
        <f>IF(Summary!$AZ$118="E","E","")</f>
        <v/>
      </c>
      <c r="T45" s="367" t="str">
        <f>IF(Summary!$BA$118="Y","R","")</f>
        <v/>
      </c>
      <c r="U45" s="716"/>
      <c r="W45" s="573" t="str">
        <f>'Fun Patches'!C46</f>
        <v>&lt;LIST PATCH HERE&gt;</v>
      </c>
      <c r="X45" s="365" t="str">
        <f>IF(Summary!$AZ$173="E","E","")</f>
        <v/>
      </c>
      <c r="Y45" s="365" t="str">
        <f>IF(Summary!$BA$173="Y","R","")</f>
        <v/>
      </c>
      <c r="AA45" s="336"/>
      <c r="AB45" s="337"/>
      <c r="AC45" s="338"/>
    </row>
    <row r="46" spans="2:29" ht="12.95" customHeight="1">
      <c r="L46" s="404"/>
      <c r="M46" s="392" t="s">
        <v>1188</v>
      </c>
      <c r="N46" s="401"/>
      <c r="O46" s="401"/>
      <c r="P46" s="361" t="str">
        <f>IF(Bridging!$AC$10="A","/","")</f>
        <v/>
      </c>
      <c r="Q46" s="361" t="str">
        <f>IF(Bridging!$AC$14="A","/","")</f>
        <v/>
      </c>
      <c r="R46" s="361" t="str">
        <f>IF(Bridging!$AC$16="A","/","")</f>
        <v/>
      </c>
      <c r="S46" s="370" t="str">
        <f>IF(Summary!$AZ$130="E","E","")</f>
        <v/>
      </c>
      <c r="T46" s="370" t="str">
        <f>IF(Summary!$BA$130="Y","R","")</f>
        <v/>
      </c>
      <c r="U46" s="716"/>
      <c r="W46" s="573" t="str">
        <f>'Fun Patches'!C47</f>
        <v>&lt;LIST PATCH HERE&gt;</v>
      </c>
      <c r="X46" s="365" t="str">
        <f>IF(Summary!$AZ$174="E","E","")</f>
        <v/>
      </c>
      <c r="Y46" s="365" t="str">
        <f>IF(Summary!$BA$174="Y","R","")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IF(Summary!$AZ$175="E","E","")</f>
        <v/>
      </c>
      <c r="Y47" s="365" t="str">
        <f>IF(Summary!$BA$175="Y","R","")</f>
        <v/>
      </c>
      <c r="AA47" s="336"/>
      <c r="AB47" s="337"/>
      <c r="AC47" s="338"/>
    </row>
    <row r="48" spans="2:29" ht="12.95" customHeight="1" thickBot="1">
      <c r="B48" s="404"/>
      <c r="C48" s="428" t="s">
        <v>1172</v>
      </c>
      <c r="D48" s="361" t="str">
        <f>IF('Age-Level'!$AC6="C","/","")</f>
        <v/>
      </c>
      <c r="E48" s="361" t="str">
        <f>IF('Age-Level'!$AC6="C","/","")</f>
        <v/>
      </c>
      <c r="F48" s="361" t="str">
        <f>IF('Age-Level'!$AC6="C","/","")</f>
        <v/>
      </c>
      <c r="G48" s="361" t="str">
        <f>IF('Age-Level'!$AC6="C","/","")</f>
        <v/>
      </c>
      <c r="H48" s="361" t="str">
        <f>IF('Age-Level'!$AC6="C","/","")</f>
        <v/>
      </c>
      <c r="I48" s="370" t="str">
        <f>IF(Summary!$AZ$101="E","E","")</f>
        <v/>
      </c>
      <c r="J48" s="370" t="str">
        <f>IF(Summary!$BA$101="Y","R","")</f>
        <v/>
      </c>
      <c r="L48" s="712"/>
      <c r="M48" s="712"/>
      <c r="N48" s="712"/>
      <c r="O48" s="712"/>
      <c r="P48" s="712"/>
      <c r="Q48" s="712"/>
      <c r="R48" s="712"/>
      <c r="S48" s="437"/>
      <c r="T48" s="437"/>
      <c r="U48" s="716"/>
      <c r="W48" s="573" t="str">
        <f>'Fun Patches'!C49</f>
        <v>&lt;LIST PATCH HERE&gt;</v>
      </c>
      <c r="X48" s="365" t="str">
        <f>IF(Summary!$AZ$176="E","E","")</f>
        <v/>
      </c>
      <c r="Y48" s="365" t="str">
        <f>IF(Summary!$BA$176="Y","R","")</f>
        <v/>
      </c>
      <c r="AA48" s="336"/>
      <c r="AB48" s="337"/>
      <c r="AC48" s="338"/>
    </row>
    <row r="49" spans="2:29" ht="12.95" customHeight="1">
      <c r="B49" s="404"/>
      <c r="C49" s="411" t="s">
        <v>1173</v>
      </c>
      <c r="D49" s="361" t="str">
        <f>IF('Age-Level'!$AC13="C","/","")</f>
        <v/>
      </c>
      <c r="E49" s="361" t="str">
        <f>IF('Age-Level'!$AC13="C","/","")</f>
        <v/>
      </c>
      <c r="F49" s="361" t="str">
        <f>IF('Age-Level'!$AC13="C","/","")</f>
        <v/>
      </c>
      <c r="G49" s="361" t="str">
        <f>IF('Age-Level'!$AC13="C","/","")</f>
        <v/>
      </c>
      <c r="H49" s="361" t="str">
        <f>IF('Age-Level'!$AC13="C","/","")</f>
        <v/>
      </c>
      <c r="I49" s="370" t="str">
        <f>IF(Summary!$AZ$102="E","E","")</f>
        <v/>
      </c>
      <c r="J49" s="370" t="str">
        <f>IF(Summary!$BA$102="Y","R","")</f>
        <v/>
      </c>
      <c r="L49" s="705" t="str">
        <f>'Council Own'!B6</f>
        <v>&lt;&lt;List Badge 1 Here&gt;&gt;</v>
      </c>
      <c r="M49" s="705"/>
      <c r="N49" s="705"/>
      <c r="O49" s="705"/>
      <c r="P49" s="705"/>
      <c r="Q49" s="705"/>
      <c r="R49" s="710"/>
      <c r="S49" s="363" t="str">
        <f>IF(Summary!$AZ$85="E","E","")</f>
        <v/>
      </c>
      <c r="T49" s="363" t="str">
        <f>IF(Summary!$BA$85="Y","R","")</f>
        <v/>
      </c>
      <c r="U49" s="716"/>
      <c r="W49" s="573" t="str">
        <f>'Fun Patches'!C50</f>
        <v>&lt;LIST PATCH HERE&gt;</v>
      </c>
      <c r="X49" s="365" t="str">
        <f>IF(Summary!$AZ$177="E","E","")</f>
        <v/>
      </c>
      <c r="Y49" s="365" t="str">
        <f>IF(Summary!$BA$177="Y","R","")</f>
        <v/>
      </c>
      <c r="AA49" s="336"/>
      <c r="AB49" s="337"/>
      <c r="AC49" s="338"/>
    </row>
    <row r="50" spans="2:29" ht="12.95" customHeight="1" thickBot="1">
      <c r="B50" s="404"/>
      <c r="C50" s="424" t="s">
        <v>1174</v>
      </c>
      <c r="D50" s="359" t="str">
        <f>IF('Age-Level'!$AC20="C","/","")</f>
        <v/>
      </c>
      <c r="E50" s="359" t="str">
        <f>IF('Age-Level'!$AC20="C","/","")</f>
        <v/>
      </c>
      <c r="F50" s="359" t="str">
        <f>IF('Age-Level'!$AC20="C","/","")</f>
        <v/>
      </c>
      <c r="G50" s="359" t="str">
        <f>IF('Age-Level'!$AC20="C","/","")</f>
        <v/>
      </c>
      <c r="H50" s="359" t="str">
        <f>IF('Age-Level'!$AC20="C","/","")</f>
        <v/>
      </c>
      <c r="I50" s="367" t="str">
        <f>IF(Summary!$AZ$103="E","E","")</f>
        <v/>
      </c>
      <c r="J50" s="367" t="str">
        <f>IF(Summary!$BA$103="Y","R","")</f>
        <v/>
      </c>
      <c r="L50" s="705" t="str">
        <f>'Council Own'!B30</f>
        <v>&lt;&lt;List Badge 2 Here&gt;&gt;</v>
      </c>
      <c r="M50" s="705"/>
      <c r="N50" s="705"/>
      <c r="O50" s="705"/>
      <c r="P50" s="705"/>
      <c r="Q50" s="705"/>
      <c r="R50" s="710"/>
      <c r="S50" s="365" t="str">
        <f>IF(Summary!$AZ$86="E","E","")</f>
        <v/>
      </c>
      <c r="T50" s="365" t="str">
        <f>IF(Summary!$BA$86="Y","R","")</f>
        <v/>
      </c>
      <c r="U50" s="716"/>
      <c r="W50" s="573" t="str">
        <f>'Fun Patches'!C51</f>
        <v>&lt;LIST PATCH HERE&gt;</v>
      </c>
      <c r="X50" s="365" t="str">
        <f>IF(Summary!$AZ$178="E","E","")</f>
        <v/>
      </c>
      <c r="Y50" s="365" t="str">
        <f>IF(Summary!$BA$178="Y","R","")</f>
        <v/>
      </c>
      <c r="AA50" s="336"/>
      <c r="AB50" s="337"/>
      <c r="AC50" s="338"/>
    </row>
    <row r="51" spans="2:29" ht="12.95" customHeight="1">
      <c r="B51" s="404"/>
      <c r="C51" s="429" t="s">
        <v>1175</v>
      </c>
      <c r="D51" s="361" t="str">
        <f>IF('Age-Level'!$AC27="C","/","")</f>
        <v/>
      </c>
      <c r="E51" s="361" t="str">
        <f>IF('Age-Level'!$AC27="C","/","")</f>
        <v/>
      </c>
      <c r="F51" s="361" t="str">
        <f>IF('Age-Level'!$AC27="C","/","")</f>
        <v/>
      </c>
      <c r="G51" s="361" t="str">
        <f>IF('Age-Level'!$AC27="C","/","")</f>
        <v/>
      </c>
      <c r="H51" s="361" t="str">
        <f>IF('Age-Level'!$AC27="C","/","")</f>
        <v/>
      </c>
      <c r="I51" s="370" t="str">
        <f>IF(Summary!$AZ$104="E","E","")</f>
        <v/>
      </c>
      <c r="J51" s="370" t="str">
        <f>IF(Summary!$BA$104="Y","R","")</f>
        <v/>
      </c>
      <c r="L51" s="705" t="str">
        <f>'Council Own'!B54</f>
        <v>&lt;&lt;List Badge 3 Here&gt;&gt;</v>
      </c>
      <c r="M51" s="705"/>
      <c r="N51" s="705"/>
      <c r="O51" s="705"/>
      <c r="P51" s="705"/>
      <c r="Q51" s="705"/>
      <c r="R51" s="710"/>
      <c r="S51" s="365" t="str">
        <f>IF(Summary!$AZ$87="E","E","")</f>
        <v/>
      </c>
      <c r="T51" s="365" t="str">
        <f>IF(Summary!$BA$87="Y","R","")</f>
        <v/>
      </c>
      <c r="U51" s="716"/>
      <c r="W51" s="573" t="str">
        <f>'Fun Patches'!C52</f>
        <v>&lt;LIST PATCH HERE&gt;</v>
      </c>
      <c r="X51" s="365" t="str">
        <f>IF(Summary!$AZ$179="E","E","")</f>
        <v/>
      </c>
      <c r="Y51" s="365" t="str">
        <f>IF(Summary!$BA$179="Y","R","")</f>
        <v/>
      </c>
      <c r="AA51" s="336"/>
      <c r="AB51" s="337"/>
      <c r="AC51" s="338"/>
    </row>
    <row r="52" spans="2:29" ht="12.95" customHeight="1">
      <c r="B52" s="404"/>
      <c r="C52" s="411" t="s">
        <v>1176</v>
      </c>
      <c r="D52" s="361" t="str">
        <f>IF('Age-Level'!$AC34="C","/","")</f>
        <v/>
      </c>
      <c r="E52" s="361" t="str">
        <f>IF('Age-Level'!$AC34="C","/","")</f>
        <v/>
      </c>
      <c r="F52" s="361" t="str">
        <f>IF('Age-Level'!$AC34="C","/","")</f>
        <v/>
      </c>
      <c r="G52" s="361" t="str">
        <f>IF('Age-Level'!$AC34="C","/","")</f>
        <v/>
      </c>
      <c r="H52" s="361" t="str">
        <f>IF('Age-Level'!$AC34="C","/","")</f>
        <v/>
      </c>
      <c r="I52" s="370" t="str">
        <f>IF(Summary!$AZ$105="E","E","")</f>
        <v/>
      </c>
      <c r="J52" s="370" t="str">
        <f>IF(Summary!$BA$105="Y","R","")</f>
        <v/>
      </c>
      <c r="L52" s="705" t="str">
        <f>'Council Own'!B78</f>
        <v>&lt;&lt;List Badge 4 Here&gt;&gt;</v>
      </c>
      <c r="M52" s="705"/>
      <c r="N52" s="705"/>
      <c r="O52" s="705"/>
      <c r="P52" s="705"/>
      <c r="Q52" s="705"/>
      <c r="R52" s="710"/>
      <c r="S52" s="365" t="str">
        <f>IF(Summary!$AZ$88="E","E","")</f>
        <v/>
      </c>
      <c r="T52" s="365" t="str">
        <f>IF(Summary!$BA$88="Y","R","")</f>
        <v/>
      </c>
      <c r="U52" s="716"/>
      <c r="W52" s="573" t="str">
        <f>'Fun Patches'!C53</f>
        <v>&lt;LIST PATCH HERE&gt;</v>
      </c>
      <c r="X52" s="365" t="str">
        <f>IF(Summary!$AZ$180="E","E","")</f>
        <v/>
      </c>
      <c r="Y52" s="365" t="str">
        <f>IF(Summary!$BA$180="Y","R","")</f>
        <v/>
      </c>
      <c r="AA52" s="336"/>
      <c r="AB52" s="337"/>
      <c r="AC52" s="338"/>
    </row>
    <row r="53" spans="2:29" ht="12.95" customHeight="1" thickBot="1">
      <c r="B53" s="404"/>
      <c r="C53" s="416" t="s">
        <v>1177</v>
      </c>
      <c r="D53" s="359" t="str">
        <f>IF('Age-Level'!$AC41="C","/","")</f>
        <v/>
      </c>
      <c r="E53" s="359" t="str">
        <f>IF('Age-Level'!$AC41="C","/","")</f>
        <v/>
      </c>
      <c r="F53" s="359" t="str">
        <f>IF('Age-Level'!$AC41="C","/","")</f>
        <v/>
      </c>
      <c r="G53" s="359" t="str">
        <f>IF('Age-Level'!$AC41="C","/","")</f>
        <v/>
      </c>
      <c r="H53" s="359" t="str">
        <f>IF('Age-Level'!$AC41="C","/","")</f>
        <v/>
      </c>
      <c r="I53" s="367" t="str">
        <f>IF(Summary!$AZ$106="E","E","")</f>
        <v/>
      </c>
      <c r="J53" s="367" t="str">
        <f>IF(Summary!$BA$106="Y","R","")</f>
        <v/>
      </c>
      <c r="L53" s="707" t="str">
        <f>'Council Own'!B102</f>
        <v>&lt;&lt;List Badge 5 Here&gt;&gt;</v>
      </c>
      <c r="M53" s="707"/>
      <c r="N53" s="707"/>
      <c r="O53" s="707"/>
      <c r="P53" s="707"/>
      <c r="Q53" s="707"/>
      <c r="R53" s="713"/>
      <c r="S53" s="372" t="str">
        <f>IF(Summary!$AZ$89="E","E","")</f>
        <v/>
      </c>
      <c r="T53" s="372" t="str">
        <f>IF(Summary!$BA$89="Y","R","")</f>
        <v/>
      </c>
      <c r="U53" s="716"/>
      <c r="W53" s="573" t="str">
        <f>'Fun Patches'!C54</f>
        <v>&lt;LIST PATCH HERE&gt;</v>
      </c>
      <c r="X53" s="372" t="str">
        <f>IF(Summary!$AZ$181="E","E","")</f>
        <v/>
      </c>
      <c r="Y53" s="372" t="str">
        <f>IF(Summary!$BA$181="Y","R","")</f>
        <v/>
      </c>
      <c r="AA53" s="336"/>
      <c r="AB53" s="337"/>
      <c r="AC53" s="338"/>
    </row>
    <row r="54" spans="2:29" ht="12.95" customHeight="1">
      <c r="B54" s="404"/>
      <c r="C54" s="429" t="s">
        <v>1050</v>
      </c>
      <c r="D54" s="368" t="str">
        <f>IF('Age-Level'!$AC48="C","/","")</f>
        <v/>
      </c>
      <c r="E54" s="368" t="str">
        <f>IF('Age-Level'!$AC48="C","/","")</f>
        <v/>
      </c>
      <c r="F54" s="368" t="str">
        <f>IF('Age-Level'!$AC48="C","/","")</f>
        <v/>
      </c>
      <c r="G54" s="368" t="str">
        <f>IF('Age-Level'!$AC48="C","/","")</f>
        <v/>
      </c>
      <c r="H54" s="368" t="str">
        <f>IF('Age-Level'!$AC48="C","/","")</f>
        <v/>
      </c>
      <c r="I54" s="370" t="str">
        <f>IF(Summary!$AZ$107="E","E","")</f>
        <v/>
      </c>
      <c r="J54" s="370" t="str">
        <f>IF(Summary!$BA$107="Y","R","")</f>
        <v/>
      </c>
      <c r="L54" s="707" t="str">
        <f>'Council Own'!B126</f>
        <v>&lt;&lt;List Badge 6 Here&gt;&gt;</v>
      </c>
      <c r="M54" s="707"/>
      <c r="N54" s="707"/>
      <c r="O54" s="707"/>
      <c r="P54" s="707"/>
      <c r="Q54" s="707"/>
      <c r="R54" s="713"/>
      <c r="S54" s="372" t="str">
        <f>IF(Summary!$AZ$90="E","E","")</f>
        <v/>
      </c>
      <c r="T54" s="372" t="str">
        <f>IF(Summary!$BA$90="Y","R","")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IF(Summary!$AZ$108="E","E","")</f>
        <v/>
      </c>
      <c r="J55" s="367" t="str">
        <f>IF(Summary!$BA$108="Y","R","")</f>
        <v/>
      </c>
      <c r="L55" s="707" t="str">
        <f>'Council Own'!B150</f>
        <v>&lt;&lt;List Badge 7 Here&gt;&gt;</v>
      </c>
      <c r="M55" s="707"/>
      <c r="N55" s="707"/>
      <c r="O55" s="707"/>
      <c r="P55" s="707"/>
      <c r="Q55" s="707"/>
      <c r="R55" s="713"/>
      <c r="S55" s="372" t="str">
        <f>IF(Summary!$AZ$91="E","E","")</f>
        <v/>
      </c>
      <c r="T55" s="372" t="str">
        <f>IF(Summary!$BA$91="Y","R","")</f>
        <v/>
      </c>
      <c r="U55" s="716"/>
      <c r="W55" s="572"/>
      <c r="X55" s="437"/>
      <c r="Y55" s="437"/>
      <c r="AA55" s="336"/>
      <c r="AB55" s="337"/>
      <c r="AC55" s="338"/>
    </row>
    <row r="56" spans="2:29" ht="12.95" customHeight="1">
      <c r="B56" s="404"/>
      <c r="C56" s="428" t="s">
        <v>1179</v>
      </c>
      <c r="D56" s="408"/>
      <c r="E56" s="408"/>
      <c r="F56" s="408"/>
      <c r="G56" s="408"/>
      <c r="H56" s="433"/>
      <c r="I56" s="370" t="str">
        <f>IF(Summary!$AZ$109="E","E","")</f>
        <v/>
      </c>
      <c r="J56" s="370" t="str">
        <f>IF(Summary!$BA$109="Y","R","")</f>
        <v/>
      </c>
      <c r="L56" s="707" t="str">
        <f>'Council Own'!B174</f>
        <v>&lt;&lt;List Badge 8 Here&gt;&gt;</v>
      </c>
      <c r="M56" s="707"/>
      <c r="N56" s="707"/>
      <c r="O56" s="707"/>
      <c r="P56" s="707"/>
      <c r="Q56" s="707"/>
      <c r="R56" s="713"/>
      <c r="S56" s="372" t="str">
        <f>IF(Summary!$AZ$92="E","E","")</f>
        <v/>
      </c>
      <c r="T56" s="372" t="str">
        <f>IF(Summary!$BA$92="Y","R","")</f>
        <v/>
      </c>
      <c r="U56" s="716"/>
      <c r="W56" s="336"/>
      <c r="X56" s="337"/>
      <c r="Y56" s="338"/>
      <c r="AA56" s="336"/>
      <c r="AB56" s="337"/>
      <c r="AC56" s="338"/>
    </row>
    <row r="57" spans="2:29" ht="12.95" customHeight="1">
      <c r="B57" s="404"/>
      <c r="C57" s="411" t="s">
        <v>1180</v>
      </c>
      <c r="D57" s="412"/>
      <c r="E57" s="412"/>
      <c r="F57" s="412"/>
      <c r="G57" s="412"/>
      <c r="H57" s="413"/>
      <c r="I57" s="370" t="str">
        <f>IF(Summary!$AZ$110="E","E","")</f>
        <v/>
      </c>
      <c r="J57" s="370" t="str">
        <f>IF(Summary!$BA$110="Y","R","")</f>
        <v/>
      </c>
      <c r="L57" s="707" t="str">
        <f>'Council Own'!B198</f>
        <v>&lt;&lt;List Badge 9 Here&gt;&gt;</v>
      </c>
      <c r="M57" s="707"/>
      <c r="N57" s="707"/>
      <c r="O57" s="707"/>
      <c r="P57" s="707"/>
      <c r="Q57" s="707"/>
      <c r="R57" s="713"/>
      <c r="S57" s="372" t="str">
        <f>IF(Summary!$AZ$93="E","E","")</f>
        <v/>
      </c>
      <c r="T57" s="372" t="str">
        <f>IF(Summary!$BA$93="Y","R","")</f>
        <v/>
      </c>
      <c r="U57" s="716"/>
      <c r="W57" s="336"/>
      <c r="X57" s="337"/>
      <c r="Y57" s="338"/>
      <c r="AA57" s="336"/>
      <c r="AB57" s="337"/>
      <c r="AC57" s="338"/>
    </row>
    <row r="58" spans="2:29" ht="12.95" customHeight="1" thickBot="1">
      <c r="B58" s="404"/>
      <c r="C58" s="434" t="s">
        <v>1062</v>
      </c>
      <c r="D58" s="417"/>
      <c r="E58" s="417"/>
      <c r="F58" s="417"/>
      <c r="G58" s="417"/>
      <c r="H58" s="418"/>
      <c r="I58" s="367" t="str">
        <f>IF(Summary!$AZ$111="E","E","")</f>
        <v/>
      </c>
      <c r="J58" s="367" t="str">
        <f>IF(Summary!$BA$111="Y","R","")</f>
        <v/>
      </c>
      <c r="L58" s="707" t="str">
        <f>'Council Own'!B222</f>
        <v>&lt;&lt;List Badge 10 Here&gt;&gt;</v>
      </c>
      <c r="M58" s="707"/>
      <c r="N58" s="707"/>
      <c r="O58" s="707"/>
      <c r="P58" s="707"/>
      <c r="Q58" s="707"/>
      <c r="R58" s="713"/>
      <c r="S58" s="372" t="str">
        <f>IF(Summary!$AZ$94="E","E","")</f>
        <v/>
      </c>
      <c r="T58" s="372" t="str">
        <f>IF(Summary!$BA$94="Y","R","")</f>
        <v/>
      </c>
      <c r="U58" s="716"/>
      <c r="W58" s="336"/>
      <c r="X58" s="337"/>
      <c r="Y58" s="338"/>
      <c r="AA58" s="336"/>
      <c r="AB58" s="337"/>
      <c r="AC58" s="338"/>
    </row>
    <row r="59" spans="2:29" ht="12.95" customHeight="1">
      <c r="B59" s="404"/>
      <c r="C59" s="428" t="s">
        <v>1181</v>
      </c>
      <c r="D59" s="408"/>
      <c r="E59" s="408"/>
      <c r="F59" s="408"/>
      <c r="G59" s="408"/>
      <c r="H59" s="433"/>
      <c r="I59" s="370" t="str">
        <f>IF(Summary!$AZ$112="E","E","")</f>
        <v/>
      </c>
      <c r="J59" s="370" t="str">
        <f>IF(Summary!$BA$112="Y","R","")</f>
        <v/>
      </c>
      <c r="L59" s="709" t="str">
        <f>'Council Own'!B246</f>
        <v>&lt;&lt;List Badge 11 Here&gt;&gt;</v>
      </c>
      <c r="M59" s="709"/>
      <c r="N59" s="709"/>
      <c r="O59" s="709"/>
      <c r="P59" s="709"/>
      <c r="Q59" s="709"/>
      <c r="R59" s="714"/>
      <c r="S59" s="372" t="str">
        <f>IF(Summary!$AZ$95="E","E","")</f>
        <v/>
      </c>
      <c r="T59" s="372" t="str">
        <f>IF(Summary!$BA$95="Y","R","")</f>
        <v/>
      </c>
      <c r="U59" s="716"/>
      <c r="W59" s="336"/>
      <c r="X59" s="337"/>
      <c r="Y59" s="338"/>
      <c r="AA59" s="336"/>
      <c r="AB59" s="337"/>
      <c r="AC59" s="338"/>
    </row>
    <row r="60" spans="2:29" ht="12.95" customHeight="1">
      <c r="B60" s="404"/>
      <c r="C60" s="424" t="s">
        <v>1147</v>
      </c>
      <c r="D60" s="425"/>
      <c r="E60" s="425"/>
      <c r="F60" s="425"/>
      <c r="G60" s="425"/>
      <c r="H60" s="426"/>
      <c r="I60" s="370" t="str">
        <f>IF(Summary!$AZ$129="E","E","")</f>
        <v/>
      </c>
      <c r="J60" s="370" t="str">
        <f>IF(Summary!$BA$129="Y","R","")</f>
        <v/>
      </c>
      <c r="L60" s="707" t="str">
        <f>'Council Own'!B270</f>
        <v>&lt;&lt;List Badge 12 Here&gt;&gt;</v>
      </c>
      <c r="M60" s="707"/>
      <c r="N60" s="707"/>
      <c r="O60" s="707"/>
      <c r="P60" s="707"/>
      <c r="Q60" s="707"/>
      <c r="R60" s="713"/>
      <c r="S60" s="372" t="str">
        <f>IF(Summary!$AZ$96="E","E","")</f>
        <v/>
      </c>
      <c r="T60" s="372" t="str">
        <f>IF(Summary!$BA$96="Y","R","")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IF(Summary!$AZ$97="E","E","")</f>
        <v/>
      </c>
      <c r="T61" s="372" t="str">
        <f>IF(Summary!$BA$97="Y","R","")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IF(Summary!$AZ$98="E","E","")</f>
        <v/>
      </c>
      <c r="T62" s="372" t="str">
        <f>IF(Summary!$BA$98="Y","R","")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IF(Summary!$AZ$119="E","E","")</f>
        <v/>
      </c>
      <c r="J63" s="363" t="str">
        <f>IF(Summary!$BA$119="Y","R","")</f>
        <v/>
      </c>
      <c r="L63" s="707" t="str">
        <f>'Council Own'!B342</f>
        <v>&lt;&lt;List Badge 15 Here&gt;&gt;</v>
      </c>
      <c r="M63" s="707"/>
      <c r="N63" s="707"/>
      <c r="O63" s="707"/>
      <c r="P63" s="707"/>
      <c r="Q63" s="707"/>
      <c r="R63" s="713"/>
      <c r="S63" s="372" t="str">
        <f>IF(Summary!$AZ$99="E","E","")</f>
        <v/>
      </c>
      <c r="T63" s="372" t="str">
        <f>IF(Summary!$BA$99="Y","R","")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IF(Summary!$AZ$122="E","E","")</f>
        <v/>
      </c>
      <c r="J64" s="365" t="str">
        <f>IF(Summary!$BA$122="Y","R","")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IF(Summary!$AZ$123="E","E","")</f>
        <v/>
      </c>
      <c r="J65" s="365" t="str">
        <f>IF(Summary!$BA$123="Y","R","")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IF(Summary!$AZ$124="E","E","")</f>
        <v/>
      </c>
      <c r="J66" s="365" t="str">
        <f>IF(Summary!$BA$124="Y","R","")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IF(Summary!$AZ$125="E","E","")</f>
        <v/>
      </c>
      <c r="J67" s="365" t="str">
        <f>IF(Summary!$BA$125="Y","R","")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IF(Summary!$AZ$126="E","E","")</f>
        <v/>
      </c>
      <c r="J68" s="365" t="str">
        <f>IF(Summary!$BA$126="Y","R","")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IF(Summary!$AZ$127="E","E","")</f>
        <v/>
      </c>
      <c r="J69" s="365" t="str">
        <f>IF(Summary!$BA$127="Y","R","")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IF(Summary!$AZ$128="E","E","")</f>
        <v/>
      </c>
      <c r="J70" s="365" t="str">
        <f>IF(Summary!$BA$128="Y","R","")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IF(Summary!$AZ$104="E","E","")</f>
        <v/>
      </c>
      <c r="J71" s="365" t="str">
        <f>IF(Summary!$BA$104="Y","R","")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IF(Summary!$AZ$105="E","E","")</f>
        <v/>
      </c>
      <c r="J72" s="365" t="str">
        <f>IF(Summary!$BA$105="Y","R","")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jglmij6BJGqrHR3RTK5GtQPWPM2fjYp7QM/hZaB8foetJKZ7d2UBLM8ewEtgrO9ROilAOgU547rSZSU1gV3SQA==" saltValue="lEEjCnkYVWPV3NWmyKnYlw=="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59" priority="13">
      <formula>LEFT($U$1,8)&lt;&gt;"Cadette_"</formula>
    </cfRule>
  </conditionalFormatting>
  <conditionalFormatting sqref="C1">
    <cfRule type="expression" dxfId="58" priority="11">
      <formula>LEFT($U$1,8)&lt;&gt;"Cadette_"</formula>
    </cfRule>
  </conditionalFormatting>
  <conditionalFormatting sqref="L47:L48 W54:W75 AA4:AA75">
    <cfRule type="duplicateValues" dxfId="57" priority="14"/>
  </conditionalFormatting>
  <conditionalFormatting sqref="B64:B72">
    <cfRule type="duplicateValues" dxfId="56" priority="10"/>
  </conditionalFormatting>
  <conditionalFormatting sqref="L49">
    <cfRule type="duplicateValues" dxfId="55" priority="9"/>
  </conditionalFormatting>
  <conditionalFormatting sqref="L50">
    <cfRule type="duplicateValues" dxfId="54" priority="8"/>
  </conditionalFormatting>
  <conditionalFormatting sqref="L51">
    <cfRule type="duplicateValues" dxfId="53" priority="7"/>
  </conditionalFormatting>
  <conditionalFormatting sqref="L52">
    <cfRule type="duplicateValues" dxfId="52" priority="6"/>
  </conditionalFormatting>
  <conditionalFormatting sqref="L65">
    <cfRule type="duplicateValues" dxfId="51" priority="5"/>
  </conditionalFormatting>
  <conditionalFormatting sqref="L66:L75">
    <cfRule type="duplicateValues" dxfId="50" priority="4"/>
  </conditionalFormatting>
  <conditionalFormatting sqref="M1:T1">
    <cfRule type="expression" dxfId="49" priority="2">
      <formula>LEFT($U$1,8)&lt;&gt;"Cadette_"</formula>
    </cfRule>
  </conditionalFormatting>
  <conditionalFormatting sqref="T1:W1">
    <cfRule type="expression" dxfId="48"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FE1A-A449-4879-8D09-FC62ED3E8DF4}">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Cadette_27</v>
      </c>
      <c r="U1" s="579" t="str">
        <f ca="1">MID(CELL("filename",A1),FIND(IF(ISERROR(FIND("]",CELL("filename",A1))),"$","]"),CELL("filename",A1))+1,256)</f>
        <v>Cadette_27</v>
      </c>
      <c r="V1" s="580"/>
      <c r="W1" s="581" t="str">
        <f ca="1">IF(T1&lt;&gt;"",T1,"")</f>
        <v>Cadette_27</v>
      </c>
    </row>
    <row r="2" spans="2:29" ht="12.95" customHeight="1">
      <c r="T2" s="403"/>
    </row>
    <row r="3" spans="2:29" ht="12.95" customHeight="1" thickBot="1"/>
    <row r="4" spans="2:29" ht="12.95" customHeight="1">
      <c r="B4" s="404"/>
      <c r="C4" s="405" t="s">
        <v>132</v>
      </c>
      <c r="D4" s="361" t="str">
        <f>IF(Badges!$AD$10="A","/","")</f>
        <v/>
      </c>
      <c r="E4" s="361" t="str">
        <f>IF(Badges!$AD$14="A","/","")</f>
        <v/>
      </c>
      <c r="F4" s="361" t="str">
        <f>IF(Badges!$AD$18="A","/","")</f>
        <v/>
      </c>
      <c r="G4" s="361" t="str">
        <f>IF(Badges!$AD$22="A","/","")</f>
        <v/>
      </c>
      <c r="H4" s="361" t="str">
        <f>IF(Badges!$AD$26="A","/","")</f>
        <v/>
      </c>
      <c r="I4" s="362" t="str">
        <f>IF(Summary!$BB$3="E","E","")</f>
        <v/>
      </c>
      <c r="J4" s="362" t="str">
        <f>IF(Summary!$BC$3="Y","R","")</f>
        <v/>
      </c>
      <c r="K4" s="392" t="str">
        <f>IF(COUNT(S5:S7)=3,MAX(S5:S7),"")</f>
        <v/>
      </c>
      <c r="L4" s="406"/>
      <c r="M4" s="407" t="s">
        <v>1151</v>
      </c>
      <c r="N4" s="408"/>
      <c r="O4" s="408"/>
      <c r="P4" s="408"/>
      <c r="Q4" s="408"/>
      <c r="R4" s="409" t="s">
        <v>1189</v>
      </c>
      <c r="S4" s="363" t="str">
        <f>IF(Summary!$BB$60="E","E","")</f>
        <v/>
      </c>
      <c r="T4" s="363" t="str">
        <f>IF(Summary!$BC$60="Y","R","")</f>
        <v/>
      </c>
      <c r="U4" s="360"/>
      <c r="W4" s="573" t="str">
        <f>'Fun Patches'!C5</f>
        <v>&lt;LIST PATCH HERE&gt;</v>
      </c>
      <c r="X4" s="362" t="str">
        <f>IF(Summary!$BB$132="E","E","")</f>
        <v/>
      </c>
      <c r="Y4" s="362" t="str">
        <f>IF(Summary!$BC$132="Y","R","")</f>
        <v/>
      </c>
      <c r="AA4" s="336"/>
      <c r="AB4" s="337"/>
      <c r="AC4" s="338"/>
    </row>
    <row r="5" spans="2:29" ht="12.95" customHeight="1">
      <c r="B5" s="404"/>
      <c r="C5" s="410" t="s">
        <v>154</v>
      </c>
      <c r="D5" s="364" t="str">
        <f>IF(Badges!$AD$33="A","/","")</f>
        <v/>
      </c>
      <c r="E5" s="364" t="str">
        <f>IF(Badges!$AD$37="A","/","")</f>
        <v/>
      </c>
      <c r="F5" s="364" t="str">
        <f>IF(Badges!$AD$41="A","/","")</f>
        <v/>
      </c>
      <c r="G5" s="364" t="str">
        <f>IF(Badges!$AD$45="A","/","")</f>
        <v/>
      </c>
      <c r="H5" s="364" t="str">
        <f>IF(Badges!$AD$49="A","/","")</f>
        <v/>
      </c>
      <c r="I5" s="365" t="str">
        <f>IF(Summary!$BB$4="E","E","")</f>
        <v/>
      </c>
      <c r="J5" s="365" t="str">
        <f>IF(Summary!$BC$4="Y","R","")</f>
        <v/>
      </c>
      <c r="L5" s="404"/>
      <c r="M5" s="411" t="s">
        <v>1190</v>
      </c>
      <c r="N5" s="412"/>
      <c r="O5" s="412"/>
      <c r="P5" s="412"/>
      <c r="Q5" s="412"/>
      <c r="R5" s="413"/>
      <c r="S5" s="365" t="str">
        <f>IF(Summary!$BB$57="E","E","")</f>
        <v/>
      </c>
      <c r="T5" s="365" t="str">
        <f>IF(Summary!$BC$57="Y","R","")</f>
        <v/>
      </c>
      <c r="U5" s="360"/>
      <c r="W5" s="573" t="str">
        <f>'Fun Patches'!C6</f>
        <v>&lt;LIST PATCH HERE&gt;</v>
      </c>
      <c r="X5" s="365" t="str">
        <f>IF(Summary!$BB$133="E","E","")</f>
        <v/>
      </c>
      <c r="Y5" s="365" t="str">
        <f>IF(Summary!$BC$133="Y","R","")</f>
        <v/>
      </c>
      <c r="AA5" s="336"/>
      <c r="AB5" s="337"/>
      <c r="AC5" s="338"/>
    </row>
    <row r="6" spans="2:29" ht="12.95" customHeight="1" thickBot="1">
      <c r="B6" s="404"/>
      <c r="C6" s="414" t="s">
        <v>174</v>
      </c>
      <c r="D6" s="366" t="str">
        <f>IF(Badges!$AD$56="A","/","")</f>
        <v/>
      </c>
      <c r="E6" s="366" t="str">
        <f>IF(Badges!$AD$60="A","/","")</f>
        <v/>
      </c>
      <c r="F6" s="366" t="str">
        <f>IF(Badges!$AD$64="A","/","")</f>
        <v/>
      </c>
      <c r="G6" s="366" t="str">
        <f>IF(Badges!$AD$68="A","/","")</f>
        <v/>
      </c>
      <c r="H6" s="366" t="str">
        <f>IF(Badges!$AD$72="A","/","")</f>
        <v/>
      </c>
      <c r="I6" s="372" t="str">
        <f>IF(Summary!$BB$5="E","E","")</f>
        <v/>
      </c>
      <c r="J6" s="372" t="str">
        <f>IF(Summary!$BC$5="Y","R","")</f>
        <v/>
      </c>
      <c r="L6" s="404"/>
      <c r="M6" s="411" t="s">
        <v>1191</v>
      </c>
      <c r="N6" s="412"/>
      <c r="O6" s="412"/>
      <c r="P6" s="412"/>
      <c r="Q6" s="412"/>
      <c r="R6" s="413"/>
      <c r="S6" s="365" t="str">
        <f>IF(Summary!$BB$58="E","E","")</f>
        <v/>
      </c>
      <c r="T6" s="365" t="str">
        <f>IF(Summary!$BC$58="Y","R","")</f>
        <v/>
      </c>
      <c r="U6" s="360"/>
      <c r="W6" s="573" t="str">
        <f>'Fun Patches'!C7</f>
        <v>&lt;LIST PATCH HERE&gt;</v>
      </c>
      <c r="X6" s="365" t="str">
        <f>IF(Summary!$BB$134="E","E","")</f>
        <v/>
      </c>
      <c r="Y6" s="365" t="str">
        <f>IF(Summary!$BC$134="Y","R","")</f>
        <v/>
      </c>
      <c r="AA6" s="336"/>
      <c r="AB6" s="337"/>
      <c r="AC6" s="338"/>
    </row>
    <row r="7" spans="2:29" ht="12.95" customHeight="1" thickBot="1">
      <c r="B7" s="404"/>
      <c r="C7" s="415" t="s">
        <v>195</v>
      </c>
      <c r="D7" s="368" t="str">
        <f>IF(Badges!$AD$79="A","/","")</f>
        <v/>
      </c>
      <c r="E7" s="368" t="str">
        <f>IF(Badges!$AD$83="A","/","")</f>
        <v/>
      </c>
      <c r="F7" s="368" t="str">
        <f>IF(Badges!$AD$87="A","/","")</f>
        <v/>
      </c>
      <c r="G7" s="368" t="str">
        <f>IF(Badges!$AD$91="A","/","")</f>
        <v/>
      </c>
      <c r="H7" s="368" t="str">
        <f>IF(Badges!$AD$95="A","/","")</f>
        <v/>
      </c>
      <c r="I7" s="362" t="str">
        <f>IF(Summary!$BB$6="E","E","")</f>
        <v/>
      </c>
      <c r="J7" s="362" t="str">
        <f>IF(Summary!$BC$6="Y","R","")</f>
        <v/>
      </c>
      <c r="L7" s="404"/>
      <c r="M7" s="416" t="s">
        <v>1192</v>
      </c>
      <c r="N7" s="417"/>
      <c r="O7" s="417"/>
      <c r="P7" s="417"/>
      <c r="Q7" s="417"/>
      <c r="R7" s="418"/>
      <c r="S7" s="367" t="str">
        <f>IF(Summary!$BB$59="E","E","")</f>
        <v/>
      </c>
      <c r="T7" s="367" t="str">
        <f>IF(Summary!$BC$59="Y","R","")</f>
        <v/>
      </c>
      <c r="U7" s="360" t="str">
        <f>IF(COUNTIF(S5:S7,"E")=3,"C"," ")</f>
        <v xml:space="preserve"> </v>
      </c>
      <c r="W7" s="573" t="str">
        <f>'Fun Patches'!C8</f>
        <v>&lt;LIST PATCH HERE&gt;</v>
      </c>
      <c r="X7" s="365" t="str">
        <f>IF(Summary!$BB$135="E","E","")</f>
        <v/>
      </c>
      <c r="Y7" s="365" t="str">
        <f>IF(Summary!$BC$135="Y","R","")</f>
        <v/>
      </c>
      <c r="AA7" s="336"/>
      <c r="AB7" s="337"/>
      <c r="AC7" s="338"/>
    </row>
    <row r="8" spans="2:29" ht="12.95" customHeight="1" thickBot="1">
      <c r="B8" s="404"/>
      <c r="C8" s="419" t="s">
        <v>237</v>
      </c>
      <c r="D8" s="366" t="str">
        <f>IF(Badges!$AD$125="A","/","")</f>
        <v/>
      </c>
      <c r="E8" s="366" t="str">
        <f>IF(Badges!$AD$129="A","/","")</f>
        <v/>
      </c>
      <c r="F8" s="366" t="str">
        <f>IF(Badges!$AD$133="A","/","")</f>
        <v/>
      </c>
      <c r="G8" s="366" t="str">
        <f>IF(Badges!$AD$137="A","/","")</f>
        <v/>
      </c>
      <c r="H8" s="366" t="str">
        <f>IF(Badges!$AD$141="A","/","")</f>
        <v/>
      </c>
      <c r="I8" s="507" t="str">
        <f>IF(Summary!$BB$8="E","E","")</f>
        <v/>
      </c>
      <c r="J8" s="508" t="str">
        <f>IF(Summary!$BC$8="Y","R","")</f>
        <v/>
      </c>
      <c r="K8" s="392" t="str">
        <f>IF(COUNT(S9:S11)=3,MAX(S9:S11),"")</f>
        <v/>
      </c>
      <c r="L8" s="406"/>
      <c r="M8" s="420" t="s">
        <v>1153</v>
      </c>
      <c r="N8" s="421"/>
      <c r="O8" s="421"/>
      <c r="P8" s="421"/>
      <c r="Q8" s="421"/>
      <c r="R8" s="422" t="s">
        <v>1189</v>
      </c>
      <c r="S8" s="363" t="str">
        <f>IF(Summary!$BB$65="E","E","")</f>
        <v/>
      </c>
      <c r="T8" s="363" t="str">
        <f>IF(Summary!$BC$65="Y","R","")</f>
        <v/>
      </c>
      <c r="U8" s="360"/>
      <c r="W8" s="573" t="str">
        <f>'Fun Patches'!C9</f>
        <v>&lt;LIST PATCH HERE&gt;</v>
      </c>
      <c r="X8" s="365" t="str">
        <f>IF(Summary!$BB$136="E","E","")</f>
        <v/>
      </c>
      <c r="Y8" s="365" t="str">
        <f>IF(Summary!$BC$136="Y","R","")</f>
        <v/>
      </c>
      <c r="AA8" s="336"/>
      <c r="AB8" s="337"/>
      <c r="AC8" s="338"/>
    </row>
    <row r="9" spans="2:29" ht="12.95" customHeight="1">
      <c r="B9" s="404"/>
      <c r="C9" s="405" t="s">
        <v>281</v>
      </c>
      <c r="D9" s="368" t="str">
        <f>IF(Badges!$AD$184="A","/","")</f>
        <v/>
      </c>
      <c r="E9" s="368" t="str">
        <f>IF(Badges!$AD$188="A","/","")</f>
        <v/>
      </c>
      <c r="F9" s="368" t="str">
        <f>IF(Badges!$AD$192="A","/","")</f>
        <v/>
      </c>
      <c r="G9" s="368" t="str">
        <f>IF(Badges!$AD$196="A","/","")</f>
        <v/>
      </c>
      <c r="H9" s="368" t="str">
        <f>IF(Badges!$G$200="A","/","")</f>
        <v/>
      </c>
      <c r="I9" s="362" t="str">
        <f>IF(Summary!$BB$11="E","E","")</f>
        <v/>
      </c>
      <c r="J9" s="362" t="str">
        <f>IF(Summary!$BC$11="Y","R","")</f>
        <v/>
      </c>
      <c r="L9" s="404"/>
      <c r="M9" s="411" t="s">
        <v>959</v>
      </c>
      <c r="N9" s="412"/>
      <c r="O9" s="412"/>
      <c r="P9" s="412"/>
      <c r="Q9" s="412"/>
      <c r="R9" s="413"/>
      <c r="S9" s="365" t="str">
        <f>IF(Summary!$BB$62="E","E","")</f>
        <v/>
      </c>
      <c r="T9" s="365" t="str">
        <f>IF(Summary!$BC$62="Y","R","")</f>
        <v/>
      </c>
      <c r="U9" s="360"/>
      <c r="W9" s="573" t="str">
        <f>'Fun Patches'!C10</f>
        <v>&lt;LIST PATCH HERE&gt;</v>
      </c>
      <c r="X9" s="365" t="str">
        <f>IF(Summary!$BB$137="E","E","")</f>
        <v/>
      </c>
      <c r="Y9" s="365" t="str">
        <f>IF(Summary!$BC$137="Y","R","")</f>
        <v/>
      </c>
      <c r="AA9" s="336"/>
      <c r="AB9" s="337"/>
      <c r="AC9" s="338"/>
    </row>
    <row r="10" spans="2:29" ht="12.95" customHeight="1">
      <c r="B10" s="404"/>
      <c r="C10" s="410" t="s">
        <v>323</v>
      </c>
      <c r="D10" s="369" t="str">
        <f>IF(Badges!$AD$230="A","/","")</f>
        <v/>
      </c>
      <c r="E10" s="369" t="str">
        <f>IF(Badges!$AD$234="A","/","")</f>
        <v/>
      </c>
      <c r="F10" s="369" t="str">
        <f>IF(Badges!$AD$238="A","/","")</f>
        <v/>
      </c>
      <c r="G10" s="369" t="str">
        <f>IF(Badges!$AD$242="A","/","")</f>
        <v/>
      </c>
      <c r="H10" s="369" t="str">
        <f>IF(Badges!$G$246="A","/","")</f>
        <v/>
      </c>
      <c r="I10" s="365" t="str">
        <f>IF(Summary!$BB$13="E","E","")</f>
        <v/>
      </c>
      <c r="J10" s="365" t="str">
        <f>IF(Summary!$BC$13="Y","R","")</f>
        <v/>
      </c>
      <c r="L10" s="404"/>
      <c r="M10" s="411" t="s">
        <v>964</v>
      </c>
      <c r="N10" s="412"/>
      <c r="O10" s="412"/>
      <c r="P10" s="412"/>
      <c r="Q10" s="412"/>
      <c r="R10" s="413"/>
      <c r="S10" s="365" t="str">
        <f>IF(Summary!$BB$63="E","E","")</f>
        <v/>
      </c>
      <c r="T10" s="365" t="str">
        <f>IF(Summary!$BC$63="Y","R","")</f>
        <v/>
      </c>
      <c r="U10" s="360"/>
      <c r="W10" s="573" t="str">
        <f>'Fun Patches'!C11</f>
        <v>&lt;LIST PATCH HERE&gt;</v>
      </c>
      <c r="X10" s="365" t="str">
        <f>IF(Summary!$BB$138="E","E","")</f>
        <v/>
      </c>
      <c r="Y10" s="365" t="str">
        <f>IF(Summary!$BC$138="Y","R","")</f>
        <v/>
      </c>
      <c r="AA10" s="336"/>
      <c r="AB10" s="337"/>
      <c r="AC10" s="338"/>
    </row>
    <row r="11" spans="2:29" ht="12.95" customHeight="1" thickBot="1">
      <c r="B11" s="404"/>
      <c r="C11" s="410" t="s">
        <v>343</v>
      </c>
      <c r="D11" s="366" t="str">
        <f>IF(Badges!$AD$253="A","/","")</f>
        <v/>
      </c>
      <c r="E11" s="366" t="str">
        <f>IF(Badges!$AD$257="A","/","")</f>
        <v/>
      </c>
      <c r="F11" s="366" t="str">
        <f>IF(Badges!$AD$261="A","/","")</f>
        <v/>
      </c>
      <c r="G11" s="366" t="str">
        <f>IF(Badges!$AD$265="A","/","")</f>
        <v/>
      </c>
      <c r="H11" s="366" t="str">
        <f>IF(Badges!$AD$269="A","/","")</f>
        <v/>
      </c>
      <c r="I11" s="372" t="str">
        <f>IF(Summary!$BB$14="E","E","")</f>
        <v/>
      </c>
      <c r="J11" s="372" t="str">
        <f>IF(Summary!$BC$14="Y","R","")</f>
        <v/>
      </c>
      <c r="L11" s="404"/>
      <c r="M11" s="416" t="s">
        <v>970</v>
      </c>
      <c r="N11" s="417"/>
      <c r="O11" s="417"/>
      <c r="P11" s="417"/>
      <c r="Q11" s="417"/>
      <c r="R11" s="418"/>
      <c r="S11" s="367" t="str">
        <f>IF(Summary!$BB$64="E","E","")</f>
        <v/>
      </c>
      <c r="T11" s="367" t="str">
        <f>IF(Summary!$BC$64="Y","R","")</f>
        <v/>
      </c>
      <c r="U11" s="360" t="str">
        <f>IF(COUNTIF(S9:S11,"E")=3,"C"," ")</f>
        <v xml:space="preserve"> </v>
      </c>
      <c r="W11" s="573" t="str">
        <f>'Fun Patches'!C12</f>
        <v>&lt;LIST PATCH HERE&gt;</v>
      </c>
      <c r="X11" s="365" t="str">
        <f>IF(Summary!$BB$139="E","E","")</f>
        <v/>
      </c>
      <c r="Y11" s="365" t="str">
        <f>IF(Summary!$BC$139="Y","R","")</f>
        <v/>
      </c>
      <c r="AA11" s="336"/>
      <c r="AB11" s="337"/>
      <c r="AC11" s="338"/>
    </row>
    <row r="12" spans="2:29" ht="12.95" customHeight="1">
      <c r="B12" s="404"/>
      <c r="C12" s="415" t="s">
        <v>364</v>
      </c>
      <c r="D12" s="368" t="str">
        <f>IF(Badges!$AD$276="A","/","")</f>
        <v/>
      </c>
      <c r="E12" s="368" t="str">
        <f>IF(Badges!$AD$280="A","/","")</f>
        <v/>
      </c>
      <c r="F12" s="368" t="str">
        <f>IF(Badges!$AD$284="A","/","")</f>
        <v/>
      </c>
      <c r="G12" s="368" t="str">
        <f>IF(Badges!$AD$288="A","/","")</f>
        <v/>
      </c>
      <c r="H12" s="368" t="str">
        <f>IF(Badges!$AD$292="A","/","")</f>
        <v/>
      </c>
      <c r="I12" s="362" t="str">
        <f>IF(Summary!$BB$15="E","E","")</f>
        <v/>
      </c>
      <c r="J12" s="362" t="str">
        <f>IF(Summary!$BC$15="Y","R","")</f>
        <v/>
      </c>
      <c r="K12" s="392" t="str">
        <f>IF(COUNT(S13:S15)=3,MAX(S13:S15),"")</f>
        <v/>
      </c>
      <c r="L12" s="406"/>
      <c r="M12" s="420" t="s">
        <v>1154</v>
      </c>
      <c r="N12" s="421"/>
      <c r="O12" s="421"/>
      <c r="P12" s="421"/>
      <c r="Q12" s="421"/>
      <c r="R12" s="422" t="s">
        <v>1189</v>
      </c>
      <c r="S12" s="363" t="str">
        <f>IF(Summary!$BB$70="E","E","")</f>
        <v/>
      </c>
      <c r="T12" s="363" t="str">
        <f>IF(Summary!$BC$70="Y","R","")</f>
        <v/>
      </c>
      <c r="U12" s="360"/>
      <c r="W12" s="573" t="str">
        <f>'Fun Patches'!C13</f>
        <v>&lt;LIST PATCH HERE&gt;</v>
      </c>
      <c r="X12" s="365" t="str">
        <f>IF(Summary!$BB$140="E","E","")</f>
        <v/>
      </c>
      <c r="Y12" s="365" t="str">
        <f>IF(Summary!$BC$140="Y","R","")</f>
        <v/>
      </c>
      <c r="AA12" s="336"/>
      <c r="AB12" s="337"/>
      <c r="AC12" s="338"/>
    </row>
    <row r="13" spans="2:29" ht="12.95" customHeight="1" thickBot="1">
      <c r="B13" s="404"/>
      <c r="C13" s="419" t="s">
        <v>385</v>
      </c>
      <c r="D13" s="366" t="str">
        <f>IF(Badges!$AD$299="A","/","")</f>
        <v/>
      </c>
      <c r="E13" s="366" t="str">
        <f>IF(Badges!$AD$303="A","/","")</f>
        <v/>
      </c>
      <c r="F13" s="366" t="str">
        <f>IF(Badges!$AD$307="A","/","")</f>
        <v/>
      </c>
      <c r="G13" s="366" t="str">
        <f>IF(Badges!$AD$311="A","/","")</f>
        <v/>
      </c>
      <c r="H13" s="366" t="str">
        <f>IF(Badges!$AD$315="A","/","")</f>
        <v/>
      </c>
      <c r="I13" s="372" t="str">
        <f>IF(Summary!$BB$16="E","E","")</f>
        <v/>
      </c>
      <c r="J13" s="372" t="str">
        <f>IF(Summary!$BC$16="Y","R","")</f>
        <v/>
      </c>
      <c r="L13" s="404"/>
      <c r="M13" s="411" t="s">
        <v>986</v>
      </c>
      <c r="N13" s="412"/>
      <c r="O13" s="412"/>
      <c r="P13" s="412"/>
      <c r="Q13" s="412"/>
      <c r="R13" s="413"/>
      <c r="S13" s="365" t="str">
        <f>IF(Summary!$BB$67="E","E","")</f>
        <v/>
      </c>
      <c r="T13" s="365" t="str">
        <f>IF(Summary!$BC$67="Y","R","")</f>
        <v/>
      </c>
      <c r="U13" s="360"/>
      <c r="W13" s="573" t="str">
        <f>'Fun Patches'!C14</f>
        <v>&lt;LIST PATCH HERE&gt;</v>
      </c>
      <c r="X13" s="365" t="str">
        <f>IF(Summary!$BB$141="E","E","")</f>
        <v/>
      </c>
      <c r="Y13" s="365" t="str">
        <f>IF(Summary!$BC$141="Y","R","")</f>
        <v/>
      </c>
      <c r="AA13" s="336"/>
      <c r="AB13" s="337"/>
      <c r="AC13" s="338"/>
    </row>
    <row r="14" spans="2:29" ht="12.95" customHeight="1">
      <c r="B14" s="404"/>
      <c r="C14" s="410" t="s">
        <v>406</v>
      </c>
      <c r="D14" s="368" t="str">
        <f>IF(Badges!$AD$322="A","/","")</f>
        <v/>
      </c>
      <c r="E14" s="368" t="str">
        <f>IF(Badges!$AD$326="A","/","")</f>
        <v/>
      </c>
      <c r="F14" s="368" t="str">
        <f>IF(Badges!$AD$330="A","/","")</f>
        <v/>
      </c>
      <c r="G14" s="368" t="str">
        <f>IF(Badges!$AD$334="A","/","")</f>
        <v/>
      </c>
      <c r="H14" s="368" t="str">
        <f>IF(Badges!$AD$338="A","/","")</f>
        <v/>
      </c>
      <c r="I14" s="362" t="str">
        <f>IF(Summary!$BB$17="E","E","")</f>
        <v/>
      </c>
      <c r="J14" s="362" t="str">
        <f>IF(Summary!$BC$17="Y","R","")</f>
        <v/>
      </c>
      <c r="L14" s="404"/>
      <c r="M14" s="411" t="s">
        <v>987</v>
      </c>
      <c r="N14" s="412"/>
      <c r="O14" s="412"/>
      <c r="P14" s="412"/>
      <c r="Q14" s="412"/>
      <c r="R14" s="413"/>
      <c r="S14" s="365" t="str">
        <f>IF(Summary!$BB$68="E","E","")</f>
        <v/>
      </c>
      <c r="T14" s="365" t="str">
        <f>IF(Summary!$BC$68="Y","R","")</f>
        <v/>
      </c>
      <c r="U14" s="360"/>
      <c r="W14" s="573" t="str">
        <f>'Fun Patches'!C15</f>
        <v>&lt;LIST PATCH HERE&gt;</v>
      </c>
      <c r="X14" s="365" t="str">
        <f>IF(Summary!$BB$142="E","E","")</f>
        <v/>
      </c>
      <c r="Y14" s="365" t="str">
        <f>IF(Summary!$BC$142="Y","R","")</f>
        <v/>
      </c>
      <c r="AA14" s="336"/>
      <c r="AB14" s="337"/>
      <c r="AC14" s="338"/>
    </row>
    <row r="15" spans="2:29" ht="12.95" customHeight="1" thickBot="1">
      <c r="B15" s="404"/>
      <c r="C15" s="410" t="s">
        <v>427</v>
      </c>
      <c r="D15" s="369" t="str">
        <f>IF(Badges!$AD$345="A","/","")</f>
        <v/>
      </c>
      <c r="E15" s="369" t="str">
        <f>IF(Badges!$AD$349="A","/","")</f>
        <v/>
      </c>
      <c r="F15" s="369" t="str">
        <f>IF(Badges!$AD$353="A","/","")</f>
        <v/>
      </c>
      <c r="G15" s="369" t="str">
        <f>IF(Badges!$AD$357="A","/","")</f>
        <v/>
      </c>
      <c r="H15" s="369" t="str">
        <f>IF(Badges!$AD$361="A","/","")</f>
        <v/>
      </c>
      <c r="I15" s="365" t="str">
        <f>IF(Summary!$BB$18="E","E","")</f>
        <v/>
      </c>
      <c r="J15" s="365" t="str">
        <f>IF(Summary!$BC$18="Y","R","")</f>
        <v/>
      </c>
      <c r="L15" s="404"/>
      <c r="M15" s="416" t="s">
        <v>988</v>
      </c>
      <c r="N15" s="417"/>
      <c r="O15" s="417"/>
      <c r="P15" s="417"/>
      <c r="Q15" s="417"/>
      <c r="R15" s="418"/>
      <c r="S15" s="367" t="str">
        <f>IF(Summary!$BB$69="E","E","")</f>
        <v/>
      </c>
      <c r="T15" s="367" t="str">
        <f>IF(Summary!$BC$69="Y","R","")</f>
        <v/>
      </c>
      <c r="U15" s="360" t="str">
        <f>IF(COUNTIF(S13:S15,"E")=3,"C"," ")</f>
        <v xml:space="preserve"> </v>
      </c>
      <c r="W15" s="573" t="str">
        <f>'Fun Patches'!C16</f>
        <v>&lt;LIST PATCH HERE&gt;</v>
      </c>
      <c r="X15" s="365" t="str">
        <f>IF(Summary!$BB$143="E","E","")</f>
        <v/>
      </c>
      <c r="Y15" s="365" t="str">
        <f>IF(Summary!$BC$143="Y","R","")</f>
        <v/>
      </c>
      <c r="AA15" s="336"/>
      <c r="AB15" s="337"/>
      <c r="AC15" s="338"/>
    </row>
    <row r="16" spans="2:29" ht="12.95" customHeight="1" thickBot="1">
      <c r="B16" s="404"/>
      <c r="C16" s="410" t="s">
        <v>469</v>
      </c>
      <c r="D16" s="366" t="str">
        <f>IF(Badges!$AD$391="A","/","")</f>
        <v/>
      </c>
      <c r="E16" s="366" t="str">
        <f>IF(Badges!$AD$395="A","/","")</f>
        <v/>
      </c>
      <c r="F16" s="366" t="str">
        <f>IF(Badges!$AD$399="A","/","")</f>
        <v/>
      </c>
      <c r="G16" s="366" t="str">
        <f>IF(Badges!$AD$403="A","/","")</f>
        <v/>
      </c>
      <c r="H16" s="366" t="str">
        <f>IF(Badges!$AD$407="A","/","")</f>
        <v/>
      </c>
      <c r="I16" s="372" t="str">
        <f>IF(Summary!$BB$20="E","E","")</f>
        <v/>
      </c>
      <c r="J16" s="372" t="str">
        <f>IF(Summary!$BC$20="Y","R","")</f>
        <v/>
      </c>
      <c r="K16" s="392" t="str">
        <f>IF(COUNT(S17:S20)=4,MAX(S17:S20),"")</f>
        <v/>
      </c>
      <c r="L16" s="406"/>
      <c r="M16" s="420" t="s">
        <v>1155</v>
      </c>
      <c r="N16" s="421"/>
      <c r="O16" s="421"/>
      <c r="P16" s="421"/>
      <c r="Q16" s="421"/>
      <c r="R16" s="422" t="s">
        <v>1189</v>
      </c>
      <c r="S16" s="363" t="str">
        <f>IF(Summary!$BB$73="E","E","")</f>
        <v/>
      </c>
      <c r="T16" s="363" t="str">
        <f>IF(Summary!$BC$73="Y","R","")</f>
        <v/>
      </c>
      <c r="U16" s="360"/>
      <c r="W16" s="573" t="str">
        <f>'Fun Patches'!C17</f>
        <v>&lt;LIST PATCH HERE&gt;</v>
      </c>
      <c r="X16" s="365" t="str">
        <f>IF(Summary!$BB$144="E","E","")</f>
        <v/>
      </c>
      <c r="Y16" s="365" t="str">
        <f>IF(Summary!$BC$144="Y","R","")</f>
        <v/>
      </c>
      <c r="AA16" s="336"/>
      <c r="AB16" s="337"/>
      <c r="AC16" s="338"/>
    </row>
    <row r="17" spans="2:29" ht="12.95" customHeight="1">
      <c r="B17" s="404"/>
      <c r="C17" s="415" t="s">
        <v>490</v>
      </c>
      <c r="D17" s="368" t="str">
        <f>IF(Badges!$AD$414="A","/","")</f>
        <v/>
      </c>
      <c r="E17" s="368" t="str">
        <f>IF(Badges!$AD$418="A","/","")</f>
        <v/>
      </c>
      <c r="F17" s="368" t="str">
        <f>IF(Badges!$AD$422="A","/","")</f>
        <v/>
      </c>
      <c r="G17" s="368" t="str">
        <f>IF(Badges!$AD$426="A","/","")</f>
        <v/>
      </c>
      <c r="H17" s="368" t="str">
        <f>IF(Badges!$AD$430="A","/","")</f>
        <v/>
      </c>
      <c r="I17" s="362" t="str">
        <f>IF(Summary!$BB$21="E","E","")</f>
        <v/>
      </c>
      <c r="J17" s="362" t="str">
        <f>IF(Summary!$BC$21="Y","R","")</f>
        <v/>
      </c>
      <c r="L17" s="404"/>
      <c r="M17" s="423" t="s">
        <v>1156</v>
      </c>
      <c r="N17" s="369" t="str">
        <f>IF(Badges!$AD$542="A","/","")</f>
        <v/>
      </c>
      <c r="O17" s="369" t="str">
        <f>IF(Badges!$AD$546="A","/","")</f>
        <v/>
      </c>
      <c r="P17" s="369" t="str">
        <f>IF(Badges!$AD$550="A","/","")</f>
        <v/>
      </c>
      <c r="Q17" s="369" t="str">
        <f>IF(Badges!$AD$554="A","/","")</f>
        <v/>
      </c>
      <c r="R17" s="369" t="str">
        <f>IF(Badges!$AD$558="A","/","")</f>
        <v/>
      </c>
      <c r="S17" s="365" t="str">
        <f>IF(Summary!$BB$27="E","E","")</f>
        <v/>
      </c>
      <c r="T17" s="365" t="str">
        <f>IF(Summary!$BC$27="Y","R","")</f>
        <v/>
      </c>
      <c r="U17" s="360"/>
      <c r="W17" s="573" t="str">
        <f>'Fun Patches'!C18</f>
        <v>&lt;LIST PATCH HERE&gt;</v>
      </c>
      <c r="X17" s="365" t="str">
        <f>IF(Summary!$BB$145="E","E","")</f>
        <v/>
      </c>
      <c r="Y17" s="365" t="str">
        <f>IF(Summary!$BC$145="Y","R","")</f>
        <v/>
      </c>
      <c r="AA17" s="336"/>
      <c r="AB17" s="337"/>
      <c r="AC17" s="338"/>
    </row>
    <row r="18" spans="2:29" ht="12.95" customHeight="1" thickBot="1">
      <c r="B18" s="404"/>
      <c r="C18" s="419" t="s">
        <v>510</v>
      </c>
      <c r="D18" s="366" t="str">
        <f>IF(Badges!$AD$437="A","/","")</f>
        <v/>
      </c>
      <c r="E18" s="366" t="str">
        <f>IF(Badges!$AD$441="A","/","")</f>
        <v/>
      </c>
      <c r="F18" s="366" t="str">
        <f>IF(Badges!$AD$445="A","/","")</f>
        <v/>
      </c>
      <c r="G18" s="366" t="str">
        <f>IF(Badges!$AD$449="A","/","")</f>
        <v/>
      </c>
      <c r="H18" s="366" t="str">
        <f>IF(Badges!$AD$453="A","/","")</f>
        <v/>
      </c>
      <c r="I18" s="372" t="str">
        <f>IF(Summary!$BB$22="E","E","")</f>
        <v/>
      </c>
      <c r="J18" s="372" t="str">
        <f>IF(Summary!$BC$22="Y","R","")</f>
        <v/>
      </c>
      <c r="L18" s="404"/>
      <c r="M18" s="423" t="s">
        <v>1157</v>
      </c>
      <c r="N18" s="369" t="str">
        <f>IF(Badges!$AD$815="A","/","")</f>
        <v/>
      </c>
      <c r="O18" s="369" t="str">
        <f>IF(Badges!$AD$819="A","/","")</f>
        <v/>
      </c>
      <c r="P18" s="369" t="str">
        <f>IF(Badges!$AD$823="A","/","")</f>
        <v/>
      </c>
      <c r="Q18" s="369" t="str">
        <f>IF(Badges!$AD$827="A","/","")</f>
        <v/>
      </c>
      <c r="R18" s="369" t="str">
        <f>IF(Badges!$AD$831="A","/","")</f>
        <v/>
      </c>
      <c r="S18" s="365" t="str">
        <f>IF(Summary!$BB$40="E","E","")</f>
        <v/>
      </c>
      <c r="T18" s="365" t="str">
        <f>IF(Summary!$BC$40="Y","R","")</f>
        <v/>
      </c>
      <c r="U18" s="360"/>
      <c r="W18" s="573" t="str">
        <f>'Fun Patches'!C19</f>
        <v>&lt;LIST PATCH HERE&gt;</v>
      </c>
      <c r="X18" s="365" t="str">
        <f>IF(Summary!$BB$146="E","E","")</f>
        <v/>
      </c>
      <c r="Y18" s="365" t="str">
        <f>IF(Summary!$BC$146="Y","R","")</f>
        <v/>
      </c>
      <c r="AA18" s="336"/>
      <c r="AB18" s="337"/>
      <c r="AC18" s="338"/>
    </row>
    <row r="19" spans="2:29" ht="12.95" customHeight="1">
      <c r="B19" s="404"/>
      <c r="C19" s="410" t="s">
        <v>531</v>
      </c>
      <c r="D19" s="368" t="str">
        <f>IF(Badges!$AD$460="A","/","")</f>
        <v/>
      </c>
      <c r="E19" s="368" t="str">
        <f>IF(Badges!$AD$464="A","/","")</f>
        <v/>
      </c>
      <c r="F19" s="368" t="str">
        <f>IF(Badges!$AD$468="A","/","")</f>
        <v/>
      </c>
      <c r="G19" s="368" t="str">
        <f>IF(Badges!$AD$472="A","/","")</f>
        <v/>
      </c>
      <c r="H19" s="368" t="str">
        <f>IF(Badges!$AD$476="A","/","")</f>
        <v/>
      </c>
      <c r="I19" s="362" t="str">
        <f>IF(Summary!$BB$23="E","E","")</f>
        <v/>
      </c>
      <c r="J19" s="362" t="str">
        <f>IF(Summary!$BC$23="Y","R","")</f>
        <v/>
      </c>
      <c r="L19" s="404"/>
      <c r="M19" s="411" t="s">
        <v>1158</v>
      </c>
      <c r="N19" s="369" t="str">
        <f>IF(Badges!$AD$588="A","/","")</f>
        <v/>
      </c>
      <c r="O19" s="369" t="str">
        <f>IF(Badges!$AD$592="A","/","")</f>
        <v/>
      </c>
      <c r="P19" s="369" t="str">
        <f>IF(Badges!$AD$596="A","/","")</f>
        <v/>
      </c>
      <c r="Q19" s="369" t="str">
        <f>IF(Badges!$AD$600="A","/","")</f>
        <v/>
      </c>
      <c r="R19" s="369" t="str">
        <f>IF(Badges!$AD$604="A","/","")</f>
        <v/>
      </c>
      <c r="S19" s="365" t="str">
        <f>IF(Summary!$BB$29="E","E","")</f>
        <v/>
      </c>
      <c r="T19" s="365" t="str">
        <f>IF(Summary!$BC$29="Y","R","")</f>
        <v/>
      </c>
      <c r="U19" s="360"/>
      <c r="W19" s="573" t="str">
        <f>'Fun Patches'!C20</f>
        <v>&lt;LIST PATCH HERE&gt;</v>
      </c>
      <c r="X19" s="365" t="str">
        <f>IF(Summary!$BB$147="E","E","")</f>
        <v/>
      </c>
      <c r="Y19" s="365" t="str">
        <f>IF(Summary!$BC$147="Y","R","")</f>
        <v/>
      </c>
      <c r="AA19" s="336"/>
      <c r="AB19" s="337"/>
      <c r="AC19" s="338"/>
    </row>
    <row r="20" spans="2:29" ht="12.95" customHeight="1" thickBot="1">
      <c r="B20" s="404"/>
      <c r="C20" s="410" t="s">
        <v>563</v>
      </c>
      <c r="D20" s="369" t="str">
        <f>IF(Badges!$AD$496="A","/","")</f>
        <v/>
      </c>
      <c r="E20" s="369" t="str">
        <f>IF(Badges!$AD$500="A","/","")</f>
        <v/>
      </c>
      <c r="F20" s="369" t="str">
        <f>IF(Badges!$AD$504="A","/","")</f>
        <v/>
      </c>
      <c r="G20" s="369" t="str">
        <f>IF(Badges!$AD$508="A","/","")</f>
        <v/>
      </c>
      <c r="H20" s="369" t="str">
        <f>IF(Badges!$AD$512="A","/","")</f>
        <v/>
      </c>
      <c r="I20" s="365" t="str">
        <f>IF(Summary!$BB$25="E","E","")</f>
        <v/>
      </c>
      <c r="J20" s="365" t="str">
        <f>IF(Summary!$BC$25="Y","R","")</f>
        <v/>
      </c>
      <c r="L20" s="404"/>
      <c r="M20" s="416" t="s">
        <v>1159</v>
      </c>
      <c r="N20" s="417"/>
      <c r="O20" s="417"/>
      <c r="P20" s="417"/>
      <c r="Q20" s="417"/>
      <c r="R20" s="418"/>
      <c r="S20" s="367" t="str">
        <f>IF(Summary!$BB$72="E","E","")</f>
        <v/>
      </c>
      <c r="T20" s="367" t="str">
        <f>IF(Summary!$BC$72="Y","R","")</f>
        <v/>
      </c>
      <c r="U20" s="360" t="str">
        <f>IF(COUNTIF(S17:S20,"E")=4,"C"," ")</f>
        <v xml:space="preserve"> </v>
      </c>
      <c r="W20" s="573" t="str">
        <f>'Fun Patches'!C21</f>
        <v>&lt;LIST PATCH HERE&gt;</v>
      </c>
      <c r="X20" s="365" t="str">
        <f>IF(Summary!$BB$148="E","E","")</f>
        <v/>
      </c>
      <c r="Y20" s="365" t="str">
        <f>IF(Summary!$BC$148="Y","R","")</f>
        <v/>
      </c>
      <c r="AA20" s="336"/>
      <c r="AB20" s="337"/>
      <c r="AC20" s="338"/>
    </row>
    <row r="21" spans="2:29" ht="12.95" customHeight="1" thickBot="1">
      <c r="B21" s="404"/>
      <c r="C21" s="410" t="s">
        <v>584</v>
      </c>
      <c r="D21" s="366" t="str">
        <f>IF(Badges!$AD$519="A","/","")</f>
        <v/>
      </c>
      <c r="E21" s="366" t="str">
        <f>IF(Badges!$AD$523="A","/","")</f>
        <v/>
      </c>
      <c r="F21" s="366" t="str">
        <f>IF(Badges!$AD$527="A","/","")</f>
        <v/>
      </c>
      <c r="G21" s="366" t="str">
        <f>IF(Badges!$AD$531="A","/","")</f>
        <v/>
      </c>
      <c r="H21" s="366" t="str">
        <f>IF(Badges!$AD$535="A","/","")</f>
        <v/>
      </c>
      <c r="I21" s="372" t="str">
        <f>IF(Summary!$BB$26="E","E","")</f>
        <v/>
      </c>
      <c r="J21" s="372" t="str">
        <f>IF(Summary!$BC$26="Y","R","")</f>
        <v/>
      </c>
      <c r="K21" s="392" t="str">
        <f>IF(COUNT(S22:S23)=2,MAX(S22:S23),"")</f>
        <v/>
      </c>
      <c r="L21" s="406"/>
      <c r="M21" s="420" t="s">
        <v>995</v>
      </c>
      <c r="N21" s="421"/>
      <c r="O21" s="421"/>
      <c r="P21" s="421"/>
      <c r="Q21" s="421"/>
      <c r="R21" s="422" t="s">
        <v>1189</v>
      </c>
      <c r="S21" s="363" t="str">
        <f>IF(Summary!$BB$77="E","E","")</f>
        <v/>
      </c>
      <c r="T21" s="363" t="str">
        <f>IF(Summary!$BC$77="Y","R","")</f>
        <v/>
      </c>
      <c r="U21" s="360"/>
      <c r="W21" s="573" t="str">
        <f>'Fun Patches'!C22</f>
        <v>&lt;LIST PATCH HERE&gt;</v>
      </c>
      <c r="X21" s="365" t="str">
        <f>IF(Summary!$BB$149="E","E","")</f>
        <v/>
      </c>
      <c r="Y21" s="365" t="str">
        <f>IF(Summary!$BC$149="Y","R","")</f>
        <v/>
      </c>
      <c r="AA21" s="336"/>
      <c r="AB21" s="337"/>
      <c r="AC21" s="338"/>
    </row>
    <row r="22" spans="2:29" ht="12.95" customHeight="1">
      <c r="B22" s="404"/>
      <c r="C22" s="415" t="s">
        <v>626</v>
      </c>
      <c r="D22" s="368" t="str">
        <f>IF(Badges!$AD$565="A","/","")</f>
        <v/>
      </c>
      <c r="E22" s="368" t="str">
        <f>IF(Badges!$AD$569="A","/","")</f>
        <v/>
      </c>
      <c r="F22" s="368" t="str">
        <f>IF(Badges!$AD$573="A","/","")</f>
        <v/>
      </c>
      <c r="G22" s="368" t="str">
        <f>IF(Badges!$AD$577="A","/","")</f>
        <v/>
      </c>
      <c r="H22" s="368" t="str">
        <f>IF(Badges!$AD$581="A","/","")</f>
        <v/>
      </c>
      <c r="I22" s="362" t="str">
        <f>IF(Summary!$BB$28="E","E","")</f>
        <v/>
      </c>
      <c r="J22" s="362" t="str">
        <f>IF(Summary!$BC$28="Y","R","")</f>
        <v/>
      </c>
      <c r="L22" s="404"/>
      <c r="M22" s="411" t="s">
        <v>995</v>
      </c>
      <c r="N22" s="412"/>
      <c r="O22" s="412"/>
      <c r="P22" s="412"/>
      <c r="Q22" s="412"/>
      <c r="R22" s="413"/>
      <c r="S22" s="365" t="str">
        <f>IF(Summary!$BB$75="E","E","")</f>
        <v/>
      </c>
      <c r="T22" s="365" t="str">
        <f>IF(Summary!$BC$75="Y","R","")</f>
        <v/>
      </c>
      <c r="U22" s="360" t="str">
        <f>IF(COUNTIF(S22:S23,"E")=2,"C"," ")</f>
        <v xml:space="preserve"> </v>
      </c>
      <c r="W22" s="573" t="str">
        <f>'Fun Patches'!C23</f>
        <v>&lt;LIST PATCH HERE&gt;</v>
      </c>
      <c r="X22" s="365" t="str">
        <f>IF(Summary!$BB$150="E","E","")</f>
        <v/>
      </c>
      <c r="Y22" s="365" t="str">
        <f>IF(Summary!$BC$150="Y","R","")</f>
        <v/>
      </c>
      <c r="AA22" s="336"/>
      <c r="AB22" s="337"/>
      <c r="AC22" s="338"/>
    </row>
    <row r="23" spans="2:29" ht="12.95" customHeight="1" thickBot="1">
      <c r="B23" s="404"/>
      <c r="C23" s="419" t="s">
        <v>668</v>
      </c>
      <c r="D23" s="366" t="str">
        <f>IF(Badges!$AD$611="A","/","")</f>
        <v/>
      </c>
      <c r="E23" s="366" t="str">
        <f>IF(Badges!$AD$615="A","/","")</f>
        <v/>
      </c>
      <c r="F23" s="366" t="str">
        <f>IF(Badges!$AD$619="A","/","")</f>
        <v/>
      </c>
      <c r="G23" s="366" t="str">
        <f>IF(Badges!$AD$623="A","/","")</f>
        <v/>
      </c>
      <c r="H23" s="366" t="str">
        <f>IF(Badges!$AD$627="A","/","")</f>
        <v/>
      </c>
      <c r="I23" s="372" t="str">
        <f>IF(Summary!$BB$30="E","E","")</f>
        <v/>
      </c>
      <c r="J23" s="372" t="str">
        <f>IF(Summary!$BC$30="Y","R","")</f>
        <v/>
      </c>
      <c r="L23" s="404"/>
      <c r="M23" s="416" t="s">
        <v>1159</v>
      </c>
      <c r="N23" s="417"/>
      <c r="O23" s="417"/>
      <c r="P23" s="417"/>
      <c r="Q23" s="417"/>
      <c r="R23" s="418"/>
      <c r="S23" s="367" t="str">
        <f>IF(Summary!$BB$76="E","E","")</f>
        <v/>
      </c>
      <c r="T23" s="367" t="str">
        <f>IF(Summary!$BC$76="Y","R","")</f>
        <v/>
      </c>
      <c r="U23" s="360" t="str">
        <f>IF(COUNTIF(S25:S26,"E")=2,"C"," ")</f>
        <v xml:space="preserve"> </v>
      </c>
      <c r="W23" s="573" t="str">
        <f>'Fun Patches'!C24</f>
        <v>&lt;LIST PATCH HERE&gt;</v>
      </c>
      <c r="X23" s="365" t="str">
        <f>IF(Summary!$BB$151="E","E","")</f>
        <v/>
      </c>
      <c r="Y23" s="365" t="str">
        <f>IF(Summary!$BC$151="Y","R","")</f>
        <v/>
      </c>
      <c r="AA23" s="336"/>
      <c r="AB23" s="337"/>
      <c r="AC23" s="338"/>
    </row>
    <row r="24" spans="2:29" ht="12.95" customHeight="1">
      <c r="B24" s="404"/>
      <c r="C24" s="410" t="s">
        <v>689</v>
      </c>
      <c r="D24" s="368" t="str">
        <f>IF(Badges!$AD$634="A","/","")</f>
        <v/>
      </c>
      <c r="E24" s="368" t="str">
        <f>IF(Badges!$AD$638="A","/","")</f>
        <v/>
      </c>
      <c r="F24" s="368" t="str">
        <f>IF(Badges!$AD$642="A","/","")</f>
        <v/>
      </c>
      <c r="G24" s="368" t="str">
        <f>IF(Badges!$AD$646="A","/","")</f>
        <v/>
      </c>
      <c r="H24" s="368" t="str">
        <f>IF(Badges!$AD$650="A","/","")</f>
        <v/>
      </c>
      <c r="I24" s="362" t="str">
        <f>IF(Summary!$BB$31="E","E","")</f>
        <v/>
      </c>
      <c r="J24" s="362" t="str">
        <f>IF(Summary!$BC$31="Y","R","")</f>
        <v/>
      </c>
      <c r="K24" s="392" t="str">
        <f>IF(COUNT(S25:S26)=2,MAX(S25:S26),"")</f>
        <v/>
      </c>
      <c r="L24" s="406"/>
      <c r="M24" s="407" t="s">
        <v>1003</v>
      </c>
      <c r="N24" s="408"/>
      <c r="O24" s="408"/>
      <c r="P24" s="408"/>
      <c r="Q24" s="408"/>
      <c r="R24" s="422" t="s">
        <v>1189</v>
      </c>
      <c r="S24" s="363" t="str">
        <f>IF(Summary!$BB$80="E","E","")</f>
        <v/>
      </c>
      <c r="T24" s="363" t="str">
        <f>IF(Summary!$BC$80="Y","R","")</f>
        <v/>
      </c>
      <c r="U24" s="360" t="str">
        <f>IF(COUNTIF(S28:S29,"E")=2,"C"," ")</f>
        <v xml:space="preserve"> </v>
      </c>
      <c r="W24" s="573" t="str">
        <f>'Fun Patches'!C25</f>
        <v>&lt;LIST PATCH HERE&gt;</v>
      </c>
      <c r="X24" s="365" t="str">
        <f>IF(Summary!$BB$152="E","E","")</f>
        <v/>
      </c>
      <c r="Y24" s="365" t="str">
        <f>IF(Summary!$BC$152="Y","R","")</f>
        <v/>
      </c>
      <c r="AA24" s="336"/>
      <c r="AB24" s="337"/>
      <c r="AC24" s="338"/>
    </row>
    <row r="25" spans="2:29" ht="12.95" customHeight="1">
      <c r="B25" s="404"/>
      <c r="C25" s="410" t="s">
        <v>710</v>
      </c>
      <c r="D25" s="369" t="str">
        <f>IF(Badges!$AD$657="A","/","")</f>
        <v/>
      </c>
      <c r="E25" s="369" t="str">
        <f>IF(Badges!$AD$661="A","/","")</f>
        <v/>
      </c>
      <c r="F25" s="369" t="str">
        <f>IF(Badges!$AD$665="A","/","")</f>
        <v/>
      </c>
      <c r="G25" s="369" t="str">
        <f>IF(Badges!$AD$669="A","/","")</f>
        <v/>
      </c>
      <c r="H25" s="369" t="str">
        <f>IF(Badges!$AD$673="A","/","")</f>
        <v/>
      </c>
      <c r="I25" s="365" t="str">
        <f>IF(Summary!$BB$32="E","E","")</f>
        <v/>
      </c>
      <c r="J25" s="365" t="str">
        <f>IF(Summary!$BC$32="Y","R","")</f>
        <v/>
      </c>
      <c r="L25" s="404"/>
      <c r="M25" s="411" t="s">
        <v>1003</v>
      </c>
      <c r="N25" s="412"/>
      <c r="O25" s="412"/>
      <c r="P25" s="412"/>
      <c r="Q25" s="412"/>
      <c r="R25" s="413"/>
      <c r="S25" s="365" t="str">
        <f>IF(Summary!$BB$78="E","E","")</f>
        <v/>
      </c>
      <c r="T25" s="365" t="str">
        <f>IF(Summary!$BC$78="Y","R","")</f>
        <v/>
      </c>
      <c r="U25" s="716" t="s">
        <v>1197</v>
      </c>
      <c r="W25" s="573" t="str">
        <f>'Fun Patches'!C26</f>
        <v>&lt;LIST PATCH HERE&gt;</v>
      </c>
      <c r="X25" s="365" t="str">
        <f>IF(Summary!$BB$153="E","E","")</f>
        <v/>
      </c>
      <c r="Y25" s="365" t="str">
        <f>IF(Summary!$BC$153="Y","R","")</f>
        <v/>
      </c>
      <c r="AA25" s="336"/>
      <c r="AB25" s="337"/>
      <c r="AC25" s="338"/>
    </row>
    <row r="26" spans="2:29" ht="12.95" customHeight="1" thickBot="1">
      <c r="B26" s="404"/>
      <c r="C26" s="410" t="s">
        <v>1193</v>
      </c>
      <c r="D26" s="366" t="str">
        <f>IF(Badges!$AD$161="A","/","")</f>
        <v/>
      </c>
      <c r="E26" s="366" t="str">
        <f>IF(Badges!$AD$165="A","/","")</f>
        <v/>
      </c>
      <c r="F26" s="366" t="str">
        <f>IF(Badges!$AD$169="A","/","")</f>
        <v/>
      </c>
      <c r="G26" s="366" t="str">
        <f>IF(Badges!$AD$173="A","/","")</f>
        <v/>
      </c>
      <c r="H26" s="366" t="str">
        <f>IF(Badges!$AD$177="A","/","")</f>
        <v/>
      </c>
      <c r="I26" s="372" t="str">
        <f>IF(Summary!$BB$10="E","E","")</f>
        <v/>
      </c>
      <c r="J26" s="372" t="str">
        <f>IF(Summary!$BC$10="Y","R","")</f>
        <v/>
      </c>
      <c r="L26" s="404"/>
      <c r="M26" s="416" t="s">
        <v>1159</v>
      </c>
      <c r="N26" s="417"/>
      <c r="O26" s="417"/>
      <c r="P26" s="417"/>
      <c r="Q26" s="417"/>
      <c r="R26" s="418"/>
      <c r="S26" s="367" t="str">
        <f>IF(Summary!$BB$79="E","E","")</f>
        <v/>
      </c>
      <c r="T26" s="367" t="str">
        <f>IF(Summary!$BC$79="Y","R","")</f>
        <v/>
      </c>
      <c r="U26" s="716"/>
      <c r="W26" s="573" t="str">
        <f>'Fun Patches'!C27</f>
        <v>&lt;LIST PATCH HERE&gt;</v>
      </c>
      <c r="X26" s="365" t="str">
        <f>IF(Summary!$BB$154="E","E","")</f>
        <v/>
      </c>
      <c r="Y26" s="365" t="str">
        <f>IF(Summary!$BC$154="Y","R","")</f>
        <v/>
      </c>
      <c r="AA26" s="336"/>
      <c r="AB26" s="337"/>
      <c r="AC26" s="338"/>
    </row>
    <row r="27" spans="2:29" ht="12.95" customHeight="1">
      <c r="B27" s="404"/>
      <c r="C27" s="415" t="s">
        <v>1194</v>
      </c>
      <c r="D27" s="368" t="str">
        <f>IF(Badges!$AD$680="A","/","")</f>
        <v/>
      </c>
      <c r="E27" s="368" t="str">
        <f>IF(Badges!$AD$684="A","/","")</f>
        <v/>
      </c>
      <c r="F27" s="368" t="str">
        <f>IF(Badges!$AD$688="A","/","")</f>
        <v/>
      </c>
      <c r="G27" s="368" t="str">
        <f>IF(Badges!$AD$692="A","/","")</f>
        <v/>
      </c>
      <c r="H27" s="368" t="str">
        <f>IF(Badges!$AD$696="A","/","")</f>
        <v/>
      </c>
      <c r="I27" s="362" t="str">
        <f>IF(Summary!$BB$33="E","E","")</f>
        <v/>
      </c>
      <c r="J27" s="362" t="str">
        <f>IF(Summary!$BC$33="Y","R","")</f>
        <v/>
      </c>
      <c r="K27" s="392" t="str">
        <f>IF(COUNT(S28:S29)=2,MAX(S28:S29),"")</f>
        <v/>
      </c>
      <c r="L27" s="406"/>
      <c r="M27" s="407" t="s">
        <v>1009</v>
      </c>
      <c r="N27" s="408"/>
      <c r="O27" s="408"/>
      <c r="P27" s="408"/>
      <c r="Q27" s="408"/>
      <c r="R27" s="422" t="s">
        <v>1189</v>
      </c>
      <c r="S27" s="363" t="str">
        <f>IF(Summary!$BB$83="E","E","")</f>
        <v/>
      </c>
      <c r="T27" s="363" t="str">
        <f>IF(Summary!$BC$83="Y","R","")</f>
        <v/>
      </c>
      <c r="U27" s="716"/>
      <c r="W27" s="573" t="str">
        <f>'Fun Patches'!C28</f>
        <v>&lt;LIST PATCH HERE&gt;</v>
      </c>
      <c r="X27" s="365" t="str">
        <f>IF(Summary!$BB$155="E","E","")</f>
        <v/>
      </c>
      <c r="Y27" s="365" t="str">
        <f>IF(Summary!$BC$155="Y","R","")</f>
        <v/>
      </c>
      <c r="AA27" s="336"/>
      <c r="AB27" s="337"/>
      <c r="AC27" s="338"/>
    </row>
    <row r="28" spans="2:29" ht="12.95" customHeight="1" thickBot="1">
      <c r="B28" s="404"/>
      <c r="C28" s="419" t="s">
        <v>730</v>
      </c>
      <c r="D28" s="366" t="str">
        <f>IF(Badges!$AD$703="A","/","")</f>
        <v/>
      </c>
      <c r="E28" s="366" t="str">
        <f>IF(Badges!$AD$707="A","/","")</f>
        <v/>
      </c>
      <c r="F28" s="366" t="str">
        <f>IF(Badges!$AD$711="A","/","")</f>
        <v/>
      </c>
      <c r="G28" s="366" t="str">
        <f>IF(Badges!$AD$715="A","/","")</f>
        <v/>
      </c>
      <c r="H28" s="366" t="str">
        <f>IF(Badges!$AD$719="A","/","")</f>
        <v/>
      </c>
      <c r="I28" s="372" t="str">
        <f>IF(Summary!$BB$34="E","E","")</f>
        <v/>
      </c>
      <c r="J28" s="372" t="str">
        <f>IF(Summary!$BC$34="Y","R","")</f>
        <v/>
      </c>
      <c r="L28" s="404"/>
      <c r="M28" s="411" t="s">
        <v>1009</v>
      </c>
      <c r="N28" s="412"/>
      <c r="O28" s="412"/>
      <c r="P28" s="412"/>
      <c r="Q28" s="412"/>
      <c r="R28" s="413"/>
      <c r="S28" s="365" t="str">
        <f>IF(Summary!$BB$81="E","E","")</f>
        <v/>
      </c>
      <c r="T28" s="365" t="str">
        <f>IF(Summary!$BC$81="Y","R","")</f>
        <v/>
      </c>
      <c r="U28" s="716"/>
      <c r="W28" s="573" t="str">
        <f>'Fun Patches'!C29</f>
        <v>&lt;LIST PATCH HERE&gt;</v>
      </c>
      <c r="X28" s="365" t="str">
        <f>IF(Summary!$BB$156="E","E","")</f>
        <v/>
      </c>
      <c r="Y28" s="365" t="str">
        <f>IF(Summary!$BC$156="Y","R","")</f>
        <v/>
      </c>
      <c r="AA28" s="336"/>
      <c r="AB28" s="337"/>
      <c r="AC28" s="338"/>
    </row>
    <row r="29" spans="2:29" ht="12.95" customHeight="1" thickBot="1">
      <c r="B29" s="404"/>
      <c r="C29" s="410" t="s">
        <v>751</v>
      </c>
      <c r="D29" s="368" t="str">
        <f>IF(Badges!$AD$726="A","/","")</f>
        <v/>
      </c>
      <c r="E29" s="368" t="str">
        <f>IF(Badges!$AD$730="A","/","")</f>
        <v/>
      </c>
      <c r="F29" s="368" t="str">
        <f>IF(Badges!$AD$734="A","/","")</f>
        <v/>
      </c>
      <c r="G29" s="368" t="str">
        <f>IF(Badges!$AD$738="A","/","")</f>
        <v/>
      </c>
      <c r="H29" s="368" t="str">
        <f>IF(Badges!$AD$742="A","/","")</f>
        <v/>
      </c>
      <c r="I29" s="363" t="str">
        <f>IF(Summary!$BB$35="E","E","")</f>
        <v/>
      </c>
      <c r="J29" s="362" t="str">
        <f>IF(Summary!$BC$35="Y","R","")</f>
        <v/>
      </c>
      <c r="L29" s="404"/>
      <c r="M29" s="424" t="s">
        <v>1159</v>
      </c>
      <c r="N29" s="425"/>
      <c r="O29" s="425"/>
      <c r="P29" s="425"/>
      <c r="Q29" s="425"/>
      <c r="R29" s="426"/>
      <c r="S29" s="367" t="str">
        <f>IF(Summary!$BB$82="E","E","")</f>
        <v/>
      </c>
      <c r="T29" s="367" t="str">
        <f>IF(Summary!$BC$82="Y","R","")</f>
        <v/>
      </c>
      <c r="U29" s="716"/>
      <c r="W29" s="573" t="str">
        <f>'Fun Patches'!C30</f>
        <v>&lt;LIST PATCH HERE&gt;</v>
      </c>
      <c r="X29" s="365" t="str">
        <f>IF(Summary!$BB$157="E","E","")</f>
        <v/>
      </c>
      <c r="Y29" s="365" t="str">
        <f>IF(Summary!$BC$157="Y","R","")</f>
        <v/>
      </c>
      <c r="AA29" s="336"/>
      <c r="AB29" s="337"/>
      <c r="AC29" s="338"/>
    </row>
    <row r="30" spans="2:29" ht="12.95" customHeight="1">
      <c r="B30" s="404"/>
      <c r="C30" s="410" t="s">
        <v>772</v>
      </c>
      <c r="D30" s="369" t="str">
        <f>IF(Badges!$AD$745="C","/","")</f>
        <v/>
      </c>
      <c r="E30" s="369" t="str">
        <f>IF(Badges!$AD$746="C","/","")</f>
        <v/>
      </c>
      <c r="F30" s="369" t="str">
        <f>IF(Badges!$AD$747="C","/","")</f>
        <v/>
      </c>
      <c r="G30" s="369" t="str">
        <f>IF(Badges!$AD$748="C","/","")</f>
        <v/>
      </c>
      <c r="H30" s="369" t="str">
        <f>IF(Badges!$AD$749="C","/","")</f>
        <v/>
      </c>
      <c r="I30" s="365" t="str">
        <f>IF(Summary!$BB$36="E","E","")</f>
        <v/>
      </c>
      <c r="J30" s="365" t="str">
        <f>IF(Summary!$BC$36="Y","R","")</f>
        <v/>
      </c>
      <c r="L30" s="495"/>
      <c r="M30" s="495"/>
      <c r="N30" s="496"/>
      <c r="O30" s="496"/>
      <c r="P30" s="496"/>
      <c r="Q30" s="496"/>
      <c r="R30" s="496"/>
      <c r="S30" s="571"/>
      <c r="T30" s="571"/>
      <c r="U30" s="716"/>
      <c r="W30" s="573" t="str">
        <f>'Fun Patches'!C31</f>
        <v>&lt;LIST PATCH HERE&gt;</v>
      </c>
      <c r="X30" s="365" t="str">
        <f>IF(Summary!$BB$158="E","E","")</f>
        <v/>
      </c>
      <c r="Y30" s="365" t="str">
        <f>IF(Summary!$BC$158="Y","R","")</f>
        <v/>
      </c>
      <c r="AA30" s="336"/>
      <c r="AB30" s="337"/>
      <c r="AC30" s="338"/>
    </row>
    <row r="31" spans="2:29" ht="12.95" customHeight="1" thickBot="1">
      <c r="B31" s="404"/>
      <c r="C31" s="414" t="s">
        <v>1195</v>
      </c>
      <c r="D31" s="366" t="str">
        <f>IF(Badges!$AD$769="A","/","")</f>
        <v/>
      </c>
      <c r="E31" s="366" t="str">
        <f>IF(Badges!$AD$773="A","/","")</f>
        <v/>
      </c>
      <c r="F31" s="366" t="str">
        <f>IF(Badges!$AD$777="A","/","")</f>
        <v/>
      </c>
      <c r="G31" s="366" t="str">
        <f>IF(Badges!$AD$781="A","/","")</f>
        <v/>
      </c>
      <c r="H31" s="366" t="str">
        <f>IF(Badges!$AD$785="A","/","")</f>
        <v/>
      </c>
      <c r="I31" s="372" t="str">
        <f>IF(Summary!$BB$38="E","E","")</f>
        <v/>
      </c>
      <c r="J31" s="372" t="str">
        <f>IF(Summary!$BC$38="Y","R","")</f>
        <v/>
      </c>
      <c r="N31" s="401"/>
      <c r="O31" s="401"/>
      <c r="P31" s="401"/>
      <c r="Q31" s="401"/>
      <c r="R31" s="401"/>
      <c r="U31" s="716"/>
      <c r="W31" s="573" t="str">
        <f>'Fun Patches'!C32</f>
        <v>&lt;LIST PATCH HERE&gt;</v>
      </c>
      <c r="X31" s="365" t="str">
        <f>IF(Summary!$BB$159="E","E","")</f>
        <v/>
      </c>
      <c r="Y31" s="365" t="str">
        <f>IF(Summary!$BC$159="Y","R","")</f>
        <v/>
      </c>
      <c r="AA31" s="336"/>
      <c r="AB31" s="337"/>
      <c r="AC31" s="338"/>
    </row>
    <row r="32" spans="2:29" ht="12.95" customHeight="1">
      <c r="B32" s="404"/>
      <c r="C32" s="415" t="s">
        <v>1196</v>
      </c>
      <c r="D32" s="368" t="str">
        <f>IF(Badges!$AD$792="A","/","")</f>
        <v/>
      </c>
      <c r="E32" s="368" t="str">
        <f>IF(Badges!$AD$796="A","/","")</f>
        <v/>
      </c>
      <c r="F32" s="368" t="str">
        <f>IF(Badges!$AD$800="A","/","")</f>
        <v/>
      </c>
      <c r="G32" s="368" t="str">
        <f>IF(Badges!$AD$804="A","/","")</f>
        <v/>
      </c>
      <c r="H32" s="368" t="str">
        <f>IF(Badges!$AD$808="A","/","")</f>
        <v/>
      </c>
      <c r="I32" s="362" t="str">
        <f>IF(Summary!$BB$39="E","E","")</f>
        <v/>
      </c>
      <c r="J32" s="362" t="str">
        <f>IF(Summary!$BC$39="Y","R","")</f>
        <v/>
      </c>
      <c r="L32" s="404"/>
      <c r="M32" s="405" t="s">
        <v>216</v>
      </c>
      <c r="N32" s="361" t="str">
        <f>IF(Badges!$AD$102="A","/","")</f>
        <v/>
      </c>
      <c r="O32" s="361" t="str">
        <f>IF(Badges!$AD$106="A","/","")</f>
        <v/>
      </c>
      <c r="P32" s="361" t="str">
        <f>IF(Badges!$AD$110="A","/","")</f>
        <v/>
      </c>
      <c r="Q32" s="361" t="str">
        <f>IF(Badges!$AD$114="A","/","")</f>
        <v/>
      </c>
      <c r="R32" s="361" t="str">
        <f>IF(Badges!$AD$118="A","/","")</f>
        <v/>
      </c>
      <c r="S32" s="370" t="str">
        <f>IF(Summary!$BB$7="E","E","")</f>
        <v/>
      </c>
      <c r="T32" s="370" t="str">
        <f>IF(Summary!$BC$7="Y","R","")</f>
        <v/>
      </c>
      <c r="U32" s="716"/>
      <c r="W32" s="573" t="str">
        <f>'Fun Patches'!C33</f>
        <v>&lt;LIST PATCH HERE&gt;</v>
      </c>
      <c r="X32" s="365" t="str">
        <f>IF(Summary!$BB$160="E","E","")</f>
        <v/>
      </c>
      <c r="Y32" s="365" t="str">
        <f>IF(Summary!$BC$160="Y","R","")</f>
        <v/>
      </c>
      <c r="AA32" s="336"/>
      <c r="AB32" s="337"/>
      <c r="AC32" s="338"/>
    </row>
    <row r="33" spans="2:29" ht="12.95" customHeight="1" thickBot="1">
      <c r="B33" s="404"/>
      <c r="C33" s="419" t="s">
        <v>818</v>
      </c>
      <c r="D33" s="366" t="str">
        <f>IF(Badges!$AD$838="A","/","")</f>
        <v/>
      </c>
      <c r="E33" s="366" t="str">
        <f>IF(Badges!$AD$842="A","/","")</f>
        <v/>
      </c>
      <c r="F33" s="366" t="str">
        <f>IF(Badges!$AD$846="A","/","")</f>
        <v/>
      </c>
      <c r="G33" s="366" t="str">
        <f>IF(Badges!$AD$850="A","/","")</f>
        <v/>
      </c>
      <c r="H33" s="366" t="str">
        <f>IF(Badges!$AD$854="A","/","")</f>
        <v/>
      </c>
      <c r="I33" s="372" t="str">
        <f>IF(Summary!$BB$41="E","E","")</f>
        <v/>
      </c>
      <c r="J33" s="372" t="str">
        <f>IF(Summary!$BC$41="Y","R","")</f>
        <v/>
      </c>
      <c r="L33" s="404"/>
      <c r="M33" s="410" t="s">
        <v>302</v>
      </c>
      <c r="N33" s="364" t="str">
        <f>IF(Badges!$AD$207="A","/","")</f>
        <v/>
      </c>
      <c r="O33" s="364" t="str">
        <f>IF(Badges!$AD$211="A","/","")</f>
        <v/>
      </c>
      <c r="P33" s="364" t="str">
        <f>IF(Badges!$AD$215="A","/","")</f>
        <v/>
      </c>
      <c r="Q33" s="364" t="str">
        <f>IF(Badges!$AD$219="A","/","")</f>
        <v/>
      </c>
      <c r="R33" s="364" t="str">
        <f>IF(Badges!$G$223="A","/","")</f>
        <v/>
      </c>
      <c r="S33" s="370" t="str">
        <f>IF(Summary!$BB$12="E","E","")</f>
        <v/>
      </c>
      <c r="T33" s="370" t="str">
        <f>IF(Summary!$BC$12="Y","R","")</f>
        <v/>
      </c>
      <c r="U33" s="716"/>
      <c r="W33" s="573" t="str">
        <f>'Fun Patches'!C34</f>
        <v>&lt;LIST PATCH HERE&gt;</v>
      </c>
      <c r="X33" s="365" t="str">
        <f>IF(Summary!$BB$161="E","E","")</f>
        <v/>
      </c>
      <c r="Y33" s="365" t="str">
        <f>IF(Summary!$BC$161="Y","R","")</f>
        <v/>
      </c>
      <c r="AA33" s="336"/>
      <c r="AB33" s="337"/>
      <c r="AC33" s="338"/>
    </row>
    <row r="34" spans="2:29" ht="12.95" customHeight="1" thickBot="1">
      <c r="B34" s="404"/>
      <c r="C34" s="414" t="s">
        <v>838</v>
      </c>
      <c r="D34" s="439" t="str">
        <f>IF(Badges!$AD$861="A","/","")</f>
        <v/>
      </c>
      <c r="E34" s="439" t="str">
        <f>IF(Badges!$AD$865="A","/","")</f>
        <v/>
      </c>
      <c r="F34" s="439" t="str">
        <f>IF(Badges!$AD$869="A","/","")</f>
        <v/>
      </c>
      <c r="G34" s="439" t="str">
        <f>IF(Badges!$AD$873="A","/","")</f>
        <v/>
      </c>
      <c r="H34" s="439" t="str">
        <f>IF(Badges!$AD$877="A","/","")</f>
        <v/>
      </c>
      <c r="I34" s="362" t="str">
        <f>IF(Summary!$BB$42="E","E","")</f>
        <v/>
      </c>
      <c r="J34" s="362" t="str">
        <f>IF(Summary!$BC$42="Y","R","")</f>
        <v/>
      </c>
      <c r="L34" s="404"/>
      <c r="M34" s="419" t="s">
        <v>448</v>
      </c>
      <c r="N34" s="359" t="str">
        <f>IF(Badges!$AD$368="A","/","")</f>
        <v/>
      </c>
      <c r="O34" s="359" t="str">
        <f>IF(Badges!$AD$372="A","/","")</f>
        <v/>
      </c>
      <c r="P34" s="359" t="str">
        <f>IF(Badges!$AD$376="A","/","")</f>
        <v/>
      </c>
      <c r="Q34" s="359" t="str">
        <f>IF(Badges!$AD$380="A","/","")</f>
        <v/>
      </c>
      <c r="R34" s="359" t="str">
        <f>IF(Badges!$AD$384="A","/","")</f>
        <v/>
      </c>
      <c r="S34" s="367" t="str">
        <f>IF(Summary!$BB$19="E","E","")</f>
        <v/>
      </c>
      <c r="T34" s="367" t="str">
        <f>IF(Summary!$BC$19="Y","R","")</f>
        <v/>
      </c>
      <c r="U34" s="716"/>
      <c r="W34" s="573" t="str">
        <f>'Fun Patches'!C35</f>
        <v>&lt;LIST PATCH HERE&gt;</v>
      </c>
      <c r="X34" s="365" t="str">
        <f>IF(Summary!$BB$162="E","E","")</f>
        <v/>
      </c>
      <c r="Y34" s="365" t="str">
        <f>IF(Summary!$BC$162="Y","R","")</f>
        <v/>
      </c>
      <c r="AA34" s="336"/>
      <c r="AB34" s="337"/>
      <c r="AC34" s="338"/>
    </row>
    <row r="35" spans="2:29" ht="12.95" customHeight="1">
      <c r="L35" s="404"/>
      <c r="M35" s="430" t="s">
        <v>249</v>
      </c>
      <c r="N35" s="361" t="str">
        <f>IF(Badges!$AD$146="A","/","")</f>
        <v/>
      </c>
      <c r="O35" s="361" t="str">
        <f>IF(Badges!$AD$148="A","/","")</f>
        <v/>
      </c>
      <c r="P35" s="361" t="str">
        <f>IF(Badges!$AD$150="A","/","")</f>
        <v/>
      </c>
      <c r="Q35" s="361" t="str">
        <f>IF(Badges!$AD$152="A","/","")</f>
        <v/>
      </c>
      <c r="R35" s="361" t="str">
        <f>IF(Badges!$AD$154="A","/","")</f>
        <v/>
      </c>
      <c r="S35" s="370" t="str">
        <f>IF(Summary!$BB$9="E","E","")</f>
        <v/>
      </c>
      <c r="T35" s="370" t="str">
        <f>IF(Summary!$BC$9="Y","R","")</f>
        <v/>
      </c>
      <c r="U35" s="716"/>
      <c r="W35" s="573" t="str">
        <f>'Fun Patches'!C36</f>
        <v>&lt;LIST PATCH HERE&gt;</v>
      </c>
      <c r="X35" s="365" t="str">
        <f>IF(Summary!$BB$163="E","E","")</f>
        <v/>
      </c>
      <c r="Y35" s="365" t="str">
        <f>IF(Summary!$BC$163="Y","R","")</f>
        <v/>
      </c>
      <c r="AA35" s="336"/>
      <c r="AB35" s="337"/>
      <c r="AC35" s="338"/>
    </row>
    <row r="36" spans="2:29" ht="12.95" customHeight="1">
      <c r="L36" s="404"/>
      <c r="M36" s="423" t="s">
        <v>552</v>
      </c>
      <c r="N36" s="364" t="str">
        <f>IF(Badges!$AD$481="A","/","")</f>
        <v/>
      </c>
      <c r="O36" s="364" t="str">
        <f>IF(Badges!$AD$483="A","/","")</f>
        <v/>
      </c>
      <c r="P36" s="364" t="str">
        <f>IF(Badges!$AD$485="A","/","")</f>
        <v/>
      </c>
      <c r="Q36" s="364" t="str">
        <f>IF(Badges!$AD$487="A","/","")</f>
        <v/>
      </c>
      <c r="R36" s="364" t="str">
        <f>IF(Badges!$AD$489="A","/","")</f>
        <v/>
      </c>
      <c r="S36" s="370" t="str">
        <f>IF(Summary!$BB$24="E","E","")</f>
        <v/>
      </c>
      <c r="T36" s="370" t="str">
        <f>IF(Summary!$BC$24="Y","R","")</f>
        <v/>
      </c>
      <c r="U36" s="716"/>
      <c r="W36" s="573" t="str">
        <f>'Fun Patches'!C37</f>
        <v>&lt;LIST PATCH HERE&gt;</v>
      </c>
      <c r="X36" s="365" t="str">
        <f>IF(Summary!$BB$164="E","E","")</f>
        <v/>
      </c>
      <c r="Y36" s="365" t="str">
        <f>IF(Summary!$BC$164="Y","R","")</f>
        <v/>
      </c>
      <c r="AA36" s="336"/>
      <c r="AB36" s="337"/>
      <c r="AC36" s="338"/>
    </row>
    <row r="37" spans="2:29" ht="12.95" customHeight="1" thickBot="1">
      <c r="B37" s="404"/>
      <c r="C37" s="430" t="s">
        <v>1162</v>
      </c>
      <c r="D37" s="361" t="str">
        <f>IF(Badges!$AD$883="C","/","")</f>
        <v/>
      </c>
      <c r="E37" s="361" t="str">
        <f>IF(Badges!$AD$884="C","/","")</f>
        <v/>
      </c>
      <c r="F37" s="361" t="str">
        <f>IF(Badges!$AD$885="C","/","")</f>
        <v/>
      </c>
      <c r="G37" s="361" t="str">
        <f>IF(Badges!$AD$886="C","/","")</f>
        <v/>
      </c>
      <c r="H37" s="361" t="str">
        <f>IF(Badges!$AD$887="C","/","")</f>
        <v/>
      </c>
      <c r="I37" s="370" t="str">
        <f>IF(Summary!$BB$44="E","E","")</f>
        <v/>
      </c>
      <c r="J37" s="370" t="str">
        <f>IF(Summary!$BC$44="Y","R","")</f>
        <v/>
      </c>
      <c r="L37" s="404"/>
      <c r="M37" s="431" t="s">
        <v>775</v>
      </c>
      <c r="N37" s="359" t="str">
        <f>IF(Badges!$AD$754="A","/","")</f>
        <v/>
      </c>
      <c r="O37" s="359" t="str">
        <f>IF(Badges!$AD$756="A","/","")</f>
        <v/>
      </c>
      <c r="P37" s="359" t="str">
        <f>IF(Badges!$AD$758="A","/","")</f>
        <v/>
      </c>
      <c r="Q37" s="359" t="str">
        <f>IF(Badges!$AD$760="A","/","")</f>
        <v/>
      </c>
      <c r="R37" s="359" t="str">
        <f>IF(Badges!$AD$762="A","/","")</f>
        <v/>
      </c>
      <c r="S37" s="371" t="str">
        <f>IF(Summary!$BB$37="E","E","")</f>
        <v/>
      </c>
      <c r="T37" s="371" t="str">
        <f>IF(Summary!$BC$37="Y","R","")</f>
        <v/>
      </c>
      <c r="U37" s="716"/>
      <c r="W37" s="573" t="str">
        <f>'Fun Patches'!C38</f>
        <v>&lt;LIST PATCH HERE&gt;</v>
      </c>
      <c r="X37" s="365" t="str">
        <f>IF(Summary!$BB$165="E","E","")</f>
        <v/>
      </c>
      <c r="Y37" s="365" t="str">
        <f>IF(Summary!$BC$165="Y","R","")</f>
        <v/>
      </c>
      <c r="AA37" s="336"/>
      <c r="AB37" s="337"/>
      <c r="AC37" s="338"/>
    </row>
    <row r="38" spans="2:29" ht="12.95" customHeight="1">
      <c r="B38" s="404"/>
      <c r="C38" s="423" t="s">
        <v>1163</v>
      </c>
      <c r="D38" s="361" t="str">
        <f>IF(Badges!$AD$890="C","/","")</f>
        <v/>
      </c>
      <c r="E38" s="361" t="str">
        <f>IF(Badges!$AD$891="C","/","")</f>
        <v/>
      </c>
      <c r="F38" s="361" t="str">
        <f>IF(Badges!$AD$892="C","/","")</f>
        <v/>
      </c>
      <c r="G38" s="361" t="str">
        <f>IF(Badges!$AD$893="C","/","")</f>
        <v/>
      </c>
      <c r="H38" s="361" t="str">
        <f>IF(Badges!$AD$894="C","/","")</f>
        <v/>
      </c>
      <c r="I38" s="370" t="str">
        <f>IF(Summary!$BB$45="E","E","")</f>
        <v/>
      </c>
      <c r="J38" s="370" t="str">
        <f>IF(Summary!$BC$45="Y","R","")</f>
        <v/>
      </c>
      <c r="S38" s="427"/>
      <c r="T38" s="427"/>
      <c r="U38" s="716"/>
      <c r="W38" s="573" t="str">
        <f>'Fun Patches'!C39</f>
        <v>&lt;LIST PATCH HERE&gt;</v>
      </c>
      <c r="X38" s="365" t="str">
        <f>IF(Summary!$BB$166="E","E","")</f>
        <v/>
      </c>
      <c r="Y38" s="365" t="str">
        <f>IF(Summary!$BC$166="Y","R","")</f>
        <v/>
      </c>
      <c r="AA38" s="336"/>
      <c r="AB38" s="337"/>
      <c r="AC38" s="338"/>
    </row>
    <row r="39" spans="2:29" ht="12.95" customHeight="1" thickBot="1">
      <c r="B39" s="404"/>
      <c r="C39" s="432" t="s">
        <v>1164</v>
      </c>
      <c r="D39" s="359" t="str">
        <f>IF(Badges!$AD$897="C","/","")</f>
        <v/>
      </c>
      <c r="E39" s="359" t="str">
        <f>IF(Badges!$AD$898="C","/","")</f>
        <v/>
      </c>
      <c r="F39" s="359" t="str">
        <f>IF(Badges!$AD$899="C","/","")</f>
        <v/>
      </c>
      <c r="G39" s="359" t="str">
        <f>IF(Badges!$AD$900="C","/","")</f>
        <v/>
      </c>
      <c r="H39" s="359" t="str">
        <f>IF(Badges!$AD$901="C","/","")</f>
        <v/>
      </c>
      <c r="I39" s="367" t="str">
        <f>IF(Summary!$BB$46="E","E","")</f>
        <v/>
      </c>
      <c r="J39" s="367" t="str">
        <f>IF(Summary!$BC$46="Y","R","")</f>
        <v/>
      </c>
      <c r="S39" s="427"/>
      <c r="T39" s="427"/>
      <c r="U39" s="716"/>
      <c r="W39" s="573" t="str">
        <f>'Fun Patches'!C40</f>
        <v>&lt;LIST PATCH HERE&gt;</v>
      </c>
      <c r="X39" s="365" t="str">
        <f>IF(Summary!$BB$167="E","E","")</f>
        <v/>
      </c>
      <c r="Y39" s="365" t="str">
        <f>IF(Summary!$BC$167="Y","R","")</f>
        <v/>
      </c>
      <c r="AA39" s="336"/>
      <c r="AB39" s="337"/>
      <c r="AC39" s="338"/>
    </row>
    <row r="40" spans="2:29" ht="12.95" customHeight="1">
      <c r="B40" s="404"/>
      <c r="C40" s="430" t="s">
        <v>1165</v>
      </c>
      <c r="D40" s="361" t="str">
        <f>IF(Badges!$AD$905="C","/","")</f>
        <v/>
      </c>
      <c r="E40" s="361" t="str">
        <f>IF(Badges!$AD$906="C","/","")</f>
        <v/>
      </c>
      <c r="F40" s="361" t="str">
        <f>IF(Badges!$AD$907="C","/","")</f>
        <v/>
      </c>
      <c r="G40" s="361" t="str">
        <f>IF(Badges!$AD$908="C","/","")</f>
        <v/>
      </c>
      <c r="H40" s="361" t="str">
        <f>IF(Badges!$AD$909="C","/","")</f>
        <v/>
      </c>
      <c r="I40" s="370" t="str">
        <f>IF(Summary!$BB$48="E","E","")</f>
        <v/>
      </c>
      <c r="J40" s="370" t="str">
        <f>IF(Summary!$BC$48="Y","R","")</f>
        <v/>
      </c>
      <c r="L40" s="404"/>
      <c r="M40" s="428" t="s">
        <v>1182</v>
      </c>
      <c r="N40" s="361" t="str">
        <f>IF('Age-Level'!$AD$75="A","/","")</f>
        <v/>
      </c>
      <c r="O40" s="361" t="str">
        <f>IF('Age-Level'!$AD$79="A","/","")</f>
        <v/>
      </c>
      <c r="P40" s="361" t="str">
        <f>IF('Age-Level'!$AD$83="A","/","")</f>
        <v/>
      </c>
      <c r="Q40" s="361" t="str">
        <f>IF('Age-Level'!$AD$88="A","/","")</f>
        <v/>
      </c>
      <c r="R40" s="361" t="str">
        <f>IF('Age-Level'!$AD$90="A","/","")</f>
        <v/>
      </c>
      <c r="S40" s="370" t="str">
        <f>IF(Summary!$BB$113="E","E","")</f>
        <v/>
      </c>
      <c r="T40" s="370" t="str">
        <f>IF(Summary!$BC$113="Y","R","")</f>
        <v/>
      </c>
      <c r="U40" s="716"/>
      <c r="W40" s="573" t="str">
        <f>'Fun Patches'!C41</f>
        <v>&lt;LIST PATCH HERE&gt;</v>
      </c>
      <c r="X40" s="365" t="str">
        <f>IF(Summary!$BB$168="E","E","")</f>
        <v/>
      </c>
      <c r="Y40" s="365" t="str">
        <f>IF(Summary!$BC$168="Y","R","")</f>
        <v/>
      </c>
      <c r="AA40" s="336"/>
      <c r="AB40" s="337"/>
      <c r="AC40" s="338"/>
    </row>
    <row r="41" spans="2:29" ht="12.95" customHeight="1">
      <c r="B41" s="404"/>
      <c r="C41" s="423" t="s">
        <v>1166</v>
      </c>
      <c r="D41" s="361" t="str">
        <f>IF(Badges!$AD$912="C","/","")</f>
        <v/>
      </c>
      <c r="E41" s="361" t="str">
        <f>IF(Badges!$AD$913="C","/","")</f>
        <v/>
      </c>
      <c r="F41" s="361" t="str">
        <f>IF(Badges!$AD$914="C","/","")</f>
        <v/>
      </c>
      <c r="G41" s="361" t="str">
        <f>IF(Badges!$AD$915="C","/","")</f>
        <v/>
      </c>
      <c r="H41" s="361" t="str">
        <f>IF(Badges!$AD$916="C","/","")</f>
        <v/>
      </c>
      <c r="I41" s="370" t="str">
        <f>IF(Summary!$BB$49="E","E","")</f>
        <v/>
      </c>
      <c r="J41" s="370" t="str">
        <f>IF(Summary!$BC$49="Y","R","")</f>
        <v/>
      </c>
      <c r="L41" s="404"/>
      <c r="M41" s="411" t="s">
        <v>1183</v>
      </c>
      <c r="N41" s="361" t="str">
        <f>IF('Age-Level'!$AD$93="A","/","")</f>
        <v/>
      </c>
      <c r="O41" s="361" t="str">
        <f>IF('Age-Level'!$AD$97="A","/","")</f>
        <v/>
      </c>
      <c r="P41" s="361" t="str">
        <f>IF('Age-Level'!$AD$101="A","/","")</f>
        <v/>
      </c>
      <c r="Q41" s="361" t="str">
        <f>IF('Age-Level'!$AD$106="A","/","")</f>
        <v/>
      </c>
      <c r="R41" s="361" t="str">
        <f>IF('Age-Level'!$AD$108="A","/","")</f>
        <v/>
      </c>
      <c r="S41" s="370" t="str">
        <f>IF(Summary!$BB$114="E","E","")</f>
        <v/>
      </c>
      <c r="T41" s="370" t="str">
        <f>IF(Summary!$BC$114="Y","R","")</f>
        <v/>
      </c>
      <c r="U41" s="716"/>
      <c r="W41" s="573" t="str">
        <f>'Fun Patches'!C42</f>
        <v>&lt;LIST PATCH HERE&gt;</v>
      </c>
      <c r="X41" s="365" t="str">
        <f>IF(Summary!$BB$169="E","E","")</f>
        <v/>
      </c>
      <c r="Y41" s="365" t="str">
        <f>IF(Summary!$BC$169="Y","R","")</f>
        <v/>
      </c>
      <c r="AA41" s="336"/>
      <c r="AB41" s="337"/>
      <c r="AC41" s="338"/>
    </row>
    <row r="42" spans="2:29" ht="12.95" customHeight="1" thickBot="1">
      <c r="B42" s="404"/>
      <c r="C42" s="432" t="s">
        <v>1167</v>
      </c>
      <c r="D42" s="359" t="str">
        <f>IF(Badges!$AD$919="C","/","")</f>
        <v/>
      </c>
      <c r="E42" s="359" t="str">
        <f>IF(Badges!$AD$920="C","/","")</f>
        <v/>
      </c>
      <c r="F42" s="359" t="str">
        <f>IF(Badges!$AD$921="C","/","")</f>
        <v/>
      </c>
      <c r="G42" s="359" t="str">
        <f>IF(Badges!$AD$922="C","/","")</f>
        <v/>
      </c>
      <c r="H42" s="359" t="str">
        <f>IF(Badges!$AD$923="C","/","")</f>
        <v/>
      </c>
      <c r="I42" s="367" t="str">
        <f>IF(Summary!$BB$50="E","E","")</f>
        <v/>
      </c>
      <c r="J42" s="367" t="str">
        <f>IF(Summary!$BC$50="Y","R","")</f>
        <v/>
      </c>
      <c r="L42" s="404"/>
      <c r="M42" s="416" t="s">
        <v>1184</v>
      </c>
      <c r="N42" s="359" t="str">
        <f>IF('Age-Level'!$AD$111="A","/","")</f>
        <v/>
      </c>
      <c r="O42" s="359" t="str">
        <f>IF('Age-Level'!$AD$115="A","/","")</f>
        <v/>
      </c>
      <c r="P42" s="359" t="str">
        <f>IF('Age-Level'!$AD$119="A","/","")</f>
        <v/>
      </c>
      <c r="Q42" s="359" t="str">
        <f>IF('Age-Level'!$AD$124="A","/","")</f>
        <v/>
      </c>
      <c r="R42" s="359" t="str">
        <f>IF('Age-Level'!$AD$126="A","/","")</f>
        <v/>
      </c>
      <c r="S42" s="367" t="str">
        <f>IF(Summary!$BB$115="E","E","")</f>
        <v/>
      </c>
      <c r="T42" s="367" t="str">
        <f>IF(Summary!$BC$115="Y","R","")</f>
        <v/>
      </c>
      <c r="U42" s="716"/>
      <c r="W42" s="573" t="str">
        <f>'Fun Patches'!C43</f>
        <v>&lt;LIST PATCH HERE&gt;</v>
      </c>
      <c r="X42" s="365" t="str">
        <f>IF(Summary!$BB$170="E","E","")</f>
        <v/>
      </c>
      <c r="Y42" s="365" t="str">
        <f>IF(Summary!$BC$170="Y","R","")</f>
        <v/>
      </c>
      <c r="AA42" s="336"/>
      <c r="AB42" s="337"/>
      <c r="AC42" s="338"/>
    </row>
    <row r="43" spans="2:29" ht="12.95" customHeight="1">
      <c r="B43" s="404"/>
      <c r="C43" s="430" t="s">
        <v>1169</v>
      </c>
      <c r="D43" s="361" t="str">
        <f>IF(Badges!$AD$927="C","/","")</f>
        <v/>
      </c>
      <c r="E43" s="361" t="str">
        <f>IF(Badges!$AD$928="C","/","")</f>
        <v/>
      </c>
      <c r="F43" s="361" t="str">
        <f>IF(Badges!$AD$929="C","/","")</f>
        <v/>
      </c>
      <c r="G43" s="361" t="str">
        <f>IF(Badges!$AD$930="C","/","")</f>
        <v/>
      </c>
      <c r="H43" s="361" t="str">
        <f>IF(Badges!$AD$931="C","/","")</f>
        <v/>
      </c>
      <c r="I43" s="370" t="str">
        <f>IF(Summary!$BB$52="E","E","")</f>
        <v/>
      </c>
      <c r="J43" s="370" t="str">
        <f>IF(Summary!$BC$52="Y","R","")</f>
        <v/>
      </c>
      <c r="L43" s="404"/>
      <c r="M43" s="429" t="s">
        <v>1185</v>
      </c>
      <c r="N43" s="361" t="str">
        <f>IF('Age-Level'!$AD$129="A","/","")</f>
        <v/>
      </c>
      <c r="O43" s="361" t="str">
        <f>IF('Age-Level'!$AD$133="A","/","")</f>
        <v/>
      </c>
      <c r="P43" s="361" t="str">
        <f>IF('Age-Level'!$AD$137="A","/","")</f>
        <v/>
      </c>
      <c r="Q43" s="361" t="str">
        <f>IF('Age-Level'!$AD$142="A","/","")</f>
        <v/>
      </c>
      <c r="R43" s="361" t="str">
        <f>IF('Age-Level'!$AD$144="A","/","")</f>
        <v/>
      </c>
      <c r="S43" s="370" t="str">
        <f>IF(Summary!$BB$116="E","E","")</f>
        <v/>
      </c>
      <c r="T43" s="370" t="str">
        <f>IF(Summary!$BC$116="Y","R","")</f>
        <v/>
      </c>
      <c r="U43" s="716"/>
      <c r="W43" s="573" t="str">
        <f>'Fun Patches'!C44</f>
        <v>&lt;LIST PATCH HERE&gt;</v>
      </c>
      <c r="X43" s="365" t="str">
        <f>IF(Summary!$BB$171="E","E","")</f>
        <v/>
      </c>
      <c r="Y43" s="365" t="str">
        <f>IF(Summary!$BC$171="Y","R","")</f>
        <v/>
      </c>
      <c r="AA43" s="336"/>
      <c r="AB43" s="337"/>
      <c r="AC43" s="338"/>
    </row>
    <row r="44" spans="2:29" ht="12.95" customHeight="1">
      <c r="B44" s="404"/>
      <c r="C44" s="423" t="s">
        <v>1170</v>
      </c>
      <c r="D44" s="361" t="str">
        <f>IF(Badges!$AD$934="C","/","")</f>
        <v/>
      </c>
      <c r="E44" s="361" t="str">
        <f>IF(Badges!$AD$935="C","/","")</f>
        <v/>
      </c>
      <c r="F44" s="361" t="str">
        <f>IF(Badges!$AD$936="C","/","")</f>
        <v/>
      </c>
      <c r="G44" s="361" t="str">
        <f>IF(Badges!$AD$937="C","/","")</f>
        <v/>
      </c>
      <c r="H44" s="361" t="str">
        <f>IF(Badges!$AD$938="C","/","")</f>
        <v/>
      </c>
      <c r="I44" s="370" t="str">
        <f>IF(Summary!$BB$53="E","E","")</f>
        <v/>
      </c>
      <c r="J44" s="370" t="str">
        <f>IF(Summary!$BC$53="Y","R","")</f>
        <v/>
      </c>
      <c r="L44" s="404"/>
      <c r="M44" s="411" t="s">
        <v>1186</v>
      </c>
      <c r="N44" s="361" t="str">
        <f>IF('Age-Level'!$AD$147="A","/","")</f>
        <v/>
      </c>
      <c r="O44" s="361" t="str">
        <f>IF('Age-Level'!$AD$151="A","/","")</f>
        <v/>
      </c>
      <c r="P44" s="361" t="str">
        <f>IF('Age-Level'!$AD$155="A","/","")</f>
        <v/>
      </c>
      <c r="Q44" s="361" t="str">
        <f>IF('Age-Level'!$AD$160="A","/","")</f>
        <v/>
      </c>
      <c r="R44" s="361" t="str">
        <f>IF('Age-Level'!$AD$162="A","/","")</f>
        <v/>
      </c>
      <c r="S44" s="370" t="str">
        <f>IF(Summary!$BB$117="E","E","")</f>
        <v/>
      </c>
      <c r="T44" s="370" t="str">
        <f>IF(Summary!$BC$117="Y","R","")</f>
        <v/>
      </c>
      <c r="U44" s="716"/>
      <c r="W44" s="573" t="str">
        <f>'Fun Patches'!C45</f>
        <v>&lt;LIST PATCH HERE&gt;</v>
      </c>
      <c r="X44" s="365" t="str">
        <f>IF(Summary!$BB$172="E","E","")</f>
        <v/>
      </c>
      <c r="Y44" s="365" t="str">
        <f>IF(Summary!$BC$172="Y","R","")</f>
        <v/>
      </c>
      <c r="AA44" s="336"/>
      <c r="AB44" s="337"/>
      <c r="AC44" s="338"/>
    </row>
    <row r="45" spans="2:29" ht="12.95" customHeight="1" thickBot="1">
      <c r="B45" s="404"/>
      <c r="C45" s="431" t="s">
        <v>1171</v>
      </c>
      <c r="D45" s="361" t="str">
        <f>IF(Badges!$AD$941="C","/","")</f>
        <v/>
      </c>
      <c r="E45" s="361" t="str">
        <f>IF(Badges!$AD$942="C","/","")</f>
        <v/>
      </c>
      <c r="F45" s="361" t="str">
        <f>IF(Badges!$AD$943="C","/","")</f>
        <v/>
      </c>
      <c r="G45" s="361" t="str">
        <f>IF(Badges!$AD$944="C","/","")</f>
        <v/>
      </c>
      <c r="H45" s="361" t="str">
        <f>IF(Badges!$AD$945="C","/","")</f>
        <v/>
      </c>
      <c r="I45" s="370" t="str">
        <f>IF(Summary!$BB$54="E","E","")</f>
        <v/>
      </c>
      <c r="J45" s="370" t="str">
        <f>IF(Summary!$BC$54="Y","R","")</f>
        <v/>
      </c>
      <c r="L45" s="404"/>
      <c r="M45" s="416" t="s">
        <v>1187</v>
      </c>
      <c r="N45" s="359" t="str">
        <f>IF('Age-Level'!$AD$165="A","/","")</f>
        <v/>
      </c>
      <c r="O45" s="359" t="str">
        <f>IF('Age-Level'!$AD$169="A","/","")</f>
        <v/>
      </c>
      <c r="P45" s="359" t="str">
        <f>IF('Age-Level'!$AD$173="A","/","")</f>
        <v/>
      </c>
      <c r="Q45" s="359" t="str">
        <f>IF('Age-Level'!$AD$178="A","/","")</f>
        <v/>
      </c>
      <c r="R45" s="359" t="str">
        <f>IF('Age-Level'!$AD$180="A","/","")</f>
        <v/>
      </c>
      <c r="S45" s="367" t="str">
        <f>IF(Summary!$BB$118="E","E","")</f>
        <v/>
      </c>
      <c r="T45" s="367" t="str">
        <f>IF(Summary!$BC$118="Y","R","")</f>
        <v/>
      </c>
      <c r="U45" s="716"/>
      <c r="W45" s="573" t="str">
        <f>'Fun Patches'!C46</f>
        <v>&lt;LIST PATCH HERE&gt;</v>
      </c>
      <c r="X45" s="365" t="str">
        <f>IF(Summary!$BB$173="E","E","")</f>
        <v/>
      </c>
      <c r="Y45" s="365" t="str">
        <f>IF(Summary!$BC$173="Y","R","")</f>
        <v/>
      </c>
      <c r="AA45" s="336"/>
      <c r="AB45" s="337"/>
      <c r="AC45" s="338"/>
    </row>
    <row r="46" spans="2:29" ht="12.95" customHeight="1">
      <c r="L46" s="404"/>
      <c r="M46" s="392" t="s">
        <v>1188</v>
      </c>
      <c r="N46" s="401"/>
      <c r="O46" s="401"/>
      <c r="P46" s="361" t="str">
        <f>IF(Bridging!$AD$10="A","/","")</f>
        <v/>
      </c>
      <c r="Q46" s="361" t="str">
        <f>IF(Bridging!$AD$14="A","/","")</f>
        <v/>
      </c>
      <c r="R46" s="361" t="str">
        <f>IF(Bridging!$AD$16="A","/","")</f>
        <v/>
      </c>
      <c r="S46" s="370" t="str">
        <f>IF(Summary!$BB$130="E","E","")</f>
        <v/>
      </c>
      <c r="T46" s="370" t="str">
        <f>IF(Summary!$BC$130="Y","R","")</f>
        <v/>
      </c>
      <c r="U46" s="716"/>
      <c r="W46" s="573" t="str">
        <f>'Fun Patches'!C47</f>
        <v>&lt;LIST PATCH HERE&gt;</v>
      </c>
      <c r="X46" s="365" t="str">
        <f>IF(Summary!$BB$174="E","E","")</f>
        <v/>
      </c>
      <c r="Y46" s="365" t="str">
        <f>IF(Summary!$BC$174="Y","R","")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IF(Summary!$BB$175="E","E","")</f>
        <v/>
      </c>
      <c r="Y47" s="365" t="str">
        <f>IF(Summary!$BC$175="Y","R","")</f>
        <v/>
      </c>
      <c r="AA47" s="336"/>
      <c r="AB47" s="337"/>
      <c r="AC47" s="338"/>
    </row>
    <row r="48" spans="2:29" ht="12.95" customHeight="1" thickBot="1">
      <c r="B48" s="404"/>
      <c r="C48" s="428" t="s">
        <v>1172</v>
      </c>
      <c r="D48" s="361" t="str">
        <f>IF('Age-Level'!$AD6="C","/","")</f>
        <v/>
      </c>
      <c r="E48" s="361" t="str">
        <f>IF('Age-Level'!$AD6="C","/","")</f>
        <v/>
      </c>
      <c r="F48" s="361" t="str">
        <f>IF('Age-Level'!$AD6="C","/","")</f>
        <v/>
      </c>
      <c r="G48" s="361" t="str">
        <f>IF('Age-Level'!$AD6="C","/","")</f>
        <v/>
      </c>
      <c r="H48" s="361" t="str">
        <f>IF('Age-Level'!$AD6="C","/","")</f>
        <v/>
      </c>
      <c r="I48" s="370" t="str">
        <f>IF(Summary!$BB$101="E","E","")</f>
        <v/>
      </c>
      <c r="J48" s="370" t="str">
        <f>IF(Summary!$BC$101="Y","R","")</f>
        <v/>
      </c>
      <c r="L48" s="712"/>
      <c r="M48" s="712"/>
      <c r="N48" s="712"/>
      <c r="O48" s="712"/>
      <c r="P48" s="712"/>
      <c r="Q48" s="712"/>
      <c r="R48" s="712"/>
      <c r="S48" s="437"/>
      <c r="T48" s="437"/>
      <c r="U48" s="716"/>
      <c r="W48" s="573" t="str">
        <f>'Fun Patches'!C49</f>
        <v>&lt;LIST PATCH HERE&gt;</v>
      </c>
      <c r="X48" s="365" t="str">
        <f>IF(Summary!$BB$176="E","E","")</f>
        <v/>
      </c>
      <c r="Y48" s="365" t="str">
        <f>IF(Summary!$BC$176="Y","R","")</f>
        <v/>
      </c>
      <c r="AA48" s="336"/>
      <c r="AB48" s="337"/>
      <c r="AC48" s="338"/>
    </row>
    <row r="49" spans="2:29" ht="12.95" customHeight="1">
      <c r="B49" s="404"/>
      <c r="C49" s="411" t="s">
        <v>1173</v>
      </c>
      <c r="D49" s="361" t="str">
        <f>IF('Age-Level'!$AD13="C","/","")</f>
        <v/>
      </c>
      <c r="E49" s="361" t="str">
        <f>IF('Age-Level'!$AD13="C","/","")</f>
        <v/>
      </c>
      <c r="F49" s="361" t="str">
        <f>IF('Age-Level'!$AD13="C","/","")</f>
        <v/>
      </c>
      <c r="G49" s="361" t="str">
        <f>IF('Age-Level'!$AD13="C","/","")</f>
        <v/>
      </c>
      <c r="H49" s="361" t="str">
        <f>IF('Age-Level'!$AD13="C","/","")</f>
        <v/>
      </c>
      <c r="I49" s="370" t="str">
        <f>IF(Summary!$BB$102="E","E","")</f>
        <v/>
      </c>
      <c r="J49" s="370" t="str">
        <f>IF(Summary!$BC$102="Y","R","")</f>
        <v/>
      </c>
      <c r="L49" s="705" t="str">
        <f>'Council Own'!B6</f>
        <v>&lt;&lt;List Badge 1 Here&gt;&gt;</v>
      </c>
      <c r="M49" s="705"/>
      <c r="N49" s="705"/>
      <c r="O49" s="705"/>
      <c r="P49" s="705"/>
      <c r="Q49" s="705"/>
      <c r="R49" s="710"/>
      <c r="S49" s="363" t="str">
        <f>IF(Summary!$BB$85="E","E","")</f>
        <v/>
      </c>
      <c r="T49" s="363" t="str">
        <f>IF(Summary!$BC$85="Y","R","")</f>
        <v/>
      </c>
      <c r="U49" s="716"/>
      <c r="W49" s="573" t="str">
        <f>'Fun Patches'!C50</f>
        <v>&lt;LIST PATCH HERE&gt;</v>
      </c>
      <c r="X49" s="365" t="str">
        <f>IF(Summary!$BB$177="E","E","")</f>
        <v/>
      </c>
      <c r="Y49" s="365" t="str">
        <f>IF(Summary!$BC$177="Y","R","")</f>
        <v/>
      </c>
      <c r="AA49" s="336"/>
      <c r="AB49" s="337"/>
      <c r="AC49" s="338"/>
    </row>
    <row r="50" spans="2:29" ht="12.95" customHeight="1" thickBot="1">
      <c r="B50" s="404"/>
      <c r="C50" s="424" t="s">
        <v>1174</v>
      </c>
      <c r="D50" s="359" t="str">
        <f>IF('Age-Level'!$AD20="C","/","")</f>
        <v/>
      </c>
      <c r="E50" s="359" t="str">
        <f>IF('Age-Level'!$AD20="C","/","")</f>
        <v/>
      </c>
      <c r="F50" s="359" t="str">
        <f>IF('Age-Level'!$AD20="C","/","")</f>
        <v/>
      </c>
      <c r="G50" s="359" t="str">
        <f>IF('Age-Level'!$AD20="C","/","")</f>
        <v/>
      </c>
      <c r="H50" s="359" t="str">
        <f>IF('Age-Level'!$AD20="C","/","")</f>
        <v/>
      </c>
      <c r="I50" s="367" t="str">
        <f>IF(Summary!$BB$103="E","E","")</f>
        <v/>
      </c>
      <c r="J50" s="367" t="str">
        <f>IF(Summary!$BC$103="Y","R","")</f>
        <v/>
      </c>
      <c r="L50" s="705" t="str">
        <f>'Council Own'!B30</f>
        <v>&lt;&lt;List Badge 2 Here&gt;&gt;</v>
      </c>
      <c r="M50" s="705"/>
      <c r="N50" s="705"/>
      <c r="O50" s="705"/>
      <c r="P50" s="705"/>
      <c r="Q50" s="705"/>
      <c r="R50" s="710"/>
      <c r="S50" s="365" t="str">
        <f>IF(Summary!$BB$86="E","E","")</f>
        <v/>
      </c>
      <c r="T50" s="365" t="str">
        <f>IF(Summary!$BC$86="Y","R","")</f>
        <v/>
      </c>
      <c r="U50" s="716"/>
      <c r="W50" s="573" t="str">
        <f>'Fun Patches'!C51</f>
        <v>&lt;LIST PATCH HERE&gt;</v>
      </c>
      <c r="X50" s="365" t="str">
        <f>IF(Summary!$BB$178="E","E","")</f>
        <v/>
      </c>
      <c r="Y50" s="365" t="str">
        <f>IF(Summary!$BC$178="Y","R","")</f>
        <v/>
      </c>
      <c r="AA50" s="336"/>
      <c r="AB50" s="337"/>
      <c r="AC50" s="338"/>
    </row>
    <row r="51" spans="2:29" ht="12.95" customHeight="1">
      <c r="B51" s="404"/>
      <c r="C51" s="429" t="s">
        <v>1175</v>
      </c>
      <c r="D51" s="361" t="str">
        <f>IF('Age-Level'!$AD27="C","/","")</f>
        <v/>
      </c>
      <c r="E51" s="361" t="str">
        <f>IF('Age-Level'!$AD27="C","/","")</f>
        <v/>
      </c>
      <c r="F51" s="361" t="str">
        <f>IF('Age-Level'!$AD27="C","/","")</f>
        <v/>
      </c>
      <c r="G51" s="361" t="str">
        <f>IF('Age-Level'!$AD27="C","/","")</f>
        <v/>
      </c>
      <c r="H51" s="361" t="str">
        <f>IF('Age-Level'!$AD27="C","/","")</f>
        <v/>
      </c>
      <c r="I51" s="370" t="str">
        <f>IF(Summary!$BB$104="E","E","")</f>
        <v/>
      </c>
      <c r="J51" s="370" t="str">
        <f>IF(Summary!$BC$104="Y","R","")</f>
        <v/>
      </c>
      <c r="L51" s="705" t="str">
        <f>'Council Own'!B54</f>
        <v>&lt;&lt;List Badge 3 Here&gt;&gt;</v>
      </c>
      <c r="M51" s="705"/>
      <c r="N51" s="705"/>
      <c r="O51" s="705"/>
      <c r="P51" s="705"/>
      <c r="Q51" s="705"/>
      <c r="R51" s="710"/>
      <c r="S51" s="365" t="str">
        <f>IF(Summary!$BB$87="E","E","")</f>
        <v/>
      </c>
      <c r="T51" s="365" t="str">
        <f>IF(Summary!$BC$87="Y","R","")</f>
        <v/>
      </c>
      <c r="U51" s="716"/>
      <c r="W51" s="573" t="str">
        <f>'Fun Patches'!C52</f>
        <v>&lt;LIST PATCH HERE&gt;</v>
      </c>
      <c r="X51" s="365" t="str">
        <f>IF(Summary!$BB$179="E","E","")</f>
        <v/>
      </c>
      <c r="Y51" s="365" t="str">
        <f>IF(Summary!$BC$179="Y","R","")</f>
        <v/>
      </c>
      <c r="AA51" s="336"/>
      <c r="AB51" s="337"/>
      <c r="AC51" s="338"/>
    </row>
    <row r="52" spans="2:29" ht="12.95" customHeight="1">
      <c r="B52" s="404"/>
      <c r="C52" s="411" t="s">
        <v>1176</v>
      </c>
      <c r="D52" s="361" t="str">
        <f>IF('Age-Level'!$AD34="C","/","")</f>
        <v/>
      </c>
      <c r="E52" s="361" t="str">
        <f>IF('Age-Level'!$AD34="C","/","")</f>
        <v/>
      </c>
      <c r="F52" s="361" t="str">
        <f>IF('Age-Level'!$AD34="C","/","")</f>
        <v/>
      </c>
      <c r="G52" s="361" t="str">
        <f>IF('Age-Level'!$AD34="C","/","")</f>
        <v/>
      </c>
      <c r="H52" s="361" t="str">
        <f>IF('Age-Level'!$AD34="C","/","")</f>
        <v/>
      </c>
      <c r="I52" s="370" t="str">
        <f>IF(Summary!$BB$105="E","E","")</f>
        <v/>
      </c>
      <c r="J52" s="370" t="str">
        <f>IF(Summary!$BC$105="Y","R","")</f>
        <v/>
      </c>
      <c r="L52" s="705" t="str">
        <f>'Council Own'!B78</f>
        <v>&lt;&lt;List Badge 4 Here&gt;&gt;</v>
      </c>
      <c r="M52" s="705"/>
      <c r="N52" s="705"/>
      <c r="O52" s="705"/>
      <c r="P52" s="705"/>
      <c r="Q52" s="705"/>
      <c r="R52" s="710"/>
      <c r="S52" s="365" t="str">
        <f>IF(Summary!$BB$88="E","E","")</f>
        <v/>
      </c>
      <c r="T52" s="365" t="str">
        <f>IF(Summary!$BC$88="Y","R","")</f>
        <v/>
      </c>
      <c r="U52" s="716"/>
      <c r="W52" s="573" t="str">
        <f>'Fun Patches'!C53</f>
        <v>&lt;LIST PATCH HERE&gt;</v>
      </c>
      <c r="X52" s="365" t="str">
        <f>IF(Summary!$BB$180="E","E","")</f>
        <v/>
      </c>
      <c r="Y52" s="365" t="str">
        <f>IF(Summary!$BC$180="Y","R","")</f>
        <v/>
      </c>
      <c r="AA52" s="336"/>
      <c r="AB52" s="337"/>
      <c r="AC52" s="338"/>
    </row>
    <row r="53" spans="2:29" ht="12.95" customHeight="1" thickBot="1">
      <c r="B53" s="404"/>
      <c r="C53" s="416" t="s">
        <v>1177</v>
      </c>
      <c r="D53" s="359" t="str">
        <f>IF('Age-Level'!$AD41="C","/","")</f>
        <v/>
      </c>
      <c r="E53" s="359" t="str">
        <f>IF('Age-Level'!$AD41="C","/","")</f>
        <v/>
      </c>
      <c r="F53" s="359" t="str">
        <f>IF('Age-Level'!$AD41="C","/","")</f>
        <v/>
      </c>
      <c r="G53" s="359" t="str">
        <f>IF('Age-Level'!$AD41="C","/","")</f>
        <v/>
      </c>
      <c r="H53" s="359" t="str">
        <f>IF('Age-Level'!$AD41="C","/","")</f>
        <v/>
      </c>
      <c r="I53" s="367" t="str">
        <f>IF(Summary!$BB$106="E","E","")</f>
        <v/>
      </c>
      <c r="J53" s="367" t="str">
        <f>IF(Summary!$BC$106="Y","R","")</f>
        <v/>
      </c>
      <c r="L53" s="707" t="str">
        <f>'Council Own'!B102</f>
        <v>&lt;&lt;List Badge 5 Here&gt;&gt;</v>
      </c>
      <c r="M53" s="707"/>
      <c r="N53" s="707"/>
      <c r="O53" s="707"/>
      <c r="P53" s="707"/>
      <c r="Q53" s="707"/>
      <c r="R53" s="713"/>
      <c r="S53" s="372" t="str">
        <f>IF(Summary!$BB$89="E","E","")</f>
        <v/>
      </c>
      <c r="T53" s="372" t="str">
        <f>IF(Summary!$BC$89="Y","R","")</f>
        <v/>
      </c>
      <c r="U53" s="716"/>
      <c r="W53" s="573" t="str">
        <f>'Fun Patches'!C54</f>
        <v>&lt;LIST PATCH HERE&gt;</v>
      </c>
      <c r="X53" s="372" t="str">
        <f>IF(Summary!$BB$181="E","E","")</f>
        <v/>
      </c>
      <c r="Y53" s="372" t="str">
        <f>IF(Summary!$BC$181="Y","R","")</f>
        <v/>
      </c>
      <c r="AA53" s="336"/>
      <c r="AB53" s="337"/>
      <c r="AC53" s="338"/>
    </row>
    <row r="54" spans="2:29" ht="12.95" customHeight="1">
      <c r="B54" s="404"/>
      <c r="C54" s="429" t="s">
        <v>1050</v>
      </c>
      <c r="D54" s="368" t="str">
        <f>IF('Age-Level'!$AD48="C","/","")</f>
        <v/>
      </c>
      <c r="E54" s="368" t="str">
        <f>IF('Age-Level'!$AD48="C","/","")</f>
        <v/>
      </c>
      <c r="F54" s="368" t="str">
        <f>IF('Age-Level'!$AD48="C","/","")</f>
        <v/>
      </c>
      <c r="G54" s="368" t="str">
        <f>IF('Age-Level'!$AD48="C","/","")</f>
        <v/>
      </c>
      <c r="H54" s="368" t="str">
        <f>IF('Age-Level'!$AD48="C","/","")</f>
        <v/>
      </c>
      <c r="I54" s="370" t="str">
        <f>IF(Summary!$BB$107="E","E","")</f>
        <v/>
      </c>
      <c r="J54" s="370" t="str">
        <f>IF(Summary!$BC$107="Y","R","")</f>
        <v/>
      </c>
      <c r="L54" s="707" t="str">
        <f>'Council Own'!B126</f>
        <v>&lt;&lt;List Badge 6 Here&gt;&gt;</v>
      </c>
      <c r="M54" s="707"/>
      <c r="N54" s="707"/>
      <c r="O54" s="707"/>
      <c r="P54" s="707"/>
      <c r="Q54" s="707"/>
      <c r="R54" s="713"/>
      <c r="S54" s="372" t="str">
        <f>IF(Summary!$BB$90="E","E","")</f>
        <v/>
      </c>
      <c r="T54" s="372" t="str">
        <f>IF(Summary!$BC$90="Y","R","")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IF(Summary!$BB$108="E","E","")</f>
        <v/>
      </c>
      <c r="J55" s="367" t="str">
        <f>IF(Summary!$BC$108="Y","R","")</f>
        <v/>
      </c>
      <c r="L55" s="707" t="str">
        <f>'Council Own'!B150</f>
        <v>&lt;&lt;List Badge 7 Here&gt;&gt;</v>
      </c>
      <c r="M55" s="707"/>
      <c r="N55" s="707"/>
      <c r="O55" s="707"/>
      <c r="P55" s="707"/>
      <c r="Q55" s="707"/>
      <c r="R55" s="713"/>
      <c r="S55" s="372" t="str">
        <f>IF(Summary!$BB$91="E","E","")</f>
        <v/>
      </c>
      <c r="T55" s="372" t="str">
        <f>IF(Summary!$BC$91="Y","R","")</f>
        <v/>
      </c>
      <c r="U55" s="716"/>
      <c r="W55" s="572"/>
      <c r="X55" s="437"/>
      <c r="Y55" s="437"/>
      <c r="AA55" s="336"/>
      <c r="AB55" s="337"/>
      <c r="AC55" s="338"/>
    </row>
    <row r="56" spans="2:29" ht="12.95" customHeight="1">
      <c r="B56" s="404"/>
      <c r="C56" s="428" t="s">
        <v>1179</v>
      </c>
      <c r="D56" s="408"/>
      <c r="E56" s="408"/>
      <c r="F56" s="408"/>
      <c r="G56" s="408"/>
      <c r="H56" s="433"/>
      <c r="I56" s="370" t="str">
        <f>IF(Summary!$BB$109="E","E","")</f>
        <v/>
      </c>
      <c r="J56" s="370" t="str">
        <f>IF(Summary!$BC$109="Y","R","")</f>
        <v/>
      </c>
      <c r="L56" s="707" t="str">
        <f>'Council Own'!B174</f>
        <v>&lt;&lt;List Badge 8 Here&gt;&gt;</v>
      </c>
      <c r="M56" s="707"/>
      <c r="N56" s="707"/>
      <c r="O56" s="707"/>
      <c r="P56" s="707"/>
      <c r="Q56" s="707"/>
      <c r="R56" s="713"/>
      <c r="S56" s="372" t="str">
        <f>IF(Summary!$BB$92="E","E","")</f>
        <v/>
      </c>
      <c r="T56" s="372" t="str">
        <f>IF(Summary!$BC$92="Y","R","")</f>
        <v/>
      </c>
      <c r="U56" s="716"/>
      <c r="W56" s="336"/>
      <c r="X56" s="337"/>
      <c r="Y56" s="338"/>
      <c r="AA56" s="336"/>
      <c r="AB56" s="337"/>
      <c r="AC56" s="338"/>
    </row>
    <row r="57" spans="2:29" ht="12.95" customHeight="1">
      <c r="B57" s="404"/>
      <c r="C57" s="411" t="s">
        <v>1180</v>
      </c>
      <c r="D57" s="412"/>
      <c r="E57" s="412"/>
      <c r="F57" s="412"/>
      <c r="G57" s="412"/>
      <c r="H57" s="413"/>
      <c r="I57" s="370" t="str">
        <f>IF(Summary!$BB$110="E","E","")</f>
        <v/>
      </c>
      <c r="J57" s="370" t="str">
        <f>IF(Summary!$BC$110="Y","R","")</f>
        <v/>
      </c>
      <c r="L57" s="707" t="str">
        <f>'Council Own'!B198</f>
        <v>&lt;&lt;List Badge 9 Here&gt;&gt;</v>
      </c>
      <c r="M57" s="707"/>
      <c r="N57" s="707"/>
      <c r="O57" s="707"/>
      <c r="P57" s="707"/>
      <c r="Q57" s="707"/>
      <c r="R57" s="713"/>
      <c r="S57" s="372" t="str">
        <f>IF(Summary!$BB$93="E","E","")</f>
        <v/>
      </c>
      <c r="T57" s="372" t="str">
        <f>IF(Summary!$BC$93="Y","R","")</f>
        <v/>
      </c>
      <c r="U57" s="716"/>
      <c r="W57" s="336"/>
      <c r="X57" s="337"/>
      <c r="Y57" s="338"/>
      <c r="AA57" s="336"/>
      <c r="AB57" s="337"/>
      <c r="AC57" s="338"/>
    </row>
    <row r="58" spans="2:29" ht="12.95" customHeight="1" thickBot="1">
      <c r="B58" s="404"/>
      <c r="C58" s="434" t="s">
        <v>1062</v>
      </c>
      <c r="D58" s="417"/>
      <c r="E58" s="417"/>
      <c r="F58" s="417"/>
      <c r="G58" s="417"/>
      <c r="H58" s="418"/>
      <c r="I58" s="367" t="str">
        <f>IF(Summary!$BB$111="E","E","")</f>
        <v/>
      </c>
      <c r="J58" s="367" t="str">
        <f>IF(Summary!$BC$111="Y","R","")</f>
        <v/>
      </c>
      <c r="L58" s="707" t="str">
        <f>'Council Own'!B222</f>
        <v>&lt;&lt;List Badge 10 Here&gt;&gt;</v>
      </c>
      <c r="M58" s="707"/>
      <c r="N58" s="707"/>
      <c r="O58" s="707"/>
      <c r="P58" s="707"/>
      <c r="Q58" s="707"/>
      <c r="R58" s="713"/>
      <c r="S58" s="372" t="str">
        <f>IF(Summary!$BB$94="E","E","")</f>
        <v/>
      </c>
      <c r="T58" s="372" t="str">
        <f>IF(Summary!$BC$94="Y","R","")</f>
        <v/>
      </c>
      <c r="U58" s="716"/>
      <c r="W58" s="336"/>
      <c r="X58" s="337"/>
      <c r="Y58" s="338"/>
      <c r="AA58" s="336"/>
      <c r="AB58" s="337"/>
      <c r="AC58" s="338"/>
    </row>
    <row r="59" spans="2:29" ht="12.95" customHeight="1">
      <c r="B59" s="404"/>
      <c r="C59" s="428" t="s">
        <v>1181</v>
      </c>
      <c r="D59" s="408"/>
      <c r="E59" s="408"/>
      <c r="F59" s="408"/>
      <c r="G59" s="408"/>
      <c r="H59" s="433"/>
      <c r="I59" s="370" t="str">
        <f>IF(Summary!$BB$112="E","E","")</f>
        <v/>
      </c>
      <c r="J59" s="370" t="str">
        <f>IF(Summary!$BC$112="Y","R","")</f>
        <v/>
      </c>
      <c r="L59" s="709" t="str">
        <f>'Council Own'!B246</f>
        <v>&lt;&lt;List Badge 11 Here&gt;&gt;</v>
      </c>
      <c r="M59" s="709"/>
      <c r="N59" s="709"/>
      <c r="O59" s="709"/>
      <c r="P59" s="709"/>
      <c r="Q59" s="709"/>
      <c r="R59" s="714"/>
      <c r="S59" s="372" t="str">
        <f>IF(Summary!$BB$95="E","E","")</f>
        <v/>
      </c>
      <c r="T59" s="372" t="str">
        <f>IF(Summary!$BC$95="Y","R","")</f>
        <v/>
      </c>
      <c r="U59" s="716"/>
      <c r="W59" s="336"/>
      <c r="X59" s="337"/>
      <c r="Y59" s="338"/>
      <c r="AA59" s="336"/>
      <c r="AB59" s="337"/>
      <c r="AC59" s="338"/>
    </row>
    <row r="60" spans="2:29" ht="12.95" customHeight="1">
      <c r="B60" s="404"/>
      <c r="C60" s="424" t="s">
        <v>1147</v>
      </c>
      <c r="D60" s="425"/>
      <c r="E60" s="425"/>
      <c r="F60" s="425"/>
      <c r="G60" s="425"/>
      <c r="H60" s="426"/>
      <c r="I60" s="370" t="str">
        <f>IF(Summary!$BB$129="E","E","")</f>
        <v/>
      </c>
      <c r="J60" s="370" t="str">
        <f>IF(Summary!$BC$129="Y","R","")</f>
        <v/>
      </c>
      <c r="L60" s="707" t="str">
        <f>'Council Own'!B270</f>
        <v>&lt;&lt;List Badge 12 Here&gt;&gt;</v>
      </c>
      <c r="M60" s="707"/>
      <c r="N60" s="707"/>
      <c r="O60" s="707"/>
      <c r="P60" s="707"/>
      <c r="Q60" s="707"/>
      <c r="R60" s="713"/>
      <c r="S60" s="372" t="str">
        <f>IF(Summary!$BB$96="E","E","")</f>
        <v/>
      </c>
      <c r="T60" s="372" t="str">
        <f>IF(Summary!$BC$96="Y","R","")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IF(Summary!$BB$97="E","E","")</f>
        <v/>
      </c>
      <c r="T61" s="372" t="str">
        <f>IF(Summary!$BC$97="Y","R","")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IF(Summary!$BB$98="E","E","")</f>
        <v/>
      </c>
      <c r="T62" s="372" t="str">
        <f>IF(Summary!$BC$98="Y","R","")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IF(Summary!$BB$119="E","E","")</f>
        <v/>
      </c>
      <c r="J63" s="363" t="str">
        <f>IF(Summary!$BC$119="Y","R","")</f>
        <v/>
      </c>
      <c r="L63" s="707" t="str">
        <f>'Council Own'!B342</f>
        <v>&lt;&lt;List Badge 15 Here&gt;&gt;</v>
      </c>
      <c r="M63" s="707"/>
      <c r="N63" s="707"/>
      <c r="O63" s="707"/>
      <c r="P63" s="707"/>
      <c r="Q63" s="707"/>
      <c r="R63" s="713"/>
      <c r="S63" s="372" t="str">
        <f>IF(Summary!$BB$99="E","E","")</f>
        <v/>
      </c>
      <c r="T63" s="372" t="str">
        <f>IF(Summary!$BC$99="Y","R","")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IF(Summary!$BB$122="E","E","")</f>
        <v/>
      </c>
      <c r="J64" s="365" t="str">
        <f>IF(Summary!$BC$122="Y","R","")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IF(Summary!$BB$123="E","E","")</f>
        <v/>
      </c>
      <c r="J65" s="365" t="str">
        <f>IF(Summary!$BC$123="Y","R","")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IF(Summary!$BB$124="E","E","")</f>
        <v/>
      </c>
      <c r="J66" s="365" t="str">
        <f>IF(Summary!$BC$124="Y","R","")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IF(Summary!$BB$125="E","E","")</f>
        <v/>
      </c>
      <c r="J67" s="365" t="str">
        <f>IF(Summary!$BC$125="Y","R","")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IF(Summary!$BB$126="E","E","")</f>
        <v/>
      </c>
      <c r="J68" s="365" t="str">
        <f>IF(Summary!$BC$126="Y","R","")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IF(Summary!$BB$127="E","E","")</f>
        <v/>
      </c>
      <c r="J69" s="365" t="str">
        <f>IF(Summary!$BC$127="Y","R","")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IF(Summary!$BB$128="E","E","")</f>
        <v/>
      </c>
      <c r="J70" s="365" t="str">
        <f>IF(Summary!$BC$128="Y","R","")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IF(Summary!$BB$104="E","E","")</f>
        <v/>
      </c>
      <c r="J71" s="365" t="str">
        <f>IF(Summary!$BC$104="Y","R","")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IF(Summary!$BB$105="E","E","")</f>
        <v/>
      </c>
      <c r="J72" s="365" t="str">
        <f>IF(Summary!$BC$105="Y","R","")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pIWNB+eZaCMtQG/Mio81qLaFLGAU+kBlAJiGejeIs3eBjTPQ3F2ddUqbwqAOuEtja47BpvaXorDBTX4u5hsaGg==" saltValue="PG8CxRpVluz019PSz/k88w=="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47" priority="13">
      <formula>LEFT($U$1,8)&lt;&gt;"Cadette_"</formula>
    </cfRule>
  </conditionalFormatting>
  <conditionalFormatting sqref="C1">
    <cfRule type="expression" dxfId="46" priority="11">
      <formula>LEFT($U$1,8)&lt;&gt;"Cadette_"</formula>
    </cfRule>
  </conditionalFormatting>
  <conditionalFormatting sqref="L47:L48 W54:W75 AA4:AA75">
    <cfRule type="duplicateValues" dxfId="45" priority="14"/>
  </conditionalFormatting>
  <conditionalFormatting sqref="B64:B72">
    <cfRule type="duplicateValues" dxfId="44" priority="10"/>
  </conditionalFormatting>
  <conditionalFormatting sqref="L49">
    <cfRule type="duplicateValues" dxfId="43" priority="9"/>
  </conditionalFormatting>
  <conditionalFormatting sqref="L50">
    <cfRule type="duplicateValues" dxfId="42" priority="8"/>
  </conditionalFormatting>
  <conditionalFormatting sqref="L51">
    <cfRule type="duplicateValues" dxfId="41" priority="7"/>
  </conditionalFormatting>
  <conditionalFormatting sqref="L52">
    <cfRule type="duplicateValues" dxfId="40" priority="6"/>
  </conditionalFormatting>
  <conditionalFormatting sqref="L65">
    <cfRule type="duplicateValues" dxfId="39" priority="5"/>
  </conditionalFormatting>
  <conditionalFormatting sqref="L66:L75">
    <cfRule type="duplicateValues" dxfId="38" priority="4"/>
  </conditionalFormatting>
  <conditionalFormatting sqref="M1:T1">
    <cfRule type="expression" dxfId="37" priority="2">
      <formula>LEFT($U$1,8)&lt;&gt;"Cadette_"</formula>
    </cfRule>
  </conditionalFormatting>
  <conditionalFormatting sqref="T1:W1">
    <cfRule type="expression" dxfId="36"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A812F-B146-40C0-BDF5-597A6A8DB812}">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Cadette_28</v>
      </c>
      <c r="U1" s="579" t="str">
        <f ca="1">MID(CELL("filename",A1),FIND(IF(ISERROR(FIND("]",CELL("filename",A1))),"$","]"),CELL("filename",A1))+1,256)</f>
        <v>Cadette_28</v>
      </c>
      <c r="V1" s="580"/>
      <c r="W1" s="581" t="str">
        <f ca="1">IF(T1&lt;&gt;"",T1,"")</f>
        <v>Cadette_28</v>
      </c>
    </row>
    <row r="2" spans="2:29" ht="12.95" customHeight="1">
      <c r="T2" s="403"/>
    </row>
    <row r="3" spans="2:29" ht="12.95" customHeight="1" thickBot="1"/>
    <row r="4" spans="2:29" ht="12.95" customHeight="1">
      <c r="B4" s="404"/>
      <c r="C4" s="405" t="s">
        <v>132</v>
      </c>
      <c r="D4" s="361" t="str">
        <f>IF(Badges!$AE$10="A","/","")</f>
        <v/>
      </c>
      <c r="E4" s="361" t="str">
        <f>IF(Badges!$AE$14="A","/","")</f>
        <v/>
      </c>
      <c r="F4" s="361" t="str">
        <f>IF(Badges!$AE$18="A","/","")</f>
        <v/>
      </c>
      <c r="G4" s="361" t="str">
        <f>IF(Badges!$AE$22="A","/","")</f>
        <v/>
      </c>
      <c r="H4" s="361" t="str">
        <f>IF(Badges!$AE$26="A","/","")</f>
        <v/>
      </c>
      <c r="I4" s="362" t="str">
        <f>IF(Summary!$BD$3="E","E","")</f>
        <v/>
      </c>
      <c r="J4" s="362" t="str">
        <f>IF(Summary!$BE$3="Y","R","")</f>
        <v/>
      </c>
      <c r="K4" s="392" t="str">
        <f>IF(COUNT(S5:S7)=3,MAX(S5:S7),"")</f>
        <v/>
      </c>
      <c r="L4" s="406"/>
      <c r="M4" s="407" t="s">
        <v>1151</v>
      </c>
      <c r="N4" s="408"/>
      <c r="O4" s="408"/>
      <c r="P4" s="408"/>
      <c r="Q4" s="408"/>
      <c r="R4" s="409" t="s">
        <v>1189</v>
      </c>
      <c r="S4" s="363" t="str">
        <f>IF(Summary!$BD$60="E","E","")</f>
        <v/>
      </c>
      <c r="T4" s="363" t="str">
        <f>IF(Summary!$BE$60="Y","R","")</f>
        <v/>
      </c>
      <c r="U4" s="360"/>
      <c r="W4" s="573" t="str">
        <f>'Fun Patches'!C5</f>
        <v>&lt;LIST PATCH HERE&gt;</v>
      </c>
      <c r="X4" s="362" t="str">
        <f>IF(Summary!$BD$132="E","E","")</f>
        <v/>
      </c>
      <c r="Y4" s="362" t="str">
        <f>IF(Summary!$BE$132="Y","R","")</f>
        <v/>
      </c>
      <c r="AA4" s="336"/>
      <c r="AB4" s="337"/>
      <c r="AC4" s="338"/>
    </row>
    <row r="5" spans="2:29" ht="12.95" customHeight="1">
      <c r="B5" s="404"/>
      <c r="C5" s="410" t="s">
        <v>154</v>
      </c>
      <c r="D5" s="364" t="str">
        <f>IF(Badges!$AE$33="A","/","")</f>
        <v/>
      </c>
      <c r="E5" s="364" t="str">
        <f>IF(Badges!$AE$37="A","/","")</f>
        <v/>
      </c>
      <c r="F5" s="364" t="str">
        <f>IF(Badges!$AE$41="A","/","")</f>
        <v/>
      </c>
      <c r="G5" s="364" t="str">
        <f>IF(Badges!$AE$45="A","/","")</f>
        <v/>
      </c>
      <c r="H5" s="364" t="str">
        <f>IF(Badges!$AE$49="A","/","")</f>
        <v/>
      </c>
      <c r="I5" s="365" t="str">
        <f>IF(Summary!$BD$4="E","E","")</f>
        <v/>
      </c>
      <c r="J5" s="365" t="str">
        <f>IF(Summary!$BE$4="Y","R","")</f>
        <v/>
      </c>
      <c r="L5" s="404"/>
      <c r="M5" s="411" t="s">
        <v>1190</v>
      </c>
      <c r="N5" s="412"/>
      <c r="O5" s="412"/>
      <c r="P5" s="412"/>
      <c r="Q5" s="412"/>
      <c r="R5" s="413"/>
      <c r="S5" s="365" t="str">
        <f>IF(Summary!$BD$57="E","E","")</f>
        <v/>
      </c>
      <c r="T5" s="365" t="str">
        <f>IF(Summary!$BE$57="Y","R","")</f>
        <v/>
      </c>
      <c r="U5" s="360"/>
      <c r="W5" s="573" t="str">
        <f>'Fun Patches'!C6</f>
        <v>&lt;LIST PATCH HERE&gt;</v>
      </c>
      <c r="X5" s="365" t="str">
        <f>IF(Summary!$BD$133="E","E","")</f>
        <v/>
      </c>
      <c r="Y5" s="365" t="str">
        <f>IF(Summary!$BE$133="Y","R","")</f>
        <v/>
      </c>
      <c r="AA5" s="336"/>
      <c r="AB5" s="337"/>
      <c r="AC5" s="338"/>
    </row>
    <row r="6" spans="2:29" ht="12.95" customHeight="1" thickBot="1">
      <c r="B6" s="404"/>
      <c r="C6" s="414" t="s">
        <v>174</v>
      </c>
      <c r="D6" s="366" t="str">
        <f>IF(Badges!$AE$56="A","/","")</f>
        <v/>
      </c>
      <c r="E6" s="366" t="str">
        <f>IF(Badges!$AE$60="A","/","")</f>
        <v/>
      </c>
      <c r="F6" s="366" t="str">
        <f>IF(Badges!$AE$64="A","/","")</f>
        <v/>
      </c>
      <c r="G6" s="366" t="str">
        <f>IF(Badges!$AE$68="A","/","")</f>
        <v/>
      </c>
      <c r="H6" s="366" t="str">
        <f>IF(Badges!$AE$72="A","/","")</f>
        <v/>
      </c>
      <c r="I6" s="372" t="str">
        <f>IF(Summary!$BD$5="E","E","")</f>
        <v/>
      </c>
      <c r="J6" s="372" t="str">
        <f>IF(Summary!$BE$5="Y","R","")</f>
        <v/>
      </c>
      <c r="L6" s="404"/>
      <c r="M6" s="411" t="s">
        <v>1191</v>
      </c>
      <c r="N6" s="412"/>
      <c r="O6" s="412"/>
      <c r="P6" s="412"/>
      <c r="Q6" s="412"/>
      <c r="R6" s="413"/>
      <c r="S6" s="365" t="str">
        <f>IF(Summary!$BD$58="E","E","")</f>
        <v/>
      </c>
      <c r="T6" s="365" t="str">
        <f>IF(Summary!$BE$58="Y","R","")</f>
        <v/>
      </c>
      <c r="U6" s="360"/>
      <c r="W6" s="573" t="str">
        <f>'Fun Patches'!C7</f>
        <v>&lt;LIST PATCH HERE&gt;</v>
      </c>
      <c r="X6" s="365" t="str">
        <f>IF(Summary!$BD$134="E","E","")</f>
        <v/>
      </c>
      <c r="Y6" s="365" t="str">
        <f>IF(Summary!$BE$134="Y","R","")</f>
        <v/>
      </c>
      <c r="AA6" s="336"/>
      <c r="AB6" s="337"/>
      <c r="AC6" s="338"/>
    </row>
    <row r="7" spans="2:29" ht="12.95" customHeight="1" thickBot="1">
      <c r="B7" s="404"/>
      <c r="C7" s="415" t="s">
        <v>195</v>
      </c>
      <c r="D7" s="368" t="str">
        <f>IF(Badges!$AE$79="A","/","")</f>
        <v/>
      </c>
      <c r="E7" s="368" t="str">
        <f>IF(Badges!$AE$83="A","/","")</f>
        <v/>
      </c>
      <c r="F7" s="368" t="str">
        <f>IF(Badges!$AE$87="A","/","")</f>
        <v/>
      </c>
      <c r="G7" s="368" t="str">
        <f>IF(Badges!$AE$91="A","/","")</f>
        <v/>
      </c>
      <c r="H7" s="368" t="str">
        <f>IF(Badges!$AE$95="A","/","")</f>
        <v/>
      </c>
      <c r="I7" s="362" t="str">
        <f>IF(Summary!$BD$6="E","E","")</f>
        <v/>
      </c>
      <c r="J7" s="362" t="str">
        <f>IF(Summary!$BE$6="Y","R","")</f>
        <v/>
      </c>
      <c r="L7" s="404"/>
      <c r="M7" s="416" t="s">
        <v>1192</v>
      </c>
      <c r="N7" s="417"/>
      <c r="O7" s="417"/>
      <c r="P7" s="417"/>
      <c r="Q7" s="417"/>
      <c r="R7" s="418"/>
      <c r="S7" s="367" t="str">
        <f>IF(Summary!$BD$59="E","E","")</f>
        <v/>
      </c>
      <c r="T7" s="367" t="str">
        <f>IF(Summary!$BE$59="Y","R","")</f>
        <v/>
      </c>
      <c r="U7" s="360" t="str">
        <f>IF(COUNTIF(S5:S7,"E")=3,"C"," ")</f>
        <v xml:space="preserve"> </v>
      </c>
      <c r="W7" s="573" t="str">
        <f>'Fun Patches'!C8</f>
        <v>&lt;LIST PATCH HERE&gt;</v>
      </c>
      <c r="X7" s="365" t="str">
        <f>IF(Summary!$BD$135="E","E","")</f>
        <v/>
      </c>
      <c r="Y7" s="365" t="str">
        <f>IF(Summary!$BE$135="Y","R","")</f>
        <v/>
      </c>
      <c r="AA7" s="336"/>
      <c r="AB7" s="337"/>
      <c r="AC7" s="338"/>
    </row>
    <row r="8" spans="2:29" ht="12.95" customHeight="1" thickBot="1">
      <c r="B8" s="404"/>
      <c r="C8" s="419" t="s">
        <v>237</v>
      </c>
      <c r="D8" s="366" t="str">
        <f>IF(Badges!$AE$125="A","/","")</f>
        <v/>
      </c>
      <c r="E8" s="366" t="str">
        <f>IF(Badges!$AE$129="A","/","")</f>
        <v/>
      </c>
      <c r="F8" s="366" t="str">
        <f>IF(Badges!$AE$133="A","/","")</f>
        <v/>
      </c>
      <c r="G8" s="366" t="str">
        <f>IF(Badges!$AE$137="A","/","")</f>
        <v/>
      </c>
      <c r="H8" s="366" t="str">
        <f>IF(Badges!$AE$141="A","/","")</f>
        <v/>
      </c>
      <c r="I8" s="507" t="str">
        <f>IF(Summary!$BD$8="E","E","")</f>
        <v/>
      </c>
      <c r="J8" s="508" t="str">
        <f>IF(Summary!$BE$8="Y","R","")</f>
        <v/>
      </c>
      <c r="K8" s="392" t="str">
        <f>IF(COUNT(S9:S11)=3,MAX(S9:S11),"")</f>
        <v/>
      </c>
      <c r="L8" s="406"/>
      <c r="M8" s="420" t="s">
        <v>1153</v>
      </c>
      <c r="N8" s="421"/>
      <c r="O8" s="421"/>
      <c r="P8" s="421"/>
      <c r="Q8" s="421"/>
      <c r="R8" s="422" t="s">
        <v>1189</v>
      </c>
      <c r="S8" s="363" t="str">
        <f>IF(Summary!$BD$65="E","E","")</f>
        <v/>
      </c>
      <c r="T8" s="363" t="str">
        <f>IF(Summary!$BE$65="Y","R","")</f>
        <v/>
      </c>
      <c r="U8" s="360"/>
      <c r="W8" s="573" t="str">
        <f>'Fun Patches'!C9</f>
        <v>&lt;LIST PATCH HERE&gt;</v>
      </c>
      <c r="X8" s="365" t="str">
        <f>IF(Summary!$BD$136="E","E","")</f>
        <v/>
      </c>
      <c r="Y8" s="365" t="str">
        <f>IF(Summary!$BE$136="Y","R","")</f>
        <v/>
      </c>
      <c r="AA8" s="336"/>
      <c r="AB8" s="337"/>
      <c r="AC8" s="338"/>
    </row>
    <row r="9" spans="2:29" ht="12.95" customHeight="1">
      <c r="B9" s="404"/>
      <c r="C9" s="405" t="s">
        <v>281</v>
      </c>
      <c r="D9" s="368" t="str">
        <f>IF(Badges!$AE$184="A","/","")</f>
        <v/>
      </c>
      <c r="E9" s="368" t="str">
        <f>IF(Badges!$AE$188="A","/","")</f>
        <v/>
      </c>
      <c r="F9" s="368" t="str">
        <f>IF(Badges!$AE$192="A","/","")</f>
        <v/>
      </c>
      <c r="G9" s="368" t="str">
        <f>IF(Badges!$AE$196="A","/","")</f>
        <v/>
      </c>
      <c r="H9" s="368" t="str">
        <f>IF(Badges!$G$200="A","/","")</f>
        <v/>
      </c>
      <c r="I9" s="362" t="str">
        <f>IF(Summary!$BD$11="E","E","")</f>
        <v/>
      </c>
      <c r="J9" s="362" t="str">
        <f>IF(Summary!$BE$11="Y","R","")</f>
        <v/>
      </c>
      <c r="L9" s="404"/>
      <c r="M9" s="411" t="s">
        <v>959</v>
      </c>
      <c r="N9" s="412"/>
      <c r="O9" s="412"/>
      <c r="P9" s="412"/>
      <c r="Q9" s="412"/>
      <c r="R9" s="413"/>
      <c r="S9" s="365" t="str">
        <f>IF(Summary!$BD$62="E","E","")</f>
        <v/>
      </c>
      <c r="T9" s="365" t="str">
        <f>IF(Summary!$BE$62="Y","R","")</f>
        <v/>
      </c>
      <c r="U9" s="360"/>
      <c r="W9" s="573" t="str">
        <f>'Fun Patches'!C10</f>
        <v>&lt;LIST PATCH HERE&gt;</v>
      </c>
      <c r="X9" s="365" t="str">
        <f>IF(Summary!$BD$137="E","E","")</f>
        <v/>
      </c>
      <c r="Y9" s="365" t="str">
        <f>IF(Summary!$BE$137="Y","R","")</f>
        <v/>
      </c>
      <c r="AA9" s="336"/>
      <c r="AB9" s="337"/>
      <c r="AC9" s="338"/>
    </row>
    <row r="10" spans="2:29" ht="12.95" customHeight="1">
      <c r="B10" s="404"/>
      <c r="C10" s="410" t="s">
        <v>323</v>
      </c>
      <c r="D10" s="369" t="str">
        <f>IF(Badges!$AE$230="A","/","")</f>
        <v/>
      </c>
      <c r="E10" s="369" t="str">
        <f>IF(Badges!$AE$234="A","/","")</f>
        <v/>
      </c>
      <c r="F10" s="369" t="str">
        <f>IF(Badges!$AE$238="A","/","")</f>
        <v/>
      </c>
      <c r="G10" s="369" t="str">
        <f>IF(Badges!$AE$242="A","/","")</f>
        <v/>
      </c>
      <c r="H10" s="369" t="str">
        <f>IF(Badges!$G$246="A","/","")</f>
        <v/>
      </c>
      <c r="I10" s="365" t="str">
        <f>IF(Summary!$BD$13="E","E","")</f>
        <v/>
      </c>
      <c r="J10" s="365" t="str">
        <f>IF(Summary!$BE$13="Y","R","")</f>
        <v/>
      </c>
      <c r="L10" s="404"/>
      <c r="M10" s="411" t="s">
        <v>964</v>
      </c>
      <c r="N10" s="412"/>
      <c r="O10" s="412"/>
      <c r="P10" s="412"/>
      <c r="Q10" s="412"/>
      <c r="R10" s="413"/>
      <c r="S10" s="365" t="str">
        <f>IF(Summary!$BD$63="E","E","")</f>
        <v/>
      </c>
      <c r="T10" s="365" t="str">
        <f>IF(Summary!$BE$63="Y","R","")</f>
        <v/>
      </c>
      <c r="U10" s="360"/>
      <c r="W10" s="573" t="str">
        <f>'Fun Patches'!C11</f>
        <v>&lt;LIST PATCH HERE&gt;</v>
      </c>
      <c r="X10" s="365" t="str">
        <f>IF(Summary!$BD$138="E","E","")</f>
        <v/>
      </c>
      <c r="Y10" s="365" t="str">
        <f>IF(Summary!$BE$138="Y","R","")</f>
        <v/>
      </c>
      <c r="AA10" s="336"/>
      <c r="AB10" s="337"/>
      <c r="AC10" s="338"/>
    </row>
    <row r="11" spans="2:29" ht="12.95" customHeight="1" thickBot="1">
      <c r="B11" s="404"/>
      <c r="C11" s="410" t="s">
        <v>343</v>
      </c>
      <c r="D11" s="366" t="str">
        <f>IF(Badges!$AE$253="A","/","")</f>
        <v/>
      </c>
      <c r="E11" s="366" t="str">
        <f>IF(Badges!$AE$257="A","/","")</f>
        <v/>
      </c>
      <c r="F11" s="366" t="str">
        <f>IF(Badges!$AE$261="A","/","")</f>
        <v/>
      </c>
      <c r="G11" s="366" t="str">
        <f>IF(Badges!$AE$265="A","/","")</f>
        <v/>
      </c>
      <c r="H11" s="366" t="str">
        <f>IF(Badges!$AE$269="A","/","")</f>
        <v/>
      </c>
      <c r="I11" s="372" t="str">
        <f>IF(Summary!$BD$14="E","E","")</f>
        <v/>
      </c>
      <c r="J11" s="372" t="str">
        <f>IF(Summary!$BE$14="Y","R","")</f>
        <v/>
      </c>
      <c r="L11" s="404"/>
      <c r="M11" s="416" t="s">
        <v>970</v>
      </c>
      <c r="N11" s="417"/>
      <c r="O11" s="417"/>
      <c r="P11" s="417"/>
      <c r="Q11" s="417"/>
      <c r="R11" s="418"/>
      <c r="S11" s="367" t="str">
        <f>IF(Summary!$BD$64="E","E","")</f>
        <v/>
      </c>
      <c r="T11" s="367" t="str">
        <f>IF(Summary!$BE$64="Y","R","")</f>
        <v/>
      </c>
      <c r="U11" s="360" t="str">
        <f>IF(COUNTIF(S9:S11,"E")=3,"C"," ")</f>
        <v xml:space="preserve"> </v>
      </c>
      <c r="W11" s="573" t="str">
        <f>'Fun Patches'!C12</f>
        <v>&lt;LIST PATCH HERE&gt;</v>
      </c>
      <c r="X11" s="365" t="str">
        <f>IF(Summary!$BD$139="E","E","")</f>
        <v/>
      </c>
      <c r="Y11" s="365" t="str">
        <f>IF(Summary!$BE$139="Y","R","")</f>
        <v/>
      </c>
      <c r="AA11" s="336"/>
      <c r="AB11" s="337"/>
      <c r="AC11" s="338"/>
    </row>
    <row r="12" spans="2:29" ht="12.95" customHeight="1">
      <c r="B12" s="404"/>
      <c r="C12" s="415" t="s">
        <v>364</v>
      </c>
      <c r="D12" s="368" t="str">
        <f>IF(Badges!$AE$276="A","/","")</f>
        <v/>
      </c>
      <c r="E12" s="368" t="str">
        <f>IF(Badges!$AE$280="A","/","")</f>
        <v/>
      </c>
      <c r="F12" s="368" t="str">
        <f>IF(Badges!$AE$284="A","/","")</f>
        <v/>
      </c>
      <c r="G12" s="368" t="str">
        <f>IF(Badges!$AE$288="A","/","")</f>
        <v/>
      </c>
      <c r="H12" s="368" t="str">
        <f>IF(Badges!$AE$292="A","/","")</f>
        <v/>
      </c>
      <c r="I12" s="362" t="str">
        <f>IF(Summary!$BD$15="E","E","")</f>
        <v/>
      </c>
      <c r="J12" s="362" t="str">
        <f>IF(Summary!$BE$15="Y","R","")</f>
        <v/>
      </c>
      <c r="K12" s="392" t="str">
        <f>IF(COUNT(S13:S15)=3,MAX(S13:S15),"")</f>
        <v/>
      </c>
      <c r="L12" s="406"/>
      <c r="M12" s="420" t="s">
        <v>1154</v>
      </c>
      <c r="N12" s="421"/>
      <c r="O12" s="421"/>
      <c r="P12" s="421"/>
      <c r="Q12" s="421"/>
      <c r="R12" s="422" t="s">
        <v>1189</v>
      </c>
      <c r="S12" s="363" t="str">
        <f>IF(Summary!$BD$70="E","E","")</f>
        <v/>
      </c>
      <c r="T12" s="363" t="str">
        <f>IF(Summary!$BE$70="Y","R","")</f>
        <v/>
      </c>
      <c r="U12" s="360"/>
      <c r="W12" s="573" t="str">
        <f>'Fun Patches'!C13</f>
        <v>&lt;LIST PATCH HERE&gt;</v>
      </c>
      <c r="X12" s="365" t="str">
        <f>IF(Summary!$BD$140="E","E","")</f>
        <v/>
      </c>
      <c r="Y12" s="365" t="str">
        <f>IF(Summary!$BE$140="Y","R","")</f>
        <v/>
      </c>
      <c r="AA12" s="336"/>
      <c r="AB12" s="337"/>
      <c r="AC12" s="338"/>
    </row>
    <row r="13" spans="2:29" ht="12.95" customHeight="1" thickBot="1">
      <c r="B13" s="404"/>
      <c r="C13" s="419" t="s">
        <v>385</v>
      </c>
      <c r="D13" s="366" t="str">
        <f>IF(Badges!$AE$299="A","/","")</f>
        <v/>
      </c>
      <c r="E13" s="366" t="str">
        <f>IF(Badges!$AE$303="A","/","")</f>
        <v/>
      </c>
      <c r="F13" s="366" t="str">
        <f>IF(Badges!$AE$307="A","/","")</f>
        <v/>
      </c>
      <c r="G13" s="366" t="str">
        <f>IF(Badges!$AE$311="A","/","")</f>
        <v/>
      </c>
      <c r="H13" s="366" t="str">
        <f>IF(Badges!$AE$315="A","/","")</f>
        <v/>
      </c>
      <c r="I13" s="372" t="str">
        <f>IF(Summary!$BD$16="E","E","")</f>
        <v/>
      </c>
      <c r="J13" s="372" t="str">
        <f>IF(Summary!$BE$16="Y","R","")</f>
        <v/>
      </c>
      <c r="L13" s="404"/>
      <c r="M13" s="411" t="s">
        <v>986</v>
      </c>
      <c r="N13" s="412"/>
      <c r="O13" s="412"/>
      <c r="P13" s="412"/>
      <c r="Q13" s="412"/>
      <c r="R13" s="413"/>
      <c r="S13" s="365" t="str">
        <f>IF(Summary!$BD$67="E","E","")</f>
        <v/>
      </c>
      <c r="T13" s="365" t="str">
        <f>IF(Summary!$BE$67="Y","R","")</f>
        <v/>
      </c>
      <c r="U13" s="360"/>
      <c r="W13" s="573" t="str">
        <f>'Fun Patches'!C14</f>
        <v>&lt;LIST PATCH HERE&gt;</v>
      </c>
      <c r="X13" s="365" t="str">
        <f>IF(Summary!$BD$141="E","E","")</f>
        <v/>
      </c>
      <c r="Y13" s="365" t="str">
        <f>IF(Summary!$BE$141="Y","R","")</f>
        <v/>
      </c>
      <c r="AA13" s="336"/>
      <c r="AB13" s="337"/>
      <c r="AC13" s="338"/>
    </row>
    <row r="14" spans="2:29" ht="12.95" customHeight="1">
      <c r="B14" s="404"/>
      <c r="C14" s="410" t="s">
        <v>406</v>
      </c>
      <c r="D14" s="368" t="str">
        <f>IF(Badges!$AE$322="A","/","")</f>
        <v/>
      </c>
      <c r="E14" s="368" t="str">
        <f>IF(Badges!$AE$326="A","/","")</f>
        <v/>
      </c>
      <c r="F14" s="368" t="str">
        <f>IF(Badges!$AE$330="A","/","")</f>
        <v/>
      </c>
      <c r="G14" s="368" t="str">
        <f>IF(Badges!$AE$334="A","/","")</f>
        <v/>
      </c>
      <c r="H14" s="368" t="str">
        <f>IF(Badges!$AE$338="A","/","")</f>
        <v/>
      </c>
      <c r="I14" s="362" t="str">
        <f>IF(Summary!$BD$17="E","E","")</f>
        <v/>
      </c>
      <c r="J14" s="362" t="str">
        <f>IF(Summary!$BE$17="Y","R","")</f>
        <v/>
      </c>
      <c r="L14" s="404"/>
      <c r="M14" s="411" t="s">
        <v>987</v>
      </c>
      <c r="N14" s="412"/>
      <c r="O14" s="412"/>
      <c r="P14" s="412"/>
      <c r="Q14" s="412"/>
      <c r="R14" s="413"/>
      <c r="S14" s="365" t="str">
        <f>IF(Summary!$BD$68="E","E","")</f>
        <v/>
      </c>
      <c r="T14" s="365" t="str">
        <f>IF(Summary!$BE$68="Y","R","")</f>
        <v/>
      </c>
      <c r="U14" s="360"/>
      <c r="W14" s="573" t="str">
        <f>'Fun Patches'!C15</f>
        <v>&lt;LIST PATCH HERE&gt;</v>
      </c>
      <c r="X14" s="365" t="str">
        <f>IF(Summary!$BD$142="E","E","")</f>
        <v/>
      </c>
      <c r="Y14" s="365" t="str">
        <f>IF(Summary!$BE$142="Y","R","")</f>
        <v/>
      </c>
      <c r="AA14" s="336"/>
      <c r="AB14" s="337"/>
      <c r="AC14" s="338"/>
    </row>
    <row r="15" spans="2:29" ht="12.95" customHeight="1" thickBot="1">
      <c r="B15" s="404"/>
      <c r="C15" s="410" t="s">
        <v>427</v>
      </c>
      <c r="D15" s="369" t="str">
        <f>IF(Badges!$AE$345="A","/","")</f>
        <v/>
      </c>
      <c r="E15" s="369" t="str">
        <f>IF(Badges!$AE$349="A","/","")</f>
        <v/>
      </c>
      <c r="F15" s="369" t="str">
        <f>IF(Badges!$AE$353="A","/","")</f>
        <v/>
      </c>
      <c r="G15" s="369" t="str">
        <f>IF(Badges!$AE$357="A","/","")</f>
        <v/>
      </c>
      <c r="H15" s="369" t="str">
        <f>IF(Badges!$AE$361="A","/","")</f>
        <v/>
      </c>
      <c r="I15" s="365" t="str">
        <f>IF(Summary!$BD$18="E","E","")</f>
        <v/>
      </c>
      <c r="J15" s="365" t="str">
        <f>IF(Summary!$BE$18="Y","R","")</f>
        <v/>
      </c>
      <c r="L15" s="404"/>
      <c r="M15" s="416" t="s">
        <v>988</v>
      </c>
      <c r="N15" s="417"/>
      <c r="O15" s="417"/>
      <c r="P15" s="417"/>
      <c r="Q15" s="417"/>
      <c r="R15" s="418"/>
      <c r="S15" s="367" t="str">
        <f>IF(Summary!$BD$69="E","E","")</f>
        <v/>
      </c>
      <c r="T15" s="367" t="str">
        <f>IF(Summary!$BE$69="Y","R","")</f>
        <v/>
      </c>
      <c r="U15" s="360" t="str">
        <f>IF(COUNTIF(S13:S15,"E")=3,"C"," ")</f>
        <v xml:space="preserve"> </v>
      </c>
      <c r="W15" s="573" t="str">
        <f>'Fun Patches'!C16</f>
        <v>&lt;LIST PATCH HERE&gt;</v>
      </c>
      <c r="X15" s="365" t="str">
        <f>IF(Summary!$BD$143="E","E","")</f>
        <v/>
      </c>
      <c r="Y15" s="365" t="str">
        <f>IF(Summary!$BE$143="Y","R","")</f>
        <v/>
      </c>
      <c r="AA15" s="336"/>
      <c r="AB15" s="337"/>
      <c r="AC15" s="338"/>
    </row>
    <row r="16" spans="2:29" ht="12.95" customHeight="1" thickBot="1">
      <c r="B16" s="404"/>
      <c r="C16" s="410" t="s">
        <v>469</v>
      </c>
      <c r="D16" s="366" t="str">
        <f>IF(Badges!$AE$391="A","/","")</f>
        <v/>
      </c>
      <c r="E16" s="366" t="str">
        <f>IF(Badges!$AE$395="A","/","")</f>
        <v/>
      </c>
      <c r="F16" s="366" t="str">
        <f>IF(Badges!$AE$399="A","/","")</f>
        <v/>
      </c>
      <c r="G16" s="366" t="str">
        <f>IF(Badges!$AE$403="A","/","")</f>
        <v/>
      </c>
      <c r="H16" s="366" t="str">
        <f>IF(Badges!$AE$407="A","/","")</f>
        <v/>
      </c>
      <c r="I16" s="372" t="str">
        <f>IF(Summary!$BD$20="E","E","")</f>
        <v/>
      </c>
      <c r="J16" s="372" t="str">
        <f>IF(Summary!$BE$20="Y","R","")</f>
        <v/>
      </c>
      <c r="K16" s="392" t="str">
        <f>IF(COUNT(S17:S20)=4,MAX(S17:S20),"")</f>
        <v/>
      </c>
      <c r="L16" s="406"/>
      <c r="M16" s="420" t="s">
        <v>1155</v>
      </c>
      <c r="N16" s="421"/>
      <c r="O16" s="421"/>
      <c r="P16" s="421"/>
      <c r="Q16" s="421"/>
      <c r="R16" s="422" t="s">
        <v>1189</v>
      </c>
      <c r="S16" s="363" t="str">
        <f>IF(Summary!$BD$73="E","E","")</f>
        <v/>
      </c>
      <c r="T16" s="363" t="str">
        <f>IF(Summary!$BE$73="Y","R","")</f>
        <v/>
      </c>
      <c r="U16" s="360"/>
      <c r="W16" s="573" t="str">
        <f>'Fun Patches'!C17</f>
        <v>&lt;LIST PATCH HERE&gt;</v>
      </c>
      <c r="X16" s="365" t="str">
        <f>IF(Summary!$BD$144="E","E","")</f>
        <v/>
      </c>
      <c r="Y16" s="365" t="str">
        <f>IF(Summary!$BE$144="Y","R","")</f>
        <v/>
      </c>
      <c r="AA16" s="336"/>
      <c r="AB16" s="337"/>
      <c r="AC16" s="338"/>
    </row>
    <row r="17" spans="2:29" ht="12.95" customHeight="1">
      <c r="B17" s="404"/>
      <c r="C17" s="415" t="s">
        <v>490</v>
      </c>
      <c r="D17" s="368" t="str">
        <f>IF(Badges!$AE$414="A","/","")</f>
        <v/>
      </c>
      <c r="E17" s="368" t="str">
        <f>IF(Badges!$AE$418="A","/","")</f>
        <v/>
      </c>
      <c r="F17" s="368" t="str">
        <f>IF(Badges!$AE$422="A","/","")</f>
        <v/>
      </c>
      <c r="G17" s="368" t="str">
        <f>IF(Badges!$AE$426="A","/","")</f>
        <v/>
      </c>
      <c r="H17" s="368" t="str">
        <f>IF(Badges!$AE$430="A","/","")</f>
        <v/>
      </c>
      <c r="I17" s="362" t="str">
        <f>IF(Summary!$BD$21="E","E","")</f>
        <v/>
      </c>
      <c r="J17" s="362" t="str">
        <f>IF(Summary!$BE$21="Y","R","")</f>
        <v/>
      </c>
      <c r="L17" s="404"/>
      <c r="M17" s="423" t="s">
        <v>1156</v>
      </c>
      <c r="N17" s="369" t="str">
        <f>IF(Badges!$AE$542="A","/","")</f>
        <v/>
      </c>
      <c r="O17" s="369" t="str">
        <f>IF(Badges!$AE$546="A","/","")</f>
        <v/>
      </c>
      <c r="P17" s="369" t="str">
        <f>IF(Badges!$AE$550="A","/","")</f>
        <v/>
      </c>
      <c r="Q17" s="369" t="str">
        <f>IF(Badges!$AE$554="A","/","")</f>
        <v/>
      </c>
      <c r="R17" s="369" t="str">
        <f>IF(Badges!$AE$558="A","/","")</f>
        <v/>
      </c>
      <c r="S17" s="365" t="str">
        <f>IF(Summary!$BD$27="E","E","")</f>
        <v/>
      </c>
      <c r="T17" s="365" t="str">
        <f>IF(Summary!$BE$27="Y","R","")</f>
        <v/>
      </c>
      <c r="U17" s="360"/>
      <c r="W17" s="573" t="str">
        <f>'Fun Patches'!C18</f>
        <v>&lt;LIST PATCH HERE&gt;</v>
      </c>
      <c r="X17" s="365" t="str">
        <f>IF(Summary!$BD$145="E","E","")</f>
        <v/>
      </c>
      <c r="Y17" s="365" t="str">
        <f>IF(Summary!$BE$145="Y","R","")</f>
        <v/>
      </c>
      <c r="AA17" s="336"/>
      <c r="AB17" s="337"/>
      <c r="AC17" s="338"/>
    </row>
    <row r="18" spans="2:29" ht="12.95" customHeight="1" thickBot="1">
      <c r="B18" s="404"/>
      <c r="C18" s="419" t="s">
        <v>510</v>
      </c>
      <c r="D18" s="366" t="str">
        <f>IF(Badges!$AE$437="A","/","")</f>
        <v/>
      </c>
      <c r="E18" s="366" t="str">
        <f>IF(Badges!$AE$441="A","/","")</f>
        <v/>
      </c>
      <c r="F18" s="366" t="str">
        <f>IF(Badges!$AE$445="A","/","")</f>
        <v/>
      </c>
      <c r="G18" s="366" t="str">
        <f>IF(Badges!$AE$449="A","/","")</f>
        <v/>
      </c>
      <c r="H18" s="366" t="str">
        <f>IF(Badges!$AE$453="A","/","")</f>
        <v/>
      </c>
      <c r="I18" s="372" t="str">
        <f>IF(Summary!$BD$22="E","E","")</f>
        <v/>
      </c>
      <c r="J18" s="372" t="str">
        <f>IF(Summary!$BE$22="Y","R","")</f>
        <v/>
      </c>
      <c r="L18" s="404"/>
      <c r="M18" s="423" t="s">
        <v>1157</v>
      </c>
      <c r="N18" s="369" t="str">
        <f>IF(Badges!$AE$815="A","/","")</f>
        <v/>
      </c>
      <c r="O18" s="369" t="str">
        <f>IF(Badges!$AE$819="A","/","")</f>
        <v/>
      </c>
      <c r="P18" s="369" t="str">
        <f>IF(Badges!$AE$823="A","/","")</f>
        <v/>
      </c>
      <c r="Q18" s="369" t="str">
        <f>IF(Badges!$AE$827="A","/","")</f>
        <v/>
      </c>
      <c r="R18" s="369" t="str">
        <f>IF(Badges!$AE$831="A","/","")</f>
        <v/>
      </c>
      <c r="S18" s="365" t="str">
        <f>IF(Summary!$BD$40="E","E","")</f>
        <v/>
      </c>
      <c r="T18" s="365" t="str">
        <f>IF(Summary!$BE$40="Y","R","")</f>
        <v/>
      </c>
      <c r="U18" s="360"/>
      <c r="W18" s="573" t="str">
        <f>'Fun Patches'!C19</f>
        <v>&lt;LIST PATCH HERE&gt;</v>
      </c>
      <c r="X18" s="365" t="str">
        <f>IF(Summary!$BD$146="E","E","")</f>
        <v/>
      </c>
      <c r="Y18" s="365" t="str">
        <f>IF(Summary!$BE$146="Y","R","")</f>
        <v/>
      </c>
      <c r="AA18" s="336"/>
      <c r="AB18" s="337"/>
      <c r="AC18" s="338"/>
    </row>
    <row r="19" spans="2:29" ht="12.95" customHeight="1">
      <c r="B19" s="404"/>
      <c r="C19" s="410" t="s">
        <v>531</v>
      </c>
      <c r="D19" s="368" t="str">
        <f>IF(Badges!$AE$460="A","/","")</f>
        <v/>
      </c>
      <c r="E19" s="368" t="str">
        <f>IF(Badges!$AE$464="A","/","")</f>
        <v/>
      </c>
      <c r="F19" s="368" t="str">
        <f>IF(Badges!$AE$468="A","/","")</f>
        <v/>
      </c>
      <c r="G19" s="368" t="str">
        <f>IF(Badges!$AE$472="A","/","")</f>
        <v/>
      </c>
      <c r="H19" s="368" t="str">
        <f>IF(Badges!$AE$476="A","/","")</f>
        <v/>
      </c>
      <c r="I19" s="362" t="str">
        <f>IF(Summary!$BD$23="E","E","")</f>
        <v/>
      </c>
      <c r="J19" s="362" t="str">
        <f>IF(Summary!$BE$23="Y","R","")</f>
        <v/>
      </c>
      <c r="L19" s="404"/>
      <c r="M19" s="411" t="s">
        <v>1158</v>
      </c>
      <c r="N19" s="369" t="str">
        <f>IF(Badges!$AE$588="A","/","")</f>
        <v/>
      </c>
      <c r="O19" s="369" t="str">
        <f>IF(Badges!$AE$592="A","/","")</f>
        <v/>
      </c>
      <c r="P19" s="369" t="str">
        <f>IF(Badges!$AE$596="A","/","")</f>
        <v/>
      </c>
      <c r="Q19" s="369" t="str">
        <f>IF(Badges!$AE$600="A","/","")</f>
        <v/>
      </c>
      <c r="R19" s="369" t="str">
        <f>IF(Badges!$AE$604="A","/","")</f>
        <v/>
      </c>
      <c r="S19" s="365" t="str">
        <f>IF(Summary!$BD$29="E","E","")</f>
        <v/>
      </c>
      <c r="T19" s="365" t="str">
        <f>IF(Summary!$BE$29="Y","R","")</f>
        <v/>
      </c>
      <c r="U19" s="360"/>
      <c r="W19" s="573" t="str">
        <f>'Fun Patches'!C20</f>
        <v>&lt;LIST PATCH HERE&gt;</v>
      </c>
      <c r="X19" s="365" t="str">
        <f>IF(Summary!$BD$147="E","E","")</f>
        <v/>
      </c>
      <c r="Y19" s="365" t="str">
        <f>IF(Summary!$BE$147="Y","R","")</f>
        <v/>
      </c>
      <c r="AA19" s="336"/>
      <c r="AB19" s="337"/>
      <c r="AC19" s="338"/>
    </row>
    <row r="20" spans="2:29" ht="12.95" customHeight="1" thickBot="1">
      <c r="B20" s="404"/>
      <c r="C20" s="410" t="s">
        <v>563</v>
      </c>
      <c r="D20" s="369" t="str">
        <f>IF(Badges!$AE$496="A","/","")</f>
        <v/>
      </c>
      <c r="E20" s="369" t="str">
        <f>IF(Badges!$AE$500="A","/","")</f>
        <v/>
      </c>
      <c r="F20" s="369" t="str">
        <f>IF(Badges!$AE$504="A","/","")</f>
        <v/>
      </c>
      <c r="G20" s="369" t="str">
        <f>IF(Badges!$AE$508="A","/","")</f>
        <v/>
      </c>
      <c r="H20" s="369" t="str">
        <f>IF(Badges!$AE$512="A","/","")</f>
        <v/>
      </c>
      <c r="I20" s="365" t="str">
        <f>IF(Summary!$BD$25="E","E","")</f>
        <v/>
      </c>
      <c r="J20" s="365" t="str">
        <f>IF(Summary!$BE$25="Y","R","")</f>
        <v/>
      </c>
      <c r="L20" s="404"/>
      <c r="M20" s="416" t="s">
        <v>1159</v>
      </c>
      <c r="N20" s="417"/>
      <c r="O20" s="417"/>
      <c r="P20" s="417"/>
      <c r="Q20" s="417"/>
      <c r="R20" s="418"/>
      <c r="S20" s="367" t="str">
        <f>IF(Summary!$BD$72="E","E","")</f>
        <v/>
      </c>
      <c r="T20" s="367" t="str">
        <f>IF(Summary!$BE$72="Y","R","")</f>
        <v/>
      </c>
      <c r="U20" s="360" t="str">
        <f>IF(COUNTIF(S17:S20,"E")=4,"C"," ")</f>
        <v xml:space="preserve"> </v>
      </c>
      <c r="W20" s="573" t="str">
        <f>'Fun Patches'!C21</f>
        <v>&lt;LIST PATCH HERE&gt;</v>
      </c>
      <c r="X20" s="365" t="str">
        <f>IF(Summary!$BD$148="E","E","")</f>
        <v/>
      </c>
      <c r="Y20" s="365" t="str">
        <f>IF(Summary!$BE$148="Y","R","")</f>
        <v/>
      </c>
      <c r="AA20" s="336"/>
      <c r="AB20" s="337"/>
      <c r="AC20" s="338"/>
    </row>
    <row r="21" spans="2:29" ht="12.95" customHeight="1" thickBot="1">
      <c r="B21" s="404"/>
      <c r="C21" s="410" t="s">
        <v>584</v>
      </c>
      <c r="D21" s="366" t="str">
        <f>IF(Badges!$AE$519="A","/","")</f>
        <v/>
      </c>
      <c r="E21" s="366" t="str">
        <f>IF(Badges!$AE$523="A","/","")</f>
        <v/>
      </c>
      <c r="F21" s="366" t="str">
        <f>IF(Badges!$AE$527="A","/","")</f>
        <v/>
      </c>
      <c r="G21" s="366" t="str">
        <f>IF(Badges!$AE$531="A","/","")</f>
        <v/>
      </c>
      <c r="H21" s="366" t="str">
        <f>IF(Badges!$AE$535="A","/","")</f>
        <v/>
      </c>
      <c r="I21" s="372" t="str">
        <f>IF(Summary!$BD$26="E","E","")</f>
        <v/>
      </c>
      <c r="J21" s="372" t="str">
        <f>IF(Summary!$BE$26="Y","R","")</f>
        <v/>
      </c>
      <c r="K21" s="392" t="str">
        <f>IF(COUNT(S22:S23)=2,MAX(S22:S23),"")</f>
        <v/>
      </c>
      <c r="L21" s="406"/>
      <c r="M21" s="420" t="s">
        <v>995</v>
      </c>
      <c r="N21" s="421"/>
      <c r="O21" s="421"/>
      <c r="P21" s="421"/>
      <c r="Q21" s="421"/>
      <c r="R21" s="422" t="s">
        <v>1189</v>
      </c>
      <c r="S21" s="363" t="str">
        <f>IF(Summary!$BD$77="E","E","")</f>
        <v/>
      </c>
      <c r="T21" s="363" t="str">
        <f>IF(Summary!$BE$77="Y","R","")</f>
        <v/>
      </c>
      <c r="U21" s="360"/>
      <c r="W21" s="573" t="str">
        <f>'Fun Patches'!C22</f>
        <v>&lt;LIST PATCH HERE&gt;</v>
      </c>
      <c r="X21" s="365" t="str">
        <f>IF(Summary!$BD$149="E","E","")</f>
        <v/>
      </c>
      <c r="Y21" s="365" t="str">
        <f>IF(Summary!$BE$149="Y","R","")</f>
        <v/>
      </c>
      <c r="AA21" s="336"/>
      <c r="AB21" s="337"/>
      <c r="AC21" s="338"/>
    </row>
    <row r="22" spans="2:29" ht="12.95" customHeight="1">
      <c r="B22" s="404"/>
      <c r="C22" s="415" t="s">
        <v>626</v>
      </c>
      <c r="D22" s="368" t="str">
        <f>IF(Badges!$AE$565="A","/","")</f>
        <v/>
      </c>
      <c r="E22" s="368" t="str">
        <f>IF(Badges!$AE$569="A","/","")</f>
        <v/>
      </c>
      <c r="F22" s="368" t="str">
        <f>IF(Badges!$AE$573="A","/","")</f>
        <v/>
      </c>
      <c r="G22" s="368" t="str">
        <f>IF(Badges!$AE$577="A","/","")</f>
        <v/>
      </c>
      <c r="H22" s="368" t="str">
        <f>IF(Badges!$AE$581="A","/","")</f>
        <v/>
      </c>
      <c r="I22" s="362" t="str">
        <f>IF(Summary!$BD$28="E","E","")</f>
        <v/>
      </c>
      <c r="J22" s="362" t="str">
        <f>IF(Summary!$BE$28="Y","R","")</f>
        <v/>
      </c>
      <c r="L22" s="404"/>
      <c r="M22" s="411" t="s">
        <v>995</v>
      </c>
      <c r="N22" s="412"/>
      <c r="O22" s="412"/>
      <c r="P22" s="412"/>
      <c r="Q22" s="412"/>
      <c r="R22" s="413"/>
      <c r="S22" s="365" t="str">
        <f>IF(Summary!$BD$75="E","E","")</f>
        <v/>
      </c>
      <c r="T22" s="365" t="str">
        <f>IF(Summary!$BE$75="Y","R","")</f>
        <v/>
      </c>
      <c r="U22" s="360" t="str">
        <f>IF(COUNTIF(S22:S23,"E")=2,"C"," ")</f>
        <v xml:space="preserve"> </v>
      </c>
      <c r="W22" s="573" t="str">
        <f>'Fun Patches'!C23</f>
        <v>&lt;LIST PATCH HERE&gt;</v>
      </c>
      <c r="X22" s="365" t="str">
        <f>IF(Summary!$BD$150="E","E","")</f>
        <v/>
      </c>
      <c r="Y22" s="365" t="str">
        <f>IF(Summary!$BE$150="Y","R","")</f>
        <v/>
      </c>
      <c r="AA22" s="336"/>
      <c r="AB22" s="337"/>
      <c r="AC22" s="338"/>
    </row>
    <row r="23" spans="2:29" ht="12.95" customHeight="1" thickBot="1">
      <c r="B23" s="404"/>
      <c r="C23" s="419" t="s">
        <v>668</v>
      </c>
      <c r="D23" s="366" t="str">
        <f>IF(Badges!$AE$611="A","/","")</f>
        <v/>
      </c>
      <c r="E23" s="366" t="str">
        <f>IF(Badges!$AE$615="A","/","")</f>
        <v/>
      </c>
      <c r="F23" s="366" t="str">
        <f>IF(Badges!$AE$619="A","/","")</f>
        <v/>
      </c>
      <c r="G23" s="366" t="str">
        <f>IF(Badges!$AE$623="A","/","")</f>
        <v/>
      </c>
      <c r="H23" s="366" t="str">
        <f>IF(Badges!$AE$627="A","/","")</f>
        <v/>
      </c>
      <c r="I23" s="372" t="str">
        <f>IF(Summary!$BD$30="E","E","")</f>
        <v/>
      </c>
      <c r="J23" s="372" t="str">
        <f>IF(Summary!$BE$30="Y","R","")</f>
        <v/>
      </c>
      <c r="L23" s="404"/>
      <c r="M23" s="416" t="s">
        <v>1159</v>
      </c>
      <c r="N23" s="417"/>
      <c r="O23" s="417"/>
      <c r="P23" s="417"/>
      <c r="Q23" s="417"/>
      <c r="R23" s="418"/>
      <c r="S23" s="367" t="str">
        <f>IF(Summary!$BD$76="E","E","")</f>
        <v/>
      </c>
      <c r="T23" s="367" t="str">
        <f>IF(Summary!$BE$76="Y","R","")</f>
        <v/>
      </c>
      <c r="U23" s="360" t="str">
        <f>IF(COUNTIF(S25:S26,"E")=2,"C"," ")</f>
        <v xml:space="preserve"> </v>
      </c>
      <c r="W23" s="573" t="str">
        <f>'Fun Patches'!C24</f>
        <v>&lt;LIST PATCH HERE&gt;</v>
      </c>
      <c r="X23" s="365" t="str">
        <f>IF(Summary!$BD$151="E","E","")</f>
        <v/>
      </c>
      <c r="Y23" s="365" t="str">
        <f>IF(Summary!$BE$151="Y","R","")</f>
        <v/>
      </c>
      <c r="AA23" s="336"/>
      <c r="AB23" s="337"/>
      <c r="AC23" s="338"/>
    </row>
    <row r="24" spans="2:29" ht="12.95" customHeight="1">
      <c r="B24" s="404"/>
      <c r="C24" s="410" t="s">
        <v>689</v>
      </c>
      <c r="D24" s="368" t="str">
        <f>IF(Badges!$AE$634="A","/","")</f>
        <v/>
      </c>
      <c r="E24" s="368" t="str">
        <f>IF(Badges!$AE$638="A","/","")</f>
        <v/>
      </c>
      <c r="F24" s="368" t="str">
        <f>IF(Badges!$AE$642="A","/","")</f>
        <v/>
      </c>
      <c r="G24" s="368" t="str">
        <f>IF(Badges!$AE$646="A","/","")</f>
        <v/>
      </c>
      <c r="H24" s="368" t="str">
        <f>IF(Badges!$AE$650="A","/","")</f>
        <v/>
      </c>
      <c r="I24" s="362" t="str">
        <f>IF(Summary!$BD$31="E","E","")</f>
        <v/>
      </c>
      <c r="J24" s="362" t="str">
        <f>IF(Summary!$BE$31="Y","R","")</f>
        <v/>
      </c>
      <c r="K24" s="392" t="str">
        <f>IF(COUNT(S25:S26)=2,MAX(S25:S26),"")</f>
        <v/>
      </c>
      <c r="L24" s="406"/>
      <c r="M24" s="407" t="s">
        <v>1003</v>
      </c>
      <c r="N24" s="408"/>
      <c r="O24" s="408"/>
      <c r="P24" s="408"/>
      <c r="Q24" s="408"/>
      <c r="R24" s="422" t="s">
        <v>1189</v>
      </c>
      <c r="S24" s="363" t="str">
        <f>IF(Summary!$BD$80="E","E","")</f>
        <v/>
      </c>
      <c r="T24" s="363" t="str">
        <f>IF(Summary!$BE$80="Y","R","")</f>
        <v/>
      </c>
      <c r="U24" s="360" t="str">
        <f>IF(COUNTIF(S28:S29,"E")=2,"C"," ")</f>
        <v xml:space="preserve"> </v>
      </c>
      <c r="W24" s="573" t="str">
        <f>'Fun Patches'!C25</f>
        <v>&lt;LIST PATCH HERE&gt;</v>
      </c>
      <c r="X24" s="365" t="str">
        <f>IF(Summary!$BD$152="E","E","")</f>
        <v/>
      </c>
      <c r="Y24" s="365" t="str">
        <f>IF(Summary!$BE$152="Y","R","")</f>
        <v/>
      </c>
      <c r="AA24" s="336"/>
      <c r="AB24" s="337"/>
      <c r="AC24" s="338"/>
    </row>
    <row r="25" spans="2:29" ht="12.95" customHeight="1">
      <c r="B25" s="404"/>
      <c r="C25" s="410" t="s">
        <v>710</v>
      </c>
      <c r="D25" s="369" t="str">
        <f>IF(Badges!$AE$657="A","/","")</f>
        <v/>
      </c>
      <c r="E25" s="369" t="str">
        <f>IF(Badges!$AE$661="A","/","")</f>
        <v/>
      </c>
      <c r="F25" s="369" t="str">
        <f>IF(Badges!$AE$665="A","/","")</f>
        <v/>
      </c>
      <c r="G25" s="369" t="str">
        <f>IF(Badges!$AE$669="A","/","")</f>
        <v/>
      </c>
      <c r="H25" s="369" t="str">
        <f>IF(Badges!$AE$673="A","/","")</f>
        <v/>
      </c>
      <c r="I25" s="365" t="str">
        <f>IF(Summary!$BD$32="E","E","")</f>
        <v/>
      </c>
      <c r="J25" s="365" t="str">
        <f>IF(Summary!$BE$32="Y","R","")</f>
        <v/>
      </c>
      <c r="L25" s="404"/>
      <c r="M25" s="411" t="s">
        <v>1003</v>
      </c>
      <c r="N25" s="412"/>
      <c r="O25" s="412"/>
      <c r="P25" s="412"/>
      <c r="Q25" s="412"/>
      <c r="R25" s="413"/>
      <c r="S25" s="365" t="str">
        <f>IF(Summary!$BD$78="E","E","")</f>
        <v/>
      </c>
      <c r="T25" s="365" t="str">
        <f>IF(Summary!$BE$78="Y","R","")</f>
        <v/>
      </c>
      <c r="U25" s="716" t="s">
        <v>1197</v>
      </c>
      <c r="W25" s="573" t="str">
        <f>'Fun Patches'!C26</f>
        <v>&lt;LIST PATCH HERE&gt;</v>
      </c>
      <c r="X25" s="365" t="str">
        <f>IF(Summary!$BD$153="E","E","")</f>
        <v/>
      </c>
      <c r="Y25" s="365" t="str">
        <f>IF(Summary!$BE$153="Y","R","")</f>
        <v/>
      </c>
      <c r="AA25" s="336"/>
      <c r="AB25" s="337"/>
      <c r="AC25" s="338"/>
    </row>
    <row r="26" spans="2:29" ht="12.95" customHeight="1" thickBot="1">
      <c r="B26" s="404"/>
      <c r="C26" s="410" t="s">
        <v>1193</v>
      </c>
      <c r="D26" s="366" t="str">
        <f>IF(Badges!$AE$161="A","/","")</f>
        <v/>
      </c>
      <c r="E26" s="366" t="str">
        <f>IF(Badges!$AE$165="A","/","")</f>
        <v/>
      </c>
      <c r="F26" s="366" t="str">
        <f>IF(Badges!$AE$169="A","/","")</f>
        <v/>
      </c>
      <c r="G26" s="366" t="str">
        <f>IF(Badges!$AE$173="A","/","")</f>
        <v/>
      </c>
      <c r="H26" s="366" t="str">
        <f>IF(Badges!$AE$177="A","/","")</f>
        <v/>
      </c>
      <c r="I26" s="372" t="str">
        <f>IF(Summary!$BD$10="E","E","")</f>
        <v/>
      </c>
      <c r="J26" s="372" t="str">
        <f>IF(Summary!$BE$10="Y","R","")</f>
        <v/>
      </c>
      <c r="L26" s="404"/>
      <c r="M26" s="416" t="s">
        <v>1159</v>
      </c>
      <c r="N26" s="417"/>
      <c r="O26" s="417"/>
      <c r="P26" s="417"/>
      <c r="Q26" s="417"/>
      <c r="R26" s="418"/>
      <c r="S26" s="367" t="str">
        <f>IF(Summary!$BD$79="E","E","")</f>
        <v/>
      </c>
      <c r="T26" s="367" t="str">
        <f>IF(Summary!$BE$79="Y","R","")</f>
        <v/>
      </c>
      <c r="U26" s="716"/>
      <c r="W26" s="573" t="str">
        <f>'Fun Patches'!C27</f>
        <v>&lt;LIST PATCH HERE&gt;</v>
      </c>
      <c r="X26" s="365" t="str">
        <f>IF(Summary!$BD$154="E","E","")</f>
        <v/>
      </c>
      <c r="Y26" s="365" t="str">
        <f>IF(Summary!$BE$154="Y","R","")</f>
        <v/>
      </c>
      <c r="AA26" s="336"/>
      <c r="AB26" s="337"/>
      <c r="AC26" s="338"/>
    </row>
    <row r="27" spans="2:29" ht="12.95" customHeight="1">
      <c r="B27" s="404"/>
      <c r="C27" s="415" t="s">
        <v>1194</v>
      </c>
      <c r="D27" s="368" t="str">
        <f>IF(Badges!$AE$680="A","/","")</f>
        <v/>
      </c>
      <c r="E27" s="368" t="str">
        <f>IF(Badges!$AE$684="A","/","")</f>
        <v/>
      </c>
      <c r="F27" s="368" t="str">
        <f>IF(Badges!$AE$688="A","/","")</f>
        <v/>
      </c>
      <c r="G27" s="368" t="str">
        <f>IF(Badges!$AE$692="A","/","")</f>
        <v/>
      </c>
      <c r="H27" s="368" t="str">
        <f>IF(Badges!$AE$696="A","/","")</f>
        <v/>
      </c>
      <c r="I27" s="362" t="str">
        <f>IF(Summary!$BD$33="E","E","")</f>
        <v/>
      </c>
      <c r="J27" s="362" t="str">
        <f>IF(Summary!$BE$33="Y","R","")</f>
        <v/>
      </c>
      <c r="K27" s="392" t="str">
        <f>IF(COUNT(S28:S29)=2,MAX(S28:S29),"")</f>
        <v/>
      </c>
      <c r="L27" s="406"/>
      <c r="M27" s="407" t="s">
        <v>1009</v>
      </c>
      <c r="N27" s="408"/>
      <c r="O27" s="408"/>
      <c r="P27" s="408"/>
      <c r="Q27" s="408"/>
      <c r="R27" s="422" t="s">
        <v>1189</v>
      </c>
      <c r="S27" s="363" t="str">
        <f>IF(Summary!$BD$83="E","E","")</f>
        <v/>
      </c>
      <c r="T27" s="363" t="str">
        <f>IF(Summary!$BE$83="Y","R","")</f>
        <v/>
      </c>
      <c r="U27" s="716"/>
      <c r="W27" s="573" t="str">
        <f>'Fun Patches'!C28</f>
        <v>&lt;LIST PATCH HERE&gt;</v>
      </c>
      <c r="X27" s="365" t="str">
        <f>IF(Summary!$BD$155="E","E","")</f>
        <v/>
      </c>
      <c r="Y27" s="365" t="str">
        <f>IF(Summary!$BE$155="Y","R","")</f>
        <v/>
      </c>
      <c r="AA27" s="336"/>
      <c r="AB27" s="337"/>
      <c r="AC27" s="338"/>
    </row>
    <row r="28" spans="2:29" ht="12.95" customHeight="1" thickBot="1">
      <c r="B28" s="404"/>
      <c r="C28" s="419" t="s">
        <v>730</v>
      </c>
      <c r="D28" s="366" t="str">
        <f>IF(Badges!$AE$703="A","/","")</f>
        <v/>
      </c>
      <c r="E28" s="366" t="str">
        <f>IF(Badges!$AE$707="A","/","")</f>
        <v/>
      </c>
      <c r="F28" s="366" t="str">
        <f>IF(Badges!$AE$711="A","/","")</f>
        <v/>
      </c>
      <c r="G28" s="366" t="str">
        <f>IF(Badges!$AE$715="A","/","")</f>
        <v/>
      </c>
      <c r="H28" s="366" t="str">
        <f>IF(Badges!$AE$719="A","/","")</f>
        <v/>
      </c>
      <c r="I28" s="372" t="str">
        <f>IF(Summary!$BD$34="E","E","")</f>
        <v/>
      </c>
      <c r="J28" s="372" t="str">
        <f>IF(Summary!$BE$34="Y","R","")</f>
        <v/>
      </c>
      <c r="L28" s="404"/>
      <c r="M28" s="411" t="s">
        <v>1009</v>
      </c>
      <c r="N28" s="412"/>
      <c r="O28" s="412"/>
      <c r="P28" s="412"/>
      <c r="Q28" s="412"/>
      <c r="R28" s="413"/>
      <c r="S28" s="365" t="str">
        <f>IF(Summary!$BD$81="E","E","")</f>
        <v/>
      </c>
      <c r="T28" s="365" t="str">
        <f>IF(Summary!$BE$81="Y","R","")</f>
        <v/>
      </c>
      <c r="U28" s="716"/>
      <c r="W28" s="573" t="str">
        <f>'Fun Patches'!C29</f>
        <v>&lt;LIST PATCH HERE&gt;</v>
      </c>
      <c r="X28" s="365" t="str">
        <f>IF(Summary!$BD$156="E","E","")</f>
        <v/>
      </c>
      <c r="Y28" s="365" t="str">
        <f>IF(Summary!$BE$156="Y","R","")</f>
        <v/>
      </c>
      <c r="AA28" s="336"/>
      <c r="AB28" s="337"/>
      <c r="AC28" s="338"/>
    </row>
    <row r="29" spans="2:29" ht="12.95" customHeight="1" thickBot="1">
      <c r="B29" s="404"/>
      <c r="C29" s="410" t="s">
        <v>751</v>
      </c>
      <c r="D29" s="368" t="str">
        <f>IF(Badges!$AE$726="A","/","")</f>
        <v/>
      </c>
      <c r="E29" s="368" t="str">
        <f>IF(Badges!$AE$730="A","/","")</f>
        <v/>
      </c>
      <c r="F29" s="368" t="str">
        <f>IF(Badges!$AE$734="A","/","")</f>
        <v/>
      </c>
      <c r="G29" s="368" t="str">
        <f>IF(Badges!$AE$738="A","/","")</f>
        <v/>
      </c>
      <c r="H29" s="368" t="str">
        <f>IF(Badges!$AE$742="A","/","")</f>
        <v/>
      </c>
      <c r="I29" s="363" t="str">
        <f>IF(Summary!$BD$35="E","E","")</f>
        <v/>
      </c>
      <c r="J29" s="362" t="str">
        <f>IF(Summary!$BE$35="Y","R","")</f>
        <v/>
      </c>
      <c r="L29" s="404"/>
      <c r="M29" s="424" t="s">
        <v>1159</v>
      </c>
      <c r="N29" s="425"/>
      <c r="O29" s="425"/>
      <c r="P29" s="425"/>
      <c r="Q29" s="425"/>
      <c r="R29" s="426"/>
      <c r="S29" s="367" t="str">
        <f>IF(Summary!$BD$82="E","E","")</f>
        <v/>
      </c>
      <c r="T29" s="367" t="str">
        <f>IF(Summary!$BE$82="Y","R","")</f>
        <v/>
      </c>
      <c r="U29" s="716"/>
      <c r="W29" s="573" t="str">
        <f>'Fun Patches'!C30</f>
        <v>&lt;LIST PATCH HERE&gt;</v>
      </c>
      <c r="X29" s="365" t="str">
        <f>IF(Summary!$BD$157="E","E","")</f>
        <v/>
      </c>
      <c r="Y29" s="365" t="str">
        <f>IF(Summary!$BE$157="Y","R","")</f>
        <v/>
      </c>
      <c r="AA29" s="336"/>
      <c r="AB29" s="337"/>
      <c r="AC29" s="338"/>
    </row>
    <row r="30" spans="2:29" ht="12.95" customHeight="1">
      <c r="B30" s="404"/>
      <c r="C30" s="410" t="s">
        <v>772</v>
      </c>
      <c r="D30" s="369" t="str">
        <f>IF(Badges!$AE$745="C","/","")</f>
        <v/>
      </c>
      <c r="E30" s="369" t="str">
        <f>IF(Badges!$AE$746="C","/","")</f>
        <v/>
      </c>
      <c r="F30" s="369" t="str">
        <f>IF(Badges!$AE$747="C","/","")</f>
        <v/>
      </c>
      <c r="G30" s="369" t="str">
        <f>IF(Badges!$AE$748="C","/","")</f>
        <v/>
      </c>
      <c r="H30" s="369" t="str">
        <f>IF(Badges!$AE$749="C","/","")</f>
        <v/>
      </c>
      <c r="I30" s="365" t="str">
        <f>IF(Summary!$BD$36="E","E","")</f>
        <v/>
      </c>
      <c r="J30" s="365" t="str">
        <f>IF(Summary!$BE$36="Y","R","")</f>
        <v/>
      </c>
      <c r="L30" s="495"/>
      <c r="M30" s="495"/>
      <c r="N30" s="496"/>
      <c r="O30" s="496"/>
      <c r="P30" s="496"/>
      <c r="Q30" s="496"/>
      <c r="R30" s="496"/>
      <c r="S30" s="571"/>
      <c r="T30" s="571"/>
      <c r="U30" s="716"/>
      <c r="W30" s="573" t="str">
        <f>'Fun Patches'!C31</f>
        <v>&lt;LIST PATCH HERE&gt;</v>
      </c>
      <c r="X30" s="365" t="str">
        <f>IF(Summary!$BD$158="E","E","")</f>
        <v/>
      </c>
      <c r="Y30" s="365" t="str">
        <f>IF(Summary!$BE$158="Y","R","")</f>
        <v/>
      </c>
      <c r="AA30" s="336"/>
      <c r="AB30" s="337"/>
      <c r="AC30" s="338"/>
    </row>
    <row r="31" spans="2:29" ht="12.95" customHeight="1" thickBot="1">
      <c r="B31" s="404"/>
      <c r="C31" s="414" t="s">
        <v>1195</v>
      </c>
      <c r="D31" s="366" t="str">
        <f>IF(Badges!$AE$769="A","/","")</f>
        <v/>
      </c>
      <c r="E31" s="366" t="str">
        <f>IF(Badges!$AE$773="A","/","")</f>
        <v/>
      </c>
      <c r="F31" s="366" t="str">
        <f>IF(Badges!$AE$777="A","/","")</f>
        <v/>
      </c>
      <c r="G31" s="366" t="str">
        <f>IF(Badges!$AE$781="A","/","")</f>
        <v/>
      </c>
      <c r="H31" s="366" t="str">
        <f>IF(Badges!$AE$785="A","/","")</f>
        <v/>
      </c>
      <c r="I31" s="372" t="str">
        <f>IF(Summary!$BD$38="E","E","")</f>
        <v/>
      </c>
      <c r="J31" s="372" t="str">
        <f>IF(Summary!$BE$38="Y","R","")</f>
        <v/>
      </c>
      <c r="N31" s="401"/>
      <c r="O31" s="401"/>
      <c r="P31" s="401"/>
      <c r="Q31" s="401"/>
      <c r="R31" s="401"/>
      <c r="U31" s="716"/>
      <c r="W31" s="573" t="str">
        <f>'Fun Patches'!C32</f>
        <v>&lt;LIST PATCH HERE&gt;</v>
      </c>
      <c r="X31" s="365" t="str">
        <f>IF(Summary!$BD$159="E","E","")</f>
        <v/>
      </c>
      <c r="Y31" s="365" t="str">
        <f>IF(Summary!$BE$159="Y","R","")</f>
        <v/>
      </c>
      <c r="AA31" s="336"/>
      <c r="AB31" s="337"/>
      <c r="AC31" s="338"/>
    </row>
    <row r="32" spans="2:29" ht="12.95" customHeight="1">
      <c r="B32" s="404"/>
      <c r="C32" s="415" t="s">
        <v>1196</v>
      </c>
      <c r="D32" s="368" t="str">
        <f>IF(Badges!$AE$792="A","/","")</f>
        <v/>
      </c>
      <c r="E32" s="368" t="str">
        <f>IF(Badges!$AE$796="A","/","")</f>
        <v/>
      </c>
      <c r="F32" s="368" t="str">
        <f>IF(Badges!$AE$800="A","/","")</f>
        <v/>
      </c>
      <c r="G32" s="368" t="str">
        <f>IF(Badges!$AE$804="A","/","")</f>
        <v/>
      </c>
      <c r="H32" s="368" t="str">
        <f>IF(Badges!$AE$808="A","/","")</f>
        <v/>
      </c>
      <c r="I32" s="362" t="str">
        <f>IF(Summary!$BD$39="E","E","")</f>
        <v/>
      </c>
      <c r="J32" s="362" t="str">
        <f>IF(Summary!$BE$39="Y","R","")</f>
        <v/>
      </c>
      <c r="L32" s="404"/>
      <c r="M32" s="405" t="s">
        <v>216</v>
      </c>
      <c r="N32" s="361" t="str">
        <f>IF(Badges!$AE$102="A","/","")</f>
        <v/>
      </c>
      <c r="O32" s="361" t="str">
        <f>IF(Badges!$AE$106="A","/","")</f>
        <v/>
      </c>
      <c r="P32" s="361" t="str">
        <f>IF(Badges!$AE$110="A","/","")</f>
        <v/>
      </c>
      <c r="Q32" s="361" t="str">
        <f>IF(Badges!$AE$114="A","/","")</f>
        <v/>
      </c>
      <c r="R32" s="361" t="str">
        <f>IF(Badges!$AE$118="A","/","")</f>
        <v/>
      </c>
      <c r="S32" s="370" t="str">
        <f>IF(Summary!$BD$7="E","E","")</f>
        <v/>
      </c>
      <c r="T32" s="370" t="str">
        <f>IF(Summary!$BE$7="Y","R","")</f>
        <v/>
      </c>
      <c r="U32" s="716"/>
      <c r="W32" s="573" t="str">
        <f>'Fun Patches'!C33</f>
        <v>&lt;LIST PATCH HERE&gt;</v>
      </c>
      <c r="X32" s="365" t="str">
        <f>IF(Summary!$BD$160="E","E","")</f>
        <v/>
      </c>
      <c r="Y32" s="365" t="str">
        <f>IF(Summary!$BE$160="Y","R","")</f>
        <v/>
      </c>
      <c r="AA32" s="336"/>
      <c r="AB32" s="337"/>
      <c r="AC32" s="338"/>
    </row>
    <row r="33" spans="2:29" ht="12.95" customHeight="1" thickBot="1">
      <c r="B33" s="404"/>
      <c r="C33" s="419" t="s">
        <v>818</v>
      </c>
      <c r="D33" s="366" t="str">
        <f>IF(Badges!$AE$838="A","/","")</f>
        <v/>
      </c>
      <c r="E33" s="366" t="str">
        <f>IF(Badges!$AE$842="A","/","")</f>
        <v/>
      </c>
      <c r="F33" s="366" t="str">
        <f>IF(Badges!$AE$846="A","/","")</f>
        <v/>
      </c>
      <c r="G33" s="366" t="str">
        <f>IF(Badges!$AE$850="A","/","")</f>
        <v/>
      </c>
      <c r="H33" s="366" t="str">
        <f>IF(Badges!$AE$854="A","/","")</f>
        <v/>
      </c>
      <c r="I33" s="372" t="str">
        <f>IF(Summary!$BD$41="E","E","")</f>
        <v/>
      </c>
      <c r="J33" s="372" t="str">
        <f>IF(Summary!$BE$41="Y","R","")</f>
        <v/>
      </c>
      <c r="L33" s="404"/>
      <c r="M33" s="410" t="s">
        <v>302</v>
      </c>
      <c r="N33" s="364" t="str">
        <f>IF(Badges!$AE$207="A","/","")</f>
        <v/>
      </c>
      <c r="O33" s="364" t="str">
        <f>IF(Badges!$AE$211="A","/","")</f>
        <v/>
      </c>
      <c r="P33" s="364" t="str">
        <f>IF(Badges!$AE$215="A","/","")</f>
        <v/>
      </c>
      <c r="Q33" s="364" t="str">
        <f>IF(Badges!$AE$219="A","/","")</f>
        <v/>
      </c>
      <c r="R33" s="364" t="str">
        <f>IF(Badges!$G$223="A","/","")</f>
        <v/>
      </c>
      <c r="S33" s="370" t="str">
        <f>IF(Summary!$BD$12="E","E","")</f>
        <v/>
      </c>
      <c r="T33" s="370" t="str">
        <f>IF(Summary!$BE$12="Y","R","")</f>
        <v/>
      </c>
      <c r="U33" s="716"/>
      <c r="W33" s="573" t="str">
        <f>'Fun Patches'!C34</f>
        <v>&lt;LIST PATCH HERE&gt;</v>
      </c>
      <c r="X33" s="365" t="str">
        <f>IF(Summary!$BD$161="E","E","")</f>
        <v/>
      </c>
      <c r="Y33" s="365" t="str">
        <f>IF(Summary!$BE$161="Y","R","")</f>
        <v/>
      </c>
      <c r="AA33" s="336"/>
      <c r="AB33" s="337"/>
      <c r="AC33" s="338"/>
    </row>
    <row r="34" spans="2:29" ht="12.95" customHeight="1" thickBot="1">
      <c r="B34" s="404"/>
      <c r="C34" s="414" t="s">
        <v>838</v>
      </c>
      <c r="D34" s="439" t="str">
        <f>IF(Badges!$AE$861="A","/","")</f>
        <v/>
      </c>
      <c r="E34" s="439" t="str">
        <f>IF(Badges!$AE$865="A","/","")</f>
        <v/>
      </c>
      <c r="F34" s="439" t="str">
        <f>IF(Badges!$AE$869="A","/","")</f>
        <v/>
      </c>
      <c r="G34" s="439" t="str">
        <f>IF(Badges!$AE$873="A","/","")</f>
        <v/>
      </c>
      <c r="H34" s="439" t="str">
        <f>IF(Badges!$AE$877="A","/","")</f>
        <v/>
      </c>
      <c r="I34" s="362" t="str">
        <f>IF(Summary!$BD$42="E","E","")</f>
        <v/>
      </c>
      <c r="J34" s="362" t="str">
        <f>IF(Summary!$BE$42="Y","R","")</f>
        <v/>
      </c>
      <c r="L34" s="404"/>
      <c r="M34" s="419" t="s">
        <v>448</v>
      </c>
      <c r="N34" s="359" t="str">
        <f>IF(Badges!$AE$368="A","/","")</f>
        <v/>
      </c>
      <c r="O34" s="359" t="str">
        <f>IF(Badges!$AE$372="A","/","")</f>
        <v/>
      </c>
      <c r="P34" s="359" t="str">
        <f>IF(Badges!$AE$376="A","/","")</f>
        <v/>
      </c>
      <c r="Q34" s="359" t="str">
        <f>IF(Badges!$AE$380="A","/","")</f>
        <v/>
      </c>
      <c r="R34" s="359" t="str">
        <f>IF(Badges!$AE$384="A","/","")</f>
        <v/>
      </c>
      <c r="S34" s="367" t="str">
        <f>IF(Summary!$BD$19="E","E","")</f>
        <v/>
      </c>
      <c r="T34" s="367" t="str">
        <f>IF(Summary!$BE$19="Y","R","")</f>
        <v/>
      </c>
      <c r="U34" s="716"/>
      <c r="W34" s="573" t="str">
        <f>'Fun Patches'!C35</f>
        <v>&lt;LIST PATCH HERE&gt;</v>
      </c>
      <c r="X34" s="365" t="str">
        <f>IF(Summary!$BD$162="E","E","")</f>
        <v/>
      </c>
      <c r="Y34" s="365" t="str">
        <f>IF(Summary!$BE$162="Y","R","")</f>
        <v/>
      </c>
      <c r="AA34" s="336"/>
      <c r="AB34" s="337"/>
      <c r="AC34" s="338"/>
    </row>
    <row r="35" spans="2:29" ht="12.95" customHeight="1">
      <c r="L35" s="404"/>
      <c r="M35" s="430" t="s">
        <v>249</v>
      </c>
      <c r="N35" s="361" t="str">
        <f>IF(Badges!$AE$146="A","/","")</f>
        <v/>
      </c>
      <c r="O35" s="361" t="str">
        <f>IF(Badges!$AE$148="A","/","")</f>
        <v/>
      </c>
      <c r="P35" s="361" t="str">
        <f>IF(Badges!$AE$150="A","/","")</f>
        <v/>
      </c>
      <c r="Q35" s="361" t="str">
        <f>IF(Badges!$AE$152="A","/","")</f>
        <v/>
      </c>
      <c r="R35" s="361" t="str">
        <f>IF(Badges!$AE$154="A","/","")</f>
        <v/>
      </c>
      <c r="S35" s="370" t="str">
        <f>IF(Summary!$BD$9="E","E","")</f>
        <v/>
      </c>
      <c r="T35" s="370" t="str">
        <f>IF(Summary!$BE$9="Y","R","")</f>
        <v/>
      </c>
      <c r="U35" s="716"/>
      <c r="W35" s="573" t="str">
        <f>'Fun Patches'!C36</f>
        <v>&lt;LIST PATCH HERE&gt;</v>
      </c>
      <c r="X35" s="365" t="str">
        <f>IF(Summary!$BD$163="E","E","")</f>
        <v/>
      </c>
      <c r="Y35" s="365" t="str">
        <f>IF(Summary!$BE$163="Y","R","")</f>
        <v/>
      </c>
      <c r="AA35" s="336"/>
      <c r="AB35" s="337"/>
      <c r="AC35" s="338"/>
    </row>
    <row r="36" spans="2:29" ht="12.95" customHeight="1">
      <c r="L36" s="404"/>
      <c r="M36" s="423" t="s">
        <v>552</v>
      </c>
      <c r="N36" s="364" t="str">
        <f>IF(Badges!$AE$481="A","/","")</f>
        <v/>
      </c>
      <c r="O36" s="364" t="str">
        <f>IF(Badges!$AE$483="A","/","")</f>
        <v/>
      </c>
      <c r="P36" s="364" t="str">
        <f>IF(Badges!$AE$485="A","/","")</f>
        <v/>
      </c>
      <c r="Q36" s="364" t="str">
        <f>IF(Badges!$AE$487="A","/","")</f>
        <v/>
      </c>
      <c r="R36" s="364" t="str">
        <f>IF(Badges!$AE$489="A","/","")</f>
        <v/>
      </c>
      <c r="S36" s="370" t="str">
        <f>IF(Summary!$BD$24="E","E","")</f>
        <v/>
      </c>
      <c r="T36" s="370" t="str">
        <f>IF(Summary!$BE$24="Y","R","")</f>
        <v/>
      </c>
      <c r="U36" s="716"/>
      <c r="W36" s="573" t="str">
        <f>'Fun Patches'!C37</f>
        <v>&lt;LIST PATCH HERE&gt;</v>
      </c>
      <c r="X36" s="365" t="str">
        <f>IF(Summary!$BD$164="E","E","")</f>
        <v/>
      </c>
      <c r="Y36" s="365" t="str">
        <f>IF(Summary!$BE$164="Y","R","")</f>
        <v/>
      </c>
      <c r="AA36" s="336"/>
      <c r="AB36" s="337"/>
      <c r="AC36" s="338"/>
    </row>
    <row r="37" spans="2:29" ht="12.95" customHeight="1" thickBot="1">
      <c r="B37" s="404"/>
      <c r="C37" s="430" t="s">
        <v>1162</v>
      </c>
      <c r="D37" s="361" t="str">
        <f>IF(Badges!$AE$883="C","/","")</f>
        <v/>
      </c>
      <c r="E37" s="361" t="str">
        <f>IF(Badges!$AE$884="C","/","")</f>
        <v/>
      </c>
      <c r="F37" s="361" t="str">
        <f>IF(Badges!$AE$885="C","/","")</f>
        <v/>
      </c>
      <c r="G37" s="361" t="str">
        <f>IF(Badges!$AE$886="C","/","")</f>
        <v/>
      </c>
      <c r="H37" s="361" t="str">
        <f>IF(Badges!$AE$887="C","/","")</f>
        <v/>
      </c>
      <c r="I37" s="370" t="str">
        <f>IF(Summary!$BD$44="E","E","")</f>
        <v/>
      </c>
      <c r="J37" s="370" t="str">
        <f>IF(Summary!$BE$44="Y","R","")</f>
        <v/>
      </c>
      <c r="L37" s="404"/>
      <c r="M37" s="431" t="s">
        <v>775</v>
      </c>
      <c r="N37" s="359" t="str">
        <f>IF(Badges!$AE$754="A","/","")</f>
        <v/>
      </c>
      <c r="O37" s="359" t="str">
        <f>IF(Badges!$AE$756="A","/","")</f>
        <v/>
      </c>
      <c r="P37" s="359" t="str">
        <f>IF(Badges!$AE$758="A","/","")</f>
        <v/>
      </c>
      <c r="Q37" s="359" t="str">
        <f>IF(Badges!$AE$760="A","/","")</f>
        <v/>
      </c>
      <c r="R37" s="359" t="str">
        <f>IF(Badges!$AE$762="A","/","")</f>
        <v/>
      </c>
      <c r="S37" s="371" t="str">
        <f>IF(Summary!$BD$37="E","E","")</f>
        <v/>
      </c>
      <c r="T37" s="371" t="str">
        <f>IF(Summary!$BE$37="Y","R","")</f>
        <v/>
      </c>
      <c r="U37" s="716"/>
      <c r="W37" s="573" t="str">
        <f>'Fun Patches'!C38</f>
        <v>&lt;LIST PATCH HERE&gt;</v>
      </c>
      <c r="X37" s="365" t="str">
        <f>IF(Summary!$BD$165="E","E","")</f>
        <v/>
      </c>
      <c r="Y37" s="365" t="str">
        <f>IF(Summary!$BE$165="Y","R","")</f>
        <v/>
      </c>
      <c r="AA37" s="336"/>
      <c r="AB37" s="337"/>
      <c r="AC37" s="338"/>
    </row>
    <row r="38" spans="2:29" ht="12.95" customHeight="1">
      <c r="B38" s="404"/>
      <c r="C38" s="423" t="s">
        <v>1163</v>
      </c>
      <c r="D38" s="361" t="str">
        <f>IF(Badges!$AE$890="C","/","")</f>
        <v/>
      </c>
      <c r="E38" s="361" t="str">
        <f>IF(Badges!$AE$891="C","/","")</f>
        <v/>
      </c>
      <c r="F38" s="361" t="str">
        <f>IF(Badges!$AE$892="C","/","")</f>
        <v/>
      </c>
      <c r="G38" s="361" t="str">
        <f>IF(Badges!$AE$893="C","/","")</f>
        <v/>
      </c>
      <c r="H38" s="361" t="str">
        <f>IF(Badges!$AE$894="C","/","")</f>
        <v/>
      </c>
      <c r="I38" s="370" t="str">
        <f>IF(Summary!$BD$45="E","E","")</f>
        <v/>
      </c>
      <c r="J38" s="370" t="str">
        <f>IF(Summary!$BE$45="Y","R","")</f>
        <v/>
      </c>
      <c r="S38" s="427"/>
      <c r="T38" s="427"/>
      <c r="U38" s="716"/>
      <c r="W38" s="573" t="str">
        <f>'Fun Patches'!C39</f>
        <v>&lt;LIST PATCH HERE&gt;</v>
      </c>
      <c r="X38" s="365" t="str">
        <f>IF(Summary!$BD$166="E","E","")</f>
        <v/>
      </c>
      <c r="Y38" s="365" t="str">
        <f>IF(Summary!$BE$166="Y","R","")</f>
        <v/>
      </c>
      <c r="AA38" s="336"/>
      <c r="AB38" s="337"/>
      <c r="AC38" s="338"/>
    </row>
    <row r="39" spans="2:29" ht="12.95" customHeight="1" thickBot="1">
      <c r="B39" s="404"/>
      <c r="C39" s="432" t="s">
        <v>1164</v>
      </c>
      <c r="D39" s="359" t="str">
        <f>IF(Badges!$AE$897="C","/","")</f>
        <v/>
      </c>
      <c r="E39" s="359" t="str">
        <f>IF(Badges!$AE$898="C","/","")</f>
        <v/>
      </c>
      <c r="F39" s="359" t="str">
        <f>IF(Badges!$AE$899="C","/","")</f>
        <v/>
      </c>
      <c r="G39" s="359" t="str">
        <f>IF(Badges!$AE$900="C","/","")</f>
        <v/>
      </c>
      <c r="H39" s="359" t="str">
        <f>IF(Badges!$AE$901="C","/","")</f>
        <v/>
      </c>
      <c r="I39" s="367" t="str">
        <f>IF(Summary!$BD$46="E","E","")</f>
        <v/>
      </c>
      <c r="J39" s="367" t="str">
        <f>IF(Summary!$BE$46="Y","R","")</f>
        <v/>
      </c>
      <c r="S39" s="427"/>
      <c r="T39" s="427"/>
      <c r="U39" s="716"/>
      <c r="W39" s="573" t="str">
        <f>'Fun Patches'!C40</f>
        <v>&lt;LIST PATCH HERE&gt;</v>
      </c>
      <c r="X39" s="365" t="str">
        <f>IF(Summary!$BD$167="E","E","")</f>
        <v/>
      </c>
      <c r="Y39" s="365" t="str">
        <f>IF(Summary!$BE$167="Y","R","")</f>
        <v/>
      </c>
      <c r="AA39" s="336"/>
      <c r="AB39" s="337"/>
      <c r="AC39" s="338"/>
    </row>
    <row r="40" spans="2:29" ht="12.95" customHeight="1">
      <c r="B40" s="404"/>
      <c r="C40" s="430" t="s">
        <v>1165</v>
      </c>
      <c r="D40" s="361" t="str">
        <f>IF(Badges!$AE$905="C","/","")</f>
        <v/>
      </c>
      <c r="E40" s="361" t="str">
        <f>IF(Badges!$AE$906="C","/","")</f>
        <v/>
      </c>
      <c r="F40" s="361" t="str">
        <f>IF(Badges!$AE$907="C","/","")</f>
        <v/>
      </c>
      <c r="G40" s="361" t="str">
        <f>IF(Badges!$AE$908="C","/","")</f>
        <v/>
      </c>
      <c r="H40" s="361" t="str">
        <f>IF(Badges!$AE$909="C","/","")</f>
        <v/>
      </c>
      <c r="I40" s="370" t="str">
        <f>IF(Summary!$BD$48="E","E","")</f>
        <v/>
      </c>
      <c r="J40" s="370" t="str">
        <f>IF(Summary!$BE$48="Y","R","")</f>
        <v/>
      </c>
      <c r="L40" s="404"/>
      <c r="M40" s="428" t="s">
        <v>1182</v>
      </c>
      <c r="N40" s="361" t="str">
        <f>IF('Age-Level'!$AE$75="A","/","")</f>
        <v/>
      </c>
      <c r="O40" s="361" t="str">
        <f>IF('Age-Level'!$AE$79="A","/","")</f>
        <v/>
      </c>
      <c r="P40" s="361" t="str">
        <f>IF('Age-Level'!$AE$83="A","/","")</f>
        <v/>
      </c>
      <c r="Q40" s="361" t="str">
        <f>IF('Age-Level'!$AE$88="A","/","")</f>
        <v/>
      </c>
      <c r="R40" s="361" t="str">
        <f>IF('Age-Level'!$AE$90="A","/","")</f>
        <v/>
      </c>
      <c r="S40" s="370" t="str">
        <f>IF(Summary!$BD$113="E","E","")</f>
        <v/>
      </c>
      <c r="T40" s="370" t="str">
        <f>IF(Summary!$BE$113="Y","R","")</f>
        <v/>
      </c>
      <c r="U40" s="716"/>
      <c r="W40" s="573" t="str">
        <f>'Fun Patches'!C41</f>
        <v>&lt;LIST PATCH HERE&gt;</v>
      </c>
      <c r="X40" s="365" t="str">
        <f>IF(Summary!$BD$168="E","E","")</f>
        <v/>
      </c>
      <c r="Y40" s="365" t="str">
        <f>IF(Summary!$BE$168="Y","R","")</f>
        <v/>
      </c>
      <c r="AA40" s="336"/>
      <c r="AB40" s="337"/>
      <c r="AC40" s="338"/>
    </row>
    <row r="41" spans="2:29" ht="12.95" customHeight="1">
      <c r="B41" s="404"/>
      <c r="C41" s="423" t="s">
        <v>1166</v>
      </c>
      <c r="D41" s="361" t="str">
        <f>IF(Badges!$AE$912="C","/","")</f>
        <v/>
      </c>
      <c r="E41" s="361" t="str">
        <f>IF(Badges!$AE$913="C","/","")</f>
        <v/>
      </c>
      <c r="F41" s="361" t="str">
        <f>IF(Badges!$AE$914="C","/","")</f>
        <v/>
      </c>
      <c r="G41" s="361" t="str">
        <f>IF(Badges!$AE$915="C","/","")</f>
        <v/>
      </c>
      <c r="H41" s="361" t="str">
        <f>IF(Badges!$AE$916="C","/","")</f>
        <v/>
      </c>
      <c r="I41" s="370" t="str">
        <f>IF(Summary!$BD$49="E","E","")</f>
        <v/>
      </c>
      <c r="J41" s="370" t="str">
        <f>IF(Summary!$BE$49="Y","R","")</f>
        <v/>
      </c>
      <c r="L41" s="404"/>
      <c r="M41" s="411" t="s">
        <v>1183</v>
      </c>
      <c r="N41" s="361" t="str">
        <f>IF('Age-Level'!$AE$93="A","/","")</f>
        <v/>
      </c>
      <c r="O41" s="361" t="str">
        <f>IF('Age-Level'!$AE$97="A","/","")</f>
        <v/>
      </c>
      <c r="P41" s="361" t="str">
        <f>IF('Age-Level'!$AE$101="A","/","")</f>
        <v/>
      </c>
      <c r="Q41" s="361" t="str">
        <f>IF('Age-Level'!$AE$106="A","/","")</f>
        <v/>
      </c>
      <c r="R41" s="361" t="str">
        <f>IF('Age-Level'!$AE$108="A","/","")</f>
        <v/>
      </c>
      <c r="S41" s="370" t="str">
        <f>IF(Summary!$BD$114="E","E","")</f>
        <v/>
      </c>
      <c r="T41" s="370" t="str">
        <f>IF(Summary!$BE$114="Y","R","")</f>
        <v/>
      </c>
      <c r="U41" s="716"/>
      <c r="W41" s="573" t="str">
        <f>'Fun Patches'!C42</f>
        <v>&lt;LIST PATCH HERE&gt;</v>
      </c>
      <c r="X41" s="365" t="str">
        <f>IF(Summary!$BD$169="E","E","")</f>
        <v/>
      </c>
      <c r="Y41" s="365" t="str">
        <f>IF(Summary!$BE$169="Y","R","")</f>
        <v/>
      </c>
      <c r="AA41" s="336"/>
      <c r="AB41" s="337"/>
      <c r="AC41" s="338"/>
    </row>
    <row r="42" spans="2:29" ht="12.95" customHeight="1" thickBot="1">
      <c r="B42" s="404"/>
      <c r="C42" s="432" t="s">
        <v>1167</v>
      </c>
      <c r="D42" s="359" t="str">
        <f>IF(Badges!$AE$919="C","/","")</f>
        <v/>
      </c>
      <c r="E42" s="359" t="str">
        <f>IF(Badges!$AE$920="C","/","")</f>
        <v/>
      </c>
      <c r="F42" s="359" t="str">
        <f>IF(Badges!$AE$921="C","/","")</f>
        <v/>
      </c>
      <c r="G42" s="359" t="str">
        <f>IF(Badges!$AE$922="C","/","")</f>
        <v/>
      </c>
      <c r="H42" s="359" t="str">
        <f>IF(Badges!$AE$923="C","/","")</f>
        <v/>
      </c>
      <c r="I42" s="367" t="str">
        <f>IF(Summary!$BD$50="E","E","")</f>
        <v/>
      </c>
      <c r="J42" s="367" t="str">
        <f>IF(Summary!$BE$50="Y","R","")</f>
        <v/>
      </c>
      <c r="L42" s="404"/>
      <c r="M42" s="416" t="s">
        <v>1184</v>
      </c>
      <c r="N42" s="359" t="str">
        <f>IF('Age-Level'!$AE$111="A","/","")</f>
        <v/>
      </c>
      <c r="O42" s="359" t="str">
        <f>IF('Age-Level'!$AE$115="A","/","")</f>
        <v/>
      </c>
      <c r="P42" s="359" t="str">
        <f>IF('Age-Level'!$AE$119="A","/","")</f>
        <v/>
      </c>
      <c r="Q42" s="359" t="str">
        <f>IF('Age-Level'!$AE$124="A","/","")</f>
        <v/>
      </c>
      <c r="R42" s="359" t="str">
        <f>IF('Age-Level'!$AE$126="A","/","")</f>
        <v/>
      </c>
      <c r="S42" s="367" t="str">
        <f>IF(Summary!$BD$115="E","E","")</f>
        <v/>
      </c>
      <c r="T42" s="367" t="str">
        <f>IF(Summary!$BE$115="Y","R","")</f>
        <v/>
      </c>
      <c r="U42" s="716"/>
      <c r="W42" s="573" t="str">
        <f>'Fun Patches'!C43</f>
        <v>&lt;LIST PATCH HERE&gt;</v>
      </c>
      <c r="X42" s="365" t="str">
        <f>IF(Summary!$BD$170="E","E","")</f>
        <v/>
      </c>
      <c r="Y42" s="365" t="str">
        <f>IF(Summary!$BE$170="Y","R","")</f>
        <v/>
      </c>
      <c r="AA42" s="336"/>
      <c r="AB42" s="337"/>
      <c r="AC42" s="338"/>
    </row>
    <row r="43" spans="2:29" ht="12.95" customHeight="1">
      <c r="B43" s="404"/>
      <c r="C43" s="430" t="s">
        <v>1169</v>
      </c>
      <c r="D43" s="361" t="str">
        <f>IF(Badges!$AE$927="C","/","")</f>
        <v/>
      </c>
      <c r="E43" s="361" t="str">
        <f>IF(Badges!$AE$928="C","/","")</f>
        <v/>
      </c>
      <c r="F43" s="361" t="str">
        <f>IF(Badges!$AE$929="C","/","")</f>
        <v/>
      </c>
      <c r="G43" s="361" t="str">
        <f>IF(Badges!$AE$930="C","/","")</f>
        <v/>
      </c>
      <c r="H43" s="361" t="str">
        <f>IF(Badges!$AE$931="C","/","")</f>
        <v/>
      </c>
      <c r="I43" s="370" t="str">
        <f>IF(Summary!$BD$52="E","E","")</f>
        <v/>
      </c>
      <c r="J43" s="370" t="str">
        <f>IF(Summary!$BE$52="Y","R","")</f>
        <v/>
      </c>
      <c r="L43" s="404"/>
      <c r="M43" s="429" t="s">
        <v>1185</v>
      </c>
      <c r="N43" s="361" t="str">
        <f>IF('Age-Level'!$AE$129="A","/","")</f>
        <v/>
      </c>
      <c r="O43" s="361" t="str">
        <f>IF('Age-Level'!$AE$133="A","/","")</f>
        <v/>
      </c>
      <c r="P43" s="361" t="str">
        <f>IF('Age-Level'!$AE$137="A","/","")</f>
        <v/>
      </c>
      <c r="Q43" s="361" t="str">
        <f>IF('Age-Level'!$AE$142="A","/","")</f>
        <v/>
      </c>
      <c r="R43" s="361" t="str">
        <f>IF('Age-Level'!$AE$144="A","/","")</f>
        <v/>
      </c>
      <c r="S43" s="370" t="str">
        <f>IF(Summary!$BD$116="E","E","")</f>
        <v/>
      </c>
      <c r="T43" s="370" t="str">
        <f>IF(Summary!$BE$116="Y","R","")</f>
        <v/>
      </c>
      <c r="U43" s="716"/>
      <c r="W43" s="573" t="str">
        <f>'Fun Patches'!C44</f>
        <v>&lt;LIST PATCH HERE&gt;</v>
      </c>
      <c r="X43" s="365" t="str">
        <f>IF(Summary!$BD$171="E","E","")</f>
        <v/>
      </c>
      <c r="Y43" s="365" t="str">
        <f>IF(Summary!$BE$171="Y","R","")</f>
        <v/>
      </c>
      <c r="AA43" s="336"/>
      <c r="AB43" s="337"/>
      <c r="AC43" s="338"/>
    </row>
    <row r="44" spans="2:29" ht="12.95" customHeight="1">
      <c r="B44" s="404"/>
      <c r="C44" s="423" t="s">
        <v>1170</v>
      </c>
      <c r="D44" s="361" t="str">
        <f>IF(Badges!$AE$934="C","/","")</f>
        <v/>
      </c>
      <c r="E44" s="361" t="str">
        <f>IF(Badges!$AE$935="C","/","")</f>
        <v/>
      </c>
      <c r="F44" s="361" t="str">
        <f>IF(Badges!$AE$936="C","/","")</f>
        <v/>
      </c>
      <c r="G44" s="361" t="str">
        <f>IF(Badges!$AE$937="C","/","")</f>
        <v/>
      </c>
      <c r="H44" s="361" t="str">
        <f>IF(Badges!$AE$938="C","/","")</f>
        <v/>
      </c>
      <c r="I44" s="370" t="str">
        <f>IF(Summary!$BD$53="E","E","")</f>
        <v/>
      </c>
      <c r="J44" s="370" t="str">
        <f>IF(Summary!$BE$53="Y","R","")</f>
        <v/>
      </c>
      <c r="L44" s="404"/>
      <c r="M44" s="411" t="s">
        <v>1186</v>
      </c>
      <c r="N44" s="361" t="str">
        <f>IF('Age-Level'!$AE$147="A","/","")</f>
        <v/>
      </c>
      <c r="O44" s="361" t="str">
        <f>IF('Age-Level'!$AE$151="A","/","")</f>
        <v/>
      </c>
      <c r="P44" s="361" t="str">
        <f>IF('Age-Level'!$AE$155="A","/","")</f>
        <v/>
      </c>
      <c r="Q44" s="361" t="str">
        <f>IF('Age-Level'!$AE$160="A","/","")</f>
        <v/>
      </c>
      <c r="R44" s="361" t="str">
        <f>IF('Age-Level'!$AE$162="A","/","")</f>
        <v/>
      </c>
      <c r="S44" s="370" t="str">
        <f>IF(Summary!$BD$117="E","E","")</f>
        <v/>
      </c>
      <c r="T44" s="370" t="str">
        <f>IF(Summary!$BE$117="Y","R","")</f>
        <v/>
      </c>
      <c r="U44" s="716"/>
      <c r="W44" s="573" t="str">
        <f>'Fun Patches'!C45</f>
        <v>&lt;LIST PATCH HERE&gt;</v>
      </c>
      <c r="X44" s="365" t="str">
        <f>IF(Summary!$BD$172="E","E","")</f>
        <v/>
      </c>
      <c r="Y44" s="365" t="str">
        <f>IF(Summary!$BE$172="Y","R","")</f>
        <v/>
      </c>
      <c r="AA44" s="336"/>
      <c r="AB44" s="337"/>
      <c r="AC44" s="338"/>
    </row>
    <row r="45" spans="2:29" ht="12.95" customHeight="1" thickBot="1">
      <c r="B45" s="404"/>
      <c r="C45" s="431" t="s">
        <v>1171</v>
      </c>
      <c r="D45" s="361" t="str">
        <f>IF(Badges!$AE$941="C","/","")</f>
        <v/>
      </c>
      <c r="E45" s="361" t="str">
        <f>IF(Badges!$AE$942="C","/","")</f>
        <v/>
      </c>
      <c r="F45" s="361" t="str">
        <f>IF(Badges!$AE$943="C","/","")</f>
        <v/>
      </c>
      <c r="G45" s="361" t="str">
        <f>IF(Badges!$AE$944="C","/","")</f>
        <v/>
      </c>
      <c r="H45" s="361" t="str">
        <f>IF(Badges!$AE$945="C","/","")</f>
        <v/>
      </c>
      <c r="I45" s="370" t="str">
        <f>IF(Summary!$BD$54="E","E","")</f>
        <v/>
      </c>
      <c r="J45" s="370" t="str">
        <f>IF(Summary!$BE$54="Y","R","")</f>
        <v/>
      </c>
      <c r="L45" s="404"/>
      <c r="M45" s="416" t="s">
        <v>1187</v>
      </c>
      <c r="N45" s="359" t="str">
        <f>IF('Age-Level'!$AE$165="A","/","")</f>
        <v/>
      </c>
      <c r="O45" s="359" t="str">
        <f>IF('Age-Level'!$AE$169="A","/","")</f>
        <v/>
      </c>
      <c r="P45" s="359" t="str">
        <f>IF('Age-Level'!$AE$173="A","/","")</f>
        <v/>
      </c>
      <c r="Q45" s="359" t="str">
        <f>IF('Age-Level'!$AE$178="A","/","")</f>
        <v/>
      </c>
      <c r="R45" s="359" t="str">
        <f>IF('Age-Level'!$AE$180="A","/","")</f>
        <v/>
      </c>
      <c r="S45" s="367" t="str">
        <f>IF(Summary!$BD$118="E","E","")</f>
        <v/>
      </c>
      <c r="T45" s="367" t="str">
        <f>IF(Summary!$BE$118="Y","R","")</f>
        <v/>
      </c>
      <c r="U45" s="716"/>
      <c r="W45" s="573" t="str">
        <f>'Fun Patches'!C46</f>
        <v>&lt;LIST PATCH HERE&gt;</v>
      </c>
      <c r="X45" s="365" t="str">
        <f>IF(Summary!$BD$173="E","E","")</f>
        <v/>
      </c>
      <c r="Y45" s="365" t="str">
        <f>IF(Summary!$BE$173="Y","R","")</f>
        <v/>
      </c>
      <c r="AA45" s="336"/>
      <c r="AB45" s="337"/>
      <c r="AC45" s="338"/>
    </row>
    <row r="46" spans="2:29" ht="12.95" customHeight="1">
      <c r="L46" s="404"/>
      <c r="M46" s="392" t="s">
        <v>1188</v>
      </c>
      <c r="N46" s="401"/>
      <c r="O46" s="401"/>
      <c r="P46" s="361" t="str">
        <f>IF(Bridging!$AE$10="A","/","")</f>
        <v/>
      </c>
      <c r="Q46" s="361" t="str">
        <f>IF(Bridging!$AE$14="A","/","")</f>
        <v/>
      </c>
      <c r="R46" s="361" t="str">
        <f>IF(Bridging!$AE$16="A","/","")</f>
        <v/>
      </c>
      <c r="S46" s="370" t="str">
        <f>IF(Summary!$BD$130="E","E","")</f>
        <v/>
      </c>
      <c r="T46" s="370" t="str">
        <f>IF(Summary!$BE$130="Y","R","")</f>
        <v/>
      </c>
      <c r="U46" s="716"/>
      <c r="W46" s="573" t="str">
        <f>'Fun Patches'!C47</f>
        <v>&lt;LIST PATCH HERE&gt;</v>
      </c>
      <c r="X46" s="365" t="str">
        <f>IF(Summary!$BD$174="E","E","")</f>
        <v/>
      </c>
      <c r="Y46" s="365" t="str">
        <f>IF(Summary!$BE$174="Y","R","")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IF(Summary!$BD$175="E","E","")</f>
        <v/>
      </c>
      <c r="Y47" s="365" t="str">
        <f>IF(Summary!$BE$175="Y","R","")</f>
        <v/>
      </c>
      <c r="AA47" s="336"/>
      <c r="AB47" s="337"/>
      <c r="AC47" s="338"/>
    </row>
    <row r="48" spans="2:29" ht="12.95" customHeight="1" thickBot="1">
      <c r="B48" s="404"/>
      <c r="C48" s="428" t="s">
        <v>1172</v>
      </c>
      <c r="D48" s="361" t="str">
        <f>IF('Age-Level'!$AE6="C","/","")</f>
        <v/>
      </c>
      <c r="E48" s="361" t="str">
        <f>IF('Age-Level'!$AE6="C","/","")</f>
        <v/>
      </c>
      <c r="F48" s="361" t="str">
        <f>IF('Age-Level'!$AE6="C","/","")</f>
        <v/>
      </c>
      <c r="G48" s="361" t="str">
        <f>IF('Age-Level'!$AE6="C","/","")</f>
        <v/>
      </c>
      <c r="H48" s="361" t="str">
        <f>IF('Age-Level'!$AE6="C","/","")</f>
        <v/>
      </c>
      <c r="I48" s="370" t="str">
        <f>IF(Summary!$BD$101="E","E","")</f>
        <v/>
      </c>
      <c r="J48" s="370" t="str">
        <f>IF(Summary!$BE$101="Y","R","")</f>
        <v/>
      </c>
      <c r="L48" s="712"/>
      <c r="M48" s="712"/>
      <c r="N48" s="712"/>
      <c r="O48" s="712"/>
      <c r="P48" s="712"/>
      <c r="Q48" s="712"/>
      <c r="R48" s="712"/>
      <c r="S48" s="437"/>
      <c r="T48" s="437"/>
      <c r="U48" s="716"/>
      <c r="W48" s="573" t="str">
        <f>'Fun Patches'!C49</f>
        <v>&lt;LIST PATCH HERE&gt;</v>
      </c>
      <c r="X48" s="365" t="str">
        <f>IF(Summary!$BD$176="E","E","")</f>
        <v/>
      </c>
      <c r="Y48" s="365" t="str">
        <f>IF(Summary!$BE$176="Y","R","")</f>
        <v/>
      </c>
      <c r="AA48" s="336"/>
      <c r="AB48" s="337"/>
      <c r="AC48" s="338"/>
    </row>
    <row r="49" spans="2:29" ht="12.95" customHeight="1">
      <c r="B49" s="404"/>
      <c r="C49" s="411" t="s">
        <v>1173</v>
      </c>
      <c r="D49" s="361" t="str">
        <f>IF('Age-Level'!$AE13="C","/","")</f>
        <v/>
      </c>
      <c r="E49" s="361" t="str">
        <f>IF('Age-Level'!$AE13="C","/","")</f>
        <v/>
      </c>
      <c r="F49" s="361" t="str">
        <f>IF('Age-Level'!$AE13="C","/","")</f>
        <v/>
      </c>
      <c r="G49" s="361" t="str">
        <f>IF('Age-Level'!$AE13="C","/","")</f>
        <v/>
      </c>
      <c r="H49" s="361" t="str">
        <f>IF('Age-Level'!$AE13="C","/","")</f>
        <v/>
      </c>
      <c r="I49" s="370" t="str">
        <f>IF(Summary!$BD$102="E","E","")</f>
        <v/>
      </c>
      <c r="J49" s="370" t="str">
        <f>IF(Summary!$BE$102="Y","R","")</f>
        <v/>
      </c>
      <c r="L49" s="705" t="str">
        <f>'Council Own'!B6</f>
        <v>&lt;&lt;List Badge 1 Here&gt;&gt;</v>
      </c>
      <c r="M49" s="705"/>
      <c r="N49" s="705"/>
      <c r="O49" s="705"/>
      <c r="P49" s="705"/>
      <c r="Q49" s="705"/>
      <c r="R49" s="710"/>
      <c r="S49" s="363" t="str">
        <f>IF(Summary!$BD$85="E","E","")</f>
        <v/>
      </c>
      <c r="T49" s="363" t="str">
        <f>IF(Summary!$BE$85="Y","R","")</f>
        <v/>
      </c>
      <c r="U49" s="716"/>
      <c r="W49" s="573" t="str">
        <f>'Fun Patches'!C50</f>
        <v>&lt;LIST PATCH HERE&gt;</v>
      </c>
      <c r="X49" s="365" t="str">
        <f>IF(Summary!$BD$177="E","E","")</f>
        <v/>
      </c>
      <c r="Y49" s="365" t="str">
        <f>IF(Summary!$BE$177="Y","R","")</f>
        <v/>
      </c>
      <c r="AA49" s="336"/>
      <c r="AB49" s="337"/>
      <c r="AC49" s="338"/>
    </row>
    <row r="50" spans="2:29" ht="12.95" customHeight="1" thickBot="1">
      <c r="B50" s="404"/>
      <c r="C50" s="424" t="s">
        <v>1174</v>
      </c>
      <c r="D50" s="359" t="str">
        <f>IF('Age-Level'!$AE20="C","/","")</f>
        <v/>
      </c>
      <c r="E50" s="359" t="str">
        <f>IF('Age-Level'!$AE20="C","/","")</f>
        <v/>
      </c>
      <c r="F50" s="359" t="str">
        <f>IF('Age-Level'!$AE20="C","/","")</f>
        <v/>
      </c>
      <c r="G50" s="359" t="str">
        <f>IF('Age-Level'!$AE20="C","/","")</f>
        <v/>
      </c>
      <c r="H50" s="359" t="str">
        <f>IF('Age-Level'!$AE20="C","/","")</f>
        <v/>
      </c>
      <c r="I50" s="367" t="str">
        <f>IF(Summary!$BD$103="E","E","")</f>
        <v/>
      </c>
      <c r="J50" s="367" t="str">
        <f>IF(Summary!$BE$103="Y","R","")</f>
        <v/>
      </c>
      <c r="L50" s="705" t="str">
        <f>'Council Own'!B30</f>
        <v>&lt;&lt;List Badge 2 Here&gt;&gt;</v>
      </c>
      <c r="M50" s="705"/>
      <c r="N50" s="705"/>
      <c r="O50" s="705"/>
      <c r="P50" s="705"/>
      <c r="Q50" s="705"/>
      <c r="R50" s="710"/>
      <c r="S50" s="365" t="str">
        <f>IF(Summary!$BD$86="E","E","")</f>
        <v/>
      </c>
      <c r="T50" s="365" t="str">
        <f>IF(Summary!$BE$86="Y","R","")</f>
        <v/>
      </c>
      <c r="U50" s="716"/>
      <c r="W50" s="573" t="str">
        <f>'Fun Patches'!C51</f>
        <v>&lt;LIST PATCH HERE&gt;</v>
      </c>
      <c r="X50" s="365" t="str">
        <f>IF(Summary!$BD$178="E","E","")</f>
        <v/>
      </c>
      <c r="Y50" s="365" t="str">
        <f>IF(Summary!$BE$178="Y","R","")</f>
        <v/>
      </c>
      <c r="AA50" s="336"/>
      <c r="AB50" s="337"/>
      <c r="AC50" s="338"/>
    </row>
    <row r="51" spans="2:29" ht="12.95" customHeight="1">
      <c r="B51" s="404"/>
      <c r="C51" s="429" t="s">
        <v>1175</v>
      </c>
      <c r="D51" s="361" t="str">
        <f>IF('Age-Level'!$AE27="C","/","")</f>
        <v/>
      </c>
      <c r="E51" s="361" t="str">
        <f>IF('Age-Level'!$AE27="C","/","")</f>
        <v/>
      </c>
      <c r="F51" s="361" t="str">
        <f>IF('Age-Level'!$AE27="C","/","")</f>
        <v/>
      </c>
      <c r="G51" s="361" t="str">
        <f>IF('Age-Level'!$AE27="C","/","")</f>
        <v/>
      </c>
      <c r="H51" s="361" t="str">
        <f>IF('Age-Level'!$AE27="C","/","")</f>
        <v/>
      </c>
      <c r="I51" s="370" t="str">
        <f>IF(Summary!$BD$104="E","E","")</f>
        <v/>
      </c>
      <c r="J51" s="370" t="str">
        <f>IF(Summary!$BE$104="Y","R","")</f>
        <v/>
      </c>
      <c r="L51" s="705" t="str">
        <f>'Council Own'!B54</f>
        <v>&lt;&lt;List Badge 3 Here&gt;&gt;</v>
      </c>
      <c r="M51" s="705"/>
      <c r="N51" s="705"/>
      <c r="O51" s="705"/>
      <c r="P51" s="705"/>
      <c r="Q51" s="705"/>
      <c r="R51" s="710"/>
      <c r="S51" s="365" t="str">
        <f>IF(Summary!$BD$87="E","E","")</f>
        <v/>
      </c>
      <c r="T51" s="365" t="str">
        <f>IF(Summary!$BE$87="Y","R","")</f>
        <v/>
      </c>
      <c r="U51" s="716"/>
      <c r="W51" s="573" t="str">
        <f>'Fun Patches'!C52</f>
        <v>&lt;LIST PATCH HERE&gt;</v>
      </c>
      <c r="X51" s="365" t="str">
        <f>IF(Summary!$BD$179="E","E","")</f>
        <v/>
      </c>
      <c r="Y51" s="365" t="str">
        <f>IF(Summary!$BE$179="Y","R","")</f>
        <v/>
      </c>
      <c r="AA51" s="336"/>
      <c r="AB51" s="337"/>
      <c r="AC51" s="338"/>
    </row>
    <row r="52" spans="2:29" ht="12.95" customHeight="1">
      <c r="B52" s="404"/>
      <c r="C52" s="411" t="s">
        <v>1176</v>
      </c>
      <c r="D52" s="361" t="str">
        <f>IF('Age-Level'!$AE34="C","/","")</f>
        <v/>
      </c>
      <c r="E52" s="361" t="str">
        <f>IF('Age-Level'!$AE34="C","/","")</f>
        <v/>
      </c>
      <c r="F52" s="361" t="str">
        <f>IF('Age-Level'!$AE34="C","/","")</f>
        <v/>
      </c>
      <c r="G52" s="361" t="str">
        <f>IF('Age-Level'!$AE34="C","/","")</f>
        <v/>
      </c>
      <c r="H52" s="361" t="str">
        <f>IF('Age-Level'!$AE34="C","/","")</f>
        <v/>
      </c>
      <c r="I52" s="370" t="str">
        <f>IF(Summary!$BD$105="E","E","")</f>
        <v/>
      </c>
      <c r="J52" s="370" t="str">
        <f>IF(Summary!$BE$105="Y","R","")</f>
        <v/>
      </c>
      <c r="L52" s="705" t="str">
        <f>'Council Own'!B78</f>
        <v>&lt;&lt;List Badge 4 Here&gt;&gt;</v>
      </c>
      <c r="M52" s="705"/>
      <c r="N52" s="705"/>
      <c r="O52" s="705"/>
      <c r="P52" s="705"/>
      <c r="Q52" s="705"/>
      <c r="R52" s="710"/>
      <c r="S52" s="365" t="str">
        <f>IF(Summary!$BD$88="E","E","")</f>
        <v/>
      </c>
      <c r="T52" s="365" t="str">
        <f>IF(Summary!$BE$88="Y","R","")</f>
        <v/>
      </c>
      <c r="U52" s="716"/>
      <c r="W52" s="573" t="str">
        <f>'Fun Patches'!C53</f>
        <v>&lt;LIST PATCH HERE&gt;</v>
      </c>
      <c r="X52" s="365" t="str">
        <f>IF(Summary!$BD$180="E","E","")</f>
        <v/>
      </c>
      <c r="Y52" s="365" t="str">
        <f>IF(Summary!$BE$180="Y","R","")</f>
        <v/>
      </c>
      <c r="AA52" s="336"/>
      <c r="AB52" s="337"/>
      <c r="AC52" s="338"/>
    </row>
    <row r="53" spans="2:29" ht="12.95" customHeight="1" thickBot="1">
      <c r="B53" s="404"/>
      <c r="C53" s="416" t="s">
        <v>1177</v>
      </c>
      <c r="D53" s="359" t="str">
        <f>IF('Age-Level'!$AE41="C","/","")</f>
        <v/>
      </c>
      <c r="E53" s="359" t="str">
        <f>IF('Age-Level'!$AE41="C","/","")</f>
        <v/>
      </c>
      <c r="F53" s="359" t="str">
        <f>IF('Age-Level'!$AE41="C","/","")</f>
        <v/>
      </c>
      <c r="G53" s="359" t="str">
        <f>IF('Age-Level'!$AE41="C","/","")</f>
        <v/>
      </c>
      <c r="H53" s="359" t="str">
        <f>IF('Age-Level'!$AE41="C","/","")</f>
        <v/>
      </c>
      <c r="I53" s="367" t="str">
        <f>IF(Summary!$BD$106="E","E","")</f>
        <v/>
      </c>
      <c r="J53" s="367" t="str">
        <f>IF(Summary!$BE$106="Y","R","")</f>
        <v/>
      </c>
      <c r="L53" s="707" t="str">
        <f>'Council Own'!B102</f>
        <v>&lt;&lt;List Badge 5 Here&gt;&gt;</v>
      </c>
      <c r="M53" s="707"/>
      <c r="N53" s="707"/>
      <c r="O53" s="707"/>
      <c r="P53" s="707"/>
      <c r="Q53" s="707"/>
      <c r="R53" s="713"/>
      <c r="S53" s="372" t="str">
        <f>IF(Summary!$BD$89="E","E","")</f>
        <v/>
      </c>
      <c r="T53" s="372" t="str">
        <f>IF(Summary!$BE$89="Y","R","")</f>
        <v/>
      </c>
      <c r="U53" s="716"/>
      <c r="W53" s="573" t="str">
        <f>'Fun Patches'!C54</f>
        <v>&lt;LIST PATCH HERE&gt;</v>
      </c>
      <c r="X53" s="372" t="str">
        <f>IF(Summary!$BD$181="E","E","")</f>
        <v/>
      </c>
      <c r="Y53" s="372" t="str">
        <f>IF(Summary!$BE$181="Y","R","")</f>
        <v/>
      </c>
      <c r="AA53" s="336"/>
      <c r="AB53" s="337"/>
      <c r="AC53" s="338"/>
    </row>
    <row r="54" spans="2:29" ht="12.95" customHeight="1">
      <c r="B54" s="404"/>
      <c r="C54" s="429" t="s">
        <v>1050</v>
      </c>
      <c r="D54" s="368" t="str">
        <f>IF('Age-Level'!$AE48="C","/","")</f>
        <v/>
      </c>
      <c r="E54" s="368" t="str">
        <f>IF('Age-Level'!$AE48="C","/","")</f>
        <v/>
      </c>
      <c r="F54" s="368" t="str">
        <f>IF('Age-Level'!$AE48="C","/","")</f>
        <v/>
      </c>
      <c r="G54" s="368" t="str">
        <f>IF('Age-Level'!$AE48="C","/","")</f>
        <v/>
      </c>
      <c r="H54" s="368" t="str">
        <f>IF('Age-Level'!$AE48="C","/","")</f>
        <v/>
      </c>
      <c r="I54" s="370" t="str">
        <f>IF(Summary!$BD$107="E","E","")</f>
        <v/>
      </c>
      <c r="J54" s="370" t="str">
        <f>IF(Summary!$BE$107="Y","R","")</f>
        <v/>
      </c>
      <c r="L54" s="707" t="str">
        <f>'Council Own'!B126</f>
        <v>&lt;&lt;List Badge 6 Here&gt;&gt;</v>
      </c>
      <c r="M54" s="707"/>
      <c r="N54" s="707"/>
      <c r="O54" s="707"/>
      <c r="P54" s="707"/>
      <c r="Q54" s="707"/>
      <c r="R54" s="713"/>
      <c r="S54" s="372" t="str">
        <f>IF(Summary!$BD$90="E","E","")</f>
        <v/>
      </c>
      <c r="T54" s="372" t="str">
        <f>IF(Summary!$BE$90="Y","R","")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IF(Summary!$BD$108="E","E","")</f>
        <v/>
      </c>
      <c r="J55" s="367" t="str">
        <f>IF(Summary!$BE$108="Y","R","")</f>
        <v/>
      </c>
      <c r="L55" s="707" t="str">
        <f>'Council Own'!B150</f>
        <v>&lt;&lt;List Badge 7 Here&gt;&gt;</v>
      </c>
      <c r="M55" s="707"/>
      <c r="N55" s="707"/>
      <c r="O55" s="707"/>
      <c r="P55" s="707"/>
      <c r="Q55" s="707"/>
      <c r="R55" s="713"/>
      <c r="S55" s="372" t="str">
        <f>IF(Summary!$BD$91="E","E","")</f>
        <v/>
      </c>
      <c r="T55" s="372" t="str">
        <f>IF(Summary!$BE$91="Y","R","")</f>
        <v/>
      </c>
      <c r="U55" s="716"/>
      <c r="W55" s="572"/>
      <c r="X55" s="437"/>
      <c r="Y55" s="437"/>
      <c r="AA55" s="336"/>
      <c r="AB55" s="337"/>
      <c r="AC55" s="338"/>
    </row>
    <row r="56" spans="2:29" ht="12.95" customHeight="1">
      <c r="B56" s="404"/>
      <c r="C56" s="428" t="s">
        <v>1179</v>
      </c>
      <c r="D56" s="408"/>
      <c r="E56" s="408"/>
      <c r="F56" s="408"/>
      <c r="G56" s="408"/>
      <c r="H56" s="433"/>
      <c r="I56" s="370" t="str">
        <f>IF(Summary!$BD$109="E","E","")</f>
        <v/>
      </c>
      <c r="J56" s="370" t="str">
        <f>IF(Summary!$BE$109="Y","R","")</f>
        <v/>
      </c>
      <c r="L56" s="707" t="str">
        <f>'Council Own'!B174</f>
        <v>&lt;&lt;List Badge 8 Here&gt;&gt;</v>
      </c>
      <c r="M56" s="707"/>
      <c r="N56" s="707"/>
      <c r="O56" s="707"/>
      <c r="P56" s="707"/>
      <c r="Q56" s="707"/>
      <c r="R56" s="713"/>
      <c r="S56" s="372" t="str">
        <f>IF(Summary!$BD$92="E","E","")</f>
        <v/>
      </c>
      <c r="T56" s="372" t="str">
        <f>IF(Summary!$BE$92="Y","R","")</f>
        <v/>
      </c>
      <c r="U56" s="716"/>
      <c r="W56" s="336"/>
      <c r="X56" s="337"/>
      <c r="Y56" s="338"/>
      <c r="AA56" s="336"/>
      <c r="AB56" s="337"/>
      <c r="AC56" s="338"/>
    </row>
    <row r="57" spans="2:29" ht="12.95" customHeight="1">
      <c r="B57" s="404"/>
      <c r="C57" s="411" t="s">
        <v>1180</v>
      </c>
      <c r="D57" s="412"/>
      <c r="E57" s="412"/>
      <c r="F57" s="412"/>
      <c r="G57" s="412"/>
      <c r="H57" s="413"/>
      <c r="I57" s="370" t="str">
        <f>IF(Summary!$BD$110="E","E","")</f>
        <v/>
      </c>
      <c r="J57" s="370" t="str">
        <f>IF(Summary!$BE$110="Y","R","")</f>
        <v/>
      </c>
      <c r="L57" s="707" t="str">
        <f>'Council Own'!B198</f>
        <v>&lt;&lt;List Badge 9 Here&gt;&gt;</v>
      </c>
      <c r="M57" s="707"/>
      <c r="N57" s="707"/>
      <c r="O57" s="707"/>
      <c r="P57" s="707"/>
      <c r="Q57" s="707"/>
      <c r="R57" s="713"/>
      <c r="S57" s="372" t="str">
        <f>IF(Summary!$BD$93="E","E","")</f>
        <v/>
      </c>
      <c r="T57" s="372" t="str">
        <f>IF(Summary!$BE$93="Y","R","")</f>
        <v/>
      </c>
      <c r="U57" s="716"/>
      <c r="W57" s="336"/>
      <c r="X57" s="337"/>
      <c r="Y57" s="338"/>
      <c r="AA57" s="336"/>
      <c r="AB57" s="337"/>
      <c r="AC57" s="338"/>
    </row>
    <row r="58" spans="2:29" ht="12.95" customHeight="1" thickBot="1">
      <c r="B58" s="404"/>
      <c r="C58" s="434" t="s">
        <v>1062</v>
      </c>
      <c r="D58" s="417"/>
      <c r="E58" s="417"/>
      <c r="F58" s="417"/>
      <c r="G58" s="417"/>
      <c r="H58" s="418"/>
      <c r="I58" s="367" t="str">
        <f>IF(Summary!$BD$111="E","E","")</f>
        <v/>
      </c>
      <c r="J58" s="367" t="str">
        <f>IF(Summary!$BE$111="Y","R","")</f>
        <v/>
      </c>
      <c r="L58" s="707" t="str">
        <f>'Council Own'!B222</f>
        <v>&lt;&lt;List Badge 10 Here&gt;&gt;</v>
      </c>
      <c r="M58" s="707"/>
      <c r="N58" s="707"/>
      <c r="O58" s="707"/>
      <c r="P58" s="707"/>
      <c r="Q58" s="707"/>
      <c r="R58" s="713"/>
      <c r="S58" s="372" t="str">
        <f>IF(Summary!$BD$94="E","E","")</f>
        <v/>
      </c>
      <c r="T58" s="372" t="str">
        <f>IF(Summary!$BE$94="Y","R","")</f>
        <v/>
      </c>
      <c r="U58" s="716"/>
      <c r="W58" s="336"/>
      <c r="X58" s="337"/>
      <c r="Y58" s="338"/>
      <c r="AA58" s="336"/>
      <c r="AB58" s="337"/>
      <c r="AC58" s="338"/>
    </row>
    <row r="59" spans="2:29" ht="12.95" customHeight="1">
      <c r="B59" s="404"/>
      <c r="C59" s="428" t="s">
        <v>1181</v>
      </c>
      <c r="D59" s="408"/>
      <c r="E59" s="408"/>
      <c r="F59" s="408"/>
      <c r="G59" s="408"/>
      <c r="H59" s="433"/>
      <c r="I59" s="370" t="str">
        <f>IF(Summary!$BD$112="E","E","")</f>
        <v/>
      </c>
      <c r="J59" s="370" t="str">
        <f>IF(Summary!$BE$112="Y","R","")</f>
        <v/>
      </c>
      <c r="L59" s="709" t="str">
        <f>'Council Own'!B246</f>
        <v>&lt;&lt;List Badge 11 Here&gt;&gt;</v>
      </c>
      <c r="M59" s="709"/>
      <c r="N59" s="709"/>
      <c r="O59" s="709"/>
      <c r="P59" s="709"/>
      <c r="Q59" s="709"/>
      <c r="R59" s="714"/>
      <c r="S59" s="372" t="str">
        <f>IF(Summary!$BD$95="E","E","")</f>
        <v/>
      </c>
      <c r="T59" s="372" t="str">
        <f>IF(Summary!$BE$95="Y","R","")</f>
        <v/>
      </c>
      <c r="U59" s="716"/>
      <c r="W59" s="336"/>
      <c r="X59" s="337"/>
      <c r="Y59" s="338"/>
      <c r="AA59" s="336"/>
      <c r="AB59" s="337"/>
      <c r="AC59" s="338"/>
    </row>
    <row r="60" spans="2:29" ht="12.95" customHeight="1">
      <c r="B60" s="404"/>
      <c r="C60" s="424" t="s">
        <v>1147</v>
      </c>
      <c r="D60" s="425"/>
      <c r="E60" s="425"/>
      <c r="F60" s="425"/>
      <c r="G60" s="425"/>
      <c r="H60" s="426"/>
      <c r="I60" s="370" t="str">
        <f>IF(Summary!$BD$129="E","E","")</f>
        <v/>
      </c>
      <c r="J60" s="370" t="str">
        <f>IF(Summary!$BE$129="Y","R","")</f>
        <v/>
      </c>
      <c r="L60" s="707" t="str">
        <f>'Council Own'!B270</f>
        <v>&lt;&lt;List Badge 12 Here&gt;&gt;</v>
      </c>
      <c r="M60" s="707"/>
      <c r="N60" s="707"/>
      <c r="O60" s="707"/>
      <c r="P60" s="707"/>
      <c r="Q60" s="707"/>
      <c r="R60" s="713"/>
      <c r="S60" s="372" t="str">
        <f>IF(Summary!$BD$96="E","E","")</f>
        <v/>
      </c>
      <c r="T60" s="372" t="str">
        <f>IF(Summary!$BE$96="Y","R","")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IF(Summary!$BD$97="E","E","")</f>
        <v/>
      </c>
      <c r="T61" s="372" t="str">
        <f>IF(Summary!$BE$97="Y","R","")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IF(Summary!$BD$98="E","E","")</f>
        <v/>
      </c>
      <c r="T62" s="372" t="str">
        <f>IF(Summary!$BE$98="Y","R","")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IF(Summary!$BD$119="E","E","")</f>
        <v/>
      </c>
      <c r="J63" s="363" t="str">
        <f>IF(Summary!$BE$119="Y","R","")</f>
        <v/>
      </c>
      <c r="L63" s="707" t="str">
        <f>'Council Own'!B342</f>
        <v>&lt;&lt;List Badge 15 Here&gt;&gt;</v>
      </c>
      <c r="M63" s="707"/>
      <c r="N63" s="707"/>
      <c r="O63" s="707"/>
      <c r="P63" s="707"/>
      <c r="Q63" s="707"/>
      <c r="R63" s="713"/>
      <c r="S63" s="372" t="str">
        <f>IF(Summary!$BD$99="E","E","")</f>
        <v/>
      </c>
      <c r="T63" s="372" t="str">
        <f>IF(Summary!$BE$99="Y","R","")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IF(Summary!$BD$122="E","E","")</f>
        <v/>
      </c>
      <c r="J64" s="365" t="str">
        <f>IF(Summary!$BE$122="Y","R","")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IF(Summary!$BD$123="E","E","")</f>
        <v/>
      </c>
      <c r="J65" s="365" t="str">
        <f>IF(Summary!$BE$123="Y","R","")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IF(Summary!$BD$124="E","E","")</f>
        <v/>
      </c>
      <c r="J66" s="365" t="str">
        <f>IF(Summary!$BE$124="Y","R","")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IF(Summary!$BD$125="E","E","")</f>
        <v/>
      </c>
      <c r="J67" s="365" t="str">
        <f>IF(Summary!$BE$125="Y","R","")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IF(Summary!$BD$126="E","E","")</f>
        <v/>
      </c>
      <c r="J68" s="365" t="str">
        <f>IF(Summary!$BE$126="Y","R","")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IF(Summary!$BD$127="E","E","")</f>
        <v/>
      </c>
      <c r="J69" s="365" t="str">
        <f>IF(Summary!$BE$127="Y","R","")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IF(Summary!$BD$128="E","E","")</f>
        <v/>
      </c>
      <c r="J70" s="365" t="str">
        <f>IF(Summary!$BE$128="Y","R","")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IF(Summary!$BD$104="E","E","")</f>
        <v/>
      </c>
      <c r="J71" s="365" t="str">
        <f>IF(Summary!$BE$104="Y","R","")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IF(Summary!$BD$105="E","E","")</f>
        <v/>
      </c>
      <c r="J72" s="365" t="str">
        <f>IF(Summary!$BE$105="Y","R","")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Pq8kxW6joYTW0MQCYQCTcZZ14+RZT4KUZC1PL9RsXkwpf3KljGBUXrXF8mIl7sPV3JiE6IueF+Wu7L9JOXgQxQ==" saltValue="GNkViogse0m/D1QFsLooGA=="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35" priority="13">
      <formula>LEFT($U$1,8)&lt;&gt;"Cadette_"</formula>
    </cfRule>
  </conditionalFormatting>
  <conditionalFormatting sqref="C1">
    <cfRule type="expression" dxfId="34" priority="11">
      <formula>LEFT($U$1,8)&lt;&gt;"Cadette_"</formula>
    </cfRule>
  </conditionalFormatting>
  <conditionalFormatting sqref="L47:L48 W54:W75 AA4:AA75">
    <cfRule type="duplicateValues" dxfId="33" priority="14"/>
  </conditionalFormatting>
  <conditionalFormatting sqref="B64:B72">
    <cfRule type="duplicateValues" dxfId="32" priority="10"/>
  </conditionalFormatting>
  <conditionalFormatting sqref="L49">
    <cfRule type="duplicateValues" dxfId="31" priority="9"/>
  </conditionalFormatting>
  <conditionalFormatting sqref="L50">
    <cfRule type="duplicateValues" dxfId="30" priority="8"/>
  </conditionalFormatting>
  <conditionalFormatting sqref="L51">
    <cfRule type="duplicateValues" dxfId="29" priority="7"/>
  </conditionalFormatting>
  <conditionalFormatting sqref="L52">
    <cfRule type="duplicateValues" dxfId="28" priority="6"/>
  </conditionalFormatting>
  <conditionalFormatting sqref="L65">
    <cfRule type="duplicateValues" dxfId="27" priority="5"/>
  </conditionalFormatting>
  <conditionalFormatting sqref="L66:L75">
    <cfRule type="duplicateValues" dxfId="26" priority="4"/>
  </conditionalFormatting>
  <conditionalFormatting sqref="M1:T1">
    <cfRule type="expression" dxfId="25" priority="2">
      <formula>LEFT($U$1,8)&lt;&gt;"Cadette_"</formula>
    </cfRule>
  </conditionalFormatting>
  <conditionalFormatting sqref="T1:W1">
    <cfRule type="expression" dxfId="24"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3E28F-7709-4C44-9E24-CF43076F7F1C}">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Cadette_29</v>
      </c>
      <c r="U1" s="579" t="str">
        <f ca="1">MID(CELL("filename",A1),FIND(IF(ISERROR(FIND("]",CELL("filename",A1))),"$","]"),CELL("filename",A1))+1,256)</f>
        <v>Cadette_29</v>
      </c>
      <c r="V1" s="580"/>
      <c r="W1" s="581" t="str">
        <f ca="1">IF(T1&lt;&gt;"",T1,"")</f>
        <v>Cadette_29</v>
      </c>
    </row>
    <row r="2" spans="2:29" ht="12.95" customHeight="1">
      <c r="T2" s="403"/>
    </row>
    <row r="3" spans="2:29" ht="12.95" customHeight="1" thickBot="1"/>
    <row r="4" spans="2:29" ht="12.95" customHeight="1">
      <c r="B4" s="404"/>
      <c r="C4" s="405" t="s">
        <v>132</v>
      </c>
      <c r="D4" s="361" t="str">
        <f>IF(Badges!$AF$10="A","/","")</f>
        <v/>
      </c>
      <c r="E4" s="361" t="str">
        <f>IF(Badges!$AF$14="A","/","")</f>
        <v/>
      </c>
      <c r="F4" s="361" t="str">
        <f>IF(Badges!$AF$18="A","/","")</f>
        <v/>
      </c>
      <c r="G4" s="361" t="str">
        <f>IF(Badges!$AF$22="A","/","")</f>
        <v/>
      </c>
      <c r="H4" s="361" t="str">
        <f>IF(Badges!$AF$26="A","/","")</f>
        <v/>
      </c>
      <c r="I4" s="362" t="str">
        <f>IF(Summary!$BF$3="E","E","")</f>
        <v/>
      </c>
      <c r="J4" s="362" t="str">
        <f>IF(Summary!$BG$3="Y","R","")</f>
        <v/>
      </c>
      <c r="K4" s="392" t="str">
        <f>IF(COUNT(S5:S7)=3,MAX(S5:S7),"")</f>
        <v/>
      </c>
      <c r="L4" s="406"/>
      <c r="M4" s="407" t="s">
        <v>1151</v>
      </c>
      <c r="N4" s="408"/>
      <c r="O4" s="408"/>
      <c r="P4" s="408"/>
      <c r="Q4" s="408"/>
      <c r="R4" s="409" t="s">
        <v>1189</v>
      </c>
      <c r="S4" s="363" t="str">
        <f>IF(Summary!$BF$60="E","E","")</f>
        <v/>
      </c>
      <c r="T4" s="363" t="str">
        <f>IF(Summary!$BG$60="Y","R","")</f>
        <v/>
      </c>
      <c r="U4" s="360"/>
      <c r="W4" s="573" t="str">
        <f>'Fun Patches'!C5</f>
        <v>&lt;LIST PATCH HERE&gt;</v>
      </c>
      <c r="X4" s="362" t="str">
        <f>IF(Summary!$BF$132="E","E","")</f>
        <v/>
      </c>
      <c r="Y4" s="362" t="str">
        <f>IF(Summary!$BG$132="Y","R","")</f>
        <v/>
      </c>
      <c r="AA4" s="336"/>
      <c r="AB4" s="337"/>
      <c r="AC4" s="338"/>
    </row>
    <row r="5" spans="2:29" ht="12.95" customHeight="1">
      <c r="B5" s="404"/>
      <c r="C5" s="410" t="s">
        <v>154</v>
      </c>
      <c r="D5" s="364" t="str">
        <f>IF(Badges!$AF$33="A","/","")</f>
        <v/>
      </c>
      <c r="E5" s="364" t="str">
        <f>IF(Badges!$AF$37="A","/","")</f>
        <v/>
      </c>
      <c r="F5" s="364" t="str">
        <f>IF(Badges!$AF$41="A","/","")</f>
        <v/>
      </c>
      <c r="G5" s="364" t="str">
        <f>IF(Badges!$AF$45="A","/","")</f>
        <v/>
      </c>
      <c r="H5" s="364" t="str">
        <f>IF(Badges!$AF$49="A","/","")</f>
        <v/>
      </c>
      <c r="I5" s="365" t="str">
        <f>IF(Summary!$BF$4="E","E","")</f>
        <v/>
      </c>
      <c r="J5" s="365" t="str">
        <f>IF(Summary!$BG$4="Y","R","")</f>
        <v/>
      </c>
      <c r="L5" s="404"/>
      <c r="M5" s="411" t="s">
        <v>1190</v>
      </c>
      <c r="N5" s="412"/>
      <c r="O5" s="412"/>
      <c r="P5" s="412"/>
      <c r="Q5" s="412"/>
      <c r="R5" s="413"/>
      <c r="S5" s="365" t="str">
        <f>IF(Summary!$BF$57="E","E","")</f>
        <v/>
      </c>
      <c r="T5" s="365" t="str">
        <f>IF(Summary!$BG$57="Y","R","")</f>
        <v/>
      </c>
      <c r="U5" s="360"/>
      <c r="W5" s="573" t="str">
        <f>'Fun Patches'!C6</f>
        <v>&lt;LIST PATCH HERE&gt;</v>
      </c>
      <c r="X5" s="365" t="str">
        <f>IF(Summary!$BF$133="E","E","")</f>
        <v/>
      </c>
      <c r="Y5" s="365" t="str">
        <f>IF(Summary!$BG$133="Y","R","")</f>
        <v/>
      </c>
      <c r="AA5" s="336"/>
      <c r="AB5" s="337"/>
      <c r="AC5" s="338"/>
    </row>
    <row r="6" spans="2:29" ht="12.95" customHeight="1" thickBot="1">
      <c r="B6" s="404"/>
      <c r="C6" s="414" t="s">
        <v>174</v>
      </c>
      <c r="D6" s="366" t="str">
        <f>IF(Badges!$AF$56="A","/","")</f>
        <v/>
      </c>
      <c r="E6" s="366" t="str">
        <f>IF(Badges!$AF$60="A","/","")</f>
        <v/>
      </c>
      <c r="F6" s="366" t="str">
        <f>IF(Badges!$AF$64="A","/","")</f>
        <v/>
      </c>
      <c r="G6" s="366" t="str">
        <f>IF(Badges!$AF$68="A","/","")</f>
        <v/>
      </c>
      <c r="H6" s="366" t="str">
        <f>IF(Badges!$AF$72="A","/","")</f>
        <v/>
      </c>
      <c r="I6" s="372" t="str">
        <f>IF(Summary!$BF$5="E","E","")</f>
        <v/>
      </c>
      <c r="J6" s="372" t="str">
        <f>IF(Summary!$BG$5="Y","R","")</f>
        <v/>
      </c>
      <c r="L6" s="404"/>
      <c r="M6" s="411" t="s">
        <v>1191</v>
      </c>
      <c r="N6" s="412"/>
      <c r="O6" s="412"/>
      <c r="P6" s="412"/>
      <c r="Q6" s="412"/>
      <c r="R6" s="413"/>
      <c r="S6" s="365" t="str">
        <f>IF(Summary!$BF$58="E","E","")</f>
        <v/>
      </c>
      <c r="T6" s="365" t="str">
        <f>IF(Summary!$BG$58="Y","R","")</f>
        <v/>
      </c>
      <c r="U6" s="360"/>
      <c r="W6" s="573" t="str">
        <f>'Fun Patches'!C7</f>
        <v>&lt;LIST PATCH HERE&gt;</v>
      </c>
      <c r="X6" s="365" t="str">
        <f>IF(Summary!$BF$134="E","E","")</f>
        <v/>
      </c>
      <c r="Y6" s="365" t="str">
        <f>IF(Summary!$BG$134="Y","R","")</f>
        <v/>
      </c>
      <c r="AA6" s="336"/>
      <c r="AB6" s="337"/>
      <c r="AC6" s="338"/>
    </row>
    <row r="7" spans="2:29" ht="12.95" customHeight="1" thickBot="1">
      <c r="B7" s="404"/>
      <c r="C7" s="415" t="s">
        <v>195</v>
      </c>
      <c r="D7" s="368" t="str">
        <f>IF(Badges!$AF$79="A","/","")</f>
        <v/>
      </c>
      <c r="E7" s="368" t="str">
        <f>IF(Badges!$AF$83="A","/","")</f>
        <v/>
      </c>
      <c r="F7" s="368" t="str">
        <f>IF(Badges!$AF$87="A","/","")</f>
        <v/>
      </c>
      <c r="G7" s="368" t="str">
        <f>IF(Badges!$AF$91="A","/","")</f>
        <v/>
      </c>
      <c r="H7" s="368" t="str">
        <f>IF(Badges!$AF$95="A","/","")</f>
        <v/>
      </c>
      <c r="I7" s="362" t="str">
        <f>IF(Summary!$BF$6="E","E","")</f>
        <v/>
      </c>
      <c r="J7" s="362" t="str">
        <f>IF(Summary!$BG$6="Y","R","")</f>
        <v/>
      </c>
      <c r="L7" s="404"/>
      <c r="M7" s="416" t="s">
        <v>1192</v>
      </c>
      <c r="N7" s="417"/>
      <c r="O7" s="417"/>
      <c r="P7" s="417"/>
      <c r="Q7" s="417"/>
      <c r="R7" s="418"/>
      <c r="S7" s="367" t="str">
        <f>IF(Summary!$BF$59="E","E","")</f>
        <v/>
      </c>
      <c r="T7" s="367" t="str">
        <f>IF(Summary!$BG$59="Y","R","")</f>
        <v/>
      </c>
      <c r="U7" s="360" t="str">
        <f>IF(COUNTIF(S5:S7,"E")=3,"C"," ")</f>
        <v xml:space="preserve"> </v>
      </c>
      <c r="W7" s="573" t="str">
        <f>'Fun Patches'!C8</f>
        <v>&lt;LIST PATCH HERE&gt;</v>
      </c>
      <c r="X7" s="365" t="str">
        <f>IF(Summary!$BF$135="E","E","")</f>
        <v/>
      </c>
      <c r="Y7" s="365" t="str">
        <f>IF(Summary!$BG$135="Y","R","")</f>
        <v/>
      </c>
      <c r="AA7" s="336"/>
      <c r="AB7" s="337"/>
      <c r="AC7" s="338"/>
    </row>
    <row r="8" spans="2:29" ht="12.95" customHeight="1" thickBot="1">
      <c r="B8" s="404"/>
      <c r="C8" s="419" t="s">
        <v>237</v>
      </c>
      <c r="D8" s="366" t="str">
        <f>IF(Badges!$AF$125="A","/","")</f>
        <v/>
      </c>
      <c r="E8" s="366" t="str">
        <f>IF(Badges!$AF$129="A","/","")</f>
        <v/>
      </c>
      <c r="F8" s="366" t="str">
        <f>IF(Badges!$AF$133="A","/","")</f>
        <v/>
      </c>
      <c r="G8" s="366" t="str">
        <f>IF(Badges!$AF$137="A","/","")</f>
        <v/>
      </c>
      <c r="H8" s="366" t="str">
        <f>IF(Badges!$AF$141="A","/","")</f>
        <v/>
      </c>
      <c r="I8" s="507" t="str">
        <f>IF(Summary!$BF$8="E","E","")</f>
        <v/>
      </c>
      <c r="J8" s="508" t="str">
        <f>IF(Summary!$BG$8="Y","R","")</f>
        <v/>
      </c>
      <c r="K8" s="392" t="str">
        <f>IF(COUNT(S9:S11)=3,MAX(S9:S11),"")</f>
        <v/>
      </c>
      <c r="L8" s="406"/>
      <c r="M8" s="420" t="s">
        <v>1153</v>
      </c>
      <c r="N8" s="421"/>
      <c r="O8" s="421"/>
      <c r="P8" s="421"/>
      <c r="Q8" s="421"/>
      <c r="R8" s="422" t="s">
        <v>1189</v>
      </c>
      <c r="S8" s="363" t="str">
        <f>IF(Summary!$BF$65="E","E","")</f>
        <v/>
      </c>
      <c r="T8" s="363" t="str">
        <f>IF(Summary!$BG$65="Y","R","")</f>
        <v/>
      </c>
      <c r="U8" s="360"/>
      <c r="W8" s="573" t="str">
        <f>'Fun Patches'!C9</f>
        <v>&lt;LIST PATCH HERE&gt;</v>
      </c>
      <c r="X8" s="365" t="str">
        <f>IF(Summary!$BF$136="E","E","")</f>
        <v/>
      </c>
      <c r="Y8" s="365" t="str">
        <f>IF(Summary!$BG$136="Y","R","")</f>
        <v/>
      </c>
      <c r="AA8" s="336"/>
      <c r="AB8" s="337"/>
      <c r="AC8" s="338"/>
    </row>
    <row r="9" spans="2:29" ht="12.95" customHeight="1">
      <c r="B9" s="404"/>
      <c r="C9" s="405" t="s">
        <v>281</v>
      </c>
      <c r="D9" s="368" t="str">
        <f>IF(Badges!$AF$184="A","/","")</f>
        <v/>
      </c>
      <c r="E9" s="368" t="str">
        <f>IF(Badges!$AF$188="A","/","")</f>
        <v/>
      </c>
      <c r="F9" s="368" t="str">
        <f>IF(Badges!$AF$192="A","/","")</f>
        <v/>
      </c>
      <c r="G9" s="368" t="str">
        <f>IF(Badges!$AF$196="A","/","")</f>
        <v/>
      </c>
      <c r="H9" s="368" t="str">
        <f>IF(Badges!$G$200="A","/","")</f>
        <v/>
      </c>
      <c r="I9" s="362" t="str">
        <f>IF(Summary!$BF$11="E","E","")</f>
        <v/>
      </c>
      <c r="J9" s="362" t="str">
        <f>IF(Summary!$BG$11="Y","R","")</f>
        <v/>
      </c>
      <c r="L9" s="404"/>
      <c r="M9" s="411" t="s">
        <v>959</v>
      </c>
      <c r="N9" s="412"/>
      <c r="O9" s="412"/>
      <c r="P9" s="412"/>
      <c r="Q9" s="412"/>
      <c r="R9" s="413"/>
      <c r="S9" s="365" t="str">
        <f>IF(Summary!$BF$62="E","E","")</f>
        <v/>
      </c>
      <c r="T9" s="365" t="str">
        <f>IF(Summary!$BG$62="Y","R","")</f>
        <v/>
      </c>
      <c r="U9" s="360"/>
      <c r="W9" s="573" t="str">
        <f>'Fun Patches'!C10</f>
        <v>&lt;LIST PATCH HERE&gt;</v>
      </c>
      <c r="X9" s="365" t="str">
        <f>IF(Summary!$BF$137="E","E","")</f>
        <v/>
      </c>
      <c r="Y9" s="365" t="str">
        <f>IF(Summary!$BG$137="Y","R","")</f>
        <v/>
      </c>
      <c r="AA9" s="336"/>
      <c r="AB9" s="337"/>
      <c r="AC9" s="338"/>
    </row>
    <row r="10" spans="2:29" ht="12.95" customHeight="1">
      <c r="B10" s="404"/>
      <c r="C10" s="410" t="s">
        <v>323</v>
      </c>
      <c r="D10" s="369" t="str">
        <f>IF(Badges!$AF$230="A","/","")</f>
        <v/>
      </c>
      <c r="E10" s="369" t="str">
        <f>IF(Badges!$AF$234="A","/","")</f>
        <v/>
      </c>
      <c r="F10" s="369" t="str">
        <f>IF(Badges!$AF$238="A","/","")</f>
        <v/>
      </c>
      <c r="G10" s="369" t="str">
        <f>IF(Badges!$AF$242="A","/","")</f>
        <v/>
      </c>
      <c r="H10" s="369" t="str">
        <f>IF(Badges!$G$246="A","/","")</f>
        <v/>
      </c>
      <c r="I10" s="365" t="str">
        <f>IF(Summary!$BF$13="E","E","")</f>
        <v/>
      </c>
      <c r="J10" s="365" t="str">
        <f>IF(Summary!$BG$13="Y","R","")</f>
        <v/>
      </c>
      <c r="L10" s="404"/>
      <c r="M10" s="411" t="s">
        <v>964</v>
      </c>
      <c r="N10" s="412"/>
      <c r="O10" s="412"/>
      <c r="P10" s="412"/>
      <c r="Q10" s="412"/>
      <c r="R10" s="413"/>
      <c r="S10" s="365" t="str">
        <f>IF(Summary!$BF$63="E","E","")</f>
        <v/>
      </c>
      <c r="T10" s="365" t="str">
        <f>IF(Summary!$BG$63="Y","R","")</f>
        <v/>
      </c>
      <c r="U10" s="360"/>
      <c r="W10" s="573" t="str">
        <f>'Fun Patches'!C11</f>
        <v>&lt;LIST PATCH HERE&gt;</v>
      </c>
      <c r="X10" s="365" t="str">
        <f>IF(Summary!$BF$138="E","E","")</f>
        <v/>
      </c>
      <c r="Y10" s="365" t="str">
        <f>IF(Summary!$BG$138="Y","R","")</f>
        <v/>
      </c>
      <c r="AA10" s="336"/>
      <c r="AB10" s="337"/>
      <c r="AC10" s="338"/>
    </row>
    <row r="11" spans="2:29" ht="12.95" customHeight="1" thickBot="1">
      <c r="B11" s="404"/>
      <c r="C11" s="410" t="s">
        <v>343</v>
      </c>
      <c r="D11" s="366" t="str">
        <f>IF(Badges!$AF$253="A","/","")</f>
        <v/>
      </c>
      <c r="E11" s="366" t="str">
        <f>IF(Badges!$AF$257="A","/","")</f>
        <v/>
      </c>
      <c r="F11" s="366" t="str">
        <f>IF(Badges!$AF$261="A","/","")</f>
        <v/>
      </c>
      <c r="G11" s="366" t="str">
        <f>IF(Badges!$AF$265="A","/","")</f>
        <v/>
      </c>
      <c r="H11" s="366" t="str">
        <f>IF(Badges!$AF$269="A","/","")</f>
        <v/>
      </c>
      <c r="I11" s="372" t="str">
        <f>IF(Summary!$BF$14="E","E","")</f>
        <v/>
      </c>
      <c r="J11" s="372" t="str">
        <f>IF(Summary!$BG$14="Y","R","")</f>
        <v/>
      </c>
      <c r="L11" s="404"/>
      <c r="M11" s="416" t="s">
        <v>970</v>
      </c>
      <c r="N11" s="417"/>
      <c r="O11" s="417"/>
      <c r="P11" s="417"/>
      <c r="Q11" s="417"/>
      <c r="R11" s="418"/>
      <c r="S11" s="367" t="str">
        <f>IF(Summary!$BF$64="E","E","")</f>
        <v/>
      </c>
      <c r="T11" s="367" t="str">
        <f>IF(Summary!$BG$64="Y","R","")</f>
        <v/>
      </c>
      <c r="U11" s="360" t="str">
        <f>IF(COUNTIF(S9:S11,"E")=3,"C"," ")</f>
        <v xml:space="preserve"> </v>
      </c>
      <c r="W11" s="573" t="str">
        <f>'Fun Patches'!C12</f>
        <v>&lt;LIST PATCH HERE&gt;</v>
      </c>
      <c r="X11" s="365" t="str">
        <f>IF(Summary!$BF$139="E","E","")</f>
        <v/>
      </c>
      <c r="Y11" s="365" t="str">
        <f>IF(Summary!$BG$139="Y","R","")</f>
        <v/>
      </c>
      <c r="AA11" s="336"/>
      <c r="AB11" s="337"/>
      <c r="AC11" s="338"/>
    </row>
    <row r="12" spans="2:29" ht="12.95" customHeight="1">
      <c r="B12" s="404"/>
      <c r="C12" s="415" t="s">
        <v>364</v>
      </c>
      <c r="D12" s="368" t="str">
        <f>IF(Badges!$AF$276="A","/","")</f>
        <v/>
      </c>
      <c r="E12" s="368" t="str">
        <f>IF(Badges!$AF$280="A","/","")</f>
        <v/>
      </c>
      <c r="F12" s="368" t="str">
        <f>IF(Badges!$AF$284="A","/","")</f>
        <v/>
      </c>
      <c r="G12" s="368" t="str">
        <f>IF(Badges!$AF$288="A","/","")</f>
        <v/>
      </c>
      <c r="H12" s="368" t="str">
        <f>IF(Badges!$AF$292="A","/","")</f>
        <v/>
      </c>
      <c r="I12" s="362" t="str">
        <f>IF(Summary!$BF$15="E","E","")</f>
        <v/>
      </c>
      <c r="J12" s="362" t="str">
        <f>IF(Summary!$BG$15="Y","R","")</f>
        <v/>
      </c>
      <c r="K12" s="392" t="str">
        <f>IF(COUNT(S13:S15)=3,MAX(S13:S15),"")</f>
        <v/>
      </c>
      <c r="L12" s="406"/>
      <c r="M12" s="420" t="s">
        <v>1154</v>
      </c>
      <c r="N12" s="421"/>
      <c r="O12" s="421"/>
      <c r="P12" s="421"/>
      <c r="Q12" s="421"/>
      <c r="R12" s="422" t="s">
        <v>1189</v>
      </c>
      <c r="S12" s="363" t="str">
        <f>IF(Summary!$BF$70="E","E","")</f>
        <v/>
      </c>
      <c r="T12" s="363" t="str">
        <f>IF(Summary!$BG$70="Y","R","")</f>
        <v/>
      </c>
      <c r="U12" s="360"/>
      <c r="W12" s="573" t="str">
        <f>'Fun Patches'!C13</f>
        <v>&lt;LIST PATCH HERE&gt;</v>
      </c>
      <c r="X12" s="365" t="str">
        <f>IF(Summary!$BF$140="E","E","")</f>
        <v/>
      </c>
      <c r="Y12" s="365" t="str">
        <f>IF(Summary!$BG$140="Y","R","")</f>
        <v/>
      </c>
      <c r="AA12" s="336"/>
      <c r="AB12" s="337"/>
      <c r="AC12" s="338"/>
    </row>
    <row r="13" spans="2:29" ht="12.95" customHeight="1" thickBot="1">
      <c r="B13" s="404"/>
      <c r="C13" s="419" t="s">
        <v>385</v>
      </c>
      <c r="D13" s="366" t="str">
        <f>IF(Badges!$AF$299="A","/","")</f>
        <v/>
      </c>
      <c r="E13" s="366" t="str">
        <f>IF(Badges!$AF$303="A","/","")</f>
        <v/>
      </c>
      <c r="F13" s="366" t="str">
        <f>IF(Badges!$AF$307="A","/","")</f>
        <v/>
      </c>
      <c r="G13" s="366" t="str">
        <f>IF(Badges!$AF$311="A","/","")</f>
        <v/>
      </c>
      <c r="H13" s="366" t="str">
        <f>IF(Badges!$AF$315="A","/","")</f>
        <v/>
      </c>
      <c r="I13" s="372" t="str">
        <f>IF(Summary!$BF$16="E","E","")</f>
        <v/>
      </c>
      <c r="J13" s="372" t="str">
        <f>IF(Summary!$BG$16="Y","R","")</f>
        <v/>
      </c>
      <c r="L13" s="404"/>
      <c r="M13" s="411" t="s">
        <v>986</v>
      </c>
      <c r="N13" s="412"/>
      <c r="O13" s="412"/>
      <c r="P13" s="412"/>
      <c r="Q13" s="412"/>
      <c r="R13" s="413"/>
      <c r="S13" s="365" t="str">
        <f>IF(Summary!$BF$67="E","E","")</f>
        <v/>
      </c>
      <c r="T13" s="365" t="str">
        <f>IF(Summary!$BG$67="Y","R","")</f>
        <v/>
      </c>
      <c r="U13" s="360"/>
      <c r="W13" s="573" t="str">
        <f>'Fun Patches'!C14</f>
        <v>&lt;LIST PATCH HERE&gt;</v>
      </c>
      <c r="X13" s="365" t="str">
        <f>IF(Summary!$BF$141="E","E","")</f>
        <v/>
      </c>
      <c r="Y13" s="365" t="str">
        <f>IF(Summary!$BG$141="Y","R","")</f>
        <v/>
      </c>
      <c r="AA13" s="336"/>
      <c r="AB13" s="337"/>
      <c r="AC13" s="338"/>
    </row>
    <row r="14" spans="2:29" ht="12.95" customHeight="1">
      <c r="B14" s="404"/>
      <c r="C14" s="410" t="s">
        <v>406</v>
      </c>
      <c r="D14" s="368" t="str">
        <f>IF(Badges!$AF$322="A","/","")</f>
        <v/>
      </c>
      <c r="E14" s="368" t="str">
        <f>IF(Badges!$AF$326="A","/","")</f>
        <v/>
      </c>
      <c r="F14" s="368" t="str">
        <f>IF(Badges!$AF$330="A","/","")</f>
        <v/>
      </c>
      <c r="G14" s="368" t="str">
        <f>IF(Badges!$AF$334="A","/","")</f>
        <v/>
      </c>
      <c r="H14" s="368" t="str">
        <f>IF(Badges!$AF$338="A","/","")</f>
        <v/>
      </c>
      <c r="I14" s="362" t="str">
        <f>IF(Summary!$BF$17="E","E","")</f>
        <v/>
      </c>
      <c r="J14" s="362" t="str">
        <f>IF(Summary!$BG$17="Y","R","")</f>
        <v/>
      </c>
      <c r="L14" s="404"/>
      <c r="M14" s="411" t="s">
        <v>987</v>
      </c>
      <c r="N14" s="412"/>
      <c r="O14" s="412"/>
      <c r="P14" s="412"/>
      <c r="Q14" s="412"/>
      <c r="R14" s="413"/>
      <c r="S14" s="365" t="str">
        <f>IF(Summary!$BF$68="E","E","")</f>
        <v/>
      </c>
      <c r="T14" s="365" t="str">
        <f>IF(Summary!$BG$68="Y","R","")</f>
        <v/>
      </c>
      <c r="U14" s="360"/>
      <c r="W14" s="573" t="str">
        <f>'Fun Patches'!C15</f>
        <v>&lt;LIST PATCH HERE&gt;</v>
      </c>
      <c r="X14" s="365" t="str">
        <f>IF(Summary!$BF$142="E","E","")</f>
        <v/>
      </c>
      <c r="Y14" s="365" t="str">
        <f>IF(Summary!$BG$142="Y","R","")</f>
        <v/>
      </c>
      <c r="AA14" s="336"/>
      <c r="AB14" s="337"/>
      <c r="AC14" s="338"/>
    </row>
    <row r="15" spans="2:29" ht="12.95" customHeight="1" thickBot="1">
      <c r="B15" s="404"/>
      <c r="C15" s="410" t="s">
        <v>427</v>
      </c>
      <c r="D15" s="369" t="str">
        <f>IF(Badges!$AF$345="A","/","")</f>
        <v/>
      </c>
      <c r="E15" s="369" t="str">
        <f>IF(Badges!$AF$349="A","/","")</f>
        <v/>
      </c>
      <c r="F15" s="369" t="str">
        <f>IF(Badges!$AF$353="A","/","")</f>
        <v/>
      </c>
      <c r="G15" s="369" t="str">
        <f>IF(Badges!$AF$357="A","/","")</f>
        <v/>
      </c>
      <c r="H15" s="369" t="str">
        <f>IF(Badges!$AF$361="A","/","")</f>
        <v/>
      </c>
      <c r="I15" s="365" t="str">
        <f>IF(Summary!$BF$18="E","E","")</f>
        <v/>
      </c>
      <c r="J15" s="365" t="str">
        <f>IF(Summary!$BG$18="Y","R","")</f>
        <v/>
      </c>
      <c r="L15" s="404"/>
      <c r="M15" s="416" t="s">
        <v>988</v>
      </c>
      <c r="N15" s="417"/>
      <c r="O15" s="417"/>
      <c r="P15" s="417"/>
      <c r="Q15" s="417"/>
      <c r="R15" s="418"/>
      <c r="S15" s="367" t="str">
        <f>IF(Summary!$BF$69="E","E","")</f>
        <v/>
      </c>
      <c r="T15" s="367" t="str">
        <f>IF(Summary!$BG$69="Y","R","")</f>
        <v/>
      </c>
      <c r="U15" s="360" t="str">
        <f>IF(COUNTIF(S13:S15,"E")=3,"C"," ")</f>
        <v xml:space="preserve"> </v>
      </c>
      <c r="W15" s="573" t="str">
        <f>'Fun Patches'!C16</f>
        <v>&lt;LIST PATCH HERE&gt;</v>
      </c>
      <c r="X15" s="365" t="str">
        <f>IF(Summary!$BF$143="E","E","")</f>
        <v/>
      </c>
      <c r="Y15" s="365" t="str">
        <f>IF(Summary!$BG$143="Y","R","")</f>
        <v/>
      </c>
      <c r="AA15" s="336"/>
      <c r="AB15" s="337"/>
      <c r="AC15" s="338"/>
    </row>
    <row r="16" spans="2:29" ht="12.95" customHeight="1" thickBot="1">
      <c r="B16" s="404"/>
      <c r="C16" s="410" t="s">
        <v>469</v>
      </c>
      <c r="D16" s="366" t="str">
        <f>IF(Badges!$AF$391="A","/","")</f>
        <v/>
      </c>
      <c r="E16" s="366" t="str">
        <f>IF(Badges!$AF$395="A","/","")</f>
        <v/>
      </c>
      <c r="F16" s="366" t="str">
        <f>IF(Badges!$AF$399="A","/","")</f>
        <v/>
      </c>
      <c r="G16" s="366" t="str">
        <f>IF(Badges!$AF$403="A","/","")</f>
        <v/>
      </c>
      <c r="H16" s="366" t="str">
        <f>IF(Badges!$AF$407="A","/","")</f>
        <v/>
      </c>
      <c r="I16" s="372" t="str">
        <f>IF(Summary!$BF$20="E","E","")</f>
        <v/>
      </c>
      <c r="J16" s="372" t="str">
        <f>IF(Summary!$BG$20="Y","R","")</f>
        <v/>
      </c>
      <c r="K16" s="392" t="str">
        <f>IF(COUNT(S17:S20)=4,MAX(S17:S20),"")</f>
        <v/>
      </c>
      <c r="L16" s="406"/>
      <c r="M16" s="420" t="s">
        <v>1155</v>
      </c>
      <c r="N16" s="421"/>
      <c r="O16" s="421"/>
      <c r="P16" s="421"/>
      <c r="Q16" s="421"/>
      <c r="R16" s="422" t="s">
        <v>1189</v>
      </c>
      <c r="S16" s="363" t="str">
        <f>IF(Summary!$BF$73="E","E","")</f>
        <v/>
      </c>
      <c r="T16" s="363" t="str">
        <f>IF(Summary!$BG$73="Y","R","")</f>
        <v/>
      </c>
      <c r="U16" s="360"/>
      <c r="W16" s="573" t="str">
        <f>'Fun Patches'!C17</f>
        <v>&lt;LIST PATCH HERE&gt;</v>
      </c>
      <c r="X16" s="365" t="str">
        <f>IF(Summary!$BF$144="E","E","")</f>
        <v/>
      </c>
      <c r="Y16" s="365" t="str">
        <f>IF(Summary!$BG$144="Y","R","")</f>
        <v/>
      </c>
      <c r="AA16" s="336"/>
      <c r="AB16" s="337"/>
      <c r="AC16" s="338"/>
    </row>
    <row r="17" spans="2:29" ht="12.95" customHeight="1">
      <c r="B17" s="404"/>
      <c r="C17" s="415" t="s">
        <v>490</v>
      </c>
      <c r="D17" s="368" t="str">
        <f>IF(Badges!$AF$414="A","/","")</f>
        <v/>
      </c>
      <c r="E17" s="368" t="str">
        <f>IF(Badges!$AF$418="A","/","")</f>
        <v/>
      </c>
      <c r="F17" s="368" t="str">
        <f>IF(Badges!$AF$422="A","/","")</f>
        <v/>
      </c>
      <c r="G17" s="368" t="str">
        <f>IF(Badges!$AF$426="A","/","")</f>
        <v/>
      </c>
      <c r="H17" s="368" t="str">
        <f>IF(Badges!$AF$430="A","/","")</f>
        <v/>
      </c>
      <c r="I17" s="362" t="str">
        <f>IF(Summary!$BF$21="E","E","")</f>
        <v/>
      </c>
      <c r="J17" s="362" t="str">
        <f>IF(Summary!$BG$21="Y","R","")</f>
        <v/>
      </c>
      <c r="L17" s="404"/>
      <c r="M17" s="423" t="s">
        <v>1156</v>
      </c>
      <c r="N17" s="369" t="str">
        <f>IF(Badges!$AF$542="A","/","")</f>
        <v/>
      </c>
      <c r="O17" s="369" t="str">
        <f>IF(Badges!$AF$546="A","/","")</f>
        <v/>
      </c>
      <c r="P17" s="369" t="str">
        <f>IF(Badges!$AF$550="A","/","")</f>
        <v/>
      </c>
      <c r="Q17" s="369" t="str">
        <f>IF(Badges!$AF$554="A","/","")</f>
        <v/>
      </c>
      <c r="R17" s="369" t="str">
        <f>IF(Badges!$AF$558="A","/","")</f>
        <v/>
      </c>
      <c r="S17" s="365" t="str">
        <f>IF(Summary!$BF$27="E","E","")</f>
        <v/>
      </c>
      <c r="T17" s="365" t="str">
        <f>IF(Summary!$BG$27="Y","R","")</f>
        <v/>
      </c>
      <c r="U17" s="360"/>
      <c r="W17" s="573" t="str">
        <f>'Fun Patches'!C18</f>
        <v>&lt;LIST PATCH HERE&gt;</v>
      </c>
      <c r="X17" s="365" t="str">
        <f>IF(Summary!$BF$145="E","E","")</f>
        <v/>
      </c>
      <c r="Y17" s="365" t="str">
        <f>IF(Summary!$BG$145="Y","R","")</f>
        <v/>
      </c>
      <c r="AA17" s="336"/>
      <c r="AB17" s="337"/>
      <c r="AC17" s="338"/>
    </row>
    <row r="18" spans="2:29" ht="12.95" customHeight="1" thickBot="1">
      <c r="B18" s="404"/>
      <c r="C18" s="419" t="s">
        <v>510</v>
      </c>
      <c r="D18" s="366" t="str">
        <f>IF(Badges!$AF$437="A","/","")</f>
        <v/>
      </c>
      <c r="E18" s="366" t="str">
        <f>IF(Badges!$AF$441="A","/","")</f>
        <v/>
      </c>
      <c r="F18" s="366" t="str">
        <f>IF(Badges!$AF$445="A","/","")</f>
        <v/>
      </c>
      <c r="G18" s="366" t="str">
        <f>IF(Badges!$AF$449="A","/","")</f>
        <v/>
      </c>
      <c r="H18" s="366" t="str">
        <f>IF(Badges!$AF$453="A","/","")</f>
        <v/>
      </c>
      <c r="I18" s="372" t="str">
        <f>IF(Summary!$BF$22="E","E","")</f>
        <v/>
      </c>
      <c r="J18" s="372" t="str">
        <f>IF(Summary!$BG$22="Y","R","")</f>
        <v/>
      </c>
      <c r="L18" s="404"/>
      <c r="M18" s="423" t="s">
        <v>1157</v>
      </c>
      <c r="N18" s="369" t="str">
        <f>IF(Badges!$AF$815="A","/","")</f>
        <v/>
      </c>
      <c r="O18" s="369" t="str">
        <f>IF(Badges!$AF$819="A","/","")</f>
        <v/>
      </c>
      <c r="P18" s="369" t="str">
        <f>IF(Badges!$AF$823="A","/","")</f>
        <v/>
      </c>
      <c r="Q18" s="369" t="str">
        <f>IF(Badges!$AF$827="A","/","")</f>
        <v/>
      </c>
      <c r="R18" s="369" t="str">
        <f>IF(Badges!$AF$831="A","/","")</f>
        <v/>
      </c>
      <c r="S18" s="365" t="str">
        <f>IF(Summary!$BF$40="E","E","")</f>
        <v/>
      </c>
      <c r="T18" s="365" t="str">
        <f>IF(Summary!$BG$40="Y","R","")</f>
        <v/>
      </c>
      <c r="U18" s="360"/>
      <c r="W18" s="573" t="str">
        <f>'Fun Patches'!C19</f>
        <v>&lt;LIST PATCH HERE&gt;</v>
      </c>
      <c r="X18" s="365" t="str">
        <f>IF(Summary!$BF$146="E","E","")</f>
        <v/>
      </c>
      <c r="Y18" s="365" t="str">
        <f>IF(Summary!$BG$146="Y","R","")</f>
        <v/>
      </c>
      <c r="AA18" s="336"/>
      <c r="AB18" s="337"/>
      <c r="AC18" s="338"/>
    </row>
    <row r="19" spans="2:29" ht="12.95" customHeight="1">
      <c r="B19" s="404"/>
      <c r="C19" s="410" t="s">
        <v>531</v>
      </c>
      <c r="D19" s="368" t="str">
        <f>IF(Badges!$AF$460="A","/","")</f>
        <v/>
      </c>
      <c r="E19" s="368" t="str">
        <f>IF(Badges!$AF$464="A","/","")</f>
        <v/>
      </c>
      <c r="F19" s="368" t="str">
        <f>IF(Badges!$AF$468="A","/","")</f>
        <v/>
      </c>
      <c r="G19" s="368" t="str">
        <f>IF(Badges!$AF$472="A","/","")</f>
        <v/>
      </c>
      <c r="H19" s="368" t="str">
        <f>IF(Badges!$AF$476="A","/","")</f>
        <v/>
      </c>
      <c r="I19" s="362" t="str">
        <f>IF(Summary!$BF$23="E","E","")</f>
        <v/>
      </c>
      <c r="J19" s="362" t="str">
        <f>IF(Summary!$BG$23="Y","R","")</f>
        <v/>
      </c>
      <c r="L19" s="404"/>
      <c r="M19" s="411" t="s">
        <v>1158</v>
      </c>
      <c r="N19" s="369" t="str">
        <f>IF(Badges!$AF$588="A","/","")</f>
        <v/>
      </c>
      <c r="O19" s="369" t="str">
        <f>IF(Badges!$AF$592="A","/","")</f>
        <v/>
      </c>
      <c r="P19" s="369" t="str">
        <f>IF(Badges!$AF$596="A","/","")</f>
        <v/>
      </c>
      <c r="Q19" s="369" t="str">
        <f>IF(Badges!$AF$600="A","/","")</f>
        <v/>
      </c>
      <c r="R19" s="369" t="str">
        <f>IF(Badges!$AF$604="A","/","")</f>
        <v/>
      </c>
      <c r="S19" s="365" t="str">
        <f>IF(Summary!$BF$29="E","E","")</f>
        <v/>
      </c>
      <c r="T19" s="365" t="str">
        <f>IF(Summary!$BG$29="Y","R","")</f>
        <v/>
      </c>
      <c r="U19" s="360"/>
      <c r="W19" s="573" t="str">
        <f>'Fun Patches'!C20</f>
        <v>&lt;LIST PATCH HERE&gt;</v>
      </c>
      <c r="X19" s="365" t="str">
        <f>IF(Summary!$BF$147="E","E","")</f>
        <v/>
      </c>
      <c r="Y19" s="365" t="str">
        <f>IF(Summary!$BG$147="Y","R","")</f>
        <v/>
      </c>
      <c r="AA19" s="336"/>
      <c r="AB19" s="337"/>
      <c r="AC19" s="338"/>
    </row>
    <row r="20" spans="2:29" ht="12.95" customHeight="1" thickBot="1">
      <c r="B20" s="404"/>
      <c r="C20" s="410" t="s">
        <v>563</v>
      </c>
      <c r="D20" s="369" t="str">
        <f>IF(Badges!$AF$496="A","/","")</f>
        <v/>
      </c>
      <c r="E20" s="369" t="str">
        <f>IF(Badges!$AF$500="A","/","")</f>
        <v/>
      </c>
      <c r="F20" s="369" t="str">
        <f>IF(Badges!$AF$504="A","/","")</f>
        <v/>
      </c>
      <c r="G20" s="369" t="str">
        <f>IF(Badges!$AF$508="A","/","")</f>
        <v/>
      </c>
      <c r="H20" s="369" t="str">
        <f>IF(Badges!$AF$512="A","/","")</f>
        <v/>
      </c>
      <c r="I20" s="365" t="str">
        <f>IF(Summary!$BF$25="E","E","")</f>
        <v/>
      </c>
      <c r="J20" s="365" t="str">
        <f>IF(Summary!$BG$25="Y","R","")</f>
        <v/>
      </c>
      <c r="L20" s="404"/>
      <c r="M20" s="416" t="s">
        <v>1159</v>
      </c>
      <c r="N20" s="417"/>
      <c r="O20" s="417"/>
      <c r="P20" s="417"/>
      <c r="Q20" s="417"/>
      <c r="R20" s="418"/>
      <c r="S20" s="367" t="str">
        <f>IF(Summary!$BF$72="E","E","")</f>
        <v/>
      </c>
      <c r="T20" s="367" t="str">
        <f>IF(Summary!$BG$72="Y","R","")</f>
        <v/>
      </c>
      <c r="U20" s="360" t="str">
        <f>IF(COUNTIF(S17:S20,"E")=4,"C"," ")</f>
        <v xml:space="preserve"> </v>
      </c>
      <c r="W20" s="573" t="str">
        <f>'Fun Patches'!C21</f>
        <v>&lt;LIST PATCH HERE&gt;</v>
      </c>
      <c r="X20" s="365" t="str">
        <f>IF(Summary!$BF$148="E","E","")</f>
        <v/>
      </c>
      <c r="Y20" s="365" t="str">
        <f>IF(Summary!$BG$148="Y","R","")</f>
        <v/>
      </c>
      <c r="AA20" s="336"/>
      <c r="AB20" s="337"/>
      <c r="AC20" s="338"/>
    </row>
    <row r="21" spans="2:29" ht="12.95" customHeight="1" thickBot="1">
      <c r="B21" s="404"/>
      <c r="C21" s="410" t="s">
        <v>584</v>
      </c>
      <c r="D21" s="366" t="str">
        <f>IF(Badges!$AF$519="A","/","")</f>
        <v/>
      </c>
      <c r="E21" s="366" t="str">
        <f>IF(Badges!$AF$523="A","/","")</f>
        <v/>
      </c>
      <c r="F21" s="366" t="str">
        <f>IF(Badges!$AF$527="A","/","")</f>
        <v/>
      </c>
      <c r="G21" s="366" t="str">
        <f>IF(Badges!$AF$531="A","/","")</f>
        <v/>
      </c>
      <c r="H21" s="366" t="str">
        <f>IF(Badges!$AF$535="A","/","")</f>
        <v/>
      </c>
      <c r="I21" s="372" t="str">
        <f>IF(Summary!$BF$26="E","E","")</f>
        <v/>
      </c>
      <c r="J21" s="372" t="str">
        <f>IF(Summary!$BG$26="Y","R","")</f>
        <v/>
      </c>
      <c r="K21" s="392" t="str">
        <f>IF(COUNT(S22:S23)=2,MAX(S22:S23),"")</f>
        <v/>
      </c>
      <c r="L21" s="406"/>
      <c r="M21" s="420" t="s">
        <v>995</v>
      </c>
      <c r="N21" s="421"/>
      <c r="O21" s="421"/>
      <c r="P21" s="421"/>
      <c r="Q21" s="421"/>
      <c r="R21" s="422" t="s">
        <v>1189</v>
      </c>
      <c r="S21" s="363" t="str">
        <f>IF(Summary!$BF$77="E","E","")</f>
        <v/>
      </c>
      <c r="T21" s="363" t="str">
        <f>IF(Summary!$BG$77="Y","R","")</f>
        <v/>
      </c>
      <c r="U21" s="360"/>
      <c r="W21" s="573" t="str">
        <f>'Fun Patches'!C22</f>
        <v>&lt;LIST PATCH HERE&gt;</v>
      </c>
      <c r="X21" s="365" t="str">
        <f>IF(Summary!$BF$149="E","E","")</f>
        <v/>
      </c>
      <c r="Y21" s="365" t="str">
        <f>IF(Summary!$BG$149="Y","R","")</f>
        <v/>
      </c>
      <c r="AA21" s="336"/>
      <c r="AB21" s="337"/>
      <c r="AC21" s="338"/>
    </row>
    <row r="22" spans="2:29" ht="12.95" customHeight="1">
      <c r="B22" s="404"/>
      <c r="C22" s="415" t="s">
        <v>626</v>
      </c>
      <c r="D22" s="368" t="str">
        <f>IF(Badges!$AF$565="A","/","")</f>
        <v/>
      </c>
      <c r="E22" s="368" t="str">
        <f>IF(Badges!$AF$569="A","/","")</f>
        <v/>
      </c>
      <c r="F22" s="368" t="str">
        <f>IF(Badges!$AF$573="A","/","")</f>
        <v/>
      </c>
      <c r="G22" s="368" t="str">
        <f>IF(Badges!$AF$577="A","/","")</f>
        <v/>
      </c>
      <c r="H22" s="368" t="str">
        <f>IF(Badges!$AF$581="A","/","")</f>
        <v/>
      </c>
      <c r="I22" s="362" t="str">
        <f>IF(Summary!$BF$28="E","E","")</f>
        <v/>
      </c>
      <c r="J22" s="362" t="str">
        <f>IF(Summary!$BG$28="Y","R","")</f>
        <v/>
      </c>
      <c r="L22" s="404"/>
      <c r="M22" s="411" t="s">
        <v>995</v>
      </c>
      <c r="N22" s="412"/>
      <c r="O22" s="412"/>
      <c r="P22" s="412"/>
      <c r="Q22" s="412"/>
      <c r="R22" s="413"/>
      <c r="S22" s="365" t="str">
        <f>IF(Summary!$BF$75="E","E","")</f>
        <v/>
      </c>
      <c r="T22" s="365" t="str">
        <f>IF(Summary!$BG$75="Y","R","")</f>
        <v/>
      </c>
      <c r="U22" s="360" t="str">
        <f>IF(COUNTIF(S22:S23,"E")=2,"C"," ")</f>
        <v xml:space="preserve"> </v>
      </c>
      <c r="W22" s="573" t="str">
        <f>'Fun Patches'!C23</f>
        <v>&lt;LIST PATCH HERE&gt;</v>
      </c>
      <c r="X22" s="365" t="str">
        <f>IF(Summary!$BF$150="E","E","")</f>
        <v/>
      </c>
      <c r="Y22" s="365" t="str">
        <f>IF(Summary!$BG$150="Y","R","")</f>
        <v/>
      </c>
      <c r="AA22" s="336"/>
      <c r="AB22" s="337"/>
      <c r="AC22" s="338"/>
    </row>
    <row r="23" spans="2:29" ht="12.95" customHeight="1" thickBot="1">
      <c r="B23" s="404"/>
      <c r="C23" s="419" t="s">
        <v>668</v>
      </c>
      <c r="D23" s="366" t="str">
        <f>IF(Badges!$AF$611="A","/","")</f>
        <v/>
      </c>
      <c r="E23" s="366" t="str">
        <f>IF(Badges!$AF$615="A","/","")</f>
        <v/>
      </c>
      <c r="F23" s="366" t="str">
        <f>IF(Badges!$AF$619="A","/","")</f>
        <v/>
      </c>
      <c r="G23" s="366" t="str">
        <f>IF(Badges!$AF$623="A","/","")</f>
        <v/>
      </c>
      <c r="H23" s="366" t="str">
        <f>IF(Badges!$AF$627="A","/","")</f>
        <v/>
      </c>
      <c r="I23" s="372" t="str">
        <f>IF(Summary!$BF$30="E","E","")</f>
        <v/>
      </c>
      <c r="J23" s="372" t="str">
        <f>IF(Summary!$BG$30="Y","R","")</f>
        <v/>
      </c>
      <c r="L23" s="404"/>
      <c r="M23" s="416" t="s">
        <v>1159</v>
      </c>
      <c r="N23" s="417"/>
      <c r="O23" s="417"/>
      <c r="P23" s="417"/>
      <c r="Q23" s="417"/>
      <c r="R23" s="418"/>
      <c r="S23" s="367" t="str">
        <f>IF(Summary!$BF$76="E","E","")</f>
        <v/>
      </c>
      <c r="T23" s="367" t="str">
        <f>IF(Summary!$BG$76="Y","R","")</f>
        <v/>
      </c>
      <c r="U23" s="360" t="str">
        <f>IF(COUNTIF(S25:S26,"E")=2,"C"," ")</f>
        <v xml:space="preserve"> </v>
      </c>
      <c r="W23" s="573" t="str">
        <f>'Fun Patches'!C24</f>
        <v>&lt;LIST PATCH HERE&gt;</v>
      </c>
      <c r="X23" s="365" t="str">
        <f>IF(Summary!$BF$151="E","E","")</f>
        <v/>
      </c>
      <c r="Y23" s="365" t="str">
        <f>IF(Summary!$BG$151="Y","R","")</f>
        <v/>
      </c>
      <c r="AA23" s="336"/>
      <c r="AB23" s="337"/>
      <c r="AC23" s="338"/>
    </row>
    <row r="24" spans="2:29" ht="12.95" customHeight="1">
      <c r="B24" s="404"/>
      <c r="C24" s="410" t="s">
        <v>689</v>
      </c>
      <c r="D24" s="368" t="str">
        <f>IF(Badges!$AF$634="A","/","")</f>
        <v/>
      </c>
      <c r="E24" s="368" t="str">
        <f>IF(Badges!$AF$638="A","/","")</f>
        <v/>
      </c>
      <c r="F24" s="368" t="str">
        <f>IF(Badges!$AF$642="A","/","")</f>
        <v/>
      </c>
      <c r="G24" s="368" t="str">
        <f>IF(Badges!$AF$646="A","/","")</f>
        <v/>
      </c>
      <c r="H24" s="368" t="str">
        <f>IF(Badges!$AF$650="A","/","")</f>
        <v/>
      </c>
      <c r="I24" s="362" t="str">
        <f>IF(Summary!$BF$31="E","E","")</f>
        <v/>
      </c>
      <c r="J24" s="362" t="str">
        <f>IF(Summary!$BG$31="Y","R","")</f>
        <v/>
      </c>
      <c r="K24" s="392" t="str">
        <f>IF(COUNT(S25:S26)=2,MAX(S25:S26),"")</f>
        <v/>
      </c>
      <c r="L24" s="406"/>
      <c r="M24" s="407" t="s">
        <v>1003</v>
      </c>
      <c r="N24" s="408"/>
      <c r="O24" s="408"/>
      <c r="P24" s="408"/>
      <c r="Q24" s="408"/>
      <c r="R24" s="422" t="s">
        <v>1189</v>
      </c>
      <c r="S24" s="363" t="str">
        <f>IF(Summary!$BF$80="E","E","")</f>
        <v/>
      </c>
      <c r="T24" s="363" t="str">
        <f>IF(Summary!$BG$80="Y","R","")</f>
        <v/>
      </c>
      <c r="U24" s="360" t="str">
        <f>IF(COUNTIF(S28:S29,"E")=2,"C"," ")</f>
        <v xml:space="preserve"> </v>
      </c>
      <c r="W24" s="573" t="str">
        <f>'Fun Patches'!C25</f>
        <v>&lt;LIST PATCH HERE&gt;</v>
      </c>
      <c r="X24" s="365" t="str">
        <f>IF(Summary!$BF$152="E","E","")</f>
        <v/>
      </c>
      <c r="Y24" s="365" t="str">
        <f>IF(Summary!$BG$152="Y","R","")</f>
        <v/>
      </c>
      <c r="AA24" s="336"/>
      <c r="AB24" s="337"/>
      <c r="AC24" s="338"/>
    </row>
    <row r="25" spans="2:29" ht="12.95" customHeight="1">
      <c r="B25" s="404"/>
      <c r="C25" s="410" t="s">
        <v>710</v>
      </c>
      <c r="D25" s="369" t="str">
        <f>IF(Badges!$AF$657="A","/","")</f>
        <v/>
      </c>
      <c r="E25" s="369" t="str">
        <f>IF(Badges!$AF$661="A","/","")</f>
        <v/>
      </c>
      <c r="F25" s="369" t="str">
        <f>IF(Badges!$AF$665="A","/","")</f>
        <v/>
      </c>
      <c r="G25" s="369" t="str">
        <f>IF(Badges!$AF$669="A","/","")</f>
        <v/>
      </c>
      <c r="H25" s="369" t="str">
        <f>IF(Badges!$AF$673="A","/","")</f>
        <v/>
      </c>
      <c r="I25" s="365" t="str">
        <f>IF(Summary!$BF$32="E","E","")</f>
        <v/>
      </c>
      <c r="J25" s="365" t="str">
        <f>IF(Summary!$BG$32="Y","R","")</f>
        <v/>
      </c>
      <c r="L25" s="404"/>
      <c r="M25" s="411" t="s">
        <v>1003</v>
      </c>
      <c r="N25" s="412"/>
      <c r="O25" s="412"/>
      <c r="P25" s="412"/>
      <c r="Q25" s="412"/>
      <c r="R25" s="413"/>
      <c r="S25" s="365" t="str">
        <f>IF(Summary!$BF$78="E","E","")</f>
        <v/>
      </c>
      <c r="T25" s="365" t="str">
        <f>IF(Summary!$BG$78="Y","R","")</f>
        <v/>
      </c>
      <c r="U25" s="716" t="s">
        <v>1197</v>
      </c>
      <c r="W25" s="573" t="str">
        <f>'Fun Patches'!C26</f>
        <v>&lt;LIST PATCH HERE&gt;</v>
      </c>
      <c r="X25" s="365" t="str">
        <f>IF(Summary!$BF$153="E","E","")</f>
        <v/>
      </c>
      <c r="Y25" s="365" t="str">
        <f>IF(Summary!$BG$153="Y","R","")</f>
        <v/>
      </c>
      <c r="AA25" s="336"/>
      <c r="AB25" s="337"/>
      <c r="AC25" s="338"/>
    </row>
    <row r="26" spans="2:29" ht="12.95" customHeight="1" thickBot="1">
      <c r="B26" s="404"/>
      <c r="C26" s="410" t="s">
        <v>1193</v>
      </c>
      <c r="D26" s="366" t="str">
        <f>IF(Badges!$AF$161="A","/","")</f>
        <v/>
      </c>
      <c r="E26" s="366" t="str">
        <f>IF(Badges!$AF$165="A","/","")</f>
        <v/>
      </c>
      <c r="F26" s="366" t="str">
        <f>IF(Badges!$AF$169="A","/","")</f>
        <v/>
      </c>
      <c r="G26" s="366" t="str">
        <f>IF(Badges!$AF$173="A","/","")</f>
        <v/>
      </c>
      <c r="H26" s="366" t="str">
        <f>IF(Badges!$AF$177="A","/","")</f>
        <v/>
      </c>
      <c r="I26" s="372" t="str">
        <f>IF(Summary!$BF$10="E","E","")</f>
        <v/>
      </c>
      <c r="J26" s="372" t="str">
        <f>IF(Summary!$BG$10="Y","R","")</f>
        <v/>
      </c>
      <c r="L26" s="404"/>
      <c r="M26" s="416" t="s">
        <v>1159</v>
      </c>
      <c r="N26" s="417"/>
      <c r="O26" s="417"/>
      <c r="P26" s="417"/>
      <c r="Q26" s="417"/>
      <c r="R26" s="418"/>
      <c r="S26" s="367" t="str">
        <f>IF(Summary!$BF$79="E","E","")</f>
        <v/>
      </c>
      <c r="T26" s="367" t="str">
        <f>IF(Summary!$BG$79="Y","R","")</f>
        <v/>
      </c>
      <c r="U26" s="716"/>
      <c r="W26" s="573" t="str">
        <f>'Fun Patches'!C27</f>
        <v>&lt;LIST PATCH HERE&gt;</v>
      </c>
      <c r="X26" s="365" t="str">
        <f>IF(Summary!$BF$154="E","E","")</f>
        <v/>
      </c>
      <c r="Y26" s="365" t="str">
        <f>IF(Summary!$BG$154="Y","R","")</f>
        <v/>
      </c>
      <c r="AA26" s="336"/>
      <c r="AB26" s="337"/>
      <c r="AC26" s="338"/>
    </row>
    <row r="27" spans="2:29" ht="12.95" customHeight="1">
      <c r="B27" s="404"/>
      <c r="C27" s="415" t="s">
        <v>1194</v>
      </c>
      <c r="D27" s="368" t="str">
        <f>IF(Badges!$AF$680="A","/","")</f>
        <v/>
      </c>
      <c r="E27" s="368" t="str">
        <f>IF(Badges!$AF$684="A","/","")</f>
        <v/>
      </c>
      <c r="F27" s="368" t="str">
        <f>IF(Badges!$AF$688="A","/","")</f>
        <v/>
      </c>
      <c r="G27" s="368" t="str">
        <f>IF(Badges!$AF$692="A","/","")</f>
        <v/>
      </c>
      <c r="H27" s="368" t="str">
        <f>IF(Badges!$AF$696="A","/","")</f>
        <v/>
      </c>
      <c r="I27" s="362" t="str">
        <f>IF(Summary!$BF$33="E","E","")</f>
        <v/>
      </c>
      <c r="J27" s="362" t="str">
        <f>IF(Summary!$BG$33="Y","R","")</f>
        <v/>
      </c>
      <c r="K27" s="392" t="str">
        <f>IF(COUNT(S28:S29)=2,MAX(S28:S29),"")</f>
        <v/>
      </c>
      <c r="L27" s="406"/>
      <c r="M27" s="407" t="s">
        <v>1009</v>
      </c>
      <c r="N27" s="408"/>
      <c r="O27" s="408"/>
      <c r="P27" s="408"/>
      <c r="Q27" s="408"/>
      <c r="R27" s="422" t="s">
        <v>1189</v>
      </c>
      <c r="S27" s="363" t="str">
        <f>IF(Summary!$BF$83="E","E","")</f>
        <v/>
      </c>
      <c r="T27" s="363" t="str">
        <f>IF(Summary!$BG$83="Y","R","")</f>
        <v/>
      </c>
      <c r="U27" s="716"/>
      <c r="W27" s="573" t="str">
        <f>'Fun Patches'!C28</f>
        <v>&lt;LIST PATCH HERE&gt;</v>
      </c>
      <c r="X27" s="365" t="str">
        <f>IF(Summary!$BF$155="E","E","")</f>
        <v/>
      </c>
      <c r="Y27" s="365" t="str">
        <f>IF(Summary!$BG$155="Y","R","")</f>
        <v/>
      </c>
      <c r="AA27" s="336"/>
      <c r="AB27" s="337"/>
      <c r="AC27" s="338"/>
    </row>
    <row r="28" spans="2:29" ht="12.95" customHeight="1" thickBot="1">
      <c r="B28" s="404"/>
      <c r="C28" s="419" t="s">
        <v>730</v>
      </c>
      <c r="D28" s="366" t="str">
        <f>IF(Badges!$AF$703="A","/","")</f>
        <v/>
      </c>
      <c r="E28" s="366" t="str">
        <f>IF(Badges!$AF$707="A","/","")</f>
        <v/>
      </c>
      <c r="F28" s="366" t="str">
        <f>IF(Badges!$AF$711="A","/","")</f>
        <v/>
      </c>
      <c r="G28" s="366" t="str">
        <f>IF(Badges!$AF$715="A","/","")</f>
        <v/>
      </c>
      <c r="H28" s="366" t="str">
        <f>IF(Badges!$AF$719="A","/","")</f>
        <v/>
      </c>
      <c r="I28" s="372" t="str">
        <f>IF(Summary!$BF$34="E","E","")</f>
        <v/>
      </c>
      <c r="J28" s="372" t="str">
        <f>IF(Summary!$BG$34="Y","R","")</f>
        <v/>
      </c>
      <c r="L28" s="404"/>
      <c r="M28" s="411" t="s">
        <v>1009</v>
      </c>
      <c r="N28" s="412"/>
      <c r="O28" s="412"/>
      <c r="P28" s="412"/>
      <c r="Q28" s="412"/>
      <c r="R28" s="413"/>
      <c r="S28" s="365" t="str">
        <f>IF(Summary!$BF$81="E","E","")</f>
        <v/>
      </c>
      <c r="T28" s="365" t="str">
        <f>IF(Summary!$BG$81="Y","R","")</f>
        <v/>
      </c>
      <c r="U28" s="716"/>
      <c r="W28" s="573" t="str">
        <f>'Fun Patches'!C29</f>
        <v>&lt;LIST PATCH HERE&gt;</v>
      </c>
      <c r="X28" s="365" t="str">
        <f>IF(Summary!$BF$156="E","E","")</f>
        <v/>
      </c>
      <c r="Y28" s="365" t="str">
        <f>IF(Summary!$BG$156="Y","R","")</f>
        <v/>
      </c>
      <c r="AA28" s="336"/>
      <c r="AB28" s="337"/>
      <c r="AC28" s="338"/>
    </row>
    <row r="29" spans="2:29" ht="12.95" customHeight="1" thickBot="1">
      <c r="B29" s="404"/>
      <c r="C29" s="410" t="s">
        <v>751</v>
      </c>
      <c r="D29" s="368" t="str">
        <f>IF(Badges!$AF$726="A","/","")</f>
        <v/>
      </c>
      <c r="E29" s="368" t="str">
        <f>IF(Badges!$AF$730="A","/","")</f>
        <v/>
      </c>
      <c r="F29" s="368" t="str">
        <f>IF(Badges!$AF$734="A","/","")</f>
        <v/>
      </c>
      <c r="G29" s="368" t="str">
        <f>IF(Badges!$AF$738="A","/","")</f>
        <v/>
      </c>
      <c r="H29" s="368" t="str">
        <f>IF(Badges!$AF$742="A","/","")</f>
        <v/>
      </c>
      <c r="I29" s="363" t="str">
        <f>IF(Summary!$BF$35="E","E","")</f>
        <v/>
      </c>
      <c r="J29" s="362" t="str">
        <f>IF(Summary!$BG$35="Y","R","")</f>
        <v/>
      </c>
      <c r="L29" s="404"/>
      <c r="M29" s="424" t="s">
        <v>1159</v>
      </c>
      <c r="N29" s="425"/>
      <c r="O29" s="425"/>
      <c r="P29" s="425"/>
      <c r="Q29" s="425"/>
      <c r="R29" s="426"/>
      <c r="S29" s="367" t="str">
        <f>IF(Summary!$BF$82="E","E","")</f>
        <v/>
      </c>
      <c r="T29" s="367" t="str">
        <f>IF(Summary!$BG$82="Y","R","")</f>
        <v/>
      </c>
      <c r="U29" s="716"/>
      <c r="W29" s="573" t="str">
        <f>'Fun Patches'!C30</f>
        <v>&lt;LIST PATCH HERE&gt;</v>
      </c>
      <c r="X29" s="365" t="str">
        <f>IF(Summary!$BF$157="E","E","")</f>
        <v/>
      </c>
      <c r="Y29" s="365" t="str">
        <f>IF(Summary!$BG$157="Y","R","")</f>
        <v/>
      </c>
      <c r="AA29" s="336"/>
      <c r="AB29" s="337"/>
      <c r="AC29" s="338"/>
    </row>
    <row r="30" spans="2:29" ht="12.95" customHeight="1">
      <c r="B30" s="404"/>
      <c r="C30" s="410" t="s">
        <v>772</v>
      </c>
      <c r="D30" s="369" t="str">
        <f>IF(Badges!$AF$745="C","/","")</f>
        <v/>
      </c>
      <c r="E30" s="369" t="str">
        <f>IF(Badges!$AF$746="C","/","")</f>
        <v/>
      </c>
      <c r="F30" s="369" t="str">
        <f>IF(Badges!$AF$747="C","/","")</f>
        <v/>
      </c>
      <c r="G30" s="369" t="str">
        <f>IF(Badges!$AF$748="C","/","")</f>
        <v/>
      </c>
      <c r="H30" s="369" t="str">
        <f>IF(Badges!$AF$749="C","/","")</f>
        <v/>
      </c>
      <c r="I30" s="365" t="str">
        <f>IF(Summary!$BF$36="E","E","")</f>
        <v/>
      </c>
      <c r="J30" s="365" t="str">
        <f>IF(Summary!$BG$36="Y","R","")</f>
        <v/>
      </c>
      <c r="L30" s="495"/>
      <c r="M30" s="495"/>
      <c r="N30" s="496"/>
      <c r="O30" s="496"/>
      <c r="P30" s="496"/>
      <c r="Q30" s="496"/>
      <c r="R30" s="496"/>
      <c r="S30" s="571"/>
      <c r="T30" s="571"/>
      <c r="U30" s="716"/>
      <c r="W30" s="573" t="str">
        <f>'Fun Patches'!C31</f>
        <v>&lt;LIST PATCH HERE&gt;</v>
      </c>
      <c r="X30" s="365" t="str">
        <f>IF(Summary!$BF$158="E","E","")</f>
        <v/>
      </c>
      <c r="Y30" s="365" t="str">
        <f>IF(Summary!$BG$158="Y","R","")</f>
        <v/>
      </c>
      <c r="AA30" s="336"/>
      <c r="AB30" s="337"/>
      <c r="AC30" s="338"/>
    </row>
    <row r="31" spans="2:29" ht="12.95" customHeight="1" thickBot="1">
      <c r="B31" s="404"/>
      <c r="C31" s="414" t="s">
        <v>1195</v>
      </c>
      <c r="D31" s="366" t="str">
        <f>IF(Badges!$AF$769="A","/","")</f>
        <v/>
      </c>
      <c r="E31" s="366" t="str">
        <f>IF(Badges!$AF$773="A","/","")</f>
        <v/>
      </c>
      <c r="F31" s="366" t="str">
        <f>IF(Badges!$AF$777="A","/","")</f>
        <v/>
      </c>
      <c r="G31" s="366" t="str">
        <f>IF(Badges!$AF$781="A","/","")</f>
        <v/>
      </c>
      <c r="H31" s="366" t="str">
        <f>IF(Badges!$AF$785="A","/","")</f>
        <v/>
      </c>
      <c r="I31" s="372" t="str">
        <f>IF(Summary!$BF$38="E","E","")</f>
        <v/>
      </c>
      <c r="J31" s="372" t="str">
        <f>IF(Summary!$BG$38="Y","R","")</f>
        <v/>
      </c>
      <c r="N31" s="401"/>
      <c r="O31" s="401"/>
      <c r="P31" s="401"/>
      <c r="Q31" s="401"/>
      <c r="R31" s="401"/>
      <c r="U31" s="716"/>
      <c r="W31" s="573" t="str">
        <f>'Fun Patches'!C32</f>
        <v>&lt;LIST PATCH HERE&gt;</v>
      </c>
      <c r="X31" s="365" t="str">
        <f>IF(Summary!$BF$159="E","E","")</f>
        <v/>
      </c>
      <c r="Y31" s="365" t="str">
        <f>IF(Summary!$BG$159="Y","R","")</f>
        <v/>
      </c>
      <c r="AA31" s="336"/>
      <c r="AB31" s="337"/>
      <c r="AC31" s="338"/>
    </row>
    <row r="32" spans="2:29" ht="12.95" customHeight="1">
      <c r="B32" s="404"/>
      <c r="C32" s="415" t="s">
        <v>1196</v>
      </c>
      <c r="D32" s="368" t="str">
        <f>IF(Badges!$AF$792="A","/","")</f>
        <v/>
      </c>
      <c r="E32" s="368" t="str">
        <f>IF(Badges!$AF$796="A","/","")</f>
        <v/>
      </c>
      <c r="F32" s="368" t="str">
        <f>IF(Badges!$AF$800="A","/","")</f>
        <v/>
      </c>
      <c r="G32" s="368" t="str">
        <f>IF(Badges!$AF$804="A","/","")</f>
        <v/>
      </c>
      <c r="H32" s="368" t="str">
        <f>IF(Badges!$AF$808="A","/","")</f>
        <v/>
      </c>
      <c r="I32" s="362" t="str">
        <f>IF(Summary!$BF$39="E","E","")</f>
        <v/>
      </c>
      <c r="J32" s="362" t="str">
        <f>IF(Summary!$BG$39="Y","R","")</f>
        <v/>
      </c>
      <c r="L32" s="404"/>
      <c r="M32" s="405" t="s">
        <v>216</v>
      </c>
      <c r="N32" s="361" t="str">
        <f>IF(Badges!$AF$102="A","/","")</f>
        <v/>
      </c>
      <c r="O32" s="361" t="str">
        <f>IF(Badges!$AF$106="A","/","")</f>
        <v/>
      </c>
      <c r="P32" s="361" t="str">
        <f>IF(Badges!$AF$110="A","/","")</f>
        <v/>
      </c>
      <c r="Q32" s="361" t="str">
        <f>IF(Badges!$AF$114="A","/","")</f>
        <v/>
      </c>
      <c r="R32" s="361" t="str">
        <f>IF(Badges!$AF$118="A","/","")</f>
        <v/>
      </c>
      <c r="S32" s="370" t="str">
        <f>IF(Summary!$BF$7="E","E","")</f>
        <v/>
      </c>
      <c r="T32" s="370" t="str">
        <f>IF(Summary!$BG$7="Y","R","")</f>
        <v/>
      </c>
      <c r="U32" s="716"/>
      <c r="W32" s="573" t="str">
        <f>'Fun Patches'!C33</f>
        <v>&lt;LIST PATCH HERE&gt;</v>
      </c>
      <c r="X32" s="365" t="str">
        <f>IF(Summary!$BF$160="E","E","")</f>
        <v/>
      </c>
      <c r="Y32" s="365" t="str">
        <f>IF(Summary!$BG$160="Y","R","")</f>
        <v/>
      </c>
      <c r="AA32" s="336"/>
      <c r="AB32" s="337"/>
      <c r="AC32" s="338"/>
    </row>
    <row r="33" spans="2:29" ht="12.95" customHeight="1" thickBot="1">
      <c r="B33" s="404"/>
      <c r="C33" s="419" t="s">
        <v>818</v>
      </c>
      <c r="D33" s="366" t="str">
        <f>IF(Badges!$AF$838="A","/","")</f>
        <v/>
      </c>
      <c r="E33" s="366" t="str">
        <f>IF(Badges!$AF$842="A","/","")</f>
        <v/>
      </c>
      <c r="F33" s="366" t="str">
        <f>IF(Badges!$AF$846="A","/","")</f>
        <v/>
      </c>
      <c r="G33" s="366" t="str">
        <f>IF(Badges!$AF$850="A","/","")</f>
        <v/>
      </c>
      <c r="H33" s="366" t="str">
        <f>IF(Badges!$AF$854="A","/","")</f>
        <v/>
      </c>
      <c r="I33" s="372" t="str">
        <f>IF(Summary!$BF$41="E","E","")</f>
        <v/>
      </c>
      <c r="J33" s="372" t="str">
        <f>IF(Summary!$BG$41="Y","R","")</f>
        <v/>
      </c>
      <c r="L33" s="404"/>
      <c r="M33" s="410" t="s">
        <v>302</v>
      </c>
      <c r="N33" s="364" t="str">
        <f>IF(Badges!$AF$207="A","/","")</f>
        <v/>
      </c>
      <c r="O33" s="364" t="str">
        <f>IF(Badges!$AF$211="A","/","")</f>
        <v/>
      </c>
      <c r="P33" s="364" t="str">
        <f>IF(Badges!$AF$215="A","/","")</f>
        <v/>
      </c>
      <c r="Q33" s="364" t="str">
        <f>IF(Badges!$AF$219="A","/","")</f>
        <v/>
      </c>
      <c r="R33" s="364" t="str">
        <f>IF(Badges!$G$223="A","/","")</f>
        <v/>
      </c>
      <c r="S33" s="370" t="str">
        <f>IF(Summary!$BF$12="E","E","")</f>
        <v/>
      </c>
      <c r="T33" s="370" t="str">
        <f>IF(Summary!$BG$12="Y","R","")</f>
        <v/>
      </c>
      <c r="U33" s="716"/>
      <c r="W33" s="573" t="str">
        <f>'Fun Patches'!C34</f>
        <v>&lt;LIST PATCH HERE&gt;</v>
      </c>
      <c r="X33" s="365" t="str">
        <f>IF(Summary!$BF$161="E","E","")</f>
        <v/>
      </c>
      <c r="Y33" s="365" t="str">
        <f>IF(Summary!$BG$161="Y","R","")</f>
        <v/>
      </c>
      <c r="AA33" s="336"/>
      <c r="AB33" s="337"/>
      <c r="AC33" s="338"/>
    </row>
    <row r="34" spans="2:29" ht="12.95" customHeight="1" thickBot="1">
      <c r="B34" s="404"/>
      <c r="C34" s="414" t="s">
        <v>838</v>
      </c>
      <c r="D34" s="439" t="str">
        <f>IF(Badges!$AF$861="A","/","")</f>
        <v/>
      </c>
      <c r="E34" s="439" t="str">
        <f>IF(Badges!$AF$865="A","/","")</f>
        <v/>
      </c>
      <c r="F34" s="439" t="str">
        <f>IF(Badges!$AF$869="A","/","")</f>
        <v/>
      </c>
      <c r="G34" s="439" t="str">
        <f>IF(Badges!$AF$873="A","/","")</f>
        <v/>
      </c>
      <c r="H34" s="439" t="str">
        <f>IF(Badges!$AF$877="A","/","")</f>
        <v/>
      </c>
      <c r="I34" s="362" t="str">
        <f>IF(Summary!$BF$42="E","E","")</f>
        <v/>
      </c>
      <c r="J34" s="362" t="str">
        <f>IF(Summary!$BG$42="Y","R","")</f>
        <v/>
      </c>
      <c r="L34" s="404"/>
      <c r="M34" s="419" t="s">
        <v>448</v>
      </c>
      <c r="N34" s="359" t="str">
        <f>IF(Badges!$AF$368="A","/","")</f>
        <v/>
      </c>
      <c r="O34" s="359" t="str">
        <f>IF(Badges!$AF$372="A","/","")</f>
        <v/>
      </c>
      <c r="P34" s="359" t="str">
        <f>IF(Badges!$AF$376="A","/","")</f>
        <v/>
      </c>
      <c r="Q34" s="359" t="str">
        <f>IF(Badges!$AF$380="A","/","")</f>
        <v/>
      </c>
      <c r="R34" s="359" t="str">
        <f>IF(Badges!$AF$384="A","/","")</f>
        <v/>
      </c>
      <c r="S34" s="367" t="str">
        <f>IF(Summary!$BF$19="E","E","")</f>
        <v/>
      </c>
      <c r="T34" s="367" t="str">
        <f>IF(Summary!$BG$19="Y","R","")</f>
        <v/>
      </c>
      <c r="U34" s="716"/>
      <c r="W34" s="573" t="str">
        <f>'Fun Patches'!C35</f>
        <v>&lt;LIST PATCH HERE&gt;</v>
      </c>
      <c r="X34" s="365" t="str">
        <f>IF(Summary!$BF$162="E","E","")</f>
        <v/>
      </c>
      <c r="Y34" s="365" t="str">
        <f>IF(Summary!$BG$162="Y","R","")</f>
        <v/>
      </c>
      <c r="AA34" s="336"/>
      <c r="AB34" s="337"/>
      <c r="AC34" s="338"/>
    </row>
    <row r="35" spans="2:29" ht="12.95" customHeight="1">
      <c r="L35" s="404"/>
      <c r="M35" s="430" t="s">
        <v>249</v>
      </c>
      <c r="N35" s="361" t="str">
        <f>IF(Badges!$AF$146="A","/","")</f>
        <v/>
      </c>
      <c r="O35" s="361" t="str">
        <f>IF(Badges!$AF$148="A","/","")</f>
        <v/>
      </c>
      <c r="P35" s="361" t="str">
        <f>IF(Badges!$AF$150="A","/","")</f>
        <v/>
      </c>
      <c r="Q35" s="361" t="str">
        <f>IF(Badges!$AF$152="A","/","")</f>
        <v/>
      </c>
      <c r="R35" s="361" t="str">
        <f>IF(Badges!$AF$154="A","/","")</f>
        <v/>
      </c>
      <c r="S35" s="370" t="str">
        <f>IF(Summary!$BF$9="E","E","")</f>
        <v/>
      </c>
      <c r="T35" s="370" t="str">
        <f>IF(Summary!$BG$9="Y","R","")</f>
        <v/>
      </c>
      <c r="U35" s="716"/>
      <c r="W35" s="573" t="str">
        <f>'Fun Patches'!C36</f>
        <v>&lt;LIST PATCH HERE&gt;</v>
      </c>
      <c r="X35" s="365" t="str">
        <f>IF(Summary!$BF$163="E","E","")</f>
        <v/>
      </c>
      <c r="Y35" s="365" t="str">
        <f>IF(Summary!$BG$163="Y","R","")</f>
        <v/>
      </c>
      <c r="AA35" s="336"/>
      <c r="AB35" s="337"/>
      <c r="AC35" s="338"/>
    </row>
    <row r="36" spans="2:29" ht="12.95" customHeight="1">
      <c r="L36" s="404"/>
      <c r="M36" s="423" t="s">
        <v>552</v>
      </c>
      <c r="N36" s="364" t="str">
        <f>IF(Badges!$AF$481="A","/","")</f>
        <v/>
      </c>
      <c r="O36" s="364" t="str">
        <f>IF(Badges!$AF$483="A","/","")</f>
        <v/>
      </c>
      <c r="P36" s="364" t="str">
        <f>IF(Badges!$AF$485="A","/","")</f>
        <v/>
      </c>
      <c r="Q36" s="364" t="str">
        <f>IF(Badges!$AF$487="A","/","")</f>
        <v/>
      </c>
      <c r="R36" s="364" t="str">
        <f>IF(Badges!$AF$489="A","/","")</f>
        <v/>
      </c>
      <c r="S36" s="370" t="str">
        <f>IF(Summary!$BF$24="E","E","")</f>
        <v/>
      </c>
      <c r="T36" s="370" t="str">
        <f>IF(Summary!$BG$24="Y","R","")</f>
        <v/>
      </c>
      <c r="U36" s="716"/>
      <c r="W36" s="573" t="str">
        <f>'Fun Patches'!C37</f>
        <v>&lt;LIST PATCH HERE&gt;</v>
      </c>
      <c r="X36" s="365" t="str">
        <f>IF(Summary!$BF$164="E","E","")</f>
        <v/>
      </c>
      <c r="Y36" s="365" t="str">
        <f>IF(Summary!$BG$164="Y","R","")</f>
        <v/>
      </c>
      <c r="AA36" s="336"/>
      <c r="AB36" s="337"/>
      <c r="AC36" s="338"/>
    </row>
    <row r="37" spans="2:29" ht="12.95" customHeight="1" thickBot="1">
      <c r="B37" s="404"/>
      <c r="C37" s="430" t="s">
        <v>1162</v>
      </c>
      <c r="D37" s="361" t="str">
        <f>IF(Badges!$AF$883="C","/","")</f>
        <v/>
      </c>
      <c r="E37" s="361" t="str">
        <f>IF(Badges!$AF$884="C","/","")</f>
        <v/>
      </c>
      <c r="F37" s="361" t="str">
        <f>IF(Badges!$AF$885="C","/","")</f>
        <v/>
      </c>
      <c r="G37" s="361" t="str">
        <f>IF(Badges!$AF$886="C","/","")</f>
        <v/>
      </c>
      <c r="H37" s="361" t="str">
        <f>IF(Badges!$AF$887="C","/","")</f>
        <v/>
      </c>
      <c r="I37" s="370" t="str">
        <f>IF(Summary!$BF$44="E","E","")</f>
        <v/>
      </c>
      <c r="J37" s="370" t="str">
        <f>IF(Summary!$BG$44="Y","R","")</f>
        <v/>
      </c>
      <c r="L37" s="404"/>
      <c r="M37" s="431" t="s">
        <v>775</v>
      </c>
      <c r="N37" s="359" t="str">
        <f>IF(Badges!$AF$754="A","/","")</f>
        <v/>
      </c>
      <c r="O37" s="359" t="str">
        <f>IF(Badges!$AF$756="A","/","")</f>
        <v/>
      </c>
      <c r="P37" s="359" t="str">
        <f>IF(Badges!$AF$758="A","/","")</f>
        <v/>
      </c>
      <c r="Q37" s="359" t="str">
        <f>IF(Badges!$AF$760="A","/","")</f>
        <v/>
      </c>
      <c r="R37" s="359" t="str">
        <f>IF(Badges!$AF$762="A","/","")</f>
        <v/>
      </c>
      <c r="S37" s="371" t="str">
        <f>IF(Summary!$BF$37="E","E","")</f>
        <v/>
      </c>
      <c r="T37" s="371" t="str">
        <f>IF(Summary!$BG$37="Y","R","")</f>
        <v/>
      </c>
      <c r="U37" s="716"/>
      <c r="W37" s="573" t="str">
        <f>'Fun Patches'!C38</f>
        <v>&lt;LIST PATCH HERE&gt;</v>
      </c>
      <c r="X37" s="365" t="str">
        <f>IF(Summary!$BF$165="E","E","")</f>
        <v/>
      </c>
      <c r="Y37" s="365" t="str">
        <f>IF(Summary!$BG$165="Y","R","")</f>
        <v/>
      </c>
      <c r="AA37" s="336"/>
      <c r="AB37" s="337"/>
      <c r="AC37" s="338"/>
    </row>
    <row r="38" spans="2:29" ht="12.95" customHeight="1">
      <c r="B38" s="404"/>
      <c r="C38" s="423" t="s">
        <v>1163</v>
      </c>
      <c r="D38" s="361" t="str">
        <f>IF(Badges!$AF$890="C","/","")</f>
        <v/>
      </c>
      <c r="E38" s="361" t="str">
        <f>IF(Badges!$AF$891="C","/","")</f>
        <v/>
      </c>
      <c r="F38" s="361" t="str">
        <f>IF(Badges!$AF$892="C","/","")</f>
        <v/>
      </c>
      <c r="G38" s="361" t="str">
        <f>IF(Badges!$AF$893="C","/","")</f>
        <v/>
      </c>
      <c r="H38" s="361" t="str">
        <f>IF(Badges!$AF$894="C","/","")</f>
        <v/>
      </c>
      <c r="I38" s="370" t="str">
        <f>IF(Summary!$BF$45="E","E","")</f>
        <v/>
      </c>
      <c r="J38" s="370" t="str">
        <f>IF(Summary!$BG$45="Y","R","")</f>
        <v/>
      </c>
      <c r="S38" s="427"/>
      <c r="T38" s="427"/>
      <c r="U38" s="716"/>
      <c r="W38" s="573" t="str">
        <f>'Fun Patches'!C39</f>
        <v>&lt;LIST PATCH HERE&gt;</v>
      </c>
      <c r="X38" s="365" t="str">
        <f>IF(Summary!$BF$166="E","E","")</f>
        <v/>
      </c>
      <c r="Y38" s="365" t="str">
        <f>IF(Summary!$BG$166="Y","R","")</f>
        <v/>
      </c>
      <c r="AA38" s="336"/>
      <c r="AB38" s="337"/>
      <c r="AC38" s="338"/>
    </row>
    <row r="39" spans="2:29" ht="12.95" customHeight="1" thickBot="1">
      <c r="B39" s="404"/>
      <c r="C39" s="432" t="s">
        <v>1164</v>
      </c>
      <c r="D39" s="359" t="str">
        <f>IF(Badges!$AF$897="C","/","")</f>
        <v/>
      </c>
      <c r="E39" s="359" t="str">
        <f>IF(Badges!$AF$898="C","/","")</f>
        <v/>
      </c>
      <c r="F39" s="359" t="str">
        <f>IF(Badges!$AF$899="C","/","")</f>
        <v/>
      </c>
      <c r="G39" s="359" t="str">
        <f>IF(Badges!$AF$900="C","/","")</f>
        <v/>
      </c>
      <c r="H39" s="359" t="str">
        <f>IF(Badges!$AF$901="C","/","")</f>
        <v/>
      </c>
      <c r="I39" s="367" t="str">
        <f>IF(Summary!$BF$46="E","E","")</f>
        <v/>
      </c>
      <c r="J39" s="367" t="str">
        <f>IF(Summary!$BG$46="Y","R","")</f>
        <v/>
      </c>
      <c r="S39" s="427"/>
      <c r="T39" s="427"/>
      <c r="U39" s="716"/>
      <c r="W39" s="573" t="str">
        <f>'Fun Patches'!C40</f>
        <v>&lt;LIST PATCH HERE&gt;</v>
      </c>
      <c r="X39" s="365" t="str">
        <f>IF(Summary!$BF$167="E","E","")</f>
        <v/>
      </c>
      <c r="Y39" s="365" t="str">
        <f>IF(Summary!$BG$167="Y","R","")</f>
        <v/>
      </c>
      <c r="AA39" s="336"/>
      <c r="AB39" s="337"/>
      <c r="AC39" s="338"/>
    </row>
    <row r="40" spans="2:29" ht="12.95" customHeight="1">
      <c r="B40" s="404"/>
      <c r="C40" s="430" t="s">
        <v>1165</v>
      </c>
      <c r="D40" s="361" t="str">
        <f>IF(Badges!$AF$905="C","/","")</f>
        <v/>
      </c>
      <c r="E40" s="361" t="str">
        <f>IF(Badges!$AF$906="C","/","")</f>
        <v/>
      </c>
      <c r="F40" s="361" t="str">
        <f>IF(Badges!$AF$907="C","/","")</f>
        <v/>
      </c>
      <c r="G40" s="361" t="str">
        <f>IF(Badges!$AF$908="C","/","")</f>
        <v/>
      </c>
      <c r="H40" s="361" t="str">
        <f>IF(Badges!$AF$909="C","/","")</f>
        <v/>
      </c>
      <c r="I40" s="370" t="str">
        <f>IF(Summary!$BF$48="E","E","")</f>
        <v/>
      </c>
      <c r="J40" s="370" t="str">
        <f>IF(Summary!$BG$48="Y","R","")</f>
        <v/>
      </c>
      <c r="L40" s="404"/>
      <c r="M40" s="428" t="s">
        <v>1182</v>
      </c>
      <c r="N40" s="361" t="str">
        <f>IF('Age-Level'!$AF$75="A","/","")</f>
        <v/>
      </c>
      <c r="O40" s="361" t="str">
        <f>IF('Age-Level'!$AF$79="A","/","")</f>
        <v/>
      </c>
      <c r="P40" s="361" t="str">
        <f>IF('Age-Level'!$AF$83="A","/","")</f>
        <v/>
      </c>
      <c r="Q40" s="361" t="str">
        <f>IF('Age-Level'!$AF$88="A","/","")</f>
        <v/>
      </c>
      <c r="R40" s="361" t="str">
        <f>IF('Age-Level'!$AF$90="A","/","")</f>
        <v/>
      </c>
      <c r="S40" s="370" t="str">
        <f>IF(Summary!$BF$113="E","E","")</f>
        <v/>
      </c>
      <c r="T40" s="370" t="str">
        <f>IF(Summary!$BG$113="Y","R","")</f>
        <v/>
      </c>
      <c r="U40" s="716"/>
      <c r="W40" s="573" t="str">
        <f>'Fun Patches'!C41</f>
        <v>&lt;LIST PATCH HERE&gt;</v>
      </c>
      <c r="X40" s="365" t="str">
        <f>IF(Summary!$BF$168="E","E","")</f>
        <v/>
      </c>
      <c r="Y40" s="365" t="str">
        <f>IF(Summary!$BG$168="Y","R","")</f>
        <v/>
      </c>
      <c r="AA40" s="336"/>
      <c r="AB40" s="337"/>
      <c r="AC40" s="338"/>
    </row>
    <row r="41" spans="2:29" ht="12.95" customHeight="1">
      <c r="B41" s="404"/>
      <c r="C41" s="423" t="s">
        <v>1166</v>
      </c>
      <c r="D41" s="361" t="str">
        <f>IF(Badges!$AF$912="C","/","")</f>
        <v/>
      </c>
      <c r="E41" s="361" t="str">
        <f>IF(Badges!$AF$913="C","/","")</f>
        <v/>
      </c>
      <c r="F41" s="361" t="str">
        <f>IF(Badges!$AF$914="C","/","")</f>
        <v/>
      </c>
      <c r="G41" s="361" t="str">
        <f>IF(Badges!$AF$915="C","/","")</f>
        <v/>
      </c>
      <c r="H41" s="361" t="str">
        <f>IF(Badges!$AF$916="C","/","")</f>
        <v/>
      </c>
      <c r="I41" s="370" t="str">
        <f>IF(Summary!$BF$49="E","E","")</f>
        <v/>
      </c>
      <c r="J41" s="370" t="str">
        <f>IF(Summary!$BG$49="Y","R","")</f>
        <v/>
      </c>
      <c r="L41" s="404"/>
      <c r="M41" s="411" t="s">
        <v>1183</v>
      </c>
      <c r="N41" s="361" t="str">
        <f>IF('Age-Level'!$AF$93="A","/","")</f>
        <v/>
      </c>
      <c r="O41" s="361" t="str">
        <f>IF('Age-Level'!$AF$97="A","/","")</f>
        <v/>
      </c>
      <c r="P41" s="361" t="str">
        <f>IF('Age-Level'!$AF$101="A","/","")</f>
        <v/>
      </c>
      <c r="Q41" s="361" t="str">
        <f>IF('Age-Level'!$AF$106="A","/","")</f>
        <v/>
      </c>
      <c r="R41" s="361" t="str">
        <f>IF('Age-Level'!$AF$108="A","/","")</f>
        <v/>
      </c>
      <c r="S41" s="370" t="str">
        <f>IF(Summary!$BF$114="E","E","")</f>
        <v/>
      </c>
      <c r="T41" s="370" t="str">
        <f>IF(Summary!$BG$114="Y","R","")</f>
        <v/>
      </c>
      <c r="U41" s="716"/>
      <c r="W41" s="573" t="str">
        <f>'Fun Patches'!C42</f>
        <v>&lt;LIST PATCH HERE&gt;</v>
      </c>
      <c r="X41" s="365" t="str">
        <f>IF(Summary!$BF$169="E","E","")</f>
        <v/>
      </c>
      <c r="Y41" s="365" t="str">
        <f>IF(Summary!$BG$169="Y","R","")</f>
        <v/>
      </c>
      <c r="AA41" s="336"/>
      <c r="AB41" s="337"/>
      <c r="AC41" s="338"/>
    </row>
    <row r="42" spans="2:29" ht="12.95" customHeight="1" thickBot="1">
      <c r="B42" s="404"/>
      <c r="C42" s="432" t="s">
        <v>1167</v>
      </c>
      <c r="D42" s="359" t="str">
        <f>IF(Badges!$AF$919="C","/","")</f>
        <v/>
      </c>
      <c r="E42" s="359" t="str">
        <f>IF(Badges!$AF$920="C","/","")</f>
        <v/>
      </c>
      <c r="F42" s="359" t="str">
        <f>IF(Badges!$AF$921="C","/","")</f>
        <v/>
      </c>
      <c r="G42" s="359" t="str">
        <f>IF(Badges!$AF$922="C","/","")</f>
        <v/>
      </c>
      <c r="H42" s="359" t="str">
        <f>IF(Badges!$AF$923="C","/","")</f>
        <v/>
      </c>
      <c r="I42" s="367" t="str">
        <f>IF(Summary!$BF$50="E","E","")</f>
        <v/>
      </c>
      <c r="J42" s="367" t="str">
        <f>IF(Summary!$BG$50="Y","R","")</f>
        <v/>
      </c>
      <c r="L42" s="404"/>
      <c r="M42" s="416" t="s">
        <v>1184</v>
      </c>
      <c r="N42" s="359" t="str">
        <f>IF('Age-Level'!$AF$111="A","/","")</f>
        <v/>
      </c>
      <c r="O42" s="359" t="str">
        <f>IF('Age-Level'!$AF$115="A","/","")</f>
        <v/>
      </c>
      <c r="P42" s="359" t="str">
        <f>IF('Age-Level'!$AF$119="A","/","")</f>
        <v/>
      </c>
      <c r="Q42" s="359" t="str">
        <f>IF('Age-Level'!$AF$124="A","/","")</f>
        <v/>
      </c>
      <c r="R42" s="359" t="str">
        <f>IF('Age-Level'!$AF$126="A","/","")</f>
        <v/>
      </c>
      <c r="S42" s="367" t="str">
        <f>IF(Summary!$BF$115="E","E","")</f>
        <v/>
      </c>
      <c r="T42" s="367" t="str">
        <f>IF(Summary!$BG$115="Y","R","")</f>
        <v/>
      </c>
      <c r="U42" s="716"/>
      <c r="W42" s="573" t="str">
        <f>'Fun Patches'!C43</f>
        <v>&lt;LIST PATCH HERE&gt;</v>
      </c>
      <c r="X42" s="365" t="str">
        <f>IF(Summary!$BF$170="E","E","")</f>
        <v/>
      </c>
      <c r="Y42" s="365" t="str">
        <f>IF(Summary!$BG$170="Y","R","")</f>
        <v/>
      </c>
      <c r="AA42" s="336"/>
      <c r="AB42" s="337"/>
      <c r="AC42" s="338"/>
    </row>
    <row r="43" spans="2:29" ht="12.95" customHeight="1">
      <c r="B43" s="404"/>
      <c r="C43" s="430" t="s">
        <v>1169</v>
      </c>
      <c r="D43" s="361" t="str">
        <f>IF(Badges!$AF$927="C","/","")</f>
        <v/>
      </c>
      <c r="E43" s="361" t="str">
        <f>IF(Badges!$AF$928="C","/","")</f>
        <v/>
      </c>
      <c r="F43" s="361" t="str">
        <f>IF(Badges!$AF$929="C","/","")</f>
        <v/>
      </c>
      <c r="G43" s="361" t="str">
        <f>IF(Badges!$AF$930="C","/","")</f>
        <v/>
      </c>
      <c r="H43" s="361" t="str">
        <f>IF(Badges!$AF$931="C","/","")</f>
        <v/>
      </c>
      <c r="I43" s="370" t="str">
        <f>IF(Summary!$BF$52="E","E","")</f>
        <v/>
      </c>
      <c r="J43" s="370" t="str">
        <f>IF(Summary!$BG$52="Y","R","")</f>
        <v/>
      </c>
      <c r="L43" s="404"/>
      <c r="M43" s="429" t="s">
        <v>1185</v>
      </c>
      <c r="N43" s="361" t="str">
        <f>IF('Age-Level'!$AF$129="A","/","")</f>
        <v/>
      </c>
      <c r="O43" s="361" t="str">
        <f>IF('Age-Level'!$AF$133="A","/","")</f>
        <v/>
      </c>
      <c r="P43" s="361" t="str">
        <f>IF('Age-Level'!$AF$137="A","/","")</f>
        <v/>
      </c>
      <c r="Q43" s="361" t="str">
        <f>IF('Age-Level'!$AF$142="A","/","")</f>
        <v/>
      </c>
      <c r="R43" s="361" t="str">
        <f>IF('Age-Level'!$AF$144="A","/","")</f>
        <v/>
      </c>
      <c r="S43" s="370" t="str">
        <f>IF(Summary!$BF$116="E","E","")</f>
        <v/>
      </c>
      <c r="T43" s="370" t="str">
        <f>IF(Summary!$BG$116="Y","R","")</f>
        <v/>
      </c>
      <c r="U43" s="716"/>
      <c r="W43" s="573" t="str">
        <f>'Fun Patches'!C44</f>
        <v>&lt;LIST PATCH HERE&gt;</v>
      </c>
      <c r="X43" s="365" t="str">
        <f>IF(Summary!$BF$171="E","E","")</f>
        <v/>
      </c>
      <c r="Y43" s="365" t="str">
        <f>IF(Summary!$BG$171="Y","R","")</f>
        <v/>
      </c>
      <c r="AA43" s="336"/>
      <c r="AB43" s="337"/>
      <c r="AC43" s="338"/>
    </row>
    <row r="44" spans="2:29" ht="12.95" customHeight="1">
      <c r="B44" s="404"/>
      <c r="C44" s="423" t="s">
        <v>1170</v>
      </c>
      <c r="D44" s="361" t="str">
        <f>IF(Badges!$AF$934="C","/","")</f>
        <v/>
      </c>
      <c r="E44" s="361" t="str">
        <f>IF(Badges!$AF$935="C","/","")</f>
        <v/>
      </c>
      <c r="F44" s="361" t="str">
        <f>IF(Badges!$AF$936="C","/","")</f>
        <v/>
      </c>
      <c r="G44" s="361" t="str">
        <f>IF(Badges!$AF$937="C","/","")</f>
        <v/>
      </c>
      <c r="H44" s="361" t="str">
        <f>IF(Badges!$AF$938="C","/","")</f>
        <v/>
      </c>
      <c r="I44" s="370" t="str">
        <f>IF(Summary!$BF$53="E","E","")</f>
        <v/>
      </c>
      <c r="J44" s="370" t="str">
        <f>IF(Summary!$BG$53="Y","R","")</f>
        <v/>
      </c>
      <c r="L44" s="404"/>
      <c r="M44" s="411" t="s">
        <v>1186</v>
      </c>
      <c r="N44" s="361" t="str">
        <f>IF('Age-Level'!$AF$147="A","/","")</f>
        <v/>
      </c>
      <c r="O44" s="361" t="str">
        <f>IF('Age-Level'!$AF$151="A","/","")</f>
        <v/>
      </c>
      <c r="P44" s="361" t="str">
        <f>IF('Age-Level'!$AF$155="A","/","")</f>
        <v/>
      </c>
      <c r="Q44" s="361" t="str">
        <f>IF('Age-Level'!$AF$160="A","/","")</f>
        <v/>
      </c>
      <c r="R44" s="361" t="str">
        <f>IF('Age-Level'!$AF$162="A","/","")</f>
        <v/>
      </c>
      <c r="S44" s="370" t="str">
        <f>IF(Summary!$BF$117="E","E","")</f>
        <v/>
      </c>
      <c r="T44" s="370" t="str">
        <f>IF(Summary!$BG$117="Y","R","")</f>
        <v/>
      </c>
      <c r="U44" s="716"/>
      <c r="W44" s="573" t="str">
        <f>'Fun Patches'!C45</f>
        <v>&lt;LIST PATCH HERE&gt;</v>
      </c>
      <c r="X44" s="365" t="str">
        <f>IF(Summary!$BF$172="E","E","")</f>
        <v/>
      </c>
      <c r="Y44" s="365" t="str">
        <f>IF(Summary!$BG$172="Y","R","")</f>
        <v/>
      </c>
      <c r="AA44" s="336"/>
      <c r="AB44" s="337"/>
      <c r="AC44" s="338"/>
    </row>
    <row r="45" spans="2:29" ht="12.95" customHeight="1" thickBot="1">
      <c r="B45" s="404"/>
      <c r="C45" s="431" t="s">
        <v>1171</v>
      </c>
      <c r="D45" s="361" t="str">
        <f>IF(Badges!$AF$941="C","/","")</f>
        <v/>
      </c>
      <c r="E45" s="361" t="str">
        <f>IF(Badges!$AF$942="C","/","")</f>
        <v/>
      </c>
      <c r="F45" s="361" t="str">
        <f>IF(Badges!$AF$943="C","/","")</f>
        <v/>
      </c>
      <c r="G45" s="361" t="str">
        <f>IF(Badges!$AF$944="C","/","")</f>
        <v/>
      </c>
      <c r="H45" s="361" t="str">
        <f>IF(Badges!$AF$945="C","/","")</f>
        <v/>
      </c>
      <c r="I45" s="370" t="str">
        <f>IF(Summary!$BF$54="E","E","")</f>
        <v/>
      </c>
      <c r="J45" s="370" t="str">
        <f>IF(Summary!$BG$54="Y","R","")</f>
        <v/>
      </c>
      <c r="L45" s="404"/>
      <c r="M45" s="416" t="s">
        <v>1187</v>
      </c>
      <c r="N45" s="359" t="str">
        <f>IF('Age-Level'!$AF$165="A","/","")</f>
        <v/>
      </c>
      <c r="O45" s="359" t="str">
        <f>IF('Age-Level'!$AF$169="A","/","")</f>
        <v/>
      </c>
      <c r="P45" s="359" t="str">
        <f>IF('Age-Level'!$AF$173="A","/","")</f>
        <v/>
      </c>
      <c r="Q45" s="359" t="str">
        <f>IF('Age-Level'!$AF$178="A","/","")</f>
        <v/>
      </c>
      <c r="R45" s="359" t="str">
        <f>IF('Age-Level'!$AF$180="A","/","")</f>
        <v/>
      </c>
      <c r="S45" s="367" t="str">
        <f>IF(Summary!$BF$118="E","E","")</f>
        <v/>
      </c>
      <c r="T45" s="367" t="str">
        <f>IF(Summary!$BG$118="Y","R","")</f>
        <v/>
      </c>
      <c r="U45" s="716"/>
      <c r="W45" s="573" t="str">
        <f>'Fun Patches'!C46</f>
        <v>&lt;LIST PATCH HERE&gt;</v>
      </c>
      <c r="X45" s="365" t="str">
        <f>IF(Summary!$BF$173="E","E","")</f>
        <v/>
      </c>
      <c r="Y45" s="365" t="str">
        <f>IF(Summary!$BG$173="Y","R","")</f>
        <v/>
      </c>
      <c r="AA45" s="336"/>
      <c r="AB45" s="337"/>
      <c r="AC45" s="338"/>
    </row>
    <row r="46" spans="2:29" ht="12.95" customHeight="1">
      <c r="L46" s="404"/>
      <c r="M46" s="392" t="s">
        <v>1188</v>
      </c>
      <c r="N46" s="401"/>
      <c r="O46" s="401"/>
      <c r="P46" s="361" t="str">
        <f>IF(Bridging!$AF$10="A","/","")</f>
        <v/>
      </c>
      <c r="Q46" s="361" t="str">
        <f>IF(Bridging!$AF$14="A","/","")</f>
        <v/>
      </c>
      <c r="R46" s="361" t="str">
        <f>IF(Bridging!$AF$16="A","/","")</f>
        <v/>
      </c>
      <c r="S46" s="370" t="str">
        <f>IF(Summary!$BF$130="E","E","")</f>
        <v/>
      </c>
      <c r="T46" s="370" t="str">
        <f>IF(Summary!$BG$130="Y","R","")</f>
        <v/>
      </c>
      <c r="U46" s="716"/>
      <c r="W46" s="573" t="str">
        <f>'Fun Patches'!C47</f>
        <v>&lt;LIST PATCH HERE&gt;</v>
      </c>
      <c r="X46" s="365" t="str">
        <f>IF(Summary!$BF$174="E","E","")</f>
        <v/>
      </c>
      <c r="Y46" s="365" t="str">
        <f>IF(Summary!$BG$174="Y","R","")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IF(Summary!$BF$175="E","E","")</f>
        <v/>
      </c>
      <c r="Y47" s="365" t="str">
        <f>IF(Summary!$BG$175="Y","R","")</f>
        <v/>
      </c>
      <c r="AA47" s="336"/>
      <c r="AB47" s="337"/>
      <c r="AC47" s="338"/>
    </row>
    <row r="48" spans="2:29" ht="12.95" customHeight="1" thickBot="1">
      <c r="B48" s="404"/>
      <c r="C48" s="428" t="s">
        <v>1172</v>
      </c>
      <c r="D48" s="361" t="str">
        <f>IF('Age-Level'!$AF6="C","/","")</f>
        <v/>
      </c>
      <c r="E48" s="361" t="str">
        <f>IF('Age-Level'!$AF6="C","/","")</f>
        <v/>
      </c>
      <c r="F48" s="361" t="str">
        <f>IF('Age-Level'!$AF6="C","/","")</f>
        <v/>
      </c>
      <c r="G48" s="361" t="str">
        <f>IF('Age-Level'!$AF6="C","/","")</f>
        <v/>
      </c>
      <c r="H48" s="361" t="str">
        <f>IF('Age-Level'!$AF6="C","/","")</f>
        <v/>
      </c>
      <c r="I48" s="370" t="str">
        <f>IF(Summary!$BF$101="E","E","")</f>
        <v/>
      </c>
      <c r="J48" s="370" t="str">
        <f>IF(Summary!$BG$101="Y","R","")</f>
        <v/>
      </c>
      <c r="L48" s="712"/>
      <c r="M48" s="712"/>
      <c r="N48" s="712"/>
      <c r="O48" s="712"/>
      <c r="P48" s="712"/>
      <c r="Q48" s="712"/>
      <c r="R48" s="712"/>
      <c r="S48" s="437"/>
      <c r="T48" s="437"/>
      <c r="U48" s="716"/>
      <c r="W48" s="573" t="str">
        <f>'Fun Patches'!C49</f>
        <v>&lt;LIST PATCH HERE&gt;</v>
      </c>
      <c r="X48" s="365" t="str">
        <f>IF(Summary!$BF$176="E","E","")</f>
        <v/>
      </c>
      <c r="Y48" s="365" t="str">
        <f>IF(Summary!$BG$176="Y","R","")</f>
        <v/>
      </c>
      <c r="AA48" s="336"/>
      <c r="AB48" s="337"/>
      <c r="AC48" s="338"/>
    </row>
    <row r="49" spans="2:29" ht="12.95" customHeight="1">
      <c r="B49" s="404"/>
      <c r="C49" s="411" t="s">
        <v>1173</v>
      </c>
      <c r="D49" s="361" t="str">
        <f>IF('Age-Level'!$AF13="C","/","")</f>
        <v/>
      </c>
      <c r="E49" s="361" t="str">
        <f>IF('Age-Level'!$AF13="C","/","")</f>
        <v/>
      </c>
      <c r="F49" s="361" t="str">
        <f>IF('Age-Level'!$AF13="C","/","")</f>
        <v/>
      </c>
      <c r="G49" s="361" t="str">
        <f>IF('Age-Level'!$AF13="C","/","")</f>
        <v/>
      </c>
      <c r="H49" s="361" t="str">
        <f>IF('Age-Level'!$AF13="C","/","")</f>
        <v/>
      </c>
      <c r="I49" s="370" t="str">
        <f>IF(Summary!$BF$102="E","E","")</f>
        <v/>
      </c>
      <c r="J49" s="370" t="str">
        <f>IF(Summary!$BG$102="Y","R","")</f>
        <v/>
      </c>
      <c r="L49" s="705" t="str">
        <f>'Council Own'!B6</f>
        <v>&lt;&lt;List Badge 1 Here&gt;&gt;</v>
      </c>
      <c r="M49" s="705"/>
      <c r="N49" s="705"/>
      <c r="O49" s="705"/>
      <c r="P49" s="705"/>
      <c r="Q49" s="705"/>
      <c r="R49" s="710"/>
      <c r="S49" s="363" t="str">
        <f>IF(Summary!$BF$85="E","E","")</f>
        <v/>
      </c>
      <c r="T49" s="363" t="str">
        <f>IF(Summary!$BG$85="Y","R","")</f>
        <v/>
      </c>
      <c r="U49" s="716"/>
      <c r="W49" s="573" t="str">
        <f>'Fun Patches'!C50</f>
        <v>&lt;LIST PATCH HERE&gt;</v>
      </c>
      <c r="X49" s="365" t="str">
        <f>IF(Summary!$BF$177="E","E","")</f>
        <v/>
      </c>
      <c r="Y49" s="365" t="str">
        <f>IF(Summary!$BG$177="Y","R","")</f>
        <v/>
      </c>
      <c r="AA49" s="336"/>
      <c r="AB49" s="337"/>
      <c r="AC49" s="338"/>
    </row>
    <row r="50" spans="2:29" ht="12.95" customHeight="1" thickBot="1">
      <c r="B50" s="404"/>
      <c r="C50" s="424" t="s">
        <v>1174</v>
      </c>
      <c r="D50" s="359" t="str">
        <f>IF('Age-Level'!$AF20="C","/","")</f>
        <v/>
      </c>
      <c r="E50" s="359" t="str">
        <f>IF('Age-Level'!$AF20="C","/","")</f>
        <v/>
      </c>
      <c r="F50" s="359" t="str">
        <f>IF('Age-Level'!$AF20="C","/","")</f>
        <v/>
      </c>
      <c r="G50" s="359" t="str">
        <f>IF('Age-Level'!$AF20="C","/","")</f>
        <v/>
      </c>
      <c r="H50" s="359" t="str">
        <f>IF('Age-Level'!$AF20="C","/","")</f>
        <v/>
      </c>
      <c r="I50" s="367" t="str">
        <f>IF(Summary!$BF$103="E","E","")</f>
        <v/>
      </c>
      <c r="J50" s="367" t="str">
        <f>IF(Summary!$BG$103="Y","R","")</f>
        <v/>
      </c>
      <c r="L50" s="705" t="str">
        <f>'Council Own'!B30</f>
        <v>&lt;&lt;List Badge 2 Here&gt;&gt;</v>
      </c>
      <c r="M50" s="705"/>
      <c r="N50" s="705"/>
      <c r="O50" s="705"/>
      <c r="P50" s="705"/>
      <c r="Q50" s="705"/>
      <c r="R50" s="710"/>
      <c r="S50" s="365" t="str">
        <f>IF(Summary!$BF$86="E","E","")</f>
        <v/>
      </c>
      <c r="T50" s="365" t="str">
        <f>IF(Summary!$BG$86="Y","R","")</f>
        <v/>
      </c>
      <c r="U50" s="716"/>
      <c r="W50" s="573" t="str">
        <f>'Fun Patches'!C51</f>
        <v>&lt;LIST PATCH HERE&gt;</v>
      </c>
      <c r="X50" s="365" t="str">
        <f>IF(Summary!$BF$178="E","E","")</f>
        <v/>
      </c>
      <c r="Y50" s="365" t="str">
        <f>IF(Summary!$BG$178="Y","R","")</f>
        <v/>
      </c>
      <c r="AA50" s="336"/>
      <c r="AB50" s="337"/>
      <c r="AC50" s="338"/>
    </row>
    <row r="51" spans="2:29" ht="12.95" customHeight="1">
      <c r="B51" s="404"/>
      <c r="C51" s="429" t="s">
        <v>1175</v>
      </c>
      <c r="D51" s="361" t="str">
        <f>IF('Age-Level'!$AF27="C","/","")</f>
        <v/>
      </c>
      <c r="E51" s="361" t="str">
        <f>IF('Age-Level'!$AF27="C","/","")</f>
        <v/>
      </c>
      <c r="F51" s="361" t="str">
        <f>IF('Age-Level'!$AF27="C","/","")</f>
        <v/>
      </c>
      <c r="G51" s="361" t="str">
        <f>IF('Age-Level'!$AF27="C","/","")</f>
        <v/>
      </c>
      <c r="H51" s="361" t="str">
        <f>IF('Age-Level'!$AF27="C","/","")</f>
        <v/>
      </c>
      <c r="I51" s="370" t="str">
        <f>IF(Summary!$BF$104="E","E","")</f>
        <v/>
      </c>
      <c r="J51" s="370" t="str">
        <f>IF(Summary!$BG$104="Y","R","")</f>
        <v/>
      </c>
      <c r="L51" s="705" t="str">
        <f>'Council Own'!B54</f>
        <v>&lt;&lt;List Badge 3 Here&gt;&gt;</v>
      </c>
      <c r="M51" s="705"/>
      <c r="N51" s="705"/>
      <c r="O51" s="705"/>
      <c r="P51" s="705"/>
      <c r="Q51" s="705"/>
      <c r="R51" s="710"/>
      <c r="S51" s="365" t="str">
        <f>IF(Summary!$BF$87="E","E","")</f>
        <v/>
      </c>
      <c r="T51" s="365" t="str">
        <f>IF(Summary!$BG$87="Y","R","")</f>
        <v/>
      </c>
      <c r="U51" s="716"/>
      <c r="W51" s="573" t="str">
        <f>'Fun Patches'!C52</f>
        <v>&lt;LIST PATCH HERE&gt;</v>
      </c>
      <c r="X51" s="365" t="str">
        <f>IF(Summary!$BF$179="E","E","")</f>
        <v/>
      </c>
      <c r="Y51" s="365" t="str">
        <f>IF(Summary!$BG$179="Y","R","")</f>
        <v/>
      </c>
      <c r="AA51" s="336"/>
      <c r="AB51" s="337"/>
      <c r="AC51" s="338"/>
    </row>
    <row r="52" spans="2:29" ht="12.95" customHeight="1">
      <c r="B52" s="404"/>
      <c r="C52" s="411" t="s">
        <v>1176</v>
      </c>
      <c r="D52" s="361" t="str">
        <f>IF('Age-Level'!$AF34="C","/","")</f>
        <v/>
      </c>
      <c r="E52" s="361" t="str">
        <f>IF('Age-Level'!$AF34="C","/","")</f>
        <v/>
      </c>
      <c r="F52" s="361" t="str">
        <f>IF('Age-Level'!$AF34="C","/","")</f>
        <v/>
      </c>
      <c r="G52" s="361" t="str">
        <f>IF('Age-Level'!$AF34="C","/","")</f>
        <v/>
      </c>
      <c r="H52" s="361" t="str">
        <f>IF('Age-Level'!$AF34="C","/","")</f>
        <v/>
      </c>
      <c r="I52" s="370" t="str">
        <f>IF(Summary!$BF$105="E","E","")</f>
        <v/>
      </c>
      <c r="J52" s="370" t="str">
        <f>IF(Summary!$BG$105="Y","R","")</f>
        <v/>
      </c>
      <c r="L52" s="705" t="str">
        <f>'Council Own'!B78</f>
        <v>&lt;&lt;List Badge 4 Here&gt;&gt;</v>
      </c>
      <c r="M52" s="705"/>
      <c r="N52" s="705"/>
      <c r="O52" s="705"/>
      <c r="P52" s="705"/>
      <c r="Q52" s="705"/>
      <c r="R52" s="710"/>
      <c r="S52" s="365" t="str">
        <f>IF(Summary!$BF$88="E","E","")</f>
        <v/>
      </c>
      <c r="T52" s="365" t="str">
        <f>IF(Summary!$BG$88="Y","R","")</f>
        <v/>
      </c>
      <c r="U52" s="716"/>
      <c r="W52" s="573" t="str">
        <f>'Fun Patches'!C53</f>
        <v>&lt;LIST PATCH HERE&gt;</v>
      </c>
      <c r="X52" s="365" t="str">
        <f>IF(Summary!$BF$180="E","E","")</f>
        <v/>
      </c>
      <c r="Y52" s="365" t="str">
        <f>IF(Summary!$BG$180="Y","R","")</f>
        <v/>
      </c>
      <c r="AA52" s="336"/>
      <c r="AB52" s="337"/>
      <c r="AC52" s="338"/>
    </row>
    <row r="53" spans="2:29" ht="12.95" customHeight="1" thickBot="1">
      <c r="B53" s="404"/>
      <c r="C53" s="416" t="s">
        <v>1177</v>
      </c>
      <c r="D53" s="359" t="str">
        <f>IF('Age-Level'!$AF41="C","/","")</f>
        <v/>
      </c>
      <c r="E53" s="359" t="str">
        <f>IF('Age-Level'!$AF41="C","/","")</f>
        <v/>
      </c>
      <c r="F53" s="359" t="str">
        <f>IF('Age-Level'!$AF41="C","/","")</f>
        <v/>
      </c>
      <c r="G53" s="359" t="str">
        <f>IF('Age-Level'!$AF41="C","/","")</f>
        <v/>
      </c>
      <c r="H53" s="359" t="str">
        <f>IF('Age-Level'!$AF41="C","/","")</f>
        <v/>
      </c>
      <c r="I53" s="367" t="str">
        <f>IF(Summary!$BF$106="E","E","")</f>
        <v/>
      </c>
      <c r="J53" s="367" t="str">
        <f>IF(Summary!$BG$106="Y","R","")</f>
        <v/>
      </c>
      <c r="L53" s="707" t="str">
        <f>'Council Own'!B102</f>
        <v>&lt;&lt;List Badge 5 Here&gt;&gt;</v>
      </c>
      <c r="M53" s="707"/>
      <c r="N53" s="707"/>
      <c r="O53" s="707"/>
      <c r="P53" s="707"/>
      <c r="Q53" s="707"/>
      <c r="R53" s="713"/>
      <c r="S53" s="372" t="str">
        <f>IF(Summary!$BF$89="E","E","")</f>
        <v/>
      </c>
      <c r="T53" s="372" t="str">
        <f>IF(Summary!$BG$89="Y","R","")</f>
        <v/>
      </c>
      <c r="U53" s="716"/>
      <c r="W53" s="573" t="str">
        <f>'Fun Patches'!C54</f>
        <v>&lt;LIST PATCH HERE&gt;</v>
      </c>
      <c r="X53" s="372" t="str">
        <f>IF(Summary!$BF$181="E","E","")</f>
        <v/>
      </c>
      <c r="Y53" s="372" t="str">
        <f>IF(Summary!$BG$181="Y","R","")</f>
        <v/>
      </c>
      <c r="AA53" s="336"/>
      <c r="AB53" s="337"/>
      <c r="AC53" s="338"/>
    </row>
    <row r="54" spans="2:29" ht="12.95" customHeight="1">
      <c r="B54" s="404"/>
      <c r="C54" s="429" t="s">
        <v>1050</v>
      </c>
      <c r="D54" s="368" t="str">
        <f>IF('Age-Level'!$AF48="C","/","")</f>
        <v/>
      </c>
      <c r="E54" s="368" t="str">
        <f>IF('Age-Level'!$AF48="C","/","")</f>
        <v/>
      </c>
      <c r="F54" s="368" t="str">
        <f>IF('Age-Level'!$AF48="C","/","")</f>
        <v/>
      </c>
      <c r="G54" s="368" t="str">
        <f>IF('Age-Level'!$AF48="C","/","")</f>
        <v/>
      </c>
      <c r="H54" s="368" t="str">
        <f>IF('Age-Level'!$AF48="C","/","")</f>
        <v/>
      </c>
      <c r="I54" s="370" t="str">
        <f>IF(Summary!$BF$107="E","E","")</f>
        <v/>
      </c>
      <c r="J54" s="370" t="str">
        <f>IF(Summary!$BG$107="Y","R","")</f>
        <v/>
      </c>
      <c r="L54" s="707" t="str">
        <f>'Council Own'!B126</f>
        <v>&lt;&lt;List Badge 6 Here&gt;&gt;</v>
      </c>
      <c r="M54" s="707"/>
      <c r="N54" s="707"/>
      <c r="O54" s="707"/>
      <c r="P54" s="707"/>
      <c r="Q54" s="707"/>
      <c r="R54" s="713"/>
      <c r="S54" s="372" t="str">
        <f>IF(Summary!$BF$90="E","E","")</f>
        <v/>
      </c>
      <c r="T54" s="372" t="str">
        <f>IF(Summary!$BG$90="Y","R","")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IF(Summary!$BF$108="E","E","")</f>
        <v/>
      </c>
      <c r="J55" s="367" t="str">
        <f>IF(Summary!$BG$108="Y","R","")</f>
        <v/>
      </c>
      <c r="L55" s="707" t="str">
        <f>'Council Own'!B150</f>
        <v>&lt;&lt;List Badge 7 Here&gt;&gt;</v>
      </c>
      <c r="M55" s="707"/>
      <c r="N55" s="707"/>
      <c r="O55" s="707"/>
      <c r="P55" s="707"/>
      <c r="Q55" s="707"/>
      <c r="R55" s="713"/>
      <c r="S55" s="372" t="str">
        <f>IF(Summary!$BF$91="E","E","")</f>
        <v/>
      </c>
      <c r="T55" s="372" t="str">
        <f>IF(Summary!$BG$91="Y","R","")</f>
        <v/>
      </c>
      <c r="U55" s="716"/>
      <c r="W55" s="572"/>
      <c r="X55" s="437"/>
      <c r="Y55" s="437"/>
      <c r="AA55" s="336"/>
      <c r="AB55" s="337"/>
      <c r="AC55" s="338"/>
    </row>
    <row r="56" spans="2:29" ht="12.95" customHeight="1">
      <c r="B56" s="404"/>
      <c r="C56" s="428" t="s">
        <v>1179</v>
      </c>
      <c r="D56" s="408"/>
      <c r="E56" s="408"/>
      <c r="F56" s="408"/>
      <c r="G56" s="408"/>
      <c r="H56" s="433"/>
      <c r="I56" s="370" t="str">
        <f>IF(Summary!$BF$109="E","E","")</f>
        <v/>
      </c>
      <c r="J56" s="370" t="str">
        <f>IF(Summary!$BG$109="Y","R","")</f>
        <v/>
      </c>
      <c r="L56" s="707" t="str">
        <f>'Council Own'!B174</f>
        <v>&lt;&lt;List Badge 8 Here&gt;&gt;</v>
      </c>
      <c r="M56" s="707"/>
      <c r="N56" s="707"/>
      <c r="O56" s="707"/>
      <c r="P56" s="707"/>
      <c r="Q56" s="707"/>
      <c r="R56" s="713"/>
      <c r="S56" s="372" t="str">
        <f>IF(Summary!$BF$92="E","E","")</f>
        <v/>
      </c>
      <c r="T56" s="372" t="str">
        <f>IF(Summary!$BG$92="Y","R","")</f>
        <v/>
      </c>
      <c r="U56" s="716"/>
      <c r="W56" s="336"/>
      <c r="X56" s="337"/>
      <c r="Y56" s="338"/>
      <c r="AA56" s="336"/>
      <c r="AB56" s="337"/>
      <c r="AC56" s="338"/>
    </row>
    <row r="57" spans="2:29" ht="12.95" customHeight="1">
      <c r="B57" s="404"/>
      <c r="C57" s="411" t="s">
        <v>1180</v>
      </c>
      <c r="D57" s="412"/>
      <c r="E57" s="412"/>
      <c r="F57" s="412"/>
      <c r="G57" s="412"/>
      <c r="H57" s="413"/>
      <c r="I57" s="370" t="str">
        <f>IF(Summary!$BF$110="E","E","")</f>
        <v/>
      </c>
      <c r="J57" s="370" t="str">
        <f>IF(Summary!$BG$110="Y","R","")</f>
        <v/>
      </c>
      <c r="L57" s="707" t="str">
        <f>'Council Own'!B198</f>
        <v>&lt;&lt;List Badge 9 Here&gt;&gt;</v>
      </c>
      <c r="M57" s="707"/>
      <c r="N57" s="707"/>
      <c r="O57" s="707"/>
      <c r="P57" s="707"/>
      <c r="Q57" s="707"/>
      <c r="R57" s="713"/>
      <c r="S57" s="372" t="str">
        <f>IF(Summary!$BF$93="E","E","")</f>
        <v/>
      </c>
      <c r="T57" s="372" t="str">
        <f>IF(Summary!$BG$93="Y","R","")</f>
        <v/>
      </c>
      <c r="U57" s="716"/>
      <c r="W57" s="336"/>
      <c r="X57" s="337"/>
      <c r="Y57" s="338"/>
      <c r="AA57" s="336"/>
      <c r="AB57" s="337"/>
      <c r="AC57" s="338"/>
    </row>
    <row r="58" spans="2:29" ht="12.95" customHeight="1" thickBot="1">
      <c r="B58" s="404"/>
      <c r="C58" s="434" t="s">
        <v>1062</v>
      </c>
      <c r="D58" s="417"/>
      <c r="E58" s="417"/>
      <c r="F58" s="417"/>
      <c r="G58" s="417"/>
      <c r="H58" s="418"/>
      <c r="I58" s="367" t="str">
        <f>IF(Summary!$BF$111="E","E","")</f>
        <v/>
      </c>
      <c r="J58" s="367" t="str">
        <f>IF(Summary!$BG$111="Y","R","")</f>
        <v/>
      </c>
      <c r="L58" s="707" t="str">
        <f>'Council Own'!B222</f>
        <v>&lt;&lt;List Badge 10 Here&gt;&gt;</v>
      </c>
      <c r="M58" s="707"/>
      <c r="N58" s="707"/>
      <c r="O58" s="707"/>
      <c r="P58" s="707"/>
      <c r="Q58" s="707"/>
      <c r="R58" s="713"/>
      <c r="S58" s="372" t="str">
        <f>IF(Summary!$BF$94="E","E","")</f>
        <v/>
      </c>
      <c r="T58" s="372" t="str">
        <f>IF(Summary!$BG$94="Y","R","")</f>
        <v/>
      </c>
      <c r="U58" s="716"/>
      <c r="W58" s="336"/>
      <c r="X58" s="337"/>
      <c r="Y58" s="338"/>
      <c r="AA58" s="336"/>
      <c r="AB58" s="337"/>
      <c r="AC58" s="338"/>
    </row>
    <row r="59" spans="2:29" ht="12.95" customHeight="1">
      <c r="B59" s="404"/>
      <c r="C59" s="428" t="s">
        <v>1181</v>
      </c>
      <c r="D59" s="408"/>
      <c r="E59" s="408"/>
      <c r="F59" s="408"/>
      <c r="G59" s="408"/>
      <c r="H59" s="433"/>
      <c r="I59" s="370" t="str">
        <f>IF(Summary!$BF$112="E","E","")</f>
        <v/>
      </c>
      <c r="J59" s="370" t="str">
        <f>IF(Summary!$BG$112="Y","R","")</f>
        <v/>
      </c>
      <c r="L59" s="709" t="str">
        <f>'Council Own'!B246</f>
        <v>&lt;&lt;List Badge 11 Here&gt;&gt;</v>
      </c>
      <c r="M59" s="709"/>
      <c r="N59" s="709"/>
      <c r="O59" s="709"/>
      <c r="P59" s="709"/>
      <c r="Q59" s="709"/>
      <c r="R59" s="714"/>
      <c r="S59" s="372" t="str">
        <f>IF(Summary!$BF$95="E","E","")</f>
        <v/>
      </c>
      <c r="T59" s="372" t="str">
        <f>IF(Summary!$BG$95="Y","R","")</f>
        <v/>
      </c>
      <c r="U59" s="716"/>
      <c r="W59" s="336"/>
      <c r="X59" s="337"/>
      <c r="Y59" s="338"/>
      <c r="AA59" s="336"/>
      <c r="AB59" s="337"/>
      <c r="AC59" s="338"/>
    </row>
    <row r="60" spans="2:29" ht="12.95" customHeight="1">
      <c r="B60" s="404"/>
      <c r="C60" s="424" t="s">
        <v>1147</v>
      </c>
      <c r="D60" s="425"/>
      <c r="E60" s="425"/>
      <c r="F60" s="425"/>
      <c r="G60" s="425"/>
      <c r="H60" s="426"/>
      <c r="I60" s="370" t="str">
        <f>IF(Summary!$BF$129="E","E","")</f>
        <v/>
      </c>
      <c r="J60" s="370" t="str">
        <f>IF(Summary!$BG$129="Y","R","")</f>
        <v/>
      </c>
      <c r="L60" s="707" t="str">
        <f>'Council Own'!B270</f>
        <v>&lt;&lt;List Badge 12 Here&gt;&gt;</v>
      </c>
      <c r="M60" s="707"/>
      <c r="N60" s="707"/>
      <c r="O60" s="707"/>
      <c r="P60" s="707"/>
      <c r="Q60" s="707"/>
      <c r="R60" s="713"/>
      <c r="S60" s="372" t="str">
        <f>IF(Summary!$BF$96="E","E","")</f>
        <v/>
      </c>
      <c r="T60" s="372" t="str">
        <f>IF(Summary!$BG$96="Y","R","")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IF(Summary!$BF$97="E","E","")</f>
        <v/>
      </c>
      <c r="T61" s="372" t="str">
        <f>IF(Summary!$BG$97="Y","R","")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IF(Summary!$BF$98="E","E","")</f>
        <v/>
      </c>
      <c r="T62" s="372" t="str">
        <f>IF(Summary!$BG$98="Y","R","")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IF(Summary!$BF$119="E","E","")</f>
        <v/>
      </c>
      <c r="J63" s="363" t="str">
        <f>IF(Summary!$BG$119="Y","R","")</f>
        <v/>
      </c>
      <c r="L63" s="707" t="str">
        <f>'Council Own'!B342</f>
        <v>&lt;&lt;List Badge 15 Here&gt;&gt;</v>
      </c>
      <c r="M63" s="707"/>
      <c r="N63" s="707"/>
      <c r="O63" s="707"/>
      <c r="P63" s="707"/>
      <c r="Q63" s="707"/>
      <c r="R63" s="713"/>
      <c r="S63" s="372" t="str">
        <f>IF(Summary!$BF$99="E","E","")</f>
        <v/>
      </c>
      <c r="T63" s="372" t="str">
        <f>IF(Summary!$BG$99="Y","R","")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IF(Summary!$BF$122="E","E","")</f>
        <v/>
      </c>
      <c r="J64" s="365" t="str">
        <f>IF(Summary!$BG$122="Y","R","")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IF(Summary!$BF$123="E","E","")</f>
        <v/>
      </c>
      <c r="J65" s="365" t="str">
        <f>IF(Summary!$BG$123="Y","R","")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IF(Summary!$BF$124="E","E","")</f>
        <v/>
      </c>
      <c r="J66" s="365" t="str">
        <f>IF(Summary!$BG$124="Y","R","")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IF(Summary!$BF$125="E","E","")</f>
        <v/>
      </c>
      <c r="J67" s="365" t="str">
        <f>IF(Summary!$BG$125="Y","R","")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IF(Summary!$BF$126="E","E","")</f>
        <v/>
      </c>
      <c r="J68" s="365" t="str">
        <f>IF(Summary!$BG$126="Y","R","")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IF(Summary!$BF$127="E","E","")</f>
        <v/>
      </c>
      <c r="J69" s="365" t="str">
        <f>IF(Summary!$BG$127="Y","R","")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IF(Summary!$BF$128="E","E","")</f>
        <v/>
      </c>
      <c r="J70" s="365" t="str">
        <f>IF(Summary!$BG$128="Y","R","")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IF(Summary!$BF$104="E","E","")</f>
        <v/>
      </c>
      <c r="J71" s="365" t="str">
        <f>IF(Summary!$BG$104="Y","R","")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IF(Summary!$BF$105="E","E","")</f>
        <v/>
      </c>
      <c r="J72" s="365" t="str">
        <f>IF(Summary!$BG$105="Y","R","")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vWiq96zquJZwex9nA/AGBEfHB2sl0S8m9doObpxEqY1ApKJij+tykCVJt3gupl3SPfIsXs3gadQ+jT0AsKmtSw==" saltValue="gIGlNb5KBhx6+Wv9Ud+Wxg=="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23" priority="13">
      <formula>LEFT($U$1,8)&lt;&gt;"Cadette_"</formula>
    </cfRule>
  </conditionalFormatting>
  <conditionalFormatting sqref="C1">
    <cfRule type="expression" dxfId="22" priority="11">
      <formula>LEFT($U$1,8)&lt;&gt;"Cadette_"</formula>
    </cfRule>
  </conditionalFormatting>
  <conditionalFormatting sqref="L47:L48 W54:W75 AA4:AA75">
    <cfRule type="duplicateValues" dxfId="21" priority="14"/>
  </conditionalFormatting>
  <conditionalFormatting sqref="B64:B72">
    <cfRule type="duplicateValues" dxfId="20" priority="10"/>
  </conditionalFormatting>
  <conditionalFormatting sqref="L49">
    <cfRule type="duplicateValues" dxfId="19" priority="9"/>
  </conditionalFormatting>
  <conditionalFormatting sqref="L50">
    <cfRule type="duplicateValues" dxfId="18" priority="8"/>
  </conditionalFormatting>
  <conditionalFormatting sqref="L51">
    <cfRule type="duplicateValues" dxfId="17" priority="7"/>
  </conditionalFormatting>
  <conditionalFormatting sqref="L52">
    <cfRule type="duplicateValues" dxfId="16" priority="6"/>
  </conditionalFormatting>
  <conditionalFormatting sqref="L65">
    <cfRule type="duplicateValues" dxfId="15" priority="5"/>
  </conditionalFormatting>
  <conditionalFormatting sqref="L66:L75">
    <cfRule type="duplicateValues" dxfId="14" priority="4"/>
  </conditionalFormatting>
  <conditionalFormatting sqref="M1:T1">
    <cfRule type="expression" dxfId="13" priority="2">
      <formula>LEFT($U$1,8)&lt;&gt;"Cadette_"</formula>
    </cfRule>
  </conditionalFormatting>
  <conditionalFormatting sqref="T1:W1">
    <cfRule type="expression" dxfId="12"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1A53E-EAEB-470C-99E7-DA28A07EB3BA}">
  <sheetPr>
    <tabColor rgb="FFFF0000"/>
  </sheetPr>
  <dimension ref="A1:AE78"/>
  <sheetViews>
    <sheetView showGridLines="0" zoomScaleNormal="100" workbookViewId="0">
      <selection activeCell="L66" sqref="L66:R66"/>
    </sheetView>
  </sheetViews>
  <sheetFormatPr defaultColWidth="9.140625" defaultRowHeight="12.75"/>
  <cols>
    <col min="1" max="1" width="0.85546875" style="392" customWidth="1"/>
    <col min="2" max="2" width="18.42578125" style="392" customWidth="1"/>
    <col min="3" max="3" width="24.42578125" style="392" customWidth="1"/>
    <col min="4" max="8" width="0.85546875" style="401" customWidth="1"/>
    <col min="9" max="10" width="7" style="398" customWidth="1"/>
    <col min="11" max="11" width="1.7109375" style="392" customWidth="1"/>
    <col min="12" max="12" width="18.42578125" style="392" customWidth="1"/>
    <col min="13" max="13" width="24.42578125" style="392" customWidth="1"/>
    <col min="14" max="18" width="0.85546875" style="402" customWidth="1"/>
    <col min="19" max="20" width="7" style="398" customWidth="1"/>
    <col min="21" max="21" width="2.7109375" style="392" customWidth="1"/>
    <col min="22" max="22" width="0.85546875" style="392" customWidth="1"/>
    <col min="23" max="23" width="45.7109375" style="399" customWidth="1"/>
    <col min="24" max="25" width="8.42578125" style="398" customWidth="1"/>
    <col min="26" max="26" width="1.7109375" style="398" customWidth="1"/>
    <col min="27" max="27" width="45.7109375" style="399" customWidth="1"/>
    <col min="28" max="29" width="8.42578125" style="398" customWidth="1"/>
    <col min="30" max="30" width="2.7109375" style="400" customWidth="1"/>
    <col min="31" max="16384" width="9.140625" style="392"/>
  </cols>
  <sheetData>
    <row r="1" spans="2:29" ht="29.25" customHeight="1" thickBot="1">
      <c r="C1" s="393" t="s">
        <v>1150</v>
      </c>
      <c r="D1" s="394"/>
      <c r="E1" s="394"/>
      <c r="F1" s="394"/>
      <c r="G1" s="394"/>
      <c r="H1" s="394"/>
      <c r="I1" s="395"/>
      <c r="J1" s="395"/>
      <c r="K1" s="396"/>
      <c r="L1" s="397"/>
      <c r="M1" s="577"/>
      <c r="N1" s="577"/>
      <c r="O1" s="577"/>
      <c r="P1" s="577"/>
      <c r="Q1" s="577"/>
      <c r="R1" s="577"/>
      <c r="S1" s="577"/>
      <c r="T1" s="578" t="str">
        <f ca="1">MID(CELL("filename",A1),FIND(IF(ISERROR(FIND("]",CELL("filename",A1))),"$","]"),CELL("filename",A1))+1,256)</f>
        <v>Cadette_30</v>
      </c>
      <c r="U1" s="579" t="str">
        <f ca="1">MID(CELL("filename",A1),FIND(IF(ISERROR(FIND("]",CELL("filename",A1))),"$","]"),CELL("filename",A1))+1,256)</f>
        <v>Cadette_30</v>
      </c>
      <c r="V1" s="580"/>
      <c r="W1" s="581" t="str">
        <f ca="1">IF(T1&lt;&gt;"",T1,"")</f>
        <v>Cadette_30</v>
      </c>
    </row>
    <row r="2" spans="2:29" ht="12.95" customHeight="1">
      <c r="T2" s="403"/>
    </row>
    <row r="3" spans="2:29" ht="12.95" customHeight="1" thickBot="1"/>
    <row r="4" spans="2:29" ht="12.95" customHeight="1">
      <c r="B4" s="404"/>
      <c r="C4" s="405" t="s">
        <v>132</v>
      </c>
      <c r="D4" s="361" t="str">
        <f>IF(Badges!$AG$10="A","/","")</f>
        <v/>
      </c>
      <c r="E4" s="361" t="str">
        <f>IF(Badges!$AG$14="A","/","")</f>
        <v/>
      </c>
      <c r="F4" s="361" t="str">
        <f>IF(Badges!$AG$18="A","/","")</f>
        <v/>
      </c>
      <c r="G4" s="361" t="str">
        <f>IF(Badges!$AG$22="A","/","")</f>
        <v/>
      </c>
      <c r="H4" s="361" t="str">
        <f>IF(Badges!$AG$26="A","/","")</f>
        <v/>
      </c>
      <c r="I4" s="362" t="str">
        <f>IF(Summary!$BH$3="E","E","")</f>
        <v/>
      </c>
      <c r="J4" s="362" t="str">
        <f>IF(Summary!$BI$3="Y","R","")</f>
        <v/>
      </c>
      <c r="K4" s="392" t="str">
        <f>IF(COUNT(S5:S7)=3,MAX(S5:S7),"")</f>
        <v/>
      </c>
      <c r="L4" s="406"/>
      <c r="M4" s="407" t="s">
        <v>1151</v>
      </c>
      <c r="N4" s="408"/>
      <c r="O4" s="408"/>
      <c r="P4" s="408"/>
      <c r="Q4" s="408"/>
      <c r="R4" s="409" t="s">
        <v>1189</v>
      </c>
      <c r="S4" s="363" t="str">
        <f>IF(Summary!$BH$60="E","E","")</f>
        <v/>
      </c>
      <c r="T4" s="363" t="str">
        <f>IF(Summary!$BI$60="Y","R","")</f>
        <v/>
      </c>
      <c r="U4" s="360"/>
      <c r="W4" s="573" t="str">
        <f>'Fun Patches'!C5</f>
        <v>&lt;LIST PATCH HERE&gt;</v>
      </c>
      <c r="X4" s="362" t="str">
        <f>IF(Summary!$BH$132="E","E","")</f>
        <v/>
      </c>
      <c r="Y4" s="362" t="str">
        <f>IF(Summary!$BI$132="Y","R","")</f>
        <v/>
      </c>
      <c r="AA4" s="336"/>
      <c r="AB4" s="337"/>
      <c r="AC4" s="338"/>
    </row>
    <row r="5" spans="2:29" ht="12.95" customHeight="1">
      <c r="B5" s="404"/>
      <c r="C5" s="410" t="s">
        <v>154</v>
      </c>
      <c r="D5" s="364" t="str">
        <f>IF(Badges!$AG$33="A","/","")</f>
        <v/>
      </c>
      <c r="E5" s="364" t="str">
        <f>IF(Badges!$AG$37="A","/","")</f>
        <v/>
      </c>
      <c r="F5" s="364" t="str">
        <f>IF(Badges!$AG$41="A","/","")</f>
        <v/>
      </c>
      <c r="G5" s="364" t="str">
        <f>IF(Badges!$AG$45="A","/","")</f>
        <v/>
      </c>
      <c r="H5" s="364" t="str">
        <f>IF(Badges!$AG$49="A","/","")</f>
        <v/>
      </c>
      <c r="I5" s="365" t="str">
        <f>IF(Summary!$BH$4="E","E","")</f>
        <v/>
      </c>
      <c r="J5" s="365" t="str">
        <f>IF(Summary!$BI$4="Y","R","")</f>
        <v/>
      </c>
      <c r="L5" s="404"/>
      <c r="M5" s="411" t="s">
        <v>1190</v>
      </c>
      <c r="N5" s="412"/>
      <c r="O5" s="412"/>
      <c r="P5" s="412"/>
      <c r="Q5" s="412"/>
      <c r="R5" s="413"/>
      <c r="S5" s="365" t="str">
        <f>IF(Summary!$BH$57="E","E","")</f>
        <v/>
      </c>
      <c r="T5" s="365" t="str">
        <f>IF(Summary!$BI$57="Y","R","")</f>
        <v/>
      </c>
      <c r="U5" s="360"/>
      <c r="W5" s="573" t="str">
        <f>'Fun Patches'!C6</f>
        <v>&lt;LIST PATCH HERE&gt;</v>
      </c>
      <c r="X5" s="365" t="str">
        <f>IF(Summary!$BH$133="E","E","")</f>
        <v/>
      </c>
      <c r="Y5" s="365" t="str">
        <f>IF(Summary!$BI$133="Y","R","")</f>
        <v/>
      </c>
      <c r="AA5" s="336"/>
      <c r="AB5" s="337"/>
      <c r="AC5" s="338"/>
    </row>
    <row r="6" spans="2:29" ht="12.95" customHeight="1" thickBot="1">
      <c r="B6" s="404"/>
      <c r="C6" s="414" t="s">
        <v>174</v>
      </c>
      <c r="D6" s="366" t="str">
        <f>IF(Badges!$AG$56="A","/","")</f>
        <v/>
      </c>
      <c r="E6" s="366" t="str">
        <f>IF(Badges!$AG$60="A","/","")</f>
        <v/>
      </c>
      <c r="F6" s="366" t="str">
        <f>IF(Badges!$AG$64="A","/","")</f>
        <v/>
      </c>
      <c r="G6" s="366" t="str">
        <f>IF(Badges!$AG$68="A","/","")</f>
        <v/>
      </c>
      <c r="H6" s="366" t="str">
        <f>IF(Badges!$AG$72="A","/","")</f>
        <v/>
      </c>
      <c r="I6" s="372" t="str">
        <f>IF(Summary!$BH$5="E","E","")</f>
        <v/>
      </c>
      <c r="J6" s="372" t="str">
        <f>IF(Summary!$BI$5="Y","R","")</f>
        <v/>
      </c>
      <c r="L6" s="404"/>
      <c r="M6" s="411" t="s">
        <v>1191</v>
      </c>
      <c r="N6" s="412"/>
      <c r="O6" s="412"/>
      <c r="P6" s="412"/>
      <c r="Q6" s="412"/>
      <c r="R6" s="413"/>
      <c r="S6" s="365" t="str">
        <f>IF(Summary!$BH$58="E","E","")</f>
        <v/>
      </c>
      <c r="T6" s="365" t="str">
        <f>IF(Summary!$BI$58="Y","R","")</f>
        <v/>
      </c>
      <c r="U6" s="360"/>
      <c r="W6" s="573" t="str">
        <f>'Fun Patches'!C7</f>
        <v>&lt;LIST PATCH HERE&gt;</v>
      </c>
      <c r="X6" s="365" t="str">
        <f>IF(Summary!$BH$134="E","E","")</f>
        <v/>
      </c>
      <c r="Y6" s="365" t="str">
        <f>IF(Summary!$BI$134="Y","R","")</f>
        <v/>
      </c>
      <c r="AA6" s="336"/>
      <c r="AB6" s="337"/>
      <c r="AC6" s="338"/>
    </row>
    <row r="7" spans="2:29" ht="12.95" customHeight="1" thickBot="1">
      <c r="B7" s="404"/>
      <c r="C7" s="415" t="s">
        <v>195</v>
      </c>
      <c r="D7" s="368" t="str">
        <f>IF(Badges!$AG$79="A","/","")</f>
        <v/>
      </c>
      <c r="E7" s="368" t="str">
        <f>IF(Badges!$AG$83="A","/","")</f>
        <v/>
      </c>
      <c r="F7" s="368" t="str">
        <f>IF(Badges!$AG$87="A","/","")</f>
        <v/>
      </c>
      <c r="G7" s="368" t="str">
        <f>IF(Badges!$AG$91="A","/","")</f>
        <v/>
      </c>
      <c r="H7" s="368" t="str">
        <f>IF(Badges!$AG$95="A","/","")</f>
        <v/>
      </c>
      <c r="I7" s="362" t="str">
        <f>IF(Summary!$BH$6="E","E","")</f>
        <v/>
      </c>
      <c r="J7" s="362" t="str">
        <f>IF(Summary!$BI$6="Y","R","")</f>
        <v/>
      </c>
      <c r="L7" s="404"/>
      <c r="M7" s="416" t="s">
        <v>1192</v>
      </c>
      <c r="N7" s="417"/>
      <c r="O7" s="417"/>
      <c r="P7" s="417"/>
      <c r="Q7" s="417"/>
      <c r="R7" s="418"/>
      <c r="S7" s="367" t="str">
        <f>IF(Summary!$BH$59="E","E","")</f>
        <v/>
      </c>
      <c r="T7" s="367" t="str">
        <f>IF(Summary!$BI$59="Y","R","")</f>
        <v/>
      </c>
      <c r="U7" s="360" t="str">
        <f>IF(COUNTIF(S5:S7,"E")=3,"C"," ")</f>
        <v xml:space="preserve"> </v>
      </c>
      <c r="W7" s="573" t="str">
        <f>'Fun Patches'!C8</f>
        <v>&lt;LIST PATCH HERE&gt;</v>
      </c>
      <c r="X7" s="365" t="str">
        <f>IF(Summary!$BH$135="E","E","")</f>
        <v/>
      </c>
      <c r="Y7" s="365" t="str">
        <f>IF(Summary!$BI$135="Y","R","")</f>
        <v/>
      </c>
      <c r="AA7" s="336"/>
      <c r="AB7" s="337"/>
      <c r="AC7" s="338"/>
    </row>
    <row r="8" spans="2:29" ht="12.95" customHeight="1" thickBot="1">
      <c r="B8" s="404"/>
      <c r="C8" s="419" t="s">
        <v>237</v>
      </c>
      <c r="D8" s="366" t="str">
        <f>IF(Badges!$AG$125="A","/","")</f>
        <v/>
      </c>
      <c r="E8" s="366" t="str">
        <f>IF(Badges!$AG$129="A","/","")</f>
        <v/>
      </c>
      <c r="F8" s="366" t="str">
        <f>IF(Badges!$AG$133="A","/","")</f>
        <v/>
      </c>
      <c r="G8" s="366" t="str">
        <f>IF(Badges!$AG$137="A","/","")</f>
        <v/>
      </c>
      <c r="H8" s="366" t="str">
        <f>IF(Badges!$AG$141="A","/","")</f>
        <v/>
      </c>
      <c r="I8" s="507" t="str">
        <f>IF(Summary!$BH$8="E","E","")</f>
        <v/>
      </c>
      <c r="J8" s="508" t="str">
        <f>IF(Summary!$BI$8="Y","R","")</f>
        <v/>
      </c>
      <c r="K8" s="392" t="str">
        <f>IF(COUNT(S9:S11)=3,MAX(S9:S11),"")</f>
        <v/>
      </c>
      <c r="L8" s="406"/>
      <c r="M8" s="420" t="s">
        <v>1153</v>
      </c>
      <c r="N8" s="421"/>
      <c r="O8" s="421"/>
      <c r="P8" s="421"/>
      <c r="Q8" s="421"/>
      <c r="R8" s="422" t="s">
        <v>1189</v>
      </c>
      <c r="S8" s="363" t="str">
        <f>IF(Summary!$BH$65="E","E","")</f>
        <v/>
      </c>
      <c r="T8" s="363" t="str">
        <f>IF(Summary!$BI$65="Y","R","")</f>
        <v/>
      </c>
      <c r="U8" s="360"/>
      <c r="W8" s="573" t="str">
        <f>'Fun Patches'!C9</f>
        <v>&lt;LIST PATCH HERE&gt;</v>
      </c>
      <c r="X8" s="365" t="str">
        <f>IF(Summary!$BH$136="E","E","")</f>
        <v/>
      </c>
      <c r="Y8" s="365" t="str">
        <f>IF(Summary!$BI$136="Y","R","")</f>
        <v/>
      </c>
      <c r="AA8" s="336"/>
      <c r="AB8" s="337"/>
      <c r="AC8" s="338"/>
    </row>
    <row r="9" spans="2:29" ht="12.95" customHeight="1">
      <c r="B9" s="404"/>
      <c r="C9" s="405" t="s">
        <v>281</v>
      </c>
      <c r="D9" s="368" t="str">
        <f>IF(Badges!$AG$184="A","/","")</f>
        <v/>
      </c>
      <c r="E9" s="368" t="str">
        <f>IF(Badges!$AG$188="A","/","")</f>
        <v/>
      </c>
      <c r="F9" s="368" t="str">
        <f>IF(Badges!$AG$192="A","/","")</f>
        <v/>
      </c>
      <c r="G9" s="368" t="str">
        <f>IF(Badges!$AG$196="A","/","")</f>
        <v/>
      </c>
      <c r="H9" s="368" t="str">
        <f>IF(Badges!$G$200="A","/","")</f>
        <v/>
      </c>
      <c r="I9" s="362" t="str">
        <f>IF(Summary!$BH$11="E","E","")</f>
        <v/>
      </c>
      <c r="J9" s="362" t="str">
        <f>IF(Summary!$BI$11="Y","R","")</f>
        <v/>
      </c>
      <c r="L9" s="404"/>
      <c r="M9" s="411" t="s">
        <v>959</v>
      </c>
      <c r="N9" s="412"/>
      <c r="O9" s="412"/>
      <c r="P9" s="412"/>
      <c r="Q9" s="412"/>
      <c r="R9" s="413"/>
      <c r="S9" s="365" t="str">
        <f>IF(Summary!$BH$62="E","E","")</f>
        <v/>
      </c>
      <c r="T9" s="365" t="str">
        <f>IF(Summary!$BI$62="Y","R","")</f>
        <v/>
      </c>
      <c r="U9" s="360"/>
      <c r="W9" s="573" t="str">
        <f>'Fun Patches'!C10</f>
        <v>&lt;LIST PATCH HERE&gt;</v>
      </c>
      <c r="X9" s="365" t="str">
        <f>IF(Summary!$BH$137="E","E","")</f>
        <v/>
      </c>
      <c r="Y9" s="365" t="str">
        <f>IF(Summary!$BI$137="Y","R","")</f>
        <v/>
      </c>
      <c r="AA9" s="336"/>
      <c r="AB9" s="337"/>
      <c r="AC9" s="338"/>
    </row>
    <row r="10" spans="2:29" ht="12.95" customHeight="1">
      <c r="B10" s="404"/>
      <c r="C10" s="410" t="s">
        <v>323</v>
      </c>
      <c r="D10" s="369" t="str">
        <f>IF(Badges!$AG$230="A","/","")</f>
        <v/>
      </c>
      <c r="E10" s="369" t="str">
        <f>IF(Badges!$AG$234="A","/","")</f>
        <v/>
      </c>
      <c r="F10" s="369" t="str">
        <f>IF(Badges!$AG$238="A","/","")</f>
        <v/>
      </c>
      <c r="G10" s="369" t="str">
        <f>IF(Badges!$AG$242="A","/","")</f>
        <v/>
      </c>
      <c r="H10" s="369" t="str">
        <f>IF(Badges!$G$246="A","/","")</f>
        <v/>
      </c>
      <c r="I10" s="365" t="str">
        <f>IF(Summary!$BH$13="E","E","")</f>
        <v/>
      </c>
      <c r="J10" s="365" t="str">
        <f>IF(Summary!$BI$13="Y","R","")</f>
        <v/>
      </c>
      <c r="L10" s="404"/>
      <c r="M10" s="411" t="s">
        <v>964</v>
      </c>
      <c r="N10" s="412"/>
      <c r="O10" s="412"/>
      <c r="P10" s="412"/>
      <c r="Q10" s="412"/>
      <c r="R10" s="413"/>
      <c r="S10" s="365" t="str">
        <f>IF(Summary!$BH$63="E","E","")</f>
        <v/>
      </c>
      <c r="T10" s="365" t="str">
        <f>IF(Summary!$BI$63="Y","R","")</f>
        <v/>
      </c>
      <c r="U10" s="360"/>
      <c r="W10" s="573" t="str">
        <f>'Fun Patches'!C11</f>
        <v>&lt;LIST PATCH HERE&gt;</v>
      </c>
      <c r="X10" s="365" t="str">
        <f>IF(Summary!$BH$138="E","E","")</f>
        <v/>
      </c>
      <c r="Y10" s="365" t="str">
        <f>IF(Summary!$BI$138="Y","R","")</f>
        <v/>
      </c>
      <c r="AA10" s="336"/>
      <c r="AB10" s="337"/>
      <c r="AC10" s="338"/>
    </row>
    <row r="11" spans="2:29" ht="12.95" customHeight="1" thickBot="1">
      <c r="B11" s="404"/>
      <c r="C11" s="410" t="s">
        <v>343</v>
      </c>
      <c r="D11" s="366" t="str">
        <f>IF(Badges!$AG$253="A","/","")</f>
        <v/>
      </c>
      <c r="E11" s="366" t="str">
        <f>IF(Badges!$AG$257="A","/","")</f>
        <v/>
      </c>
      <c r="F11" s="366" t="str">
        <f>IF(Badges!$AG$261="A","/","")</f>
        <v/>
      </c>
      <c r="G11" s="366" t="str">
        <f>IF(Badges!$AG$265="A","/","")</f>
        <v/>
      </c>
      <c r="H11" s="366" t="str">
        <f>IF(Badges!$AG$269="A","/","")</f>
        <v/>
      </c>
      <c r="I11" s="372" t="str">
        <f>IF(Summary!$BH$14="E","E","")</f>
        <v/>
      </c>
      <c r="J11" s="372" t="str">
        <f>IF(Summary!$BI$14="Y","R","")</f>
        <v/>
      </c>
      <c r="L11" s="404"/>
      <c r="M11" s="416" t="s">
        <v>970</v>
      </c>
      <c r="N11" s="417"/>
      <c r="O11" s="417"/>
      <c r="P11" s="417"/>
      <c r="Q11" s="417"/>
      <c r="R11" s="418"/>
      <c r="S11" s="367" t="str">
        <f>IF(Summary!$BH$64="E","E","")</f>
        <v/>
      </c>
      <c r="T11" s="367" t="str">
        <f>IF(Summary!$BI$64="Y","R","")</f>
        <v/>
      </c>
      <c r="U11" s="360" t="str">
        <f>IF(COUNTIF(S9:S11,"E")=3,"C"," ")</f>
        <v xml:space="preserve"> </v>
      </c>
      <c r="W11" s="573" t="str">
        <f>'Fun Patches'!C12</f>
        <v>&lt;LIST PATCH HERE&gt;</v>
      </c>
      <c r="X11" s="365" t="str">
        <f>IF(Summary!$BH$139="E","E","")</f>
        <v/>
      </c>
      <c r="Y11" s="365" t="str">
        <f>IF(Summary!$BI$139="Y","R","")</f>
        <v/>
      </c>
      <c r="AA11" s="336"/>
      <c r="AB11" s="337"/>
      <c r="AC11" s="338"/>
    </row>
    <row r="12" spans="2:29" ht="12.95" customHeight="1">
      <c r="B12" s="404"/>
      <c r="C12" s="415" t="s">
        <v>364</v>
      </c>
      <c r="D12" s="368" t="str">
        <f>IF(Badges!$AG$276="A","/","")</f>
        <v/>
      </c>
      <c r="E12" s="368" t="str">
        <f>IF(Badges!$AG$280="A","/","")</f>
        <v/>
      </c>
      <c r="F12" s="368" t="str">
        <f>IF(Badges!$AG$284="A","/","")</f>
        <v/>
      </c>
      <c r="G12" s="368" t="str">
        <f>IF(Badges!$AG$288="A","/","")</f>
        <v/>
      </c>
      <c r="H12" s="368" t="str">
        <f>IF(Badges!$AG$292="A","/","")</f>
        <v/>
      </c>
      <c r="I12" s="362" t="str">
        <f>IF(Summary!$BH$15="E","E","")</f>
        <v/>
      </c>
      <c r="J12" s="362" t="str">
        <f>IF(Summary!$BI$15="Y","R","")</f>
        <v/>
      </c>
      <c r="K12" s="392" t="str">
        <f>IF(COUNT(S13:S15)=3,MAX(S13:S15),"")</f>
        <v/>
      </c>
      <c r="L12" s="406"/>
      <c r="M12" s="420" t="s">
        <v>1154</v>
      </c>
      <c r="N12" s="421"/>
      <c r="O12" s="421"/>
      <c r="P12" s="421"/>
      <c r="Q12" s="421"/>
      <c r="R12" s="422" t="s">
        <v>1189</v>
      </c>
      <c r="S12" s="363" t="str">
        <f>IF(Summary!$BH$70="E","E","")</f>
        <v/>
      </c>
      <c r="T12" s="363" t="str">
        <f>IF(Summary!$BI$70="Y","R","")</f>
        <v/>
      </c>
      <c r="U12" s="360"/>
      <c r="W12" s="573" t="str">
        <f>'Fun Patches'!C13</f>
        <v>&lt;LIST PATCH HERE&gt;</v>
      </c>
      <c r="X12" s="365" t="str">
        <f>IF(Summary!$BH$140="E","E","")</f>
        <v/>
      </c>
      <c r="Y12" s="365" t="str">
        <f>IF(Summary!$BI$140="Y","R","")</f>
        <v/>
      </c>
      <c r="AA12" s="336"/>
      <c r="AB12" s="337"/>
      <c r="AC12" s="338"/>
    </row>
    <row r="13" spans="2:29" ht="12.95" customHeight="1" thickBot="1">
      <c r="B13" s="404"/>
      <c r="C13" s="419" t="s">
        <v>385</v>
      </c>
      <c r="D13" s="366" t="str">
        <f>IF(Badges!$AG$299="A","/","")</f>
        <v/>
      </c>
      <c r="E13" s="366" t="str">
        <f>IF(Badges!$AG$303="A","/","")</f>
        <v/>
      </c>
      <c r="F13" s="366" t="str">
        <f>IF(Badges!$AG$307="A","/","")</f>
        <v/>
      </c>
      <c r="G13" s="366" t="str">
        <f>IF(Badges!$AG$311="A","/","")</f>
        <v/>
      </c>
      <c r="H13" s="366" t="str">
        <f>IF(Badges!$AG$315="A","/","")</f>
        <v/>
      </c>
      <c r="I13" s="372" t="str">
        <f>IF(Summary!$BH$16="E","E","")</f>
        <v/>
      </c>
      <c r="J13" s="372" t="str">
        <f>IF(Summary!$BI$16="Y","R","")</f>
        <v/>
      </c>
      <c r="L13" s="404"/>
      <c r="M13" s="411" t="s">
        <v>986</v>
      </c>
      <c r="N13" s="412"/>
      <c r="O13" s="412"/>
      <c r="P13" s="412"/>
      <c r="Q13" s="412"/>
      <c r="R13" s="413"/>
      <c r="S13" s="365" t="str">
        <f>IF(Summary!$BH$67="E","E","")</f>
        <v/>
      </c>
      <c r="T13" s="365" t="str">
        <f>IF(Summary!$BI$67="Y","R","")</f>
        <v/>
      </c>
      <c r="U13" s="360"/>
      <c r="W13" s="573" t="str">
        <f>'Fun Patches'!C14</f>
        <v>&lt;LIST PATCH HERE&gt;</v>
      </c>
      <c r="X13" s="365" t="str">
        <f>IF(Summary!$BH$141="E","E","")</f>
        <v/>
      </c>
      <c r="Y13" s="365" t="str">
        <f>IF(Summary!$BI$141="Y","R","")</f>
        <v/>
      </c>
      <c r="AA13" s="336"/>
      <c r="AB13" s="337"/>
      <c r="AC13" s="338"/>
    </row>
    <row r="14" spans="2:29" ht="12.95" customHeight="1">
      <c r="B14" s="404"/>
      <c r="C14" s="410" t="s">
        <v>406</v>
      </c>
      <c r="D14" s="368" t="str">
        <f>IF(Badges!$AG$322="A","/","")</f>
        <v/>
      </c>
      <c r="E14" s="368" t="str">
        <f>IF(Badges!$AG$326="A","/","")</f>
        <v/>
      </c>
      <c r="F14" s="368" t="str">
        <f>IF(Badges!$AG$330="A","/","")</f>
        <v/>
      </c>
      <c r="G14" s="368" t="str">
        <f>IF(Badges!$AG$334="A","/","")</f>
        <v/>
      </c>
      <c r="H14" s="368" t="str">
        <f>IF(Badges!$AG$338="A","/","")</f>
        <v/>
      </c>
      <c r="I14" s="362" t="str">
        <f>IF(Summary!$BH$17="E","E","")</f>
        <v/>
      </c>
      <c r="J14" s="362" t="str">
        <f>IF(Summary!$BI$17="Y","R","")</f>
        <v/>
      </c>
      <c r="L14" s="404"/>
      <c r="M14" s="411" t="s">
        <v>987</v>
      </c>
      <c r="N14" s="412"/>
      <c r="O14" s="412"/>
      <c r="P14" s="412"/>
      <c r="Q14" s="412"/>
      <c r="R14" s="413"/>
      <c r="S14" s="365" t="str">
        <f>IF(Summary!$BH$68="E","E","")</f>
        <v/>
      </c>
      <c r="T14" s="365" t="str">
        <f>IF(Summary!$BI$68="Y","R","")</f>
        <v/>
      </c>
      <c r="U14" s="360"/>
      <c r="W14" s="573" t="str">
        <f>'Fun Patches'!C15</f>
        <v>&lt;LIST PATCH HERE&gt;</v>
      </c>
      <c r="X14" s="365" t="str">
        <f>IF(Summary!$BH$142="E","E","")</f>
        <v/>
      </c>
      <c r="Y14" s="365" t="str">
        <f>IF(Summary!$BI$142="Y","R","")</f>
        <v/>
      </c>
      <c r="AA14" s="336"/>
      <c r="AB14" s="337"/>
      <c r="AC14" s="338"/>
    </row>
    <row r="15" spans="2:29" ht="12.95" customHeight="1" thickBot="1">
      <c r="B15" s="404"/>
      <c r="C15" s="410" t="s">
        <v>427</v>
      </c>
      <c r="D15" s="369" t="str">
        <f>IF(Badges!$AG$345="A","/","")</f>
        <v/>
      </c>
      <c r="E15" s="369" t="str">
        <f>IF(Badges!$AG$349="A","/","")</f>
        <v/>
      </c>
      <c r="F15" s="369" t="str">
        <f>IF(Badges!$AG$353="A","/","")</f>
        <v/>
      </c>
      <c r="G15" s="369" t="str">
        <f>IF(Badges!$AG$357="A","/","")</f>
        <v/>
      </c>
      <c r="H15" s="369" t="str">
        <f>IF(Badges!$AG$361="A","/","")</f>
        <v/>
      </c>
      <c r="I15" s="365" t="str">
        <f>IF(Summary!$BH$18="E","E","")</f>
        <v/>
      </c>
      <c r="J15" s="365" t="str">
        <f>IF(Summary!$BI$18="Y","R","")</f>
        <v/>
      </c>
      <c r="L15" s="404"/>
      <c r="M15" s="416" t="s">
        <v>988</v>
      </c>
      <c r="N15" s="417"/>
      <c r="O15" s="417"/>
      <c r="P15" s="417"/>
      <c r="Q15" s="417"/>
      <c r="R15" s="418"/>
      <c r="S15" s="367" t="str">
        <f>IF(Summary!$BH$69="E","E","")</f>
        <v/>
      </c>
      <c r="T15" s="367" t="str">
        <f>IF(Summary!$BI$69="Y","R","")</f>
        <v/>
      </c>
      <c r="U15" s="360" t="str">
        <f>IF(COUNTIF(S13:S15,"E")=3,"C"," ")</f>
        <v xml:space="preserve"> </v>
      </c>
      <c r="W15" s="573" t="str">
        <f>'Fun Patches'!C16</f>
        <v>&lt;LIST PATCH HERE&gt;</v>
      </c>
      <c r="X15" s="365" t="str">
        <f>IF(Summary!$BH$143="E","E","")</f>
        <v/>
      </c>
      <c r="Y15" s="365" t="str">
        <f>IF(Summary!$BI$143="Y","R","")</f>
        <v/>
      </c>
      <c r="AA15" s="336"/>
      <c r="AB15" s="337"/>
      <c r="AC15" s="338"/>
    </row>
    <row r="16" spans="2:29" ht="12.95" customHeight="1" thickBot="1">
      <c r="B16" s="404"/>
      <c r="C16" s="410" t="s">
        <v>469</v>
      </c>
      <c r="D16" s="366" t="str">
        <f>IF(Badges!$AG$391="A","/","")</f>
        <v/>
      </c>
      <c r="E16" s="366" t="str">
        <f>IF(Badges!$AG$395="A","/","")</f>
        <v/>
      </c>
      <c r="F16" s="366" t="str">
        <f>IF(Badges!$AG$399="A","/","")</f>
        <v/>
      </c>
      <c r="G16" s="366" t="str">
        <f>IF(Badges!$AG$403="A","/","")</f>
        <v/>
      </c>
      <c r="H16" s="366" t="str">
        <f>IF(Badges!$AG$407="A","/","")</f>
        <v/>
      </c>
      <c r="I16" s="372" t="str">
        <f>IF(Summary!$BH$20="E","E","")</f>
        <v/>
      </c>
      <c r="J16" s="372" t="str">
        <f>IF(Summary!$BI$20="Y","R","")</f>
        <v/>
      </c>
      <c r="K16" s="392" t="str">
        <f>IF(COUNT(S17:S20)=4,MAX(S17:S20),"")</f>
        <v/>
      </c>
      <c r="L16" s="406"/>
      <c r="M16" s="420" t="s">
        <v>1155</v>
      </c>
      <c r="N16" s="421"/>
      <c r="O16" s="421"/>
      <c r="P16" s="421"/>
      <c r="Q16" s="421"/>
      <c r="R16" s="422" t="s">
        <v>1189</v>
      </c>
      <c r="S16" s="363" t="str">
        <f>IF(Summary!$BH$73="E","E","")</f>
        <v/>
      </c>
      <c r="T16" s="363" t="str">
        <f>IF(Summary!$BI$73="Y","R","")</f>
        <v/>
      </c>
      <c r="U16" s="360"/>
      <c r="W16" s="573" t="str">
        <f>'Fun Patches'!C17</f>
        <v>&lt;LIST PATCH HERE&gt;</v>
      </c>
      <c r="X16" s="365" t="str">
        <f>IF(Summary!$BH$144="E","E","")</f>
        <v/>
      </c>
      <c r="Y16" s="365" t="str">
        <f>IF(Summary!$BI$144="Y","R","")</f>
        <v/>
      </c>
      <c r="AA16" s="336"/>
      <c r="AB16" s="337"/>
      <c r="AC16" s="338"/>
    </row>
    <row r="17" spans="2:29" ht="12.95" customHeight="1">
      <c r="B17" s="404"/>
      <c r="C17" s="415" t="s">
        <v>490</v>
      </c>
      <c r="D17" s="368" t="str">
        <f>IF(Badges!$AG$414="A","/","")</f>
        <v/>
      </c>
      <c r="E17" s="368" t="str">
        <f>IF(Badges!$AG$418="A","/","")</f>
        <v/>
      </c>
      <c r="F17" s="368" t="str">
        <f>IF(Badges!$AG$422="A","/","")</f>
        <v/>
      </c>
      <c r="G17" s="368" t="str">
        <f>IF(Badges!$AG$426="A","/","")</f>
        <v/>
      </c>
      <c r="H17" s="368" t="str">
        <f>IF(Badges!$AG$430="A","/","")</f>
        <v/>
      </c>
      <c r="I17" s="362" t="str">
        <f>IF(Summary!$BH$21="E","E","")</f>
        <v/>
      </c>
      <c r="J17" s="362" t="str">
        <f>IF(Summary!$BI$21="Y","R","")</f>
        <v/>
      </c>
      <c r="L17" s="404"/>
      <c r="M17" s="423" t="s">
        <v>1156</v>
      </c>
      <c r="N17" s="369" t="str">
        <f>IF(Badges!$AG$542="A","/","")</f>
        <v/>
      </c>
      <c r="O17" s="369" t="str">
        <f>IF(Badges!$AG$546="A","/","")</f>
        <v/>
      </c>
      <c r="P17" s="369" t="str">
        <f>IF(Badges!$AG$550="A","/","")</f>
        <v/>
      </c>
      <c r="Q17" s="369" t="str">
        <f>IF(Badges!$AG$554="A","/","")</f>
        <v/>
      </c>
      <c r="R17" s="369" t="str">
        <f>IF(Badges!$AG$558="A","/","")</f>
        <v/>
      </c>
      <c r="S17" s="365" t="str">
        <f>IF(Summary!$BH$27="E","E","")</f>
        <v/>
      </c>
      <c r="T17" s="365" t="str">
        <f>IF(Summary!$BI$27="Y","R","")</f>
        <v/>
      </c>
      <c r="U17" s="360"/>
      <c r="W17" s="573" t="str">
        <f>'Fun Patches'!C18</f>
        <v>&lt;LIST PATCH HERE&gt;</v>
      </c>
      <c r="X17" s="365" t="str">
        <f>IF(Summary!$BH$145="E","E","")</f>
        <v/>
      </c>
      <c r="Y17" s="365" t="str">
        <f>IF(Summary!$BI$145="Y","R","")</f>
        <v/>
      </c>
      <c r="AA17" s="336"/>
      <c r="AB17" s="337"/>
      <c r="AC17" s="338"/>
    </row>
    <row r="18" spans="2:29" ht="12.95" customHeight="1" thickBot="1">
      <c r="B18" s="404"/>
      <c r="C18" s="419" t="s">
        <v>510</v>
      </c>
      <c r="D18" s="366" t="str">
        <f>IF(Badges!$AG$437="A","/","")</f>
        <v/>
      </c>
      <c r="E18" s="366" t="str">
        <f>IF(Badges!$AG$441="A","/","")</f>
        <v/>
      </c>
      <c r="F18" s="366" t="str">
        <f>IF(Badges!$AG$445="A","/","")</f>
        <v/>
      </c>
      <c r="G18" s="366" t="str">
        <f>IF(Badges!$AG$449="A","/","")</f>
        <v/>
      </c>
      <c r="H18" s="366" t="str">
        <f>IF(Badges!$AG$453="A","/","")</f>
        <v/>
      </c>
      <c r="I18" s="372" t="str">
        <f>IF(Summary!$BH$22="E","E","")</f>
        <v/>
      </c>
      <c r="J18" s="372" t="str">
        <f>IF(Summary!$BI$22="Y","R","")</f>
        <v/>
      </c>
      <c r="L18" s="404"/>
      <c r="M18" s="423" t="s">
        <v>1157</v>
      </c>
      <c r="N18" s="369" t="str">
        <f>IF(Badges!$AG$815="A","/","")</f>
        <v/>
      </c>
      <c r="O18" s="369" t="str">
        <f>IF(Badges!$AG$819="A","/","")</f>
        <v/>
      </c>
      <c r="P18" s="369" t="str">
        <f>IF(Badges!$AG$823="A","/","")</f>
        <v/>
      </c>
      <c r="Q18" s="369" t="str">
        <f>IF(Badges!$AG$827="A","/","")</f>
        <v/>
      </c>
      <c r="R18" s="369" t="str">
        <f>IF(Badges!$AG$831="A","/","")</f>
        <v/>
      </c>
      <c r="S18" s="365" t="str">
        <f>IF(Summary!$BH$40="E","E","")</f>
        <v/>
      </c>
      <c r="T18" s="365" t="str">
        <f>IF(Summary!$BI$40="Y","R","")</f>
        <v/>
      </c>
      <c r="U18" s="360"/>
      <c r="W18" s="573" t="str">
        <f>'Fun Patches'!C19</f>
        <v>&lt;LIST PATCH HERE&gt;</v>
      </c>
      <c r="X18" s="365" t="str">
        <f>IF(Summary!$BH$146="E","E","")</f>
        <v/>
      </c>
      <c r="Y18" s="365" t="str">
        <f>IF(Summary!$BI$146="Y","R","")</f>
        <v/>
      </c>
      <c r="AA18" s="336"/>
      <c r="AB18" s="337"/>
      <c r="AC18" s="338"/>
    </row>
    <row r="19" spans="2:29" ht="12.95" customHeight="1">
      <c r="B19" s="404"/>
      <c r="C19" s="410" t="s">
        <v>531</v>
      </c>
      <c r="D19" s="368" t="str">
        <f>IF(Badges!$AG$460="A","/","")</f>
        <v/>
      </c>
      <c r="E19" s="368" t="str">
        <f>IF(Badges!$AG$464="A","/","")</f>
        <v/>
      </c>
      <c r="F19" s="368" t="str">
        <f>IF(Badges!$AG$468="A","/","")</f>
        <v/>
      </c>
      <c r="G19" s="368" t="str">
        <f>IF(Badges!$AG$472="A","/","")</f>
        <v/>
      </c>
      <c r="H19" s="368" t="str">
        <f>IF(Badges!$AG$476="A","/","")</f>
        <v/>
      </c>
      <c r="I19" s="362" t="str">
        <f>IF(Summary!$BH$23="E","E","")</f>
        <v/>
      </c>
      <c r="J19" s="362" t="str">
        <f>IF(Summary!$BI$23="Y","R","")</f>
        <v/>
      </c>
      <c r="L19" s="404"/>
      <c r="M19" s="411" t="s">
        <v>1158</v>
      </c>
      <c r="N19" s="369" t="str">
        <f>IF(Badges!$AG$588="A","/","")</f>
        <v/>
      </c>
      <c r="O19" s="369" t="str">
        <f>IF(Badges!$AG$592="A","/","")</f>
        <v/>
      </c>
      <c r="P19" s="369" t="str">
        <f>IF(Badges!$AG$596="A","/","")</f>
        <v/>
      </c>
      <c r="Q19" s="369" t="str">
        <f>IF(Badges!$AG$600="A","/","")</f>
        <v/>
      </c>
      <c r="R19" s="369" t="str">
        <f>IF(Badges!$AG$604="A","/","")</f>
        <v/>
      </c>
      <c r="S19" s="365" t="str">
        <f>IF(Summary!$BH$29="E","E","")</f>
        <v/>
      </c>
      <c r="T19" s="365" t="str">
        <f>IF(Summary!$BI$29="Y","R","")</f>
        <v/>
      </c>
      <c r="U19" s="360"/>
      <c r="W19" s="573" t="str">
        <f>'Fun Patches'!C20</f>
        <v>&lt;LIST PATCH HERE&gt;</v>
      </c>
      <c r="X19" s="365" t="str">
        <f>IF(Summary!$BH$147="E","E","")</f>
        <v/>
      </c>
      <c r="Y19" s="365" t="str">
        <f>IF(Summary!$BI$147="Y","R","")</f>
        <v/>
      </c>
      <c r="AA19" s="336"/>
      <c r="AB19" s="337"/>
      <c r="AC19" s="338"/>
    </row>
    <row r="20" spans="2:29" ht="12.95" customHeight="1" thickBot="1">
      <c r="B20" s="404"/>
      <c r="C20" s="410" t="s">
        <v>563</v>
      </c>
      <c r="D20" s="369" t="str">
        <f>IF(Badges!$AG$496="A","/","")</f>
        <v/>
      </c>
      <c r="E20" s="369" t="str">
        <f>IF(Badges!$AG$500="A","/","")</f>
        <v/>
      </c>
      <c r="F20" s="369" t="str">
        <f>IF(Badges!$AG$504="A","/","")</f>
        <v/>
      </c>
      <c r="G20" s="369" t="str">
        <f>IF(Badges!$AG$508="A","/","")</f>
        <v/>
      </c>
      <c r="H20" s="369" t="str">
        <f>IF(Badges!$AG$512="A","/","")</f>
        <v/>
      </c>
      <c r="I20" s="365" t="str">
        <f>IF(Summary!$BH$25="E","E","")</f>
        <v/>
      </c>
      <c r="J20" s="365" t="str">
        <f>IF(Summary!$BI$25="Y","R","")</f>
        <v/>
      </c>
      <c r="L20" s="404"/>
      <c r="M20" s="416" t="s">
        <v>1159</v>
      </c>
      <c r="N20" s="417"/>
      <c r="O20" s="417"/>
      <c r="P20" s="417"/>
      <c r="Q20" s="417"/>
      <c r="R20" s="418"/>
      <c r="S20" s="367" t="str">
        <f>IF(Summary!$BH$72="E","E","")</f>
        <v/>
      </c>
      <c r="T20" s="367" t="str">
        <f>IF(Summary!$BI$72="Y","R","")</f>
        <v/>
      </c>
      <c r="U20" s="360" t="str">
        <f>IF(COUNTIF(S17:S20,"E")=4,"C"," ")</f>
        <v xml:space="preserve"> </v>
      </c>
      <c r="W20" s="573" t="str">
        <f>'Fun Patches'!C21</f>
        <v>&lt;LIST PATCH HERE&gt;</v>
      </c>
      <c r="X20" s="365" t="str">
        <f>IF(Summary!$BH$148="E","E","")</f>
        <v/>
      </c>
      <c r="Y20" s="365" t="str">
        <f>IF(Summary!$BI$148="Y","R","")</f>
        <v/>
      </c>
      <c r="AA20" s="336"/>
      <c r="AB20" s="337"/>
      <c r="AC20" s="338"/>
    </row>
    <row r="21" spans="2:29" ht="12.95" customHeight="1" thickBot="1">
      <c r="B21" s="404"/>
      <c r="C21" s="410" t="s">
        <v>584</v>
      </c>
      <c r="D21" s="366" t="str">
        <f>IF(Badges!$AG$519="A","/","")</f>
        <v/>
      </c>
      <c r="E21" s="366" t="str">
        <f>IF(Badges!$AG$523="A","/","")</f>
        <v/>
      </c>
      <c r="F21" s="366" t="str">
        <f>IF(Badges!$AG$527="A","/","")</f>
        <v/>
      </c>
      <c r="G21" s="366" t="str">
        <f>IF(Badges!$AG$531="A","/","")</f>
        <v/>
      </c>
      <c r="H21" s="366" t="str">
        <f>IF(Badges!$AG$535="A","/","")</f>
        <v/>
      </c>
      <c r="I21" s="372" t="str">
        <f>IF(Summary!$BH$26="E","E","")</f>
        <v/>
      </c>
      <c r="J21" s="372" t="str">
        <f>IF(Summary!$BI$26="Y","R","")</f>
        <v/>
      </c>
      <c r="K21" s="392" t="str">
        <f>IF(COUNT(S22:S23)=2,MAX(S22:S23),"")</f>
        <v/>
      </c>
      <c r="L21" s="406"/>
      <c r="M21" s="420" t="s">
        <v>995</v>
      </c>
      <c r="N21" s="421"/>
      <c r="O21" s="421"/>
      <c r="P21" s="421"/>
      <c r="Q21" s="421"/>
      <c r="R21" s="422" t="s">
        <v>1189</v>
      </c>
      <c r="S21" s="363" t="str">
        <f>IF(Summary!$BH$77="E","E","")</f>
        <v/>
      </c>
      <c r="T21" s="363" t="str">
        <f>IF(Summary!$BI$77="Y","R","")</f>
        <v/>
      </c>
      <c r="U21" s="360"/>
      <c r="W21" s="573" t="str">
        <f>'Fun Patches'!C22</f>
        <v>&lt;LIST PATCH HERE&gt;</v>
      </c>
      <c r="X21" s="365" t="str">
        <f>IF(Summary!$BH$149="E","E","")</f>
        <v/>
      </c>
      <c r="Y21" s="365" t="str">
        <f>IF(Summary!$BI$149="Y","R","")</f>
        <v/>
      </c>
      <c r="AA21" s="336"/>
      <c r="AB21" s="337"/>
      <c r="AC21" s="338"/>
    </row>
    <row r="22" spans="2:29" ht="12.95" customHeight="1">
      <c r="B22" s="404"/>
      <c r="C22" s="415" t="s">
        <v>626</v>
      </c>
      <c r="D22" s="368" t="str">
        <f>IF(Badges!$AG$565="A","/","")</f>
        <v/>
      </c>
      <c r="E22" s="368" t="str">
        <f>IF(Badges!$AG$569="A","/","")</f>
        <v/>
      </c>
      <c r="F22" s="368" t="str">
        <f>IF(Badges!$AG$573="A","/","")</f>
        <v/>
      </c>
      <c r="G22" s="368" t="str">
        <f>IF(Badges!$AG$577="A","/","")</f>
        <v/>
      </c>
      <c r="H22" s="368" t="str">
        <f>IF(Badges!$AG$581="A","/","")</f>
        <v/>
      </c>
      <c r="I22" s="362" t="str">
        <f>IF(Summary!$BH$28="E","E","")</f>
        <v/>
      </c>
      <c r="J22" s="362" t="str">
        <f>IF(Summary!$BI$28="Y","R","")</f>
        <v/>
      </c>
      <c r="L22" s="404"/>
      <c r="M22" s="411" t="s">
        <v>995</v>
      </c>
      <c r="N22" s="412"/>
      <c r="O22" s="412"/>
      <c r="P22" s="412"/>
      <c r="Q22" s="412"/>
      <c r="R22" s="413"/>
      <c r="S22" s="365" t="str">
        <f>IF(Summary!$BH$75="E","E","")</f>
        <v/>
      </c>
      <c r="T22" s="365" t="str">
        <f>IF(Summary!$BI$75="Y","R","")</f>
        <v/>
      </c>
      <c r="U22" s="360" t="str">
        <f>IF(COUNTIF(S22:S23,"E")=2,"C"," ")</f>
        <v xml:space="preserve"> </v>
      </c>
      <c r="W22" s="573" t="str">
        <f>'Fun Patches'!C23</f>
        <v>&lt;LIST PATCH HERE&gt;</v>
      </c>
      <c r="X22" s="365" t="str">
        <f>IF(Summary!$BH$150="E","E","")</f>
        <v/>
      </c>
      <c r="Y22" s="365" t="str">
        <f>IF(Summary!$BI$150="Y","R","")</f>
        <v/>
      </c>
      <c r="AA22" s="336"/>
      <c r="AB22" s="337"/>
      <c r="AC22" s="338"/>
    </row>
    <row r="23" spans="2:29" ht="12.95" customHeight="1" thickBot="1">
      <c r="B23" s="404"/>
      <c r="C23" s="419" t="s">
        <v>668</v>
      </c>
      <c r="D23" s="366" t="str">
        <f>IF(Badges!$AG$611="A","/","")</f>
        <v/>
      </c>
      <c r="E23" s="366" t="str">
        <f>IF(Badges!$AG$615="A","/","")</f>
        <v/>
      </c>
      <c r="F23" s="366" t="str">
        <f>IF(Badges!$AG$619="A","/","")</f>
        <v/>
      </c>
      <c r="G23" s="366" t="str">
        <f>IF(Badges!$AG$623="A","/","")</f>
        <v/>
      </c>
      <c r="H23" s="366" t="str">
        <f>IF(Badges!$AG$627="A","/","")</f>
        <v/>
      </c>
      <c r="I23" s="372" t="str">
        <f>IF(Summary!$BH$30="E","E","")</f>
        <v/>
      </c>
      <c r="J23" s="372" t="str">
        <f>IF(Summary!$BI$30="Y","R","")</f>
        <v/>
      </c>
      <c r="L23" s="404"/>
      <c r="M23" s="416" t="s">
        <v>1159</v>
      </c>
      <c r="N23" s="417"/>
      <c r="O23" s="417"/>
      <c r="P23" s="417"/>
      <c r="Q23" s="417"/>
      <c r="R23" s="418"/>
      <c r="S23" s="367" t="str">
        <f>IF(Summary!$BH$76="E","E","")</f>
        <v/>
      </c>
      <c r="T23" s="367" t="str">
        <f>IF(Summary!$BI$76="Y","R","")</f>
        <v/>
      </c>
      <c r="U23" s="360" t="str">
        <f>IF(COUNTIF(S25:S26,"E")=2,"C"," ")</f>
        <v xml:space="preserve"> </v>
      </c>
      <c r="W23" s="573" t="str">
        <f>'Fun Patches'!C24</f>
        <v>&lt;LIST PATCH HERE&gt;</v>
      </c>
      <c r="X23" s="365" t="str">
        <f>IF(Summary!$BH$151="E","E","")</f>
        <v/>
      </c>
      <c r="Y23" s="365" t="str">
        <f>IF(Summary!$BI$151="Y","R","")</f>
        <v/>
      </c>
      <c r="AA23" s="336"/>
      <c r="AB23" s="337"/>
      <c r="AC23" s="338"/>
    </row>
    <row r="24" spans="2:29" ht="12.95" customHeight="1">
      <c r="B24" s="404"/>
      <c r="C24" s="410" t="s">
        <v>689</v>
      </c>
      <c r="D24" s="368" t="str">
        <f>IF(Badges!$AG$634="A","/","")</f>
        <v/>
      </c>
      <c r="E24" s="368" t="str">
        <f>IF(Badges!$AG$638="A","/","")</f>
        <v/>
      </c>
      <c r="F24" s="368" t="str">
        <f>IF(Badges!$AG$642="A","/","")</f>
        <v/>
      </c>
      <c r="G24" s="368" t="str">
        <f>IF(Badges!$AG$646="A","/","")</f>
        <v/>
      </c>
      <c r="H24" s="368" t="str">
        <f>IF(Badges!$AG$650="A","/","")</f>
        <v/>
      </c>
      <c r="I24" s="362" t="str">
        <f>IF(Summary!$BH$31="E","E","")</f>
        <v/>
      </c>
      <c r="J24" s="362" t="str">
        <f>IF(Summary!$BI$31="Y","R","")</f>
        <v/>
      </c>
      <c r="K24" s="392" t="str">
        <f>IF(COUNT(S25:S26)=2,MAX(S25:S26),"")</f>
        <v/>
      </c>
      <c r="L24" s="406"/>
      <c r="M24" s="407" t="s">
        <v>1003</v>
      </c>
      <c r="N24" s="408"/>
      <c r="O24" s="408"/>
      <c r="P24" s="408"/>
      <c r="Q24" s="408"/>
      <c r="R24" s="422" t="s">
        <v>1189</v>
      </c>
      <c r="S24" s="363" t="str">
        <f>IF(Summary!$BH$80="E","E","")</f>
        <v/>
      </c>
      <c r="T24" s="363" t="str">
        <f>IF(Summary!$BI$80="Y","R","")</f>
        <v/>
      </c>
      <c r="U24" s="360" t="str">
        <f>IF(COUNTIF(S28:S29,"E")=2,"C"," ")</f>
        <v xml:space="preserve"> </v>
      </c>
      <c r="W24" s="573" t="str">
        <f>'Fun Patches'!C25</f>
        <v>&lt;LIST PATCH HERE&gt;</v>
      </c>
      <c r="X24" s="365" t="str">
        <f>IF(Summary!$BH$152="E","E","")</f>
        <v/>
      </c>
      <c r="Y24" s="365" t="str">
        <f>IF(Summary!$BI$152="Y","R","")</f>
        <v/>
      </c>
      <c r="AA24" s="336"/>
      <c r="AB24" s="337"/>
      <c r="AC24" s="338"/>
    </row>
    <row r="25" spans="2:29" ht="12.95" customHeight="1">
      <c r="B25" s="404"/>
      <c r="C25" s="410" t="s">
        <v>710</v>
      </c>
      <c r="D25" s="369" t="str">
        <f>IF(Badges!$AG$657="A","/","")</f>
        <v/>
      </c>
      <c r="E25" s="369" t="str">
        <f>IF(Badges!$AG$661="A","/","")</f>
        <v/>
      </c>
      <c r="F25" s="369" t="str">
        <f>IF(Badges!$AG$665="A","/","")</f>
        <v/>
      </c>
      <c r="G25" s="369" t="str">
        <f>IF(Badges!$AG$669="A","/","")</f>
        <v/>
      </c>
      <c r="H25" s="369" t="str">
        <f>IF(Badges!$AG$673="A","/","")</f>
        <v/>
      </c>
      <c r="I25" s="365" t="str">
        <f>IF(Summary!$BH$32="E","E","")</f>
        <v/>
      </c>
      <c r="J25" s="365" t="str">
        <f>IF(Summary!$BI$32="Y","R","")</f>
        <v/>
      </c>
      <c r="L25" s="404"/>
      <c r="M25" s="411" t="s">
        <v>1003</v>
      </c>
      <c r="N25" s="412"/>
      <c r="O25" s="412"/>
      <c r="P25" s="412"/>
      <c r="Q25" s="412"/>
      <c r="R25" s="413"/>
      <c r="S25" s="365" t="str">
        <f>IF(Summary!$BH$78="E","E","")</f>
        <v/>
      </c>
      <c r="T25" s="365" t="str">
        <f>IF(Summary!$BI$78="Y","R","")</f>
        <v/>
      </c>
      <c r="U25" s="716" t="s">
        <v>1197</v>
      </c>
      <c r="W25" s="573" t="str">
        <f>'Fun Patches'!C26</f>
        <v>&lt;LIST PATCH HERE&gt;</v>
      </c>
      <c r="X25" s="365" t="str">
        <f>IF(Summary!$BH$153="E","E","")</f>
        <v/>
      </c>
      <c r="Y25" s="365" t="str">
        <f>IF(Summary!$BI$153="Y","R","")</f>
        <v/>
      </c>
      <c r="AA25" s="336"/>
      <c r="AB25" s="337"/>
      <c r="AC25" s="338"/>
    </row>
    <row r="26" spans="2:29" ht="12.95" customHeight="1" thickBot="1">
      <c r="B26" s="404"/>
      <c r="C26" s="410" t="s">
        <v>1193</v>
      </c>
      <c r="D26" s="366" t="str">
        <f>IF(Badges!$AG$161="A","/","")</f>
        <v/>
      </c>
      <c r="E26" s="366" t="str">
        <f>IF(Badges!$AG$165="A","/","")</f>
        <v/>
      </c>
      <c r="F26" s="366" t="str">
        <f>IF(Badges!$AG$169="A","/","")</f>
        <v/>
      </c>
      <c r="G26" s="366" t="str">
        <f>IF(Badges!$AG$173="A","/","")</f>
        <v/>
      </c>
      <c r="H26" s="366" t="str">
        <f>IF(Badges!$AG$177="A","/","")</f>
        <v/>
      </c>
      <c r="I26" s="372" t="str">
        <f>IF(Summary!$BH$10="E","E","")</f>
        <v/>
      </c>
      <c r="J26" s="372" t="str">
        <f>IF(Summary!$BI$10="Y","R","")</f>
        <v/>
      </c>
      <c r="L26" s="404"/>
      <c r="M26" s="416" t="s">
        <v>1159</v>
      </c>
      <c r="N26" s="417"/>
      <c r="O26" s="417"/>
      <c r="P26" s="417"/>
      <c r="Q26" s="417"/>
      <c r="R26" s="418"/>
      <c r="S26" s="367" t="str">
        <f>IF(Summary!$BH$79="E","E","")</f>
        <v/>
      </c>
      <c r="T26" s="367" t="str">
        <f>IF(Summary!$BI$79="Y","R","")</f>
        <v/>
      </c>
      <c r="U26" s="716"/>
      <c r="W26" s="573" t="str">
        <f>'Fun Patches'!C27</f>
        <v>&lt;LIST PATCH HERE&gt;</v>
      </c>
      <c r="X26" s="365" t="str">
        <f>IF(Summary!$BH$154="E","E","")</f>
        <v/>
      </c>
      <c r="Y26" s="365" t="str">
        <f>IF(Summary!$BI$154="Y","R","")</f>
        <v/>
      </c>
      <c r="AA26" s="336"/>
      <c r="AB26" s="337"/>
      <c r="AC26" s="338"/>
    </row>
    <row r="27" spans="2:29" ht="12.95" customHeight="1">
      <c r="B27" s="404"/>
      <c r="C27" s="415" t="s">
        <v>1194</v>
      </c>
      <c r="D27" s="368" t="str">
        <f>IF(Badges!$AG$680="A","/","")</f>
        <v/>
      </c>
      <c r="E27" s="368" t="str">
        <f>IF(Badges!$AG$684="A","/","")</f>
        <v/>
      </c>
      <c r="F27" s="368" t="str">
        <f>IF(Badges!$AG$688="A","/","")</f>
        <v/>
      </c>
      <c r="G27" s="368" t="str">
        <f>IF(Badges!$AG$692="A","/","")</f>
        <v/>
      </c>
      <c r="H27" s="368" t="str">
        <f>IF(Badges!$AG$696="A","/","")</f>
        <v/>
      </c>
      <c r="I27" s="362" t="str">
        <f>IF(Summary!$BH$33="E","E","")</f>
        <v/>
      </c>
      <c r="J27" s="362" t="str">
        <f>IF(Summary!$BI$33="Y","R","")</f>
        <v/>
      </c>
      <c r="K27" s="392" t="str">
        <f>IF(COUNT(S28:S29)=2,MAX(S28:S29),"")</f>
        <v/>
      </c>
      <c r="L27" s="406"/>
      <c r="M27" s="407" t="s">
        <v>1009</v>
      </c>
      <c r="N27" s="408"/>
      <c r="O27" s="408"/>
      <c r="P27" s="408"/>
      <c r="Q27" s="408"/>
      <c r="R27" s="422" t="s">
        <v>1189</v>
      </c>
      <c r="S27" s="363" t="str">
        <f>IF(Summary!$BH$83="E","E","")</f>
        <v/>
      </c>
      <c r="T27" s="363" t="str">
        <f>IF(Summary!$BI$83="Y","R","")</f>
        <v/>
      </c>
      <c r="U27" s="716"/>
      <c r="W27" s="573" t="str">
        <f>'Fun Patches'!C28</f>
        <v>&lt;LIST PATCH HERE&gt;</v>
      </c>
      <c r="X27" s="365" t="str">
        <f>IF(Summary!$BH$155="E","E","")</f>
        <v/>
      </c>
      <c r="Y27" s="365" t="str">
        <f>IF(Summary!$BI$155="Y","R","")</f>
        <v/>
      </c>
      <c r="AA27" s="336"/>
      <c r="AB27" s="337"/>
      <c r="AC27" s="338"/>
    </row>
    <row r="28" spans="2:29" ht="12.95" customHeight="1" thickBot="1">
      <c r="B28" s="404"/>
      <c r="C28" s="419" t="s">
        <v>730</v>
      </c>
      <c r="D28" s="366" t="str">
        <f>IF(Badges!$AG$703="A","/","")</f>
        <v/>
      </c>
      <c r="E28" s="366" t="str">
        <f>IF(Badges!$AG$707="A","/","")</f>
        <v/>
      </c>
      <c r="F28" s="366" t="str">
        <f>IF(Badges!$AG$711="A","/","")</f>
        <v/>
      </c>
      <c r="G28" s="366" t="str">
        <f>IF(Badges!$AG$715="A","/","")</f>
        <v/>
      </c>
      <c r="H28" s="366" t="str">
        <f>IF(Badges!$AG$719="A","/","")</f>
        <v/>
      </c>
      <c r="I28" s="372" t="str">
        <f>IF(Summary!$BH$34="E","E","")</f>
        <v/>
      </c>
      <c r="J28" s="372" t="str">
        <f>IF(Summary!$BI$34="Y","R","")</f>
        <v/>
      </c>
      <c r="L28" s="404"/>
      <c r="M28" s="411" t="s">
        <v>1009</v>
      </c>
      <c r="N28" s="412"/>
      <c r="O28" s="412"/>
      <c r="P28" s="412"/>
      <c r="Q28" s="412"/>
      <c r="R28" s="413"/>
      <c r="S28" s="365" t="str">
        <f>IF(Summary!$BH$81="E","E","")</f>
        <v/>
      </c>
      <c r="T28" s="365" t="str">
        <f>IF(Summary!$BI$81="Y","R","")</f>
        <v/>
      </c>
      <c r="U28" s="716"/>
      <c r="W28" s="573" t="str">
        <f>'Fun Patches'!C29</f>
        <v>&lt;LIST PATCH HERE&gt;</v>
      </c>
      <c r="X28" s="365" t="str">
        <f>IF(Summary!$BH$156="E","E","")</f>
        <v/>
      </c>
      <c r="Y28" s="365" t="str">
        <f>IF(Summary!$BI$156="Y","R","")</f>
        <v/>
      </c>
      <c r="AA28" s="336"/>
      <c r="AB28" s="337"/>
      <c r="AC28" s="338"/>
    </row>
    <row r="29" spans="2:29" ht="12.95" customHeight="1" thickBot="1">
      <c r="B29" s="404"/>
      <c r="C29" s="410" t="s">
        <v>751</v>
      </c>
      <c r="D29" s="368" t="str">
        <f>IF(Badges!$AG$726="A","/","")</f>
        <v/>
      </c>
      <c r="E29" s="368" t="str">
        <f>IF(Badges!$AG$730="A","/","")</f>
        <v/>
      </c>
      <c r="F29" s="368" t="str">
        <f>IF(Badges!$AG$734="A","/","")</f>
        <v/>
      </c>
      <c r="G29" s="368" t="str">
        <f>IF(Badges!$AG$738="A","/","")</f>
        <v/>
      </c>
      <c r="H29" s="368" t="str">
        <f>IF(Badges!$AG$742="A","/","")</f>
        <v/>
      </c>
      <c r="I29" s="363" t="str">
        <f>IF(Summary!$BH$35="E","E","")</f>
        <v/>
      </c>
      <c r="J29" s="362" t="str">
        <f>IF(Summary!$BI$35="Y","R","")</f>
        <v/>
      </c>
      <c r="L29" s="404"/>
      <c r="M29" s="424" t="s">
        <v>1159</v>
      </c>
      <c r="N29" s="425"/>
      <c r="O29" s="425"/>
      <c r="P29" s="425"/>
      <c r="Q29" s="425"/>
      <c r="R29" s="426"/>
      <c r="S29" s="367" t="str">
        <f>IF(Summary!$BH$82="E","E","")</f>
        <v/>
      </c>
      <c r="T29" s="367" t="str">
        <f>IF(Summary!$BI$82="Y","R","")</f>
        <v/>
      </c>
      <c r="U29" s="716"/>
      <c r="W29" s="573" t="str">
        <f>'Fun Patches'!C30</f>
        <v>&lt;LIST PATCH HERE&gt;</v>
      </c>
      <c r="X29" s="365" t="str">
        <f>IF(Summary!$BH$157="E","E","")</f>
        <v/>
      </c>
      <c r="Y29" s="365" t="str">
        <f>IF(Summary!$BI$157="Y","R","")</f>
        <v/>
      </c>
      <c r="AA29" s="336"/>
      <c r="AB29" s="337"/>
      <c r="AC29" s="338"/>
    </row>
    <row r="30" spans="2:29" ht="12.95" customHeight="1">
      <c r="B30" s="404"/>
      <c r="C30" s="410" t="s">
        <v>772</v>
      </c>
      <c r="D30" s="369" t="str">
        <f>IF(Badges!$AG$745="C","/","")</f>
        <v/>
      </c>
      <c r="E30" s="369" t="str">
        <f>IF(Badges!$AG$746="C","/","")</f>
        <v/>
      </c>
      <c r="F30" s="369" t="str">
        <f>IF(Badges!$AG$747="C","/","")</f>
        <v/>
      </c>
      <c r="G30" s="369" t="str">
        <f>IF(Badges!$AG$748="C","/","")</f>
        <v/>
      </c>
      <c r="H30" s="369" t="str">
        <f>IF(Badges!$AG$749="C","/","")</f>
        <v/>
      </c>
      <c r="I30" s="365" t="str">
        <f>IF(Summary!$BH$36="E","E","")</f>
        <v/>
      </c>
      <c r="J30" s="365" t="str">
        <f>IF(Summary!$BI$36="Y","R","")</f>
        <v/>
      </c>
      <c r="L30" s="495"/>
      <c r="M30" s="495"/>
      <c r="N30" s="496"/>
      <c r="O30" s="496"/>
      <c r="P30" s="496"/>
      <c r="Q30" s="496"/>
      <c r="R30" s="496"/>
      <c r="S30" s="571"/>
      <c r="T30" s="571"/>
      <c r="U30" s="716"/>
      <c r="W30" s="573" t="str">
        <f>'Fun Patches'!C31</f>
        <v>&lt;LIST PATCH HERE&gt;</v>
      </c>
      <c r="X30" s="365" t="str">
        <f>IF(Summary!$BH$158="E","E","")</f>
        <v/>
      </c>
      <c r="Y30" s="365" t="str">
        <f>IF(Summary!$BI$158="Y","R","")</f>
        <v/>
      </c>
      <c r="AA30" s="336"/>
      <c r="AB30" s="337"/>
      <c r="AC30" s="338"/>
    </row>
    <row r="31" spans="2:29" ht="12.95" customHeight="1" thickBot="1">
      <c r="B31" s="404"/>
      <c r="C31" s="414" t="s">
        <v>1195</v>
      </c>
      <c r="D31" s="366" t="str">
        <f>IF(Badges!$AG$769="A","/","")</f>
        <v/>
      </c>
      <c r="E31" s="366" t="str">
        <f>IF(Badges!$AG$773="A","/","")</f>
        <v/>
      </c>
      <c r="F31" s="366" t="str">
        <f>IF(Badges!$AG$777="A","/","")</f>
        <v/>
      </c>
      <c r="G31" s="366" t="str">
        <f>IF(Badges!$AG$781="A","/","")</f>
        <v/>
      </c>
      <c r="H31" s="366" t="str">
        <f>IF(Badges!$AG$785="A","/","")</f>
        <v/>
      </c>
      <c r="I31" s="372" t="str">
        <f>IF(Summary!$BH$38="E","E","")</f>
        <v/>
      </c>
      <c r="J31" s="372" t="str">
        <f>IF(Summary!$BI$38="Y","R","")</f>
        <v/>
      </c>
      <c r="N31" s="401"/>
      <c r="O31" s="401"/>
      <c r="P31" s="401"/>
      <c r="Q31" s="401"/>
      <c r="R31" s="401"/>
      <c r="U31" s="716"/>
      <c r="W31" s="573" t="str">
        <f>'Fun Patches'!C32</f>
        <v>&lt;LIST PATCH HERE&gt;</v>
      </c>
      <c r="X31" s="365" t="str">
        <f>IF(Summary!$BH$159="E","E","")</f>
        <v/>
      </c>
      <c r="Y31" s="365" t="str">
        <f>IF(Summary!$BI$159="Y","R","")</f>
        <v/>
      </c>
      <c r="AA31" s="336"/>
      <c r="AB31" s="337"/>
      <c r="AC31" s="338"/>
    </row>
    <row r="32" spans="2:29" ht="12.95" customHeight="1">
      <c r="B32" s="404"/>
      <c r="C32" s="415" t="s">
        <v>1196</v>
      </c>
      <c r="D32" s="368" t="str">
        <f>IF(Badges!$AG$792="A","/","")</f>
        <v/>
      </c>
      <c r="E32" s="368" t="str">
        <f>IF(Badges!$AG$796="A","/","")</f>
        <v/>
      </c>
      <c r="F32" s="368" t="str">
        <f>IF(Badges!$AG$800="A","/","")</f>
        <v/>
      </c>
      <c r="G32" s="368" t="str">
        <f>IF(Badges!$AG$804="A","/","")</f>
        <v/>
      </c>
      <c r="H32" s="368" t="str">
        <f>IF(Badges!$AG$808="A","/","")</f>
        <v/>
      </c>
      <c r="I32" s="362" t="str">
        <f>IF(Summary!$BH$39="E","E","")</f>
        <v/>
      </c>
      <c r="J32" s="362" t="str">
        <f>IF(Summary!$BI$39="Y","R","")</f>
        <v/>
      </c>
      <c r="L32" s="404"/>
      <c r="M32" s="405" t="s">
        <v>216</v>
      </c>
      <c r="N32" s="361" t="str">
        <f>IF(Badges!$AG$102="A","/","")</f>
        <v/>
      </c>
      <c r="O32" s="361" t="str">
        <f>IF(Badges!$AG$106="A","/","")</f>
        <v/>
      </c>
      <c r="P32" s="361" t="str">
        <f>IF(Badges!$AG$110="A","/","")</f>
        <v/>
      </c>
      <c r="Q32" s="361" t="str">
        <f>IF(Badges!$AG$114="A","/","")</f>
        <v/>
      </c>
      <c r="R32" s="361" t="str">
        <f>IF(Badges!$AG$118="A","/","")</f>
        <v/>
      </c>
      <c r="S32" s="370" t="str">
        <f>IF(Summary!$BH$7="E","E","")</f>
        <v/>
      </c>
      <c r="T32" s="370" t="str">
        <f>IF(Summary!$BI$7="Y","R","")</f>
        <v/>
      </c>
      <c r="U32" s="716"/>
      <c r="W32" s="573" t="str">
        <f>'Fun Patches'!C33</f>
        <v>&lt;LIST PATCH HERE&gt;</v>
      </c>
      <c r="X32" s="365" t="str">
        <f>IF(Summary!$BH$160="E","E","")</f>
        <v/>
      </c>
      <c r="Y32" s="365" t="str">
        <f>IF(Summary!$BI$160="Y","R","")</f>
        <v/>
      </c>
      <c r="AA32" s="336"/>
      <c r="AB32" s="337"/>
      <c r="AC32" s="338"/>
    </row>
    <row r="33" spans="2:29" ht="12.95" customHeight="1" thickBot="1">
      <c r="B33" s="404"/>
      <c r="C33" s="419" t="s">
        <v>818</v>
      </c>
      <c r="D33" s="366" t="str">
        <f>IF(Badges!$AG$838="A","/","")</f>
        <v/>
      </c>
      <c r="E33" s="366" t="str">
        <f>IF(Badges!$AG$842="A","/","")</f>
        <v/>
      </c>
      <c r="F33" s="366" t="str">
        <f>IF(Badges!$AG$846="A","/","")</f>
        <v/>
      </c>
      <c r="G33" s="366" t="str">
        <f>IF(Badges!$AG$850="A","/","")</f>
        <v/>
      </c>
      <c r="H33" s="366" t="str">
        <f>IF(Badges!$AG$854="A","/","")</f>
        <v/>
      </c>
      <c r="I33" s="372" t="str">
        <f>IF(Summary!$BH$41="E","E","")</f>
        <v/>
      </c>
      <c r="J33" s="372" t="str">
        <f>IF(Summary!$BI$41="Y","R","")</f>
        <v/>
      </c>
      <c r="L33" s="404"/>
      <c r="M33" s="410" t="s">
        <v>302</v>
      </c>
      <c r="N33" s="364" t="str">
        <f>IF(Badges!$AG$207="A","/","")</f>
        <v/>
      </c>
      <c r="O33" s="364" t="str">
        <f>IF(Badges!$AG$211="A","/","")</f>
        <v/>
      </c>
      <c r="P33" s="364" t="str">
        <f>IF(Badges!$AG$215="A","/","")</f>
        <v/>
      </c>
      <c r="Q33" s="364" t="str">
        <f>IF(Badges!$AG$219="A","/","")</f>
        <v/>
      </c>
      <c r="R33" s="364" t="str">
        <f>IF(Badges!$G$223="A","/","")</f>
        <v/>
      </c>
      <c r="S33" s="370" t="str">
        <f>IF(Summary!$BH$12="E","E","")</f>
        <v/>
      </c>
      <c r="T33" s="370" t="str">
        <f>IF(Summary!$BI$12="Y","R","")</f>
        <v/>
      </c>
      <c r="U33" s="716"/>
      <c r="W33" s="573" t="str">
        <f>'Fun Patches'!C34</f>
        <v>&lt;LIST PATCH HERE&gt;</v>
      </c>
      <c r="X33" s="365" t="str">
        <f>IF(Summary!$BH$161="E","E","")</f>
        <v/>
      </c>
      <c r="Y33" s="365" t="str">
        <f>IF(Summary!$BI$161="Y","R","")</f>
        <v/>
      </c>
      <c r="AA33" s="336"/>
      <c r="AB33" s="337"/>
      <c r="AC33" s="338"/>
    </row>
    <row r="34" spans="2:29" ht="12.95" customHeight="1" thickBot="1">
      <c r="B34" s="404"/>
      <c r="C34" s="414" t="s">
        <v>838</v>
      </c>
      <c r="D34" s="439" t="str">
        <f>IF(Badges!$AG$861="A","/","")</f>
        <v/>
      </c>
      <c r="E34" s="439" t="str">
        <f>IF(Badges!$AG$865="A","/","")</f>
        <v/>
      </c>
      <c r="F34" s="439" t="str">
        <f>IF(Badges!$AG$869="A","/","")</f>
        <v/>
      </c>
      <c r="G34" s="439" t="str">
        <f>IF(Badges!$AG$873="A","/","")</f>
        <v/>
      </c>
      <c r="H34" s="439" t="str">
        <f>IF(Badges!$AG$877="A","/","")</f>
        <v/>
      </c>
      <c r="I34" s="362" t="str">
        <f>IF(Summary!$BH$42="E","E","")</f>
        <v/>
      </c>
      <c r="J34" s="362" t="str">
        <f>IF(Summary!$BI$42="Y","R","")</f>
        <v/>
      </c>
      <c r="L34" s="404"/>
      <c r="M34" s="419" t="s">
        <v>448</v>
      </c>
      <c r="N34" s="359" t="str">
        <f>IF(Badges!$AG$368="A","/","")</f>
        <v/>
      </c>
      <c r="O34" s="359" t="str">
        <f>IF(Badges!$AG$372="A","/","")</f>
        <v/>
      </c>
      <c r="P34" s="359" t="str">
        <f>IF(Badges!$AG$376="A","/","")</f>
        <v/>
      </c>
      <c r="Q34" s="359" t="str">
        <f>IF(Badges!$AG$380="A","/","")</f>
        <v/>
      </c>
      <c r="R34" s="359" t="str">
        <f>IF(Badges!$AG$384="A","/","")</f>
        <v/>
      </c>
      <c r="S34" s="367" t="str">
        <f>IF(Summary!$BH$19="E","E","")</f>
        <v/>
      </c>
      <c r="T34" s="367" t="str">
        <f>IF(Summary!$BI$19="Y","R","")</f>
        <v/>
      </c>
      <c r="U34" s="716"/>
      <c r="W34" s="573" t="str">
        <f>'Fun Patches'!C35</f>
        <v>&lt;LIST PATCH HERE&gt;</v>
      </c>
      <c r="X34" s="365" t="str">
        <f>IF(Summary!$BH$162="E","E","")</f>
        <v/>
      </c>
      <c r="Y34" s="365" t="str">
        <f>IF(Summary!$BI$162="Y","R","")</f>
        <v/>
      </c>
      <c r="AA34" s="336"/>
      <c r="AB34" s="337"/>
      <c r="AC34" s="338"/>
    </row>
    <row r="35" spans="2:29" ht="12.95" customHeight="1">
      <c r="L35" s="404"/>
      <c r="M35" s="430" t="s">
        <v>249</v>
      </c>
      <c r="N35" s="361" t="str">
        <f>IF(Badges!$AG$146="A","/","")</f>
        <v/>
      </c>
      <c r="O35" s="361" t="str">
        <f>IF(Badges!$AG$148="A","/","")</f>
        <v/>
      </c>
      <c r="P35" s="361" t="str">
        <f>IF(Badges!$AG$150="A","/","")</f>
        <v/>
      </c>
      <c r="Q35" s="361" t="str">
        <f>IF(Badges!$AG$152="A","/","")</f>
        <v/>
      </c>
      <c r="R35" s="361" t="str">
        <f>IF(Badges!$AG$154="A","/","")</f>
        <v/>
      </c>
      <c r="S35" s="370" t="str">
        <f>IF(Summary!$BH$9="E","E","")</f>
        <v/>
      </c>
      <c r="T35" s="370" t="str">
        <f>IF(Summary!$BI$9="Y","R","")</f>
        <v/>
      </c>
      <c r="U35" s="716"/>
      <c r="W35" s="573" t="str">
        <f>'Fun Patches'!C36</f>
        <v>&lt;LIST PATCH HERE&gt;</v>
      </c>
      <c r="X35" s="365" t="str">
        <f>IF(Summary!$BH$163="E","E","")</f>
        <v/>
      </c>
      <c r="Y35" s="365" t="str">
        <f>IF(Summary!$BI$163="Y","R","")</f>
        <v/>
      </c>
      <c r="AA35" s="336"/>
      <c r="AB35" s="337"/>
      <c r="AC35" s="338"/>
    </row>
    <row r="36" spans="2:29" ht="12.95" customHeight="1">
      <c r="L36" s="404"/>
      <c r="M36" s="423" t="s">
        <v>552</v>
      </c>
      <c r="N36" s="364" t="str">
        <f>IF(Badges!$AG$481="A","/","")</f>
        <v/>
      </c>
      <c r="O36" s="364" t="str">
        <f>IF(Badges!$AG$483="A","/","")</f>
        <v/>
      </c>
      <c r="P36" s="364" t="str">
        <f>IF(Badges!$AG$485="A","/","")</f>
        <v/>
      </c>
      <c r="Q36" s="364" t="str">
        <f>IF(Badges!$AG$487="A","/","")</f>
        <v/>
      </c>
      <c r="R36" s="364" t="str">
        <f>IF(Badges!$AG$489="A","/","")</f>
        <v/>
      </c>
      <c r="S36" s="370" t="str">
        <f>IF(Summary!$BH$24="E","E","")</f>
        <v/>
      </c>
      <c r="T36" s="370" t="str">
        <f>IF(Summary!$BI$24="Y","R","")</f>
        <v/>
      </c>
      <c r="U36" s="716"/>
      <c r="W36" s="573" t="str">
        <f>'Fun Patches'!C37</f>
        <v>&lt;LIST PATCH HERE&gt;</v>
      </c>
      <c r="X36" s="365" t="str">
        <f>IF(Summary!$BH$164="E","E","")</f>
        <v/>
      </c>
      <c r="Y36" s="365" t="str">
        <f>IF(Summary!$BI$164="Y","R","")</f>
        <v/>
      </c>
      <c r="AA36" s="336"/>
      <c r="AB36" s="337"/>
      <c r="AC36" s="338"/>
    </row>
    <row r="37" spans="2:29" ht="12.95" customHeight="1" thickBot="1">
      <c r="B37" s="404"/>
      <c r="C37" s="430" t="s">
        <v>1162</v>
      </c>
      <c r="D37" s="361" t="str">
        <f>IF(Badges!$AG$883="C","/","")</f>
        <v/>
      </c>
      <c r="E37" s="361" t="str">
        <f>IF(Badges!$AG$884="C","/","")</f>
        <v/>
      </c>
      <c r="F37" s="361" t="str">
        <f>IF(Badges!$AG$885="C","/","")</f>
        <v/>
      </c>
      <c r="G37" s="361" t="str">
        <f>IF(Badges!$AG$886="C","/","")</f>
        <v/>
      </c>
      <c r="H37" s="361" t="str">
        <f>IF(Badges!$AG$887="C","/","")</f>
        <v/>
      </c>
      <c r="I37" s="370" t="str">
        <f>IF(Summary!$BH$44="E","E","")</f>
        <v/>
      </c>
      <c r="J37" s="370" t="str">
        <f>IF(Summary!$BI$44="Y","R","")</f>
        <v/>
      </c>
      <c r="L37" s="404"/>
      <c r="M37" s="431" t="s">
        <v>775</v>
      </c>
      <c r="N37" s="359" t="str">
        <f>IF(Badges!$AG$754="A","/","")</f>
        <v/>
      </c>
      <c r="O37" s="359" t="str">
        <f>IF(Badges!$AG$756="A","/","")</f>
        <v/>
      </c>
      <c r="P37" s="359" t="str">
        <f>IF(Badges!$AG$758="A","/","")</f>
        <v/>
      </c>
      <c r="Q37" s="359" t="str">
        <f>IF(Badges!$AG$760="A","/","")</f>
        <v/>
      </c>
      <c r="R37" s="359" t="str">
        <f>IF(Badges!$AG$762="A","/","")</f>
        <v/>
      </c>
      <c r="S37" s="371" t="str">
        <f>IF(Summary!$BH$37="E","E","")</f>
        <v/>
      </c>
      <c r="T37" s="371" t="str">
        <f>IF(Summary!$BI$37="Y","R","")</f>
        <v/>
      </c>
      <c r="U37" s="716"/>
      <c r="W37" s="573" t="str">
        <f>'Fun Patches'!C38</f>
        <v>&lt;LIST PATCH HERE&gt;</v>
      </c>
      <c r="X37" s="365" t="str">
        <f>IF(Summary!$BH$165="E","E","")</f>
        <v/>
      </c>
      <c r="Y37" s="365" t="str">
        <f>IF(Summary!$BI$165="Y","R","")</f>
        <v/>
      </c>
      <c r="AA37" s="336"/>
      <c r="AB37" s="337"/>
      <c r="AC37" s="338"/>
    </row>
    <row r="38" spans="2:29" ht="12.95" customHeight="1">
      <c r="B38" s="404"/>
      <c r="C38" s="423" t="s">
        <v>1163</v>
      </c>
      <c r="D38" s="361" t="str">
        <f>IF(Badges!$AG$890="C","/","")</f>
        <v/>
      </c>
      <c r="E38" s="361" t="str">
        <f>IF(Badges!$AG$891="C","/","")</f>
        <v/>
      </c>
      <c r="F38" s="361" t="str">
        <f>IF(Badges!$AG$892="C","/","")</f>
        <v/>
      </c>
      <c r="G38" s="361" t="str">
        <f>IF(Badges!$AG$893="C","/","")</f>
        <v/>
      </c>
      <c r="H38" s="361" t="str">
        <f>IF(Badges!$AG$894="C","/","")</f>
        <v/>
      </c>
      <c r="I38" s="370" t="str">
        <f>IF(Summary!$BH$45="E","E","")</f>
        <v/>
      </c>
      <c r="J38" s="370" t="str">
        <f>IF(Summary!$BI$45="Y","R","")</f>
        <v/>
      </c>
      <c r="S38" s="427"/>
      <c r="T38" s="427"/>
      <c r="U38" s="716"/>
      <c r="W38" s="573" t="str">
        <f>'Fun Patches'!C39</f>
        <v>&lt;LIST PATCH HERE&gt;</v>
      </c>
      <c r="X38" s="365" t="str">
        <f>IF(Summary!$BH$166="E","E","")</f>
        <v/>
      </c>
      <c r="Y38" s="365" t="str">
        <f>IF(Summary!$BI$166="Y","R","")</f>
        <v/>
      </c>
      <c r="AA38" s="336"/>
      <c r="AB38" s="337"/>
      <c r="AC38" s="338"/>
    </row>
    <row r="39" spans="2:29" ht="12.95" customHeight="1" thickBot="1">
      <c r="B39" s="404"/>
      <c r="C39" s="432" t="s">
        <v>1164</v>
      </c>
      <c r="D39" s="359" t="str">
        <f>IF(Badges!$AG$897="C","/","")</f>
        <v/>
      </c>
      <c r="E39" s="359" t="str">
        <f>IF(Badges!$AG$898="C","/","")</f>
        <v/>
      </c>
      <c r="F39" s="359" t="str">
        <f>IF(Badges!$AG$899="C","/","")</f>
        <v/>
      </c>
      <c r="G39" s="359" t="str">
        <f>IF(Badges!$AG$900="C","/","")</f>
        <v/>
      </c>
      <c r="H39" s="359" t="str">
        <f>IF(Badges!$AG$901="C","/","")</f>
        <v/>
      </c>
      <c r="I39" s="367" t="str">
        <f>IF(Summary!$BH$46="E","E","")</f>
        <v/>
      </c>
      <c r="J39" s="367" t="str">
        <f>IF(Summary!$BI$46="Y","R","")</f>
        <v/>
      </c>
      <c r="S39" s="427"/>
      <c r="T39" s="427"/>
      <c r="U39" s="716"/>
      <c r="W39" s="573" t="str">
        <f>'Fun Patches'!C40</f>
        <v>&lt;LIST PATCH HERE&gt;</v>
      </c>
      <c r="X39" s="365" t="str">
        <f>IF(Summary!$BH$167="E","E","")</f>
        <v/>
      </c>
      <c r="Y39" s="365" t="str">
        <f>IF(Summary!$BI$167="Y","R","")</f>
        <v/>
      </c>
      <c r="AA39" s="336"/>
      <c r="AB39" s="337"/>
      <c r="AC39" s="338"/>
    </row>
    <row r="40" spans="2:29" ht="12.95" customHeight="1">
      <c r="B40" s="404"/>
      <c r="C40" s="430" t="s">
        <v>1165</v>
      </c>
      <c r="D40" s="361" t="str">
        <f>IF(Badges!$AG$905="C","/","")</f>
        <v/>
      </c>
      <c r="E40" s="361" t="str">
        <f>IF(Badges!$AG$906="C","/","")</f>
        <v/>
      </c>
      <c r="F40" s="361" t="str">
        <f>IF(Badges!$AG$907="C","/","")</f>
        <v/>
      </c>
      <c r="G40" s="361" t="str">
        <f>IF(Badges!$AG$908="C","/","")</f>
        <v/>
      </c>
      <c r="H40" s="361" t="str">
        <f>IF(Badges!$AG$909="C","/","")</f>
        <v/>
      </c>
      <c r="I40" s="370" t="str">
        <f>IF(Summary!$BH$48="E","E","")</f>
        <v/>
      </c>
      <c r="J40" s="370" t="str">
        <f>IF(Summary!$BI$48="Y","R","")</f>
        <v/>
      </c>
      <c r="L40" s="404"/>
      <c r="M40" s="428" t="s">
        <v>1182</v>
      </c>
      <c r="N40" s="361" t="str">
        <f>IF('Age-Level'!$AG$75="A","/","")</f>
        <v/>
      </c>
      <c r="O40" s="361" t="str">
        <f>IF('Age-Level'!$AG$79="A","/","")</f>
        <v/>
      </c>
      <c r="P40" s="361" t="str">
        <f>IF('Age-Level'!$AG$83="A","/","")</f>
        <v/>
      </c>
      <c r="Q40" s="361" t="str">
        <f>IF('Age-Level'!$AG$88="A","/","")</f>
        <v/>
      </c>
      <c r="R40" s="361" t="str">
        <f>IF('Age-Level'!$AG$90="A","/","")</f>
        <v/>
      </c>
      <c r="S40" s="370" t="str">
        <f>IF(Summary!$BH$113="E","E","")</f>
        <v/>
      </c>
      <c r="T40" s="370" t="str">
        <f>IF(Summary!$BI$113="Y","R","")</f>
        <v/>
      </c>
      <c r="U40" s="716"/>
      <c r="W40" s="573" t="str">
        <f>'Fun Patches'!C41</f>
        <v>&lt;LIST PATCH HERE&gt;</v>
      </c>
      <c r="X40" s="365" t="str">
        <f>IF(Summary!$BH$168="E","E","")</f>
        <v/>
      </c>
      <c r="Y40" s="365" t="str">
        <f>IF(Summary!$BI$168="Y","R","")</f>
        <v/>
      </c>
      <c r="AA40" s="336"/>
      <c r="AB40" s="337"/>
      <c r="AC40" s="338"/>
    </row>
    <row r="41" spans="2:29" ht="12.95" customHeight="1">
      <c r="B41" s="404"/>
      <c r="C41" s="423" t="s">
        <v>1166</v>
      </c>
      <c r="D41" s="361" t="str">
        <f>IF(Badges!$AG$912="C","/","")</f>
        <v/>
      </c>
      <c r="E41" s="361" t="str">
        <f>IF(Badges!$AG$913="C","/","")</f>
        <v/>
      </c>
      <c r="F41" s="361" t="str">
        <f>IF(Badges!$AG$914="C","/","")</f>
        <v/>
      </c>
      <c r="G41" s="361" t="str">
        <f>IF(Badges!$AG$915="C","/","")</f>
        <v/>
      </c>
      <c r="H41" s="361" t="str">
        <f>IF(Badges!$AG$916="C","/","")</f>
        <v/>
      </c>
      <c r="I41" s="370" t="str">
        <f>IF(Summary!$BH$49="E","E","")</f>
        <v/>
      </c>
      <c r="J41" s="370" t="str">
        <f>IF(Summary!$BI$49="Y","R","")</f>
        <v/>
      </c>
      <c r="L41" s="404"/>
      <c r="M41" s="411" t="s">
        <v>1183</v>
      </c>
      <c r="N41" s="361" t="str">
        <f>IF('Age-Level'!$AG$93="A","/","")</f>
        <v/>
      </c>
      <c r="O41" s="361" t="str">
        <f>IF('Age-Level'!$AG$97="A","/","")</f>
        <v/>
      </c>
      <c r="P41" s="361" t="str">
        <f>IF('Age-Level'!$AG$101="A","/","")</f>
        <v/>
      </c>
      <c r="Q41" s="361" t="str">
        <f>IF('Age-Level'!$AG$106="A","/","")</f>
        <v/>
      </c>
      <c r="R41" s="361" t="str">
        <f>IF('Age-Level'!$AG$108="A","/","")</f>
        <v/>
      </c>
      <c r="S41" s="370" t="str">
        <f>IF(Summary!$BH$114="E","E","")</f>
        <v/>
      </c>
      <c r="T41" s="370" t="str">
        <f>IF(Summary!$BI$114="Y","R","")</f>
        <v/>
      </c>
      <c r="U41" s="716"/>
      <c r="W41" s="573" t="str">
        <f>'Fun Patches'!C42</f>
        <v>&lt;LIST PATCH HERE&gt;</v>
      </c>
      <c r="X41" s="365" t="str">
        <f>IF(Summary!$BH$169="E","E","")</f>
        <v/>
      </c>
      <c r="Y41" s="365" t="str">
        <f>IF(Summary!$BI$169="Y","R","")</f>
        <v/>
      </c>
      <c r="AA41" s="336"/>
      <c r="AB41" s="337"/>
      <c r="AC41" s="338"/>
    </row>
    <row r="42" spans="2:29" ht="12.95" customHeight="1" thickBot="1">
      <c r="B42" s="404"/>
      <c r="C42" s="432" t="s">
        <v>1167</v>
      </c>
      <c r="D42" s="359" t="str">
        <f>IF(Badges!$AG$919="C","/","")</f>
        <v/>
      </c>
      <c r="E42" s="359" t="str">
        <f>IF(Badges!$AG$920="C","/","")</f>
        <v/>
      </c>
      <c r="F42" s="359" t="str">
        <f>IF(Badges!$AG$921="C","/","")</f>
        <v/>
      </c>
      <c r="G42" s="359" t="str">
        <f>IF(Badges!$AG$922="C","/","")</f>
        <v/>
      </c>
      <c r="H42" s="359" t="str">
        <f>IF(Badges!$AG$923="C","/","")</f>
        <v/>
      </c>
      <c r="I42" s="367" t="str">
        <f>IF(Summary!$BH$50="E","E","")</f>
        <v/>
      </c>
      <c r="J42" s="367" t="str">
        <f>IF(Summary!$BI$50="Y","R","")</f>
        <v/>
      </c>
      <c r="L42" s="404"/>
      <c r="M42" s="416" t="s">
        <v>1184</v>
      </c>
      <c r="N42" s="359" t="str">
        <f>IF('Age-Level'!$AG$111="A","/","")</f>
        <v/>
      </c>
      <c r="O42" s="359" t="str">
        <f>IF('Age-Level'!$AG$115="A","/","")</f>
        <v/>
      </c>
      <c r="P42" s="359" t="str">
        <f>IF('Age-Level'!$AG$119="A","/","")</f>
        <v/>
      </c>
      <c r="Q42" s="359" t="str">
        <f>IF('Age-Level'!$AG$124="A","/","")</f>
        <v/>
      </c>
      <c r="R42" s="359" t="str">
        <f>IF('Age-Level'!$AG$126="A","/","")</f>
        <v/>
      </c>
      <c r="S42" s="367" t="str">
        <f>IF(Summary!$BH$115="E","E","")</f>
        <v/>
      </c>
      <c r="T42" s="367" t="str">
        <f>IF(Summary!$BI$115="Y","R","")</f>
        <v/>
      </c>
      <c r="U42" s="716"/>
      <c r="W42" s="573" t="str">
        <f>'Fun Patches'!C43</f>
        <v>&lt;LIST PATCH HERE&gt;</v>
      </c>
      <c r="X42" s="365" t="str">
        <f>IF(Summary!$BH$170="E","E","")</f>
        <v/>
      </c>
      <c r="Y42" s="365" t="str">
        <f>IF(Summary!$BI$170="Y","R","")</f>
        <v/>
      </c>
      <c r="AA42" s="336"/>
      <c r="AB42" s="337"/>
      <c r="AC42" s="338"/>
    </row>
    <row r="43" spans="2:29" ht="12.95" customHeight="1">
      <c r="B43" s="404"/>
      <c r="C43" s="430" t="s">
        <v>1169</v>
      </c>
      <c r="D43" s="361" t="str">
        <f>IF(Badges!$AG$927="C","/","")</f>
        <v/>
      </c>
      <c r="E43" s="361" t="str">
        <f>IF(Badges!$AG$928="C","/","")</f>
        <v/>
      </c>
      <c r="F43" s="361" t="str">
        <f>IF(Badges!$AG$929="C","/","")</f>
        <v/>
      </c>
      <c r="G43" s="361" t="str">
        <f>IF(Badges!$AG$930="C","/","")</f>
        <v/>
      </c>
      <c r="H43" s="361" t="str">
        <f>IF(Badges!$AG$931="C","/","")</f>
        <v/>
      </c>
      <c r="I43" s="370" t="str">
        <f>IF(Summary!$BH$52="E","E","")</f>
        <v/>
      </c>
      <c r="J43" s="370" t="str">
        <f>IF(Summary!$BI$52="Y","R","")</f>
        <v/>
      </c>
      <c r="L43" s="404"/>
      <c r="M43" s="429" t="s">
        <v>1185</v>
      </c>
      <c r="N43" s="361" t="str">
        <f>IF('Age-Level'!$AG$129="A","/","")</f>
        <v/>
      </c>
      <c r="O43" s="361" t="str">
        <f>IF('Age-Level'!$AG$133="A","/","")</f>
        <v/>
      </c>
      <c r="P43" s="361" t="str">
        <f>IF('Age-Level'!$AG$137="A","/","")</f>
        <v/>
      </c>
      <c r="Q43" s="361" t="str">
        <f>IF('Age-Level'!$AG$142="A","/","")</f>
        <v/>
      </c>
      <c r="R43" s="361" t="str">
        <f>IF('Age-Level'!$AG$144="A","/","")</f>
        <v/>
      </c>
      <c r="S43" s="370" t="str">
        <f>IF(Summary!$BH$116="E","E","")</f>
        <v/>
      </c>
      <c r="T43" s="370" t="str">
        <f>IF(Summary!$BI$116="Y","R","")</f>
        <v/>
      </c>
      <c r="U43" s="716"/>
      <c r="W43" s="573" t="str">
        <f>'Fun Patches'!C44</f>
        <v>&lt;LIST PATCH HERE&gt;</v>
      </c>
      <c r="X43" s="365" t="str">
        <f>IF(Summary!$BH$171="E","E","")</f>
        <v/>
      </c>
      <c r="Y43" s="365" t="str">
        <f>IF(Summary!$BI$171="Y","R","")</f>
        <v/>
      </c>
      <c r="AA43" s="336"/>
      <c r="AB43" s="337"/>
      <c r="AC43" s="338"/>
    </row>
    <row r="44" spans="2:29" ht="12.95" customHeight="1">
      <c r="B44" s="404"/>
      <c r="C44" s="423" t="s">
        <v>1170</v>
      </c>
      <c r="D44" s="361" t="str">
        <f>IF(Badges!$AG$934="C","/","")</f>
        <v/>
      </c>
      <c r="E44" s="361" t="str">
        <f>IF(Badges!$AG$935="C","/","")</f>
        <v/>
      </c>
      <c r="F44" s="361" t="str">
        <f>IF(Badges!$AG$936="C","/","")</f>
        <v/>
      </c>
      <c r="G44" s="361" t="str">
        <f>IF(Badges!$AG$937="C","/","")</f>
        <v/>
      </c>
      <c r="H44" s="361" t="str">
        <f>IF(Badges!$AG$938="C","/","")</f>
        <v/>
      </c>
      <c r="I44" s="370" t="str">
        <f>IF(Summary!$BH$53="E","E","")</f>
        <v/>
      </c>
      <c r="J44" s="370" t="str">
        <f>IF(Summary!$BI$53="Y","R","")</f>
        <v/>
      </c>
      <c r="L44" s="404"/>
      <c r="M44" s="411" t="s">
        <v>1186</v>
      </c>
      <c r="N44" s="361" t="str">
        <f>IF('Age-Level'!$AG$147="A","/","")</f>
        <v/>
      </c>
      <c r="O44" s="361" t="str">
        <f>IF('Age-Level'!$AG$151="A","/","")</f>
        <v/>
      </c>
      <c r="P44" s="361" t="str">
        <f>IF('Age-Level'!$AG$155="A","/","")</f>
        <v/>
      </c>
      <c r="Q44" s="361" t="str">
        <f>IF('Age-Level'!$AG$160="A","/","")</f>
        <v/>
      </c>
      <c r="R44" s="361" t="str">
        <f>IF('Age-Level'!$AG$162="A","/","")</f>
        <v/>
      </c>
      <c r="S44" s="370" t="str">
        <f>IF(Summary!$BH$117="E","E","")</f>
        <v/>
      </c>
      <c r="T44" s="370" t="str">
        <f>IF(Summary!$BI$117="Y","R","")</f>
        <v/>
      </c>
      <c r="U44" s="716"/>
      <c r="W44" s="573" t="str">
        <f>'Fun Patches'!C45</f>
        <v>&lt;LIST PATCH HERE&gt;</v>
      </c>
      <c r="X44" s="365" t="str">
        <f>IF(Summary!$BH$172="E","E","")</f>
        <v/>
      </c>
      <c r="Y44" s="365" t="str">
        <f>IF(Summary!$BI$172="Y","R","")</f>
        <v/>
      </c>
      <c r="AA44" s="336"/>
      <c r="AB44" s="337"/>
      <c r="AC44" s="338"/>
    </row>
    <row r="45" spans="2:29" ht="12.95" customHeight="1" thickBot="1">
      <c r="B45" s="404"/>
      <c r="C45" s="431" t="s">
        <v>1171</v>
      </c>
      <c r="D45" s="361" t="str">
        <f>IF(Badges!$AG$941="C","/","")</f>
        <v/>
      </c>
      <c r="E45" s="361" t="str">
        <f>IF(Badges!$AG$942="C","/","")</f>
        <v/>
      </c>
      <c r="F45" s="361" t="str">
        <f>IF(Badges!$AG$943="C","/","")</f>
        <v/>
      </c>
      <c r="G45" s="361" t="str">
        <f>IF(Badges!$AG$944="C","/","")</f>
        <v/>
      </c>
      <c r="H45" s="361" t="str">
        <f>IF(Badges!$AG$945="C","/","")</f>
        <v/>
      </c>
      <c r="I45" s="370" t="str">
        <f>IF(Summary!$BH$54="E","E","")</f>
        <v/>
      </c>
      <c r="J45" s="370" t="str">
        <f>IF(Summary!$BI$54="Y","R","")</f>
        <v/>
      </c>
      <c r="L45" s="404"/>
      <c r="M45" s="416" t="s">
        <v>1187</v>
      </c>
      <c r="N45" s="359" t="str">
        <f>IF('Age-Level'!$AG$165="A","/","")</f>
        <v/>
      </c>
      <c r="O45" s="359" t="str">
        <f>IF('Age-Level'!$AG$169="A","/","")</f>
        <v/>
      </c>
      <c r="P45" s="359" t="str">
        <f>IF('Age-Level'!$AG$173="A","/","")</f>
        <v/>
      </c>
      <c r="Q45" s="359" t="str">
        <f>IF('Age-Level'!$AG$178="A","/","")</f>
        <v/>
      </c>
      <c r="R45" s="359" t="str">
        <f>IF('Age-Level'!$AG$180="A","/","")</f>
        <v/>
      </c>
      <c r="S45" s="367" t="str">
        <f>IF(Summary!$BH$118="E","E","")</f>
        <v/>
      </c>
      <c r="T45" s="367" t="str">
        <f>IF(Summary!$BI$118="Y","R","")</f>
        <v/>
      </c>
      <c r="U45" s="716"/>
      <c r="W45" s="573" t="str">
        <f>'Fun Patches'!C46</f>
        <v>&lt;LIST PATCH HERE&gt;</v>
      </c>
      <c r="X45" s="365" t="str">
        <f>IF(Summary!$BH$173="E","E","")</f>
        <v/>
      </c>
      <c r="Y45" s="365" t="str">
        <f>IF(Summary!$BI$173="Y","R","")</f>
        <v/>
      </c>
      <c r="AA45" s="336"/>
      <c r="AB45" s="337"/>
      <c r="AC45" s="338"/>
    </row>
    <row r="46" spans="2:29" ht="12.95" customHeight="1">
      <c r="L46" s="404"/>
      <c r="M46" s="392" t="s">
        <v>1188</v>
      </c>
      <c r="N46" s="401"/>
      <c r="O46" s="401"/>
      <c r="P46" s="361" t="str">
        <f>IF(Bridging!$AG$10="A","/","")</f>
        <v/>
      </c>
      <c r="Q46" s="361" t="str">
        <f>IF(Bridging!$AG$14="A","/","")</f>
        <v/>
      </c>
      <c r="R46" s="361" t="str">
        <f>IF(Bridging!$AG$16="A","/","")</f>
        <v/>
      </c>
      <c r="S46" s="370" t="str">
        <f>IF(Summary!$BH$130="E","E","")</f>
        <v/>
      </c>
      <c r="T46" s="370" t="str">
        <f>IF(Summary!$BI$130="Y","R","")</f>
        <v/>
      </c>
      <c r="U46" s="716"/>
      <c r="W46" s="573" t="str">
        <f>'Fun Patches'!C47</f>
        <v>&lt;LIST PATCH HERE&gt;</v>
      </c>
      <c r="X46" s="365" t="str">
        <f>IF(Summary!$BH$174="E","E","")</f>
        <v/>
      </c>
      <c r="Y46" s="365" t="str">
        <f>IF(Summary!$BI$174="Y","R","")</f>
        <v/>
      </c>
      <c r="AA46" s="336"/>
      <c r="AB46" s="337"/>
      <c r="AC46" s="338"/>
    </row>
    <row r="47" spans="2:29" ht="12.95" customHeight="1">
      <c r="D47" s="402"/>
      <c r="E47" s="402"/>
      <c r="F47" s="402"/>
      <c r="G47" s="402"/>
      <c r="H47" s="402"/>
      <c r="L47" s="711"/>
      <c r="M47" s="711"/>
      <c r="N47" s="711"/>
      <c r="O47" s="711"/>
      <c r="P47" s="711"/>
      <c r="Q47" s="711"/>
      <c r="R47" s="711"/>
      <c r="S47" s="436"/>
      <c r="T47" s="436"/>
      <c r="U47" s="716"/>
      <c r="W47" s="573" t="str">
        <f>'Fun Patches'!C48</f>
        <v>&lt;LIST PATCH HERE&gt;</v>
      </c>
      <c r="X47" s="365" t="str">
        <f>IF(Summary!$BH$175="E","E","")</f>
        <v/>
      </c>
      <c r="Y47" s="365" t="str">
        <f>IF(Summary!$BI$175="Y","R","")</f>
        <v/>
      </c>
      <c r="AA47" s="336"/>
      <c r="AB47" s="337"/>
      <c r="AC47" s="338"/>
    </row>
    <row r="48" spans="2:29" ht="12.95" customHeight="1" thickBot="1">
      <c r="B48" s="404"/>
      <c r="C48" s="428" t="s">
        <v>1172</v>
      </c>
      <c r="D48" s="361" t="str">
        <f>IF('Age-Level'!$AG6="C","/","")</f>
        <v/>
      </c>
      <c r="E48" s="361" t="str">
        <f>IF('Age-Level'!$AG6="C","/","")</f>
        <v/>
      </c>
      <c r="F48" s="361" t="str">
        <f>IF('Age-Level'!$AG6="C","/","")</f>
        <v/>
      </c>
      <c r="G48" s="361" t="str">
        <f>IF('Age-Level'!$AG6="C","/","")</f>
        <v/>
      </c>
      <c r="H48" s="361" t="str">
        <f>IF('Age-Level'!$AG6="C","/","")</f>
        <v/>
      </c>
      <c r="I48" s="370" t="str">
        <f>IF(Summary!$BH$101="E","E","")</f>
        <v/>
      </c>
      <c r="J48" s="370" t="str">
        <f>IF(Summary!$BI$101="Y","R","")</f>
        <v/>
      </c>
      <c r="L48" s="712"/>
      <c r="M48" s="712"/>
      <c r="N48" s="712"/>
      <c r="O48" s="712"/>
      <c r="P48" s="712"/>
      <c r="Q48" s="712"/>
      <c r="R48" s="712"/>
      <c r="S48" s="437"/>
      <c r="T48" s="437"/>
      <c r="U48" s="716"/>
      <c r="W48" s="573" t="str">
        <f>'Fun Patches'!C49</f>
        <v>&lt;LIST PATCH HERE&gt;</v>
      </c>
      <c r="X48" s="365" t="str">
        <f>IF(Summary!$BH$176="E","E","")</f>
        <v/>
      </c>
      <c r="Y48" s="365" t="str">
        <f>IF(Summary!$BI$176="Y","R","")</f>
        <v/>
      </c>
      <c r="AA48" s="336"/>
      <c r="AB48" s="337"/>
      <c r="AC48" s="338"/>
    </row>
    <row r="49" spans="2:29" ht="12.95" customHeight="1">
      <c r="B49" s="404"/>
      <c r="C49" s="411" t="s">
        <v>1173</v>
      </c>
      <c r="D49" s="361" t="str">
        <f>IF('Age-Level'!$AG13="C","/","")</f>
        <v/>
      </c>
      <c r="E49" s="361" t="str">
        <f>IF('Age-Level'!$AG13="C","/","")</f>
        <v/>
      </c>
      <c r="F49" s="361" t="str">
        <f>IF('Age-Level'!$AG13="C","/","")</f>
        <v/>
      </c>
      <c r="G49" s="361" t="str">
        <f>IF('Age-Level'!$AG13="C","/","")</f>
        <v/>
      </c>
      <c r="H49" s="361" t="str">
        <f>IF('Age-Level'!$AG13="C","/","")</f>
        <v/>
      </c>
      <c r="I49" s="370" t="str">
        <f>IF(Summary!$BH$102="E","E","")</f>
        <v/>
      </c>
      <c r="J49" s="370" t="str">
        <f>IF(Summary!$BI$102="Y","R","")</f>
        <v/>
      </c>
      <c r="L49" s="705" t="str">
        <f>'Council Own'!B6</f>
        <v>&lt;&lt;List Badge 1 Here&gt;&gt;</v>
      </c>
      <c r="M49" s="705"/>
      <c r="N49" s="705"/>
      <c r="O49" s="705"/>
      <c r="P49" s="705"/>
      <c r="Q49" s="705"/>
      <c r="R49" s="710"/>
      <c r="S49" s="363" t="str">
        <f>IF(Summary!$BH$85="E","E","")</f>
        <v/>
      </c>
      <c r="T49" s="363" t="str">
        <f>IF(Summary!$BI$85="Y","R","")</f>
        <v/>
      </c>
      <c r="U49" s="716"/>
      <c r="W49" s="573" t="str">
        <f>'Fun Patches'!C50</f>
        <v>&lt;LIST PATCH HERE&gt;</v>
      </c>
      <c r="X49" s="365" t="str">
        <f>IF(Summary!$BH$177="E","E","")</f>
        <v/>
      </c>
      <c r="Y49" s="365" t="str">
        <f>IF(Summary!$BI$177="Y","R","")</f>
        <v/>
      </c>
      <c r="AA49" s="336"/>
      <c r="AB49" s="337"/>
      <c r="AC49" s="338"/>
    </row>
    <row r="50" spans="2:29" ht="12.95" customHeight="1" thickBot="1">
      <c r="B50" s="404"/>
      <c r="C50" s="424" t="s">
        <v>1174</v>
      </c>
      <c r="D50" s="359" t="str">
        <f>IF('Age-Level'!$AG20="C","/","")</f>
        <v/>
      </c>
      <c r="E50" s="359" t="str">
        <f>IF('Age-Level'!$AG20="C","/","")</f>
        <v/>
      </c>
      <c r="F50" s="359" t="str">
        <f>IF('Age-Level'!$AG20="C","/","")</f>
        <v/>
      </c>
      <c r="G50" s="359" t="str">
        <f>IF('Age-Level'!$AG20="C","/","")</f>
        <v/>
      </c>
      <c r="H50" s="359" t="str">
        <f>IF('Age-Level'!$AG20="C","/","")</f>
        <v/>
      </c>
      <c r="I50" s="367" t="str">
        <f>IF(Summary!$BH$103="E","E","")</f>
        <v/>
      </c>
      <c r="J50" s="367" t="str">
        <f>IF(Summary!$BI$103="Y","R","")</f>
        <v/>
      </c>
      <c r="L50" s="705" t="str">
        <f>'Council Own'!B30</f>
        <v>&lt;&lt;List Badge 2 Here&gt;&gt;</v>
      </c>
      <c r="M50" s="705"/>
      <c r="N50" s="705"/>
      <c r="O50" s="705"/>
      <c r="P50" s="705"/>
      <c r="Q50" s="705"/>
      <c r="R50" s="710"/>
      <c r="S50" s="365" t="str">
        <f>IF(Summary!$BH$86="E","E","")</f>
        <v/>
      </c>
      <c r="T50" s="365" t="str">
        <f>IF(Summary!$BI$86="Y","R","")</f>
        <v/>
      </c>
      <c r="U50" s="716"/>
      <c r="W50" s="573" t="str">
        <f>'Fun Patches'!C51</f>
        <v>&lt;LIST PATCH HERE&gt;</v>
      </c>
      <c r="X50" s="365" t="str">
        <f>IF(Summary!$BH$178="E","E","")</f>
        <v/>
      </c>
      <c r="Y50" s="365" t="str">
        <f>IF(Summary!$BI$178="Y","R","")</f>
        <v/>
      </c>
      <c r="AA50" s="336"/>
      <c r="AB50" s="337"/>
      <c r="AC50" s="338"/>
    </row>
    <row r="51" spans="2:29" ht="12.95" customHeight="1">
      <c r="B51" s="404"/>
      <c r="C51" s="429" t="s">
        <v>1175</v>
      </c>
      <c r="D51" s="361" t="str">
        <f>IF('Age-Level'!$AG27="C","/","")</f>
        <v/>
      </c>
      <c r="E51" s="361" t="str">
        <f>IF('Age-Level'!$AG27="C","/","")</f>
        <v/>
      </c>
      <c r="F51" s="361" t="str">
        <f>IF('Age-Level'!$AG27="C","/","")</f>
        <v/>
      </c>
      <c r="G51" s="361" t="str">
        <f>IF('Age-Level'!$AG27="C","/","")</f>
        <v/>
      </c>
      <c r="H51" s="361" t="str">
        <f>IF('Age-Level'!$AG27="C","/","")</f>
        <v/>
      </c>
      <c r="I51" s="370" t="str">
        <f>IF(Summary!$BH$104="E","E","")</f>
        <v/>
      </c>
      <c r="J51" s="370" t="str">
        <f>IF(Summary!$BI$104="Y","R","")</f>
        <v/>
      </c>
      <c r="L51" s="705" t="str">
        <f>'Council Own'!B54</f>
        <v>&lt;&lt;List Badge 3 Here&gt;&gt;</v>
      </c>
      <c r="M51" s="705"/>
      <c r="N51" s="705"/>
      <c r="O51" s="705"/>
      <c r="P51" s="705"/>
      <c r="Q51" s="705"/>
      <c r="R51" s="710"/>
      <c r="S51" s="365" t="str">
        <f>IF(Summary!$BH$87="E","E","")</f>
        <v/>
      </c>
      <c r="T51" s="365" t="str">
        <f>IF(Summary!$BI$87="Y","R","")</f>
        <v/>
      </c>
      <c r="U51" s="716"/>
      <c r="W51" s="573" t="str">
        <f>'Fun Patches'!C52</f>
        <v>&lt;LIST PATCH HERE&gt;</v>
      </c>
      <c r="X51" s="365" t="str">
        <f>IF(Summary!$BH$179="E","E","")</f>
        <v/>
      </c>
      <c r="Y51" s="365" t="str">
        <f>IF(Summary!$BI$179="Y","R","")</f>
        <v/>
      </c>
      <c r="AA51" s="336"/>
      <c r="AB51" s="337"/>
      <c r="AC51" s="338"/>
    </row>
    <row r="52" spans="2:29" ht="12.95" customHeight="1">
      <c r="B52" s="404"/>
      <c r="C52" s="411" t="s">
        <v>1176</v>
      </c>
      <c r="D52" s="361" t="str">
        <f>IF('Age-Level'!$AG34="C","/","")</f>
        <v/>
      </c>
      <c r="E52" s="361" t="str">
        <f>IF('Age-Level'!$AG34="C","/","")</f>
        <v/>
      </c>
      <c r="F52" s="361" t="str">
        <f>IF('Age-Level'!$AG34="C","/","")</f>
        <v/>
      </c>
      <c r="G52" s="361" t="str">
        <f>IF('Age-Level'!$AG34="C","/","")</f>
        <v/>
      </c>
      <c r="H52" s="361" t="str">
        <f>IF('Age-Level'!$AG34="C","/","")</f>
        <v/>
      </c>
      <c r="I52" s="370" t="str">
        <f>IF(Summary!$BH$105="E","E","")</f>
        <v/>
      </c>
      <c r="J52" s="370" t="str">
        <f>IF(Summary!$BI$105="Y","R","")</f>
        <v/>
      </c>
      <c r="L52" s="705" t="str">
        <f>'Council Own'!B78</f>
        <v>&lt;&lt;List Badge 4 Here&gt;&gt;</v>
      </c>
      <c r="M52" s="705"/>
      <c r="N52" s="705"/>
      <c r="O52" s="705"/>
      <c r="P52" s="705"/>
      <c r="Q52" s="705"/>
      <c r="R52" s="710"/>
      <c r="S52" s="365" t="str">
        <f>IF(Summary!$BH$88="E","E","")</f>
        <v/>
      </c>
      <c r="T52" s="365" t="str">
        <f>IF(Summary!$BI$88="Y","R","")</f>
        <v/>
      </c>
      <c r="U52" s="716"/>
      <c r="W52" s="573" t="str">
        <f>'Fun Patches'!C53</f>
        <v>&lt;LIST PATCH HERE&gt;</v>
      </c>
      <c r="X52" s="365" t="str">
        <f>IF(Summary!$BH$180="E","E","")</f>
        <v/>
      </c>
      <c r="Y52" s="365" t="str">
        <f>IF(Summary!$BI$180="Y","R","")</f>
        <v/>
      </c>
      <c r="AA52" s="336"/>
      <c r="AB52" s="337"/>
      <c r="AC52" s="338"/>
    </row>
    <row r="53" spans="2:29" ht="12.95" customHeight="1" thickBot="1">
      <c r="B53" s="404"/>
      <c r="C53" s="416" t="s">
        <v>1177</v>
      </c>
      <c r="D53" s="359" t="str">
        <f>IF('Age-Level'!$AG41="C","/","")</f>
        <v/>
      </c>
      <c r="E53" s="359" t="str">
        <f>IF('Age-Level'!$AG41="C","/","")</f>
        <v/>
      </c>
      <c r="F53" s="359" t="str">
        <f>IF('Age-Level'!$AG41="C","/","")</f>
        <v/>
      </c>
      <c r="G53" s="359" t="str">
        <f>IF('Age-Level'!$AG41="C","/","")</f>
        <v/>
      </c>
      <c r="H53" s="359" t="str">
        <f>IF('Age-Level'!$AG41="C","/","")</f>
        <v/>
      </c>
      <c r="I53" s="367" t="str">
        <f>IF(Summary!$BH$106="E","E","")</f>
        <v/>
      </c>
      <c r="J53" s="367" t="str">
        <f>IF(Summary!$BI$106="Y","R","")</f>
        <v/>
      </c>
      <c r="L53" s="707" t="str">
        <f>'Council Own'!B102</f>
        <v>&lt;&lt;List Badge 5 Here&gt;&gt;</v>
      </c>
      <c r="M53" s="707"/>
      <c r="N53" s="707"/>
      <c r="O53" s="707"/>
      <c r="P53" s="707"/>
      <c r="Q53" s="707"/>
      <c r="R53" s="713"/>
      <c r="S53" s="372" t="str">
        <f>IF(Summary!$BH$89="E","E","")</f>
        <v/>
      </c>
      <c r="T53" s="372" t="str">
        <f>IF(Summary!$BI$89="Y","R","")</f>
        <v/>
      </c>
      <c r="U53" s="716"/>
      <c r="W53" s="573" t="str">
        <f>'Fun Patches'!C54</f>
        <v>&lt;LIST PATCH HERE&gt;</v>
      </c>
      <c r="X53" s="372" t="str">
        <f>IF(Summary!$BH$181="E","E","")</f>
        <v/>
      </c>
      <c r="Y53" s="372" t="str">
        <f>IF(Summary!$BI$181="Y","R","")</f>
        <v/>
      </c>
      <c r="AA53" s="336"/>
      <c r="AB53" s="337"/>
      <c r="AC53" s="338"/>
    </row>
    <row r="54" spans="2:29" ht="12.95" customHeight="1">
      <c r="B54" s="404"/>
      <c r="C54" s="429" t="s">
        <v>1050</v>
      </c>
      <c r="D54" s="368" t="str">
        <f>IF('Age-Level'!$AG48="C","/","")</f>
        <v/>
      </c>
      <c r="E54" s="368" t="str">
        <f>IF('Age-Level'!$AG48="C","/","")</f>
        <v/>
      </c>
      <c r="F54" s="368" t="str">
        <f>IF('Age-Level'!$AG48="C","/","")</f>
        <v/>
      </c>
      <c r="G54" s="368" t="str">
        <f>IF('Age-Level'!$AG48="C","/","")</f>
        <v/>
      </c>
      <c r="H54" s="368" t="str">
        <f>IF('Age-Level'!$AG48="C","/","")</f>
        <v/>
      </c>
      <c r="I54" s="370" t="str">
        <f>IF(Summary!$BH$107="E","E","")</f>
        <v/>
      </c>
      <c r="J54" s="370" t="str">
        <f>IF(Summary!$BI$107="Y","R","")</f>
        <v/>
      </c>
      <c r="L54" s="707" t="str">
        <f>'Council Own'!B126</f>
        <v>&lt;&lt;List Badge 6 Here&gt;&gt;</v>
      </c>
      <c r="M54" s="707"/>
      <c r="N54" s="707"/>
      <c r="O54" s="707"/>
      <c r="P54" s="707"/>
      <c r="Q54" s="707"/>
      <c r="R54" s="713"/>
      <c r="S54" s="372" t="str">
        <f>IF(Summary!$BH$90="E","E","")</f>
        <v/>
      </c>
      <c r="T54" s="372" t="str">
        <f>IF(Summary!$BI$90="Y","R","")</f>
        <v/>
      </c>
      <c r="U54" s="716"/>
      <c r="W54" s="438"/>
      <c r="X54" s="436"/>
      <c r="Y54" s="436"/>
      <c r="AA54" s="336"/>
      <c r="AB54" s="337"/>
      <c r="AC54" s="338"/>
    </row>
    <row r="55" spans="2:29" ht="12.95" customHeight="1" thickBot="1">
      <c r="B55" s="404"/>
      <c r="C55" s="416" t="s">
        <v>1178</v>
      </c>
      <c r="D55" s="444"/>
      <c r="E55" s="444"/>
      <c r="F55" s="445" t="str">
        <f>IF(COUNTIF(U4:U24,"C")&gt;0,"/"," ")</f>
        <v xml:space="preserve"> </v>
      </c>
      <c r="G55" s="445" t="str">
        <f>IF(COUNTIF(U4:U24,"C")&gt;1,"/"," ")</f>
        <v xml:space="preserve"> </v>
      </c>
      <c r="H55" s="445" t="str">
        <f>IF(COUNTIF(U4:U24,"C")&gt;2,"/"," ")</f>
        <v xml:space="preserve"> </v>
      </c>
      <c r="I55" s="367" t="str">
        <f>IF(Summary!$BH$108="E","E","")</f>
        <v/>
      </c>
      <c r="J55" s="367" t="str">
        <f>IF(Summary!$BI$108="Y","R","")</f>
        <v/>
      </c>
      <c r="L55" s="707" t="str">
        <f>'Council Own'!B150</f>
        <v>&lt;&lt;List Badge 7 Here&gt;&gt;</v>
      </c>
      <c r="M55" s="707"/>
      <c r="N55" s="707"/>
      <c r="O55" s="707"/>
      <c r="P55" s="707"/>
      <c r="Q55" s="707"/>
      <c r="R55" s="713"/>
      <c r="S55" s="372" t="str">
        <f>IF(Summary!$BH$91="E","E","")</f>
        <v/>
      </c>
      <c r="T55" s="372" t="str">
        <f>IF(Summary!$BI$91="Y","R","")</f>
        <v/>
      </c>
      <c r="U55" s="716"/>
      <c r="W55" s="572"/>
      <c r="X55" s="437"/>
      <c r="Y55" s="437"/>
      <c r="AA55" s="336"/>
      <c r="AB55" s="337"/>
      <c r="AC55" s="338"/>
    </row>
    <row r="56" spans="2:29" ht="12.95" customHeight="1">
      <c r="B56" s="404"/>
      <c r="C56" s="428" t="s">
        <v>1179</v>
      </c>
      <c r="D56" s="408"/>
      <c r="E56" s="408"/>
      <c r="F56" s="408"/>
      <c r="G56" s="408"/>
      <c r="H56" s="433"/>
      <c r="I56" s="370" t="str">
        <f>IF(Summary!$BH$109="E","E","")</f>
        <v/>
      </c>
      <c r="J56" s="370" t="str">
        <f>IF(Summary!$BI$109="Y","R","")</f>
        <v/>
      </c>
      <c r="L56" s="707" t="str">
        <f>'Council Own'!B174</f>
        <v>&lt;&lt;List Badge 8 Here&gt;&gt;</v>
      </c>
      <c r="M56" s="707"/>
      <c r="N56" s="707"/>
      <c r="O56" s="707"/>
      <c r="P56" s="707"/>
      <c r="Q56" s="707"/>
      <c r="R56" s="713"/>
      <c r="S56" s="372" t="str">
        <f>IF(Summary!$BH$92="E","E","")</f>
        <v/>
      </c>
      <c r="T56" s="372" t="str">
        <f>IF(Summary!$BI$92="Y","R","")</f>
        <v/>
      </c>
      <c r="U56" s="716"/>
      <c r="W56" s="336"/>
      <c r="X56" s="337"/>
      <c r="Y56" s="338"/>
      <c r="AA56" s="336"/>
      <c r="AB56" s="337"/>
      <c r="AC56" s="338"/>
    </row>
    <row r="57" spans="2:29" ht="12.95" customHeight="1">
      <c r="B57" s="404"/>
      <c r="C57" s="411" t="s">
        <v>1180</v>
      </c>
      <c r="D57" s="412"/>
      <c r="E57" s="412"/>
      <c r="F57" s="412"/>
      <c r="G57" s="412"/>
      <c r="H57" s="413"/>
      <c r="I57" s="370" t="str">
        <f>IF(Summary!$BH$110="E","E","")</f>
        <v/>
      </c>
      <c r="J57" s="370" t="str">
        <f>IF(Summary!$BI$110="Y","R","")</f>
        <v/>
      </c>
      <c r="L57" s="707" t="str">
        <f>'Council Own'!B198</f>
        <v>&lt;&lt;List Badge 9 Here&gt;&gt;</v>
      </c>
      <c r="M57" s="707"/>
      <c r="N57" s="707"/>
      <c r="O57" s="707"/>
      <c r="P57" s="707"/>
      <c r="Q57" s="707"/>
      <c r="R57" s="713"/>
      <c r="S57" s="372" t="str">
        <f>IF(Summary!$BH$93="E","E","")</f>
        <v/>
      </c>
      <c r="T57" s="372" t="str">
        <f>IF(Summary!$BI$93="Y","R","")</f>
        <v/>
      </c>
      <c r="U57" s="716"/>
      <c r="W57" s="336"/>
      <c r="X57" s="337"/>
      <c r="Y57" s="338"/>
      <c r="AA57" s="336"/>
      <c r="AB57" s="337"/>
      <c r="AC57" s="338"/>
    </row>
    <row r="58" spans="2:29" ht="12.95" customHeight="1" thickBot="1">
      <c r="B58" s="404"/>
      <c r="C58" s="434" t="s">
        <v>1062</v>
      </c>
      <c r="D58" s="417"/>
      <c r="E58" s="417"/>
      <c r="F58" s="417"/>
      <c r="G58" s="417"/>
      <c r="H58" s="418"/>
      <c r="I58" s="367" t="str">
        <f>IF(Summary!$BH$111="E","E","")</f>
        <v/>
      </c>
      <c r="J58" s="367" t="str">
        <f>IF(Summary!$BI$111="Y","R","")</f>
        <v/>
      </c>
      <c r="L58" s="707" t="str">
        <f>'Council Own'!B222</f>
        <v>&lt;&lt;List Badge 10 Here&gt;&gt;</v>
      </c>
      <c r="M58" s="707"/>
      <c r="N58" s="707"/>
      <c r="O58" s="707"/>
      <c r="P58" s="707"/>
      <c r="Q58" s="707"/>
      <c r="R58" s="713"/>
      <c r="S58" s="372" t="str">
        <f>IF(Summary!$BH$94="E","E","")</f>
        <v/>
      </c>
      <c r="T58" s="372" t="str">
        <f>IF(Summary!$BI$94="Y","R","")</f>
        <v/>
      </c>
      <c r="U58" s="716"/>
      <c r="W58" s="336"/>
      <c r="X58" s="337"/>
      <c r="Y58" s="338"/>
      <c r="AA58" s="336"/>
      <c r="AB58" s="337"/>
      <c r="AC58" s="338"/>
    </row>
    <row r="59" spans="2:29" ht="12.95" customHeight="1">
      <c r="B59" s="404"/>
      <c r="C59" s="428" t="s">
        <v>1181</v>
      </c>
      <c r="D59" s="408"/>
      <c r="E59" s="408"/>
      <c r="F59" s="408"/>
      <c r="G59" s="408"/>
      <c r="H59" s="433"/>
      <c r="I59" s="370" t="str">
        <f>IF(Summary!$BH$112="E","E","")</f>
        <v/>
      </c>
      <c r="J59" s="370" t="str">
        <f>IF(Summary!$BI$112="Y","R","")</f>
        <v/>
      </c>
      <c r="L59" s="709" t="str">
        <f>'Council Own'!B246</f>
        <v>&lt;&lt;List Badge 11 Here&gt;&gt;</v>
      </c>
      <c r="M59" s="709"/>
      <c r="N59" s="709"/>
      <c r="O59" s="709"/>
      <c r="P59" s="709"/>
      <c r="Q59" s="709"/>
      <c r="R59" s="714"/>
      <c r="S59" s="372" t="str">
        <f>IF(Summary!$BH$95="E","E","")</f>
        <v/>
      </c>
      <c r="T59" s="372" t="str">
        <f>IF(Summary!$BI$95="Y","R","")</f>
        <v/>
      </c>
      <c r="U59" s="716"/>
      <c r="W59" s="336"/>
      <c r="X59" s="337"/>
      <c r="Y59" s="338"/>
      <c r="AA59" s="336"/>
      <c r="AB59" s="337"/>
      <c r="AC59" s="338"/>
    </row>
    <row r="60" spans="2:29" ht="12.95" customHeight="1">
      <c r="B60" s="404"/>
      <c r="C60" s="424" t="s">
        <v>1147</v>
      </c>
      <c r="D60" s="425"/>
      <c r="E60" s="425"/>
      <c r="F60" s="425"/>
      <c r="G60" s="425"/>
      <c r="H60" s="426"/>
      <c r="I60" s="370" t="str">
        <f>IF(Summary!$BH$129="E","E","")</f>
        <v/>
      </c>
      <c r="J60" s="370" t="str">
        <f>IF(Summary!$BI$129="Y","R","")</f>
        <v/>
      </c>
      <c r="L60" s="707" t="str">
        <f>'Council Own'!B270</f>
        <v>&lt;&lt;List Badge 12 Here&gt;&gt;</v>
      </c>
      <c r="M60" s="707"/>
      <c r="N60" s="707"/>
      <c r="O60" s="707"/>
      <c r="P60" s="707"/>
      <c r="Q60" s="707"/>
      <c r="R60" s="713"/>
      <c r="S60" s="372" t="str">
        <f>IF(Summary!$BH$96="E","E","")</f>
        <v/>
      </c>
      <c r="T60" s="372" t="str">
        <f>IF(Summary!$BI$96="Y","R","")</f>
        <v/>
      </c>
      <c r="U60" s="716"/>
      <c r="W60" s="336"/>
      <c r="X60" s="337"/>
      <c r="Y60" s="338"/>
      <c r="AA60" s="336"/>
      <c r="AB60" s="337"/>
      <c r="AC60" s="338"/>
    </row>
    <row r="61" spans="2:29" ht="12.95" customHeight="1">
      <c r="D61" s="402"/>
      <c r="E61" s="402"/>
      <c r="F61" s="402"/>
      <c r="G61" s="402"/>
      <c r="H61" s="402"/>
      <c r="I61" s="427"/>
      <c r="J61" s="427"/>
      <c r="L61" s="707" t="str">
        <f>'Council Own'!B294</f>
        <v>&lt;&lt;List Badge 13 Here&gt;&gt;</v>
      </c>
      <c r="M61" s="707"/>
      <c r="N61" s="707"/>
      <c r="O61" s="707"/>
      <c r="P61" s="707"/>
      <c r="Q61" s="707"/>
      <c r="R61" s="713"/>
      <c r="S61" s="372" t="str">
        <f>IF(Summary!$BH$97="E","E","")</f>
        <v/>
      </c>
      <c r="T61" s="372" t="str">
        <f>IF(Summary!$BI$97="Y","R","")</f>
        <v/>
      </c>
      <c r="U61" s="716"/>
      <c r="W61" s="336"/>
      <c r="X61" s="337"/>
      <c r="Y61" s="338"/>
      <c r="AA61" s="336"/>
      <c r="AB61" s="337"/>
      <c r="AC61" s="338"/>
    </row>
    <row r="62" spans="2:29" ht="12.95" customHeight="1" thickBot="1">
      <c r="D62" s="402"/>
      <c r="E62" s="402"/>
      <c r="F62" s="402"/>
      <c r="G62" s="402"/>
      <c r="H62" s="402"/>
      <c r="L62" s="707" t="str">
        <f>'Council Own'!B318</f>
        <v>&lt;&lt;List Badge 14 Here&gt;&gt;</v>
      </c>
      <c r="M62" s="707"/>
      <c r="N62" s="707"/>
      <c r="O62" s="707"/>
      <c r="P62" s="707"/>
      <c r="Q62" s="707"/>
      <c r="R62" s="713"/>
      <c r="S62" s="372" t="str">
        <f>IF(Summary!$BH$98="E","E","")</f>
        <v/>
      </c>
      <c r="T62" s="372" t="str">
        <f>IF(Summary!$BI$98="Y","R","")</f>
        <v/>
      </c>
      <c r="U62" s="716"/>
      <c r="W62" s="336"/>
      <c r="X62" s="337"/>
      <c r="Y62" s="338"/>
      <c r="AA62" s="336"/>
      <c r="AB62" s="337"/>
      <c r="AC62" s="338"/>
    </row>
    <row r="63" spans="2:29" ht="12.95" customHeight="1">
      <c r="B63" s="705" t="str">
        <f>'Age-Level'!C184</f>
        <v>Cookie Rally (Year 1)</v>
      </c>
      <c r="C63" s="705"/>
      <c r="D63" s="705"/>
      <c r="E63" s="705"/>
      <c r="F63" s="705"/>
      <c r="G63" s="705"/>
      <c r="H63" s="710"/>
      <c r="I63" s="363" t="str">
        <f>IF(Summary!$BH$119="E","E","")</f>
        <v/>
      </c>
      <c r="J63" s="363" t="str">
        <f>IF(Summary!$BI$119="Y","R","")</f>
        <v/>
      </c>
      <c r="L63" s="707" t="str">
        <f>'Council Own'!B342</f>
        <v>&lt;&lt;List Badge 15 Here&gt;&gt;</v>
      </c>
      <c r="M63" s="707"/>
      <c r="N63" s="707"/>
      <c r="O63" s="707"/>
      <c r="P63" s="707"/>
      <c r="Q63" s="707"/>
      <c r="R63" s="713"/>
      <c r="S63" s="372" t="str">
        <f>IF(Summary!$BH$99="E","E","")</f>
        <v/>
      </c>
      <c r="T63" s="372" t="str">
        <f>IF(Summary!$BI$99="Y","R","")</f>
        <v/>
      </c>
      <c r="U63" s="716"/>
      <c r="W63" s="336"/>
      <c r="X63" s="337"/>
      <c r="Y63" s="338"/>
      <c r="AA63" s="336"/>
      <c r="AB63" s="337"/>
      <c r="AC63" s="338"/>
    </row>
    <row r="64" spans="2:29" s="400" customFormat="1" ht="12.95" customHeight="1">
      <c r="B64" s="705" t="str">
        <f>'Age-Level'!C186</f>
        <v>Investiture</v>
      </c>
      <c r="C64" s="705"/>
      <c r="D64" s="705"/>
      <c r="E64" s="705"/>
      <c r="F64" s="705"/>
      <c r="G64" s="705"/>
      <c r="H64" s="710"/>
      <c r="I64" s="365" t="str">
        <f>IF(Summary!$BH$122="E","E","")</f>
        <v/>
      </c>
      <c r="J64" s="365" t="str">
        <f>IF(Summary!$BI$122="Y","R","")</f>
        <v/>
      </c>
      <c r="K64" s="392"/>
      <c r="L64" s="392"/>
      <c r="M64" s="392"/>
      <c r="N64" s="402"/>
      <c r="O64" s="402"/>
      <c r="P64" s="402"/>
      <c r="Q64" s="402"/>
      <c r="R64" s="402"/>
      <c r="S64" s="398"/>
      <c r="T64" s="398"/>
      <c r="U64" s="716"/>
      <c r="V64" s="392"/>
      <c r="W64" s="336"/>
      <c r="X64" s="337"/>
      <c r="Y64" s="338"/>
      <c r="Z64" s="398"/>
      <c r="AA64" s="336"/>
      <c r="AB64" s="337"/>
      <c r="AC64" s="338"/>
    </row>
    <row r="65" spans="1:31" s="400" customFormat="1" ht="12.95" customHeight="1">
      <c r="B65" s="705" t="str">
        <f>'Age-Level'!C187</f>
        <v>Rededication (1st year)</v>
      </c>
      <c r="C65" s="705"/>
      <c r="D65" s="705"/>
      <c r="E65" s="705"/>
      <c r="F65" s="705"/>
      <c r="G65" s="705"/>
      <c r="H65" s="710"/>
      <c r="I65" s="365" t="str">
        <f>IF(Summary!$BH$123="E","E","")</f>
        <v/>
      </c>
      <c r="J65" s="365" t="str">
        <f>IF(Summary!$BI$123="Y","R","")</f>
        <v/>
      </c>
      <c r="K65" s="392"/>
      <c r="L65" s="712"/>
      <c r="M65" s="712"/>
      <c r="N65" s="712"/>
      <c r="O65" s="712"/>
      <c r="P65" s="712"/>
      <c r="Q65" s="712"/>
      <c r="R65" s="712"/>
      <c r="S65" s="437"/>
      <c r="T65" s="437"/>
      <c r="U65" s="716"/>
      <c r="V65" s="392"/>
      <c r="W65" s="336"/>
      <c r="X65" s="337"/>
      <c r="Y65" s="338"/>
      <c r="Z65" s="398"/>
      <c r="AA65" s="336"/>
      <c r="AB65" s="337"/>
      <c r="AC65" s="338"/>
    </row>
    <row r="66" spans="1:31" s="400" customFormat="1">
      <c r="B66" s="705" t="str">
        <f>'Age-Level'!C188</f>
        <v>Rededication (2nd year)</v>
      </c>
      <c r="C66" s="705"/>
      <c r="D66" s="705"/>
      <c r="E66" s="705"/>
      <c r="F66" s="705"/>
      <c r="G66" s="705"/>
      <c r="H66" s="710"/>
      <c r="I66" s="365" t="str">
        <f>IF(Summary!$BH$124="E","E","")</f>
        <v/>
      </c>
      <c r="J66" s="365" t="str">
        <f>IF(Summary!$BI$124="Y","R","")</f>
        <v/>
      </c>
      <c r="K66" s="392"/>
      <c r="L66" s="712"/>
      <c r="M66" s="712"/>
      <c r="N66" s="712"/>
      <c r="O66" s="712"/>
      <c r="P66" s="712"/>
      <c r="Q66" s="712"/>
      <c r="R66" s="715"/>
      <c r="S66" s="337"/>
      <c r="T66" s="338"/>
      <c r="U66" s="716"/>
      <c r="V66" s="392"/>
      <c r="W66" s="336"/>
      <c r="X66" s="337"/>
      <c r="Y66" s="338"/>
      <c r="Z66" s="398"/>
      <c r="AA66" s="336"/>
      <c r="AB66" s="337"/>
      <c r="AC66" s="338"/>
    </row>
    <row r="67" spans="1:31" s="400" customFormat="1">
      <c r="B67" s="705" t="str">
        <f>'Age-Level'!C189</f>
        <v>Rededication (3rd year)</v>
      </c>
      <c r="C67" s="705"/>
      <c r="D67" s="705"/>
      <c r="E67" s="705"/>
      <c r="F67" s="705"/>
      <c r="G67" s="705"/>
      <c r="H67" s="710"/>
      <c r="I67" s="365" t="str">
        <f>IF(Summary!$BH$125="E","E","")</f>
        <v/>
      </c>
      <c r="J67" s="365" t="str">
        <f>IF(Summary!$BI$125="Y","R","")</f>
        <v/>
      </c>
      <c r="K67" s="392"/>
      <c r="L67" s="712"/>
      <c r="M67" s="712"/>
      <c r="N67" s="712"/>
      <c r="O67" s="712"/>
      <c r="P67" s="712"/>
      <c r="Q67" s="712"/>
      <c r="R67" s="715"/>
      <c r="S67" s="337"/>
      <c r="T67" s="338"/>
      <c r="U67" s="716"/>
      <c r="V67" s="392"/>
      <c r="W67" s="336"/>
      <c r="X67" s="337"/>
      <c r="Y67" s="338"/>
      <c r="Z67" s="398"/>
      <c r="AA67" s="336"/>
      <c r="AB67" s="337"/>
      <c r="AC67" s="338"/>
    </row>
    <row r="68" spans="1:31" s="400" customFormat="1">
      <c r="B68" s="705" t="str">
        <f>'Age-Level'!C190</f>
        <v>Rededication (4th year)</v>
      </c>
      <c r="C68" s="705"/>
      <c r="D68" s="705"/>
      <c r="E68" s="705"/>
      <c r="F68" s="705"/>
      <c r="G68" s="705"/>
      <c r="H68" s="710"/>
      <c r="I68" s="365" t="str">
        <f>IF(Summary!$BH$126="E","E","")</f>
        <v/>
      </c>
      <c r="J68" s="365" t="str">
        <f>IF(Summary!$BI$126="Y","R","")</f>
        <v/>
      </c>
      <c r="K68" s="392"/>
      <c r="L68" s="712"/>
      <c r="M68" s="712"/>
      <c r="N68" s="712"/>
      <c r="O68" s="712"/>
      <c r="P68" s="712"/>
      <c r="Q68" s="712"/>
      <c r="R68" s="715"/>
      <c r="S68" s="337"/>
      <c r="T68" s="338"/>
      <c r="U68" s="716"/>
      <c r="V68" s="392"/>
      <c r="W68" s="336"/>
      <c r="X68" s="337"/>
      <c r="Y68" s="338"/>
      <c r="Z68" s="398"/>
      <c r="AA68" s="336"/>
      <c r="AB68" s="337"/>
      <c r="AC68" s="338"/>
    </row>
    <row r="69" spans="1:31" s="400" customFormat="1">
      <c r="A69" s="392"/>
      <c r="B69" s="705" t="str">
        <f>'Age-Level'!C191</f>
        <v>Rededication (5th year)</v>
      </c>
      <c r="C69" s="705"/>
      <c r="D69" s="705"/>
      <c r="E69" s="705"/>
      <c r="F69" s="705"/>
      <c r="G69" s="705"/>
      <c r="H69" s="710"/>
      <c r="I69" s="365" t="str">
        <f>IF(Summary!$BH$127="E","E","")</f>
        <v/>
      </c>
      <c r="J69" s="365" t="str">
        <f>IF(Summary!$BI$127="Y","R","")</f>
        <v/>
      </c>
      <c r="K69" s="392"/>
      <c r="L69" s="712"/>
      <c r="M69" s="712"/>
      <c r="N69" s="712"/>
      <c r="O69" s="712"/>
      <c r="P69" s="712"/>
      <c r="Q69" s="712"/>
      <c r="R69" s="715"/>
      <c r="S69" s="337"/>
      <c r="T69" s="338"/>
      <c r="U69" s="716"/>
      <c r="V69" s="392"/>
      <c r="W69" s="336"/>
      <c r="X69" s="337"/>
      <c r="Y69" s="338"/>
      <c r="Z69" s="398"/>
      <c r="AA69" s="336"/>
      <c r="AB69" s="337"/>
      <c r="AC69" s="338"/>
      <c r="AE69" s="392"/>
    </row>
    <row r="70" spans="1:31" s="400" customFormat="1">
      <c r="A70" s="392"/>
      <c r="B70" s="705" t="str">
        <f>'Age-Level'!C192</f>
        <v>Rededication (6th year)</v>
      </c>
      <c r="C70" s="705"/>
      <c r="D70" s="705"/>
      <c r="E70" s="705"/>
      <c r="F70" s="705"/>
      <c r="G70" s="705"/>
      <c r="H70" s="710"/>
      <c r="I70" s="365" t="str">
        <f>IF(Summary!$BH$128="E","E","")</f>
        <v/>
      </c>
      <c r="J70" s="365" t="str">
        <f>IF(Summary!$BI$128="Y","R","")</f>
        <v/>
      </c>
      <c r="K70" s="392"/>
      <c r="L70" s="712"/>
      <c r="M70" s="712"/>
      <c r="N70" s="712"/>
      <c r="O70" s="712"/>
      <c r="P70" s="712"/>
      <c r="Q70" s="712"/>
      <c r="R70" s="715"/>
      <c r="S70" s="337"/>
      <c r="T70" s="338"/>
      <c r="U70" s="716"/>
      <c r="V70" s="392"/>
      <c r="W70" s="336"/>
      <c r="X70" s="337"/>
      <c r="Y70" s="338"/>
      <c r="Z70" s="398"/>
      <c r="AA70" s="336"/>
      <c r="AB70" s="337"/>
      <c r="AC70" s="338"/>
      <c r="AE70" s="392"/>
    </row>
    <row r="71" spans="1:31" s="400" customFormat="1">
      <c r="A71" s="392"/>
      <c r="B71" s="705" t="str">
        <f>'Age-Level'!C193</f>
        <v>Rededication (7th year)</v>
      </c>
      <c r="C71" s="705"/>
      <c r="D71" s="705"/>
      <c r="E71" s="705"/>
      <c r="F71" s="705"/>
      <c r="G71" s="705"/>
      <c r="H71" s="710"/>
      <c r="I71" s="365" t="str">
        <f>IF(Summary!$BH$104="E","E","")</f>
        <v/>
      </c>
      <c r="J71" s="365" t="str">
        <f>IF(Summary!$BI$104="Y","R","")</f>
        <v/>
      </c>
      <c r="K71" s="392"/>
      <c r="L71" s="712"/>
      <c r="M71" s="712"/>
      <c r="N71" s="712"/>
      <c r="O71" s="712"/>
      <c r="P71" s="712"/>
      <c r="Q71" s="712"/>
      <c r="R71" s="715"/>
      <c r="S71" s="337"/>
      <c r="T71" s="338"/>
      <c r="U71" s="716"/>
      <c r="V71" s="392"/>
      <c r="W71" s="336"/>
      <c r="X71" s="337"/>
      <c r="Y71" s="338"/>
      <c r="Z71" s="398"/>
      <c r="AA71" s="336"/>
      <c r="AB71" s="337"/>
      <c r="AC71" s="338"/>
      <c r="AE71" s="392"/>
    </row>
    <row r="72" spans="1:31" s="400" customFormat="1">
      <c r="A72" s="392"/>
      <c r="B72" s="705" t="str">
        <f>'Age-Level'!C194</f>
        <v>Rededication (8th year)</v>
      </c>
      <c r="C72" s="705"/>
      <c r="D72" s="705"/>
      <c r="E72" s="705"/>
      <c r="F72" s="705"/>
      <c r="G72" s="705"/>
      <c r="H72" s="710"/>
      <c r="I72" s="365" t="str">
        <f>IF(Summary!$BH$105="E","E","")</f>
        <v/>
      </c>
      <c r="J72" s="365" t="str">
        <f>IF(Summary!$BI$105="Y","R","")</f>
        <v/>
      </c>
      <c r="K72" s="392"/>
      <c r="L72" s="712"/>
      <c r="M72" s="712"/>
      <c r="N72" s="712"/>
      <c r="O72" s="712"/>
      <c r="P72" s="712"/>
      <c r="Q72" s="712"/>
      <c r="R72" s="715"/>
      <c r="S72" s="337"/>
      <c r="T72" s="338"/>
      <c r="U72" s="716"/>
      <c r="V72" s="392"/>
      <c r="W72" s="336"/>
      <c r="X72" s="337"/>
      <c r="Y72" s="338"/>
      <c r="Z72" s="398"/>
      <c r="AA72" s="336"/>
      <c r="AB72" s="337"/>
      <c r="AC72" s="338"/>
      <c r="AE72" s="392"/>
    </row>
    <row r="73" spans="1:31" s="400" customFormat="1">
      <c r="A73" s="392"/>
      <c r="B73" s="392"/>
      <c r="C73" s="392"/>
      <c r="D73" s="401"/>
      <c r="E73" s="401"/>
      <c r="F73" s="401"/>
      <c r="G73" s="401"/>
      <c r="H73" s="401"/>
      <c r="I73" s="398"/>
      <c r="J73" s="398"/>
      <c r="K73" s="392"/>
      <c r="L73" s="712"/>
      <c r="M73" s="712"/>
      <c r="N73" s="712"/>
      <c r="O73" s="712"/>
      <c r="P73" s="712"/>
      <c r="Q73" s="712"/>
      <c r="R73" s="715"/>
      <c r="S73" s="337"/>
      <c r="T73" s="338"/>
      <c r="U73" s="716"/>
      <c r="V73" s="392"/>
      <c r="W73" s="336"/>
      <c r="X73" s="337"/>
      <c r="Y73" s="338"/>
      <c r="Z73" s="398"/>
      <c r="AA73" s="336"/>
      <c r="AB73" s="337"/>
      <c r="AC73" s="338"/>
      <c r="AE73" s="392"/>
    </row>
    <row r="74" spans="1:31" s="400" customFormat="1">
      <c r="A74" s="392"/>
      <c r="B74" s="392"/>
      <c r="C74" s="392"/>
      <c r="D74" s="401"/>
      <c r="E74" s="401"/>
      <c r="F74" s="401"/>
      <c r="G74" s="401"/>
      <c r="H74" s="401"/>
      <c r="I74" s="398"/>
      <c r="J74" s="398"/>
      <c r="K74" s="392"/>
      <c r="L74" s="712"/>
      <c r="M74" s="712"/>
      <c r="N74" s="712"/>
      <c r="O74" s="712"/>
      <c r="P74" s="712"/>
      <c r="Q74" s="712"/>
      <c r="R74" s="715"/>
      <c r="S74" s="337"/>
      <c r="T74" s="338"/>
      <c r="U74" s="716"/>
      <c r="V74" s="392"/>
      <c r="W74" s="336"/>
      <c r="X74" s="337"/>
      <c r="Y74" s="338"/>
      <c r="Z74" s="398"/>
      <c r="AA74" s="336"/>
      <c r="AB74" s="337"/>
      <c r="AC74" s="338"/>
      <c r="AE74" s="392"/>
    </row>
    <row r="75" spans="1:31" s="400" customFormat="1">
      <c r="A75" s="392"/>
      <c r="B75" s="392"/>
      <c r="C75" s="392"/>
      <c r="D75" s="401"/>
      <c r="E75" s="401"/>
      <c r="F75" s="401"/>
      <c r="G75" s="401"/>
      <c r="H75" s="401"/>
      <c r="I75" s="398"/>
      <c r="J75" s="398"/>
      <c r="K75" s="392"/>
      <c r="L75" s="712"/>
      <c r="M75" s="712"/>
      <c r="N75" s="712"/>
      <c r="O75" s="712"/>
      <c r="P75" s="712"/>
      <c r="Q75" s="712"/>
      <c r="R75" s="715"/>
      <c r="S75" s="337"/>
      <c r="T75" s="338"/>
      <c r="U75" s="435"/>
      <c r="V75" s="392"/>
      <c r="W75" s="341"/>
      <c r="X75" s="339"/>
      <c r="Y75" s="340"/>
      <c r="Z75" s="398"/>
      <c r="AA75" s="341"/>
      <c r="AB75" s="339"/>
      <c r="AC75" s="340"/>
      <c r="AE75" s="392"/>
    </row>
    <row r="76" spans="1:31" s="400" customFormat="1">
      <c r="A76" s="392"/>
      <c r="B76" s="392"/>
      <c r="C76" s="392"/>
      <c r="D76" s="401"/>
      <c r="E76" s="401"/>
      <c r="F76" s="401"/>
      <c r="G76" s="401"/>
      <c r="H76" s="401"/>
      <c r="I76" s="398"/>
      <c r="J76" s="398"/>
      <c r="K76" s="392"/>
      <c r="L76" s="392"/>
      <c r="M76" s="392"/>
      <c r="N76" s="402"/>
      <c r="O76" s="402"/>
      <c r="P76" s="402"/>
      <c r="Q76" s="402"/>
      <c r="R76" s="402"/>
      <c r="S76" s="398"/>
      <c r="T76" s="398"/>
      <c r="U76" s="435"/>
      <c r="V76" s="392"/>
      <c r="W76" s="399"/>
      <c r="X76" s="398"/>
      <c r="Y76" s="398"/>
      <c r="Z76" s="398"/>
      <c r="AA76" s="399"/>
      <c r="AB76" s="398"/>
      <c r="AC76" s="398"/>
      <c r="AE76" s="392"/>
    </row>
    <row r="77" spans="1:31" s="400" customFormat="1">
      <c r="A77" s="392"/>
      <c r="B77" s="392"/>
      <c r="C77" s="392"/>
      <c r="D77" s="401"/>
      <c r="E77" s="401"/>
      <c r="F77" s="401"/>
      <c r="G77" s="401"/>
      <c r="H77" s="401"/>
      <c r="I77" s="398"/>
      <c r="J77" s="398"/>
      <c r="K77" s="392"/>
      <c r="L77" s="392"/>
      <c r="M77" s="392"/>
      <c r="N77" s="402"/>
      <c r="O77" s="402"/>
      <c r="P77" s="402"/>
      <c r="Q77" s="402"/>
      <c r="R77" s="402"/>
      <c r="S77" s="398"/>
      <c r="T77" s="398"/>
      <c r="U77" s="435"/>
      <c r="V77" s="392"/>
      <c r="W77" s="399"/>
      <c r="X77" s="398"/>
      <c r="Y77" s="398"/>
      <c r="Z77" s="398"/>
      <c r="AA77" s="399"/>
      <c r="AB77" s="398"/>
      <c r="AC77" s="398"/>
      <c r="AE77" s="392"/>
    </row>
    <row r="78" spans="1:31">
      <c r="U78" s="435"/>
    </row>
  </sheetData>
  <sheetProtection algorithmName="SHA-512" hashValue="c9ZOoQwav5JkmDbgVBvdqFolS9spoJx6+mF/0SOaTJO/sHvfJNkxgeD7XKJdce18zFDR4hRhOW9PRQ57uuUE3g==" saltValue="wBoT63r7ozxzD88sOkRqKA==" spinCount="100000" sheet="1" objects="1" scenarios="1" selectLockedCells="1"/>
  <mergeCells count="39">
    <mergeCell ref="B72:H72"/>
    <mergeCell ref="L72:R72"/>
    <mergeCell ref="L73:R73"/>
    <mergeCell ref="L74:R74"/>
    <mergeCell ref="L75:R75"/>
    <mergeCell ref="B69:H69"/>
    <mergeCell ref="L69:R69"/>
    <mergeCell ref="B70:H70"/>
    <mergeCell ref="L70:R70"/>
    <mergeCell ref="B71:H71"/>
    <mergeCell ref="L71:R71"/>
    <mergeCell ref="B66:H66"/>
    <mergeCell ref="L66:R66"/>
    <mergeCell ref="B67:H67"/>
    <mergeCell ref="L67:R67"/>
    <mergeCell ref="B68:H68"/>
    <mergeCell ref="L68:R68"/>
    <mergeCell ref="L62:R62"/>
    <mergeCell ref="B63:H63"/>
    <mergeCell ref="L63:R63"/>
    <mergeCell ref="B64:H64"/>
    <mergeCell ref="B65:H65"/>
    <mergeCell ref="L65:R65"/>
    <mergeCell ref="L61:R61"/>
    <mergeCell ref="U25:U74"/>
    <mergeCell ref="L47:R47"/>
    <mergeCell ref="L48:R48"/>
    <mergeCell ref="L49:R49"/>
    <mergeCell ref="L50:R50"/>
    <mergeCell ref="L51:R51"/>
    <mergeCell ref="L52:R52"/>
    <mergeCell ref="L53:R53"/>
    <mergeCell ref="L54:R54"/>
    <mergeCell ref="L55:R55"/>
    <mergeCell ref="L56:R56"/>
    <mergeCell ref="L57:R57"/>
    <mergeCell ref="L58:R58"/>
    <mergeCell ref="L59:R59"/>
    <mergeCell ref="L60:R60"/>
  </mergeCells>
  <conditionalFormatting sqref="D1:L1">
    <cfRule type="expression" dxfId="11" priority="13">
      <formula>LEFT($U$1,8)&lt;&gt;"Cadette_"</formula>
    </cfRule>
  </conditionalFormatting>
  <conditionalFormatting sqref="C1">
    <cfRule type="expression" dxfId="10" priority="11">
      <formula>LEFT($U$1,8)&lt;&gt;"Cadette_"</formula>
    </cfRule>
  </conditionalFormatting>
  <conditionalFormatting sqref="L47:L48 W54:W75 AA4:AA75">
    <cfRule type="duplicateValues" dxfId="9" priority="14"/>
  </conditionalFormatting>
  <conditionalFormatting sqref="B64:B72">
    <cfRule type="duplicateValues" dxfId="8" priority="10"/>
  </conditionalFormatting>
  <conditionalFormatting sqref="L49">
    <cfRule type="duplicateValues" dxfId="7" priority="9"/>
  </conditionalFormatting>
  <conditionalFormatting sqref="L50">
    <cfRule type="duplicateValues" dxfId="6" priority="8"/>
  </conditionalFormatting>
  <conditionalFormatting sqref="L51">
    <cfRule type="duplicateValues" dxfId="5" priority="7"/>
  </conditionalFormatting>
  <conditionalFormatting sqref="L52">
    <cfRule type="duplicateValues" dxfId="4" priority="6"/>
  </conditionalFormatting>
  <conditionalFormatting sqref="L65">
    <cfRule type="duplicateValues" dxfId="3" priority="5"/>
  </conditionalFormatting>
  <conditionalFormatting sqref="L66:L75">
    <cfRule type="duplicateValues" dxfId="2" priority="4"/>
  </conditionalFormatting>
  <conditionalFormatting sqref="M1:T1">
    <cfRule type="expression" dxfId="1" priority="2">
      <formula>LEFT($U$1,8)&lt;&gt;"Cadette_"</formula>
    </cfRule>
  </conditionalFormatting>
  <conditionalFormatting sqref="T1:W1">
    <cfRule type="expression" dxfId="0" priority="1">
      <formula>LEFT($U$1,8)="Cadette_"</formula>
    </cfRule>
  </conditionalFormatting>
  <pageMargins left="0.5" right="0.3" top="0.3" bottom="0.3" header="0.3" footer="0.3"/>
  <pageSetup scale="78" fitToWidth="2" orientation="portrait" r:id="rId1"/>
  <colBreaks count="1" manualBreakCount="1">
    <brk id="21" max="7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C000"/>
    <pageSetUpPr fitToPage="1"/>
  </sheetPr>
  <dimension ref="A1:AF104"/>
  <sheetViews>
    <sheetView showGridLines="0" zoomScaleNormal="100" workbookViewId="0">
      <pane ySplit="4" topLeftCell="A5" activePane="bottomLeft" state="frozen"/>
      <selection pane="bottomLeft" activeCell="A5" sqref="A5"/>
    </sheetView>
  </sheetViews>
  <sheetFormatPr defaultColWidth="9.140625" defaultRowHeight="12.75"/>
  <cols>
    <col min="1" max="1" width="10.7109375" style="6" customWidth="1"/>
    <col min="2" max="2" width="41.7109375" style="6" customWidth="1"/>
    <col min="3" max="32" width="3.28515625" style="6" customWidth="1"/>
    <col min="33" max="16384" width="9.140625" style="6"/>
  </cols>
  <sheetData>
    <row r="1" spans="1:32" ht="12.75" customHeight="1">
      <c r="A1" s="634" t="s">
        <v>122</v>
      </c>
      <c r="B1" s="635"/>
      <c r="C1" s="614" t="str">
        <f ca="1">Cadette_1!$U$1</f>
        <v>Cadette_1</v>
      </c>
      <c r="D1" s="614" t="str">
        <f ca="1">Cadette_2!$U$1</f>
        <v>Cadette_2</v>
      </c>
      <c r="E1" s="614" t="str">
        <f ca="1">Cadette_3!$U$1</f>
        <v>Cadette_3</v>
      </c>
      <c r="F1" s="614" t="str">
        <f ca="1">Cadette_4!$U$1</f>
        <v>Cadette_4</v>
      </c>
      <c r="G1" s="614" t="str">
        <f ca="1">Cadette_5!$U$1</f>
        <v>Cadette_5</v>
      </c>
      <c r="H1" s="614" t="str">
        <f ca="1">Cadette_6!$U$1</f>
        <v>Cadette_6</v>
      </c>
      <c r="I1" s="614" t="str">
        <f ca="1">Cadette_7!$U$1</f>
        <v>Cadette_7</v>
      </c>
      <c r="J1" s="614" t="str">
        <f ca="1">Cadette_8!$U$1</f>
        <v>Cadette_8</v>
      </c>
      <c r="K1" s="614" t="str">
        <f ca="1">Cadette_9!$U$1</f>
        <v>Cadette_9</v>
      </c>
      <c r="L1" s="614" t="str">
        <f ca="1">Cadette_10!$U$1</f>
        <v>Cadette_10</v>
      </c>
      <c r="M1" s="614" t="str">
        <f ca="1">Cadette_11!$U$1</f>
        <v>Cadette_11</v>
      </c>
      <c r="N1" s="614" t="str">
        <f ca="1">Cadette_12!$U$1</f>
        <v>Cadette_12</v>
      </c>
      <c r="O1" s="614" t="str">
        <f ca="1">Cadette_13!$U$1</f>
        <v>Cadette_13</v>
      </c>
      <c r="P1" s="614" t="str">
        <f ca="1">Cadette_14!$U$1</f>
        <v>Cadette_14</v>
      </c>
      <c r="Q1" s="614" t="str">
        <f ca="1">Cadette_15!$U$1</f>
        <v>Cadette_15</v>
      </c>
      <c r="R1" s="614" t="str">
        <f ca="1">Cadette_16!$U$1</f>
        <v>Cadette_16</v>
      </c>
      <c r="S1" s="614" t="str">
        <f ca="1">Cadette_17!$U$1</f>
        <v>Cadette_17</v>
      </c>
      <c r="T1" s="614" t="str">
        <f ca="1">Cadette_18!$U$1</f>
        <v>Cadette_18</v>
      </c>
      <c r="U1" s="614" t="str">
        <f ca="1">Cadette_19!$U$1</f>
        <v>Cadette_19</v>
      </c>
      <c r="V1" s="614" t="str">
        <f ca="1">Cadette_20!$U$1</f>
        <v>Cadette_20</v>
      </c>
      <c r="W1" s="614" t="str">
        <f ca="1">Cadette_21!$U$1</f>
        <v>Cadette_21</v>
      </c>
      <c r="X1" s="614" t="str">
        <f ca="1">Cadette_22!$U$1</f>
        <v>Cadette_22</v>
      </c>
      <c r="Y1" s="614" t="str">
        <f ca="1">Cadette_23!$U$1</f>
        <v>Cadette_23</v>
      </c>
      <c r="Z1" s="614" t="str">
        <f ca="1">Cadette_24!$U$1</f>
        <v>Cadette_24</v>
      </c>
      <c r="AA1" s="614" t="str">
        <f ca="1">Cadette_25!$U$1</f>
        <v>Cadette_25</v>
      </c>
      <c r="AB1" s="614" t="str">
        <f ca="1">Cadette_26!$U$1</f>
        <v>Cadette_26</v>
      </c>
      <c r="AC1" s="614" t="str">
        <f ca="1">Cadette_27!$U$1</f>
        <v>Cadette_27</v>
      </c>
      <c r="AD1" s="614" t="str">
        <f ca="1">Cadette_28!$U$1</f>
        <v>Cadette_28</v>
      </c>
      <c r="AE1" s="614" t="str">
        <f ca="1">Cadette_29!$U$1</f>
        <v>Cadette_29</v>
      </c>
      <c r="AF1" s="614" t="str">
        <f ca="1">Cadette_30!$U$1</f>
        <v>Cadette_30</v>
      </c>
    </row>
    <row r="2" spans="1:32" ht="12.75" customHeight="1">
      <c r="A2" s="509"/>
      <c r="B2" s="509"/>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row>
    <row r="3" spans="1:32" ht="12.75" customHeight="1">
      <c r="A3" s="509"/>
      <c r="B3" s="509"/>
      <c r="C3" s="61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row>
    <row r="4" spans="1:32">
      <c r="A4" s="237" t="s">
        <v>123</v>
      </c>
      <c r="B4" s="459" t="s">
        <v>124</v>
      </c>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row>
    <row r="5" spans="1:32">
      <c r="A5" s="480"/>
      <c r="B5" s="21"/>
      <c r="C5" s="12"/>
      <c r="D5" s="12"/>
      <c r="E5" s="12"/>
      <c r="F5" s="12"/>
      <c r="G5" s="12"/>
      <c r="H5" s="12"/>
      <c r="I5" s="12"/>
      <c r="J5" s="12"/>
      <c r="K5" s="12"/>
      <c r="L5" s="12"/>
      <c r="M5" s="12"/>
      <c r="N5" s="12"/>
      <c r="O5" s="59"/>
      <c r="P5" s="12"/>
      <c r="Q5" s="12"/>
      <c r="R5" s="12"/>
      <c r="S5" s="12"/>
      <c r="T5" s="12"/>
      <c r="U5" s="12"/>
      <c r="V5" s="12"/>
      <c r="W5" s="12"/>
      <c r="X5" s="12"/>
      <c r="Y5" s="12"/>
      <c r="Z5" s="12"/>
      <c r="AA5" s="12"/>
      <c r="AB5" s="12"/>
      <c r="AC5" s="12"/>
      <c r="AD5" s="12"/>
      <c r="AE5" s="12"/>
      <c r="AF5" s="12"/>
    </row>
    <row r="6" spans="1:32">
      <c r="A6" s="480"/>
      <c r="B6" s="21"/>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1:32">
      <c r="A7" s="480"/>
      <c r="B7" s="21"/>
      <c r="C7" s="8"/>
      <c r="D7" s="8"/>
      <c r="E7" s="8"/>
      <c r="F7" s="8"/>
      <c r="G7" s="8"/>
      <c r="H7" s="8"/>
      <c r="I7" s="8"/>
      <c r="J7" s="8"/>
      <c r="K7" s="8"/>
      <c r="L7" s="8"/>
      <c r="M7" s="8"/>
      <c r="N7" s="8"/>
      <c r="O7" s="8"/>
      <c r="P7" s="8"/>
      <c r="Q7" s="8"/>
      <c r="R7" s="8"/>
      <c r="S7" s="8"/>
      <c r="T7" s="8"/>
      <c r="U7" s="8"/>
      <c r="V7" s="8"/>
      <c r="W7" s="8"/>
      <c r="X7" s="8"/>
      <c r="Y7" s="8"/>
      <c r="Z7" s="8"/>
      <c r="AA7" s="8"/>
      <c r="AB7" s="8"/>
      <c r="AC7" s="8"/>
      <c r="AD7" s="8"/>
      <c r="AE7" s="8"/>
      <c r="AF7" s="8"/>
    </row>
    <row r="8" spans="1:32">
      <c r="A8" s="480"/>
      <c r="B8" s="22"/>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c r="A9" s="480"/>
      <c r="B9" s="22"/>
      <c r="C9" s="8"/>
      <c r="D9" s="8"/>
      <c r="E9" s="8"/>
      <c r="F9" s="8"/>
      <c r="G9" s="8"/>
      <c r="H9" s="8"/>
      <c r="I9" s="8"/>
      <c r="J9" s="8"/>
      <c r="K9" s="8"/>
      <c r="L9" s="8"/>
      <c r="M9" s="8"/>
      <c r="N9" s="8"/>
      <c r="O9" s="8"/>
      <c r="P9" s="8"/>
      <c r="Q9" s="8"/>
      <c r="R9" s="8"/>
      <c r="S9" s="8"/>
      <c r="T9" s="8"/>
      <c r="U9" s="8"/>
      <c r="V9" s="8"/>
      <c r="W9" s="8"/>
      <c r="X9" s="8"/>
      <c r="Y9" s="8"/>
      <c r="Z9" s="8"/>
      <c r="AA9" s="8"/>
      <c r="AB9" s="8"/>
      <c r="AC9" s="8"/>
      <c r="AD9" s="8"/>
      <c r="AE9" s="8"/>
      <c r="AF9" s="8"/>
    </row>
    <row r="10" spans="1:32">
      <c r="A10" s="480"/>
      <c r="B10" s="21"/>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row>
    <row r="11" spans="1:32">
      <c r="A11" s="480"/>
      <c r="B11" s="22"/>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row>
    <row r="12" spans="1:32">
      <c r="A12" s="480"/>
      <c r="B12" s="22"/>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row>
    <row r="13" spans="1:32">
      <c r="A13" s="480"/>
      <c r="B13" s="21"/>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row>
    <row r="14" spans="1:32">
      <c r="A14" s="480"/>
      <c r="B14" s="22"/>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row>
    <row r="15" spans="1:32">
      <c r="A15" s="480"/>
      <c r="B15" s="22"/>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row>
    <row r="16" spans="1:32">
      <c r="A16" s="480"/>
      <c r="B16" s="22"/>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row>
    <row r="17" spans="1:32">
      <c r="A17" s="480"/>
      <c r="B17" s="22"/>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row>
    <row r="18" spans="1:32">
      <c r="A18" s="480"/>
      <c r="B18" s="21"/>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2">
      <c r="A19" s="480"/>
      <c r="B19" s="22"/>
      <c r="C19" s="8"/>
      <c r="D19" s="9"/>
      <c r="E19" s="9"/>
      <c r="F19" s="9"/>
      <c r="G19" s="9"/>
      <c r="H19" s="9"/>
      <c r="I19" s="9"/>
      <c r="J19" s="9"/>
      <c r="K19" s="9"/>
      <c r="L19" s="9"/>
      <c r="M19" s="9"/>
      <c r="N19" s="9"/>
      <c r="O19" s="9"/>
      <c r="P19" s="8"/>
      <c r="Q19" s="9"/>
      <c r="R19" s="9"/>
      <c r="S19" s="9"/>
      <c r="T19" s="9"/>
      <c r="U19" s="9"/>
      <c r="V19" s="9"/>
      <c r="W19" s="9"/>
      <c r="X19" s="9"/>
      <c r="Y19" s="9"/>
      <c r="Z19" s="9"/>
      <c r="AA19" s="9"/>
      <c r="AB19" s="9"/>
      <c r="AC19" s="9"/>
      <c r="AD19" s="8"/>
      <c r="AE19" s="9"/>
      <c r="AF19" s="9"/>
    </row>
    <row r="20" spans="1:32">
      <c r="A20" s="480"/>
      <c r="B20" s="22"/>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32">
      <c r="A21" s="480"/>
      <c r="B21" s="23"/>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row>
    <row r="22" spans="1:32">
      <c r="A22" s="480"/>
      <c r="B22" s="23"/>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row>
    <row r="23" spans="1:32">
      <c r="A23" s="480"/>
      <c r="B23" s="24"/>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row>
    <row r="24" spans="1:32">
      <c r="A24" s="480"/>
      <c r="B24" s="23"/>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row>
    <row r="25" spans="1:32">
      <c r="A25" s="480"/>
      <c r="B25" s="22"/>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row>
    <row r="26" spans="1:32">
      <c r="A26" s="480"/>
      <c r="B26" s="25"/>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row>
    <row r="27" spans="1:32">
      <c r="A27" s="480"/>
      <c r="B27" s="22"/>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row>
    <row r="28" spans="1:32">
      <c r="A28" s="480"/>
      <c r="B28" s="25"/>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row>
    <row r="29" spans="1:32">
      <c r="A29" s="480"/>
      <c r="B29" s="26"/>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c r="A30" s="480"/>
      <c r="B30" s="22"/>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row>
    <row r="31" spans="1:32">
      <c r="A31" s="480"/>
      <c r="B31" s="22"/>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row>
    <row r="32" spans="1:32">
      <c r="A32" s="480"/>
      <c r="B32" s="22"/>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row>
    <row r="33" spans="1:32">
      <c r="A33" s="480"/>
      <c r="B33" s="26"/>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row>
    <row r="34" spans="1:32">
      <c r="A34" s="480"/>
      <c r="B34" s="22"/>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row>
    <row r="35" spans="1:32">
      <c r="A35" s="480"/>
      <c r="B35" s="22"/>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row>
    <row r="36" spans="1:32">
      <c r="A36" s="480"/>
      <c r="B36" s="22"/>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row>
    <row r="37" spans="1:32">
      <c r="A37" s="480"/>
      <c r="B37" s="22"/>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row>
    <row r="38" spans="1:32">
      <c r="A38" s="480"/>
      <c r="B38" s="2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c r="A39" s="480"/>
      <c r="B39" s="22"/>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row>
    <row r="40" spans="1:32">
      <c r="A40" s="480"/>
      <c r="B40" s="22"/>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row>
    <row r="41" spans="1:32">
      <c r="A41" s="480"/>
      <c r="B41" s="22"/>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row>
    <row r="42" spans="1:32">
      <c r="A42" s="480"/>
      <c r="B42" s="22"/>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row>
    <row r="43" spans="1:32">
      <c r="A43" s="480"/>
      <c r="B43" s="22"/>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row>
    <row r="44" spans="1:32">
      <c r="A44" s="480"/>
      <c r="B44" s="22"/>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row>
    <row r="45" spans="1:32">
      <c r="A45" s="480"/>
      <c r="B45" s="22"/>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row>
    <row r="46" spans="1:32">
      <c r="A46" s="480"/>
      <c r="B46" s="22"/>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row>
    <row r="47" spans="1:32">
      <c r="A47" s="480"/>
      <c r="B47" s="22"/>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row>
    <row r="48" spans="1:32">
      <c r="A48" s="480"/>
      <c r="B48" s="22"/>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row>
    <row r="49" spans="1:32">
      <c r="A49" s="480"/>
      <c r="B49" s="22"/>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row>
    <row r="50" spans="1:32">
      <c r="A50" s="480"/>
      <c r="B50" s="22"/>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row>
    <row r="51" spans="1:32">
      <c r="A51" s="480"/>
      <c r="B51" s="22"/>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row>
    <row r="52" spans="1:32">
      <c r="A52" s="480"/>
      <c r="B52" s="22"/>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row>
    <row r="53" spans="1:32">
      <c r="A53" s="480"/>
      <c r="B53" s="22"/>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row>
    <row r="54" spans="1:32">
      <c r="A54" s="480"/>
      <c r="B54" s="22"/>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row>
    <row r="55" spans="1:32">
      <c r="A55" s="480"/>
      <c r="B55" s="22"/>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row>
    <row r="56" spans="1:32">
      <c r="A56" s="480"/>
      <c r="B56" s="22"/>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row>
    <row r="57" spans="1:32">
      <c r="A57" s="480"/>
      <c r="B57" s="22"/>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row>
    <row r="58" spans="1:32">
      <c r="A58" s="480"/>
      <c r="B58" s="22"/>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row>
    <row r="59" spans="1:32">
      <c r="A59" s="480"/>
      <c r="B59" s="22"/>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row>
    <row r="60" spans="1:32">
      <c r="A60" s="480"/>
      <c r="B60" s="27"/>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c r="A61" s="480"/>
      <c r="B61" s="28"/>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row>
    <row r="62" spans="1:32">
      <c r="A62" s="480"/>
      <c r="B62" s="28"/>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row>
    <row r="63" spans="1:32">
      <c r="A63" s="480"/>
      <c r="B63" s="28"/>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row>
    <row r="64" spans="1:32">
      <c r="A64" s="480"/>
      <c r="B64" s="28"/>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row>
    <row r="65" spans="1:32">
      <c r="A65" s="480"/>
      <c r="B65" s="28"/>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row>
    <row r="66" spans="1:32">
      <c r="A66" s="480"/>
      <c r="B66" s="28"/>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row>
    <row r="67" spans="1:32">
      <c r="A67" s="480"/>
      <c r="B67" s="28"/>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row>
    <row r="68" spans="1:32">
      <c r="A68" s="480"/>
      <c r="B68" s="28"/>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row>
    <row r="69" spans="1:32">
      <c r="A69" s="480"/>
      <c r="B69" s="28"/>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row>
    <row r="70" spans="1:32">
      <c r="A70" s="480"/>
      <c r="B70" s="28"/>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row>
    <row r="71" spans="1:32">
      <c r="A71" s="480"/>
      <c r="B71" s="28"/>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row>
    <row r="72" spans="1:32">
      <c r="A72" s="480"/>
      <c r="B72" s="28"/>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row>
    <row r="73" spans="1:32">
      <c r="A73" s="480"/>
      <c r="B73" s="28"/>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row>
    <row r="74" spans="1:32">
      <c r="A74" s="480"/>
      <c r="B74" s="28"/>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row>
    <row r="75" spans="1:32">
      <c r="A75" s="480"/>
      <c r="B75" s="28"/>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row>
    <row r="76" spans="1:32">
      <c r="A76" s="480"/>
      <c r="B76" s="28"/>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row>
    <row r="77" spans="1:32">
      <c r="A77" s="480"/>
      <c r="B77" s="28"/>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row>
    <row r="78" spans="1:32">
      <c r="A78" s="480"/>
      <c r="B78" s="28"/>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row>
    <row r="79" spans="1:32">
      <c r="A79" s="480"/>
      <c r="B79" s="28"/>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row>
    <row r="80" spans="1:32">
      <c r="A80" s="480"/>
      <c r="B80" s="28"/>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row>
    <row r="81" spans="1:32">
      <c r="A81" s="480"/>
      <c r="B81" s="28"/>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row>
    <row r="82" spans="1:32">
      <c r="A82" s="480"/>
      <c r="B82" s="28"/>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row>
    <row r="83" spans="1:32">
      <c r="A83" s="480"/>
      <c r="B83" s="28"/>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row>
    <row r="84" spans="1:32">
      <c r="A84" s="480"/>
      <c r="B84" s="28"/>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row>
    <row r="85" spans="1:32">
      <c r="A85" s="480"/>
      <c r="B85" s="28"/>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row>
    <row r="86" spans="1:32">
      <c r="A86" s="480"/>
      <c r="B86" s="28"/>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row>
    <row r="87" spans="1:32">
      <c r="A87" s="480"/>
      <c r="B87" s="28"/>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row>
    <row r="88" spans="1:32">
      <c r="A88" s="480"/>
      <c r="B88" s="28"/>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row>
    <row r="89" spans="1:32">
      <c r="A89" s="480"/>
      <c r="B89" s="28"/>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row>
    <row r="90" spans="1:32">
      <c r="A90" s="480"/>
      <c r="B90" s="28"/>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row>
    <row r="91" spans="1:32">
      <c r="A91" s="480"/>
      <c r="B91" s="28"/>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row>
    <row r="92" spans="1:32">
      <c r="A92" s="480"/>
      <c r="B92" s="28"/>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row>
    <row r="93" spans="1:32">
      <c r="A93" s="480"/>
      <c r="B93" s="28"/>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row>
    <row r="94" spans="1:32">
      <c r="A94" s="480"/>
      <c r="B94" s="28"/>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row>
    <row r="95" spans="1:32">
      <c r="A95" s="480"/>
      <c r="B95" s="28"/>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row>
    <row r="96" spans="1:32">
      <c r="A96" s="480"/>
      <c r="B96" s="28"/>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row>
    <row r="97" spans="1:32">
      <c r="A97" s="480"/>
      <c r="B97" s="28"/>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row>
    <row r="98" spans="1:32">
      <c r="A98" s="480"/>
      <c r="B98" s="28"/>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row>
    <row r="99" spans="1:32">
      <c r="A99" s="480"/>
      <c r="B99" s="28"/>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row>
    <row r="100" spans="1:32">
      <c r="A100" s="480"/>
      <c r="B100" s="28"/>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row>
    <row r="101" spans="1:32">
      <c r="A101" s="480"/>
      <c r="B101" s="28"/>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row>
    <row r="102" spans="1:32">
      <c r="A102" s="480"/>
      <c r="B102" s="28"/>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row>
    <row r="103" spans="1:32">
      <c r="A103" s="480"/>
      <c r="B103" s="28"/>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row>
    <row r="104" spans="1:32">
      <c r="A104" s="480"/>
      <c r="B104" s="28"/>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row>
  </sheetData>
  <sheetProtection algorithmName="SHA-512" hashValue="ZvDmpJ2srlshr+dCJsPLPGUmEV7F94FjcdvG81EkbDeV3vWfopi8/TVRdvIqmd3Zj6rRqGDROlBRkCdm7UufIw==" saltValue="iY5RZBwCmxS2VXhZ7SwBRg==" spinCount="100000" sheet="1" objects="1" scenarios="1" selectLockedCells="1"/>
  <mergeCells count="31">
    <mergeCell ref="M1:M4"/>
    <mergeCell ref="N1:N4"/>
    <mergeCell ref="AF1:AF4"/>
    <mergeCell ref="T1:T4"/>
    <mergeCell ref="V1:V4"/>
    <mergeCell ref="X1:X4"/>
    <mergeCell ref="AD1:AD4"/>
    <mergeCell ref="AA1:AA4"/>
    <mergeCell ref="AB1:AB4"/>
    <mergeCell ref="AC1:AC4"/>
    <mergeCell ref="W1:W4"/>
    <mergeCell ref="U1:U4"/>
    <mergeCell ref="Y1:Y4"/>
    <mergeCell ref="Z1:Z4"/>
    <mergeCell ref="AE1:AE4"/>
    <mergeCell ref="A1:B1"/>
    <mergeCell ref="S1:S4"/>
    <mergeCell ref="E1:E4"/>
    <mergeCell ref="F1:F4"/>
    <mergeCell ref="G1:G4"/>
    <mergeCell ref="H1:H4"/>
    <mergeCell ref="I1:I4"/>
    <mergeCell ref="C1:C4"/>
    <mergeCell ref="O1:O4"/>
    <mergeCell ref="P1:P4"/>
    <mergeCell ref="Q1:Q4"/>
    <mergeCell ref="R1:R4"/>
    <mergeCell ref="D1:D4"/>
    <mergeCell ref="J1:J4"/>
    <mergeCell ref="K1:K4"/>
    <mergeCell ref="L1:L4"/>
  </mergeCells>
  <phoneticPr fontId="2" type="noConversion"/>
  <pageMargins left="0.5" right="0.5" top="1" bottom="1" header="0.5" footer="0.5"/>
  <pageSetup scale="86" fitToHeight="0" orientation="portrait" r:id="rId1"/>
  <headerFooter alignWithMargins="0">
    <oddHeader>&amp;C&amp;"Arial,Bold"&amp;14CadetteTrax&amp;12
Events Attended - &amp;D</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AEEFA-7003-45A2-8126-FADBBBDB05C3}">
  <sheetPr codeName="Sheet14">
    <tabColor theme="9" tint="0.59999389629810485"/>
  </sheetPr>
  <dimension ref="A1:CN32"/>
  <sheetViews>
    <sheetView showGridLines="0" zoomScaleNormal="100" workbookViewId="0">
      <pane ySplit="2" topLeftCell="A3" activePane="bottomLeft" state="frozen"/>
      <selection pane="bottomLeft" activeCell="A3" sqref="A3"/>
    </sheetView>
  </sheetViews>
  <sheetFormatPr defaultColWidth="9.140625" defaultRowHeight="12.75"/>
  <cols>
    <col min="1" max="1" width="8.140625" style="389" bestFit="1" customWidth="1"/>
    <col min="2" max="2" width="40.7109375" style="99" customWidth="1"/>
    <col min="3" max="34" width="2.42578125" style="390" customWidth="1"/>
    <col min="35" max="92" width="2.42578125" style="99" customWidth="1"/>
    <col min="93" max="16384" width="9.140625" style="99"/>
  </cols>
  <sheetData>
    <row r="1" spans="1:92" ht="54.75" customHeight="1">
      <c r="A1" s="639"/>
      <c r="B1" s="640"/>
      <c r="C1" s="636" t="str">
        <f ca="1">Cadette_1!$U$1</f>
        <v>Cadette_1</v>
      </c>
      <c r="D1" s="637"/>
      <c r="E1" s="638"/>
      <c r="F1" s="636" t="str">
        <f ca="1">Cadette_2!$U$1</f>
        <v>Cadette_2</v>
      </c>
      <c r="G1" s="637"/>
      <c r="H1" s="638"/>
      <c r="I1" s="636" t="str">
        <f ca="1">Cadette_3!$U$1</f>
        <v>Cadette_3</v>
      </c>
      <c r="J1" s="637"/>
      <c r="K1" s="638"/>
      <c r="L1" s="636" t="str">
        <f ca="1">Cadette_4!$U$1</f>
        <v>Cadette_4</v>
      </c>
      <c r="M1" s="637"/>
      <c r="N1" s="638"/>
      <c r="O1" s="636" t="str">
        <f ca="1">Cadette_5!$U$1</f>
        <v>Cadette_5</v>
      </c>
      <c r="P1" s="637"/>
      <c r="Q1" s="638"/>
      <c r="R1" s="636" t="str">
        <f ca="1">Cadette_6!$U$1</f>
        <v>Cadette_6</v>
      </c>
      <c r="S1" s="637"/>
      <c r="T1" s="638"/>
      <c r="U1" s="636" t="str">
        <f ca="1">Cadette_7!$U$1</f>
        <v>Cadette_7</v>
      </c>
      <c r="V1" s="637"/>
      <c r="W1" s="638"/>
      <c r="X1" s="636" t="str">
        <f ca="1">Cadette_8!$U$1</f>
        <v>Cadette_8</v>
      </c>
      <c r="Y1" s="637"/>
      <c r="Z1" s="638"/>
      <c r="AA1" s="636" t="str">
        <f ca="1">Cadette_9!$U$1</f>
        <v>Cadette_9</v>
      </c>
      <c r="AB1" s="637"/>
      <c r="AC1" s="638"/>
      <c r="AD1" s="636" t="str">
        <f ca="1">Cadette_10!$U$1</f>
        <v>Cadette_10</v>
      </c>
      <c r="AE1" s="637"/>
      <c r="AF1" s="638"/>
      <c r="AG1" s="636" t="str">
        <f ca="1">Cadette_11!$U$1</f>
        <v>Cadette_11</v>
      </c>
      <c r="AH1" s="637"/>
      <c r="AI1" s="638"/>
      <c r="AJ1" s="636" t="str">
        <f ca="1">Cadette_12!$U$1</f>
        <v>Cadette_12</v>
      </c>
      <c r="AK1" s="637"/>
      <c r="AL1" s="638"/>
      <c r="AM1" s="636" t="str">
        <f ca="1">Cadette_13!$U$1</f>
        <v>Cadette_13</v>
      </c>
      <c r="AN1" s="637"/>
      <c r="AO1" s="638"/>
      <c r="AP1" s="636" t="str">
        <f ca="1">Cadette_14!$U$1</f>
        <v>Cadette_14</v>
      </c>
      <c r="AQ1" s="637"/>
      <c r="AR1" s="638"/>
      <c r="AS1" s="636" t="str">
        <f ca="1">Cadette_15!$U$1</f>
        <v>Cadette_15</v>
      </c>
      <c r="AT1" s="637"/>
      <c r="AU1" s="638"/>
      <c r="AV1" s="636" t="str">
        <f ca="1">Cadette_16!$U$1</f>
        <v>Cadette_16</v>
      </c>
      <c r="AW1" s="637"/>
      <c r="AX1" s="638"/>
      <c r="AY1" s="636" t="str">
        <f ca="1">Cadette_17!$U$1</f>
        <v>Cadette_17</v>
      </c>
      <c r="AZ1" s="637"/>
      <c r="BA1" s="638"/>
      <c r="BB1" s="636" t="str">
        <f ca="1">Cadette_18!$U$1</f>
        <v>Cadette_18</v>
      </c>
      <c r="BC1" s="637"/>
      <c r="BD1" s="638"/>
      <c r="BE1" s="636" t="str">
        <f ca="1">Cadette_19!$U$1</f>
        <v>Cadette_19</v>
      </c>
      <c r="BF1" s="637"/>
      <c r="BG1" s="638"/>
      <c r="BH1" s="636" t="str">
        <f ca="1">Cadette_20!$U$1</f>
        <v>Cadette_20</v>
      </c>
      <c r="BI1" s="637"/>
      <c r="BJ1" s="638"/>
      <c r="BK1" s="636" t="str">
        <f ca="1">Cadette_21!$U$1</f>
        <v>Cadette_21</v>
      </c>
      <c r="BL1" s="637"/>
      <c r="BM1" s="638"/>
      <c r="BN1" s="636" t="str">
        <f ca="1">Cadette_22!$U$1</f>
        <v>Cadette_22</v>
      </c>
      <c r="BO1" s="637"/>
      <c r="BP1" s="638"/>
      <c r="BQ1" s="636" t="str">
        <f ca="1">Cadette_23!$U$1</f>
        <v>Cadette_23</v>
      </c>
      <c r="BR1" s="637"/>
      <c r="BS1" s="638"/>
      <c r="BT1" s="636" t="str">
        <f ca="1">Cadette_24!$U$1</f>
        <v>Cadette_24</v>
      </c>
      <c r="BU1" s="637"/>
      <c r="BV1" s="638"/>
      <c r="BW1" s="636" t="str">
        <f ca="1">Cadette_25!$U$1</f>
        <v>Cadette_25</v>
      </c>
      <c r="BX1" s="637"/>
      <c r="BY1" s="638"/>
      <c r="BZ1" s="636" t="str">
        <f ca="1">Cadette_26!$U$1</f>
        <v>Cadette_26</v>
      </c>
      <c r="CA1" s="637"/>
      <c r="CB1" s="638"/>
      <c r="CC1" s="636" t="str">
        <f ca="1">Cadette_27!$U$1</f>
        <v>Cadette_27</v>
      </c>
      <c r="CD1" s="637"/>
      <c r="CE1" s="638"/>
      <c r="CF1" s="636" t="str">
        <f ca="1">Cadette_28!$U$1</f>
        <v>Cadette_28</v>
      </c>
      <c r="CG1" s="637"/>
      <c r="CH1" s="638"/>
      <c r="CI1" s="636" t="str">
        <f ca="1">Cadette_29!$U$1</f>
        <v>Cadette_29</v>
      </c>
      <c r="CJ1" s="637"/>
      <c r="CK1" s="638"/>
      <c r="CL1" s="636" t="str">
        <f ca="1">Cadette_30!$U$1</f>
        <v>Cadette_30</v>
      </c>
      <c r="CM1" s="637"/>
      <c r="CN1" s="638"/>
    </row>
    <row r="2" spans="1:92" ht="27" customHeight="1">
      <c r="A2" s="380" t="s">
        <v>123</v>
      </c>
      <c r="B2" s="100" t="s">
        <v>125</v>
      </c>
      <c r="C2" s="503" t="s">
        <v>126</v>
      </c>
      <c r="D2" s="504" t="s">
        <v>127</v>
      </c>
      <c r="E2" s="505" t="s">
        <v>128</v>
      </c>
      <c r="F2" s="381" t="str">
        <f>$C2</f>
        <v>RSVP</v>
      </c>
      <c r="G2" s="382" t="str">
        <f>$D2</f>
        <v>pd</v>
      </c>
      <c r="H2" s="383" t="str">
        <f>$E2</f>
        <v>forms</v>
      </c>
      <c r="I2" s="381" t="str">
        <f t="shared" ref="I2" si="0">$C2</f>
        <v>RSVP</v>
      </c>
      <c r="J2" s="382" t="str">
        <f t="shared" ref="J2" si="1">$D2</f>
        <v>pd</v>
      </c>
      <c r="K2" s="383" t="str">
        <f t="shared" ref="K2" si="2">$E2</f>
        <v>forms</v>
      </c>
      <c r="L2" s="381" t="str">
        <f t="shared" ref="L2" si="3">$C2</f>
        <v>RSVP</v>
      </c>
      <c r="M2" s="382" t="str">
        <f t="shared" ref="M2" si="4">$D2</f>
        <v>pd</v>
      </c>
      <c r="N2" s="383" t="str">
        <f t="shared" ref="N2" si="5">$E2</f>
        <v>forms</v>
      </c>
      <c r="O2" s="381" t="str">
        <f t="shared" ref="O2" si="6">$C2</f>
        <v>RSVP</v>
      </c>
      <c r="P2" s="382" t="str">
        <f t="shared" ref="P2" si="7">$D2</f>
        <v>pd</v>
      </c>
      <c r="Q2" s="383" t="str">
        <f t="shared" ref="Q2" si="8">$E2</f>
        <v>forms</v>
      </c>
      <c r="R2" s="381" t="str">
        <f t="shared" ref="R2" si="9">$C2</f>
        <v>RSVP</v>
      </c>
      <c r="S2" s="382" t="str">
        <f t="shared" ref="S2" si="10">$D2</f>
        <v>pd</v>
      </c>
      <c r="T2" s="383" t="str">
        <f t="shared" ref="T2" si="11">$E2</f>
        <v>forms</v>
      </c>
      <c r="U2" s="381" t="str">
        <f t="shared" ref="U2" si="12">$C2</f>
        <v>RSVP</v>
      </c>
      <c r="V2" s="382" t="str">
        <f t="shared" ref="V2" si="13">$D2</f>
        <v>pd</v>
      </c>
      <c r="W2" s="383" t="str">
        <f t="shared" ref="W2" si="14">$E2</f>
        <v>forms</v>
      </c>
      <c r="X2" s="381" t="str">
        <f t="shared" ref="X2" si="15">$C2</f>
        <v>RSVP</v>
      </c>
      <c r="Y2" s="382" t="str">
        <f t="shared" ref="Y2" si="16">$D2</f>
        <v>pd</v>
      </c>
      <c r="Z2" s="383" t="str">
        <f t="shared" ref="Z2" si="17">$E2</f>
        <v>forms</v>
      </c>
      <c r="AA2" s="381" t="str">
        <f t="shared" ref="AA2" si="18">$C2</f>
        <v>RSVP</v>
      </c>
      <c r="AB2" s="382" t="str">
        <f t="shared" ref="AB2" si="19">$D2</f>
        <v>pd</v>
      </c>
      <c r="AC2" s="383" t="str">
        <f t="shared" ref="AC2" si="20">$E2</f>
        <v>forms</v>
      </c>
      <c r="AD2" s="381" t="str">
        <f t="shared" ref="AD2" si="21">$C2</f>
        <v>RSVP</v>
      </c>
      <c r="AE2" s="382" t="str">
        <f t="shared" ref="AE2" si="22">$D2</f>
        <v>pd</v>
      </c>
      <c r="AF2" s="383" t="str">
        <f t="shared" ref="AF2" si="23">$E2</f>
        <v>forms</v>
      </c>
      <c r="AG2" s="381" t="str">
        <f t="shared" ref="AG2" si="24">$C2</f>
        <v>RSVP</v>
      </c>
      <c r="AH2" s="382" t="str">
        <f t="shared" ref="AH2" si="25">$D2</f>
        <v>pd</v>
      </c>
      <c r="AI2" s="383" t="str">
        <f t="shared" ref="AI2" si="26">$E2</f>
        <v>forms</v>
      </c>
      <c r="AJ2" s="381" t="str">
        <f t="shared" ref="AJ2" si="27">$C2</f>
        <v>RSVP</v>
      </c>
      <c r="AK2" s="382" t="str">
        <f t="shared" ref="AK2" si="28">$D2</f>
        <v>pd</v>
      </c>
      <c r="AL2" s="383" t="str">
        <f t="shared" ref="AL2" si="29">$E2</f>
        <v>forms</v>
      </c>
      <c r="AM2" s="381" t="str">
        <f t="shared" ref="AM2" si="30">$C2</f>
        <v>RSVP</v>
      </c>
      <c r="AN2" s="382" t="str">
        <f t="shared" ref="AN2" si="31">$D2</f>
        <v>pd</v>
      </c>
      <c r="AO2" s="383" t="str">
        <f t="shared" ref="AO2" si="32">$E2</f>
        <v>forms</v>
      </c>
      <c r="AP2" s="381" t="str">
        <f t="shared" ref="AP2" si="33">$C2</f>
        <v>RSVP</v>
      </c>
      <c r="AQ2" s="382" t="str">
        <f t="shared" ref="AQ2" si="34">$D2</f>
        <v>pd</v>
      </c>
      <c r="AR2" s="383" t="str">
        <f t="shared" ref="AR2" si="35">$E2</f>
        <v>forms</v>
      </c>
      <c r="AS2" s="381" t="str">
        <f t="shared" ref="AS2" si="36">$C2</f>
        <v>RSVP</v>
      </c>
      <c r="AT2" s="382" t="str">
        <f t="shared" ref="AT2" si="37">$D2</f>
        <v>pd</v>
      </c>
      <c r="AU2" s="383" t="str">
        <f t="shared" ref="AU2" si="38">$E2</f>
        <v>forms</v>
      </c>
      <c r="AV2" s="381" t="str">
        <f t="shared" ref="AV2" si="39">$C2</f>
        <v>RSVP</v>
      </c>
      <c r="AW2" s="382" t="str">
        <f t="shared" ref="AW2" si="40">$D2</f>
        <v>pd</v>
      </c>
      <c r="AX2" s="383" t="str">
        <f t="shared" ref="AX2" si="41">$E2</f>
        <v>forms</v>
      </c>
      <c r="AY2" s="381" t="str">
        <f t="shared" ref="AY2" si="42">$C2</f>
        <v>RSVP</v>
      </c>
      <c r="AZ2" s="382" t="str">
        <f t="shared" ref="AZ2" si="43">$D2</f>
        <v>pd</v>
      </c>
      <c r="BA2" s="383" t="str">
        <f t="shared" ref="BA2" si="44">$E2</f>
        <v>forms</v>
      </c>
      <c r="BB2" s="381" t="str">
        <f t="shared" ref="BB2" si="45">$C2</f>
        <v>RSVP</v>
      </c>
      <c r="BC2" s="382" t="str">
        <f t="shared" ref="BC2" si="46">$D2</f>
        <v>pd</v>
      </c>
      <c r="BD2" s="383" t="str">
        <f t="shared" ref="BD2" si="47">$E2</f>
        <v>forms</v>
      </c>
      <c r="BE2" s="381" t="str">
        <f t="shared" ref="BE2" si="48">$C2</f>
        <v>RSVP</v>
      </c>
      <c r="BF2" s="382" t="str">
        <f t="shared" ref="BF2" si="49">$D2</f>
        <v>pd</v>
      </c>
      <c r="BG2" s="383" t="str">
        <f t="shared" ref="BG2" si="50">$E2</f>
        <v>forms</v>
      </c>
      <c r="BH2" s="381" t="str">
        <f t="shared" ref="BH2" si="51">$C2</f>
        <v>RSVP</v>
      </c>
      <c r="BI2" s="382" t="str">
        <f t="shared" ref="BI2" si="52">$D2</f>
        <v>pd</v>
      </c>
      <c r="BJ2" s="383" t="str">
        <f t="shared" ref="BJ2" si="53">$E2</f>
        <v>forms</v>
      </c>
      <c r="BK2" s="381" t="str">
        <f t="shared" ref="BK2:CL2" si="54">$C2</f>
        <v>RSVP</v>
      </c>
      <c r="BL2" s="382" t="str">
        <f t="shared" ref="BL2:CM2" si="55">$D2</f>
        <v>pd</v>
      </c>
      <c r="BM2" s="383" t="str">
        <f t="shared" ref="BM2:CN2" si="56">$E2</f>
        <v>forms</v>
      </c>
      <c r="BN2" s="381" t="str">
        <f t="shared" si="54"/>
        <v>RSVP</v>
      </c>
      <c r="BO2" s="382" t="str">
        <f t="shared" si="55"/>
        <v>pd</v>
      </c>
      <c r="BP2" s="383" t="str">
        <f t="shared" si="56"/>
        <v>forms</v>
      </c>
      <c r="BQ2" s="381" t="str">
        <f t="shared" si="54"/>
        <v>RSVP</v>
      </c>
      <c r="BR2" s="382" t="str">
        <f t="shared" si="55"/>
        <v>pd</v>
      </c>
      <c r="BS2" s="383" t="str">
        <f t="shared" si="56"/>
        <v>forms</v>
      </c>
      <c r="BT2" s="381" t="str">
        <f t="shared" si="54"/>
        <v>RSVP</v>
      </c>
      <c r="BU2" s="382" t="str">
        <f t="shared" si="55"/>
        <v>pd</v>
      </c>
      <c r="BV2" s="383" t="str">
        <f t="shared" si="56"/>
        <v>forms</v>
      </c>
      <c r="BW2" s="381" t="str">
        <f t="shared" si="54"/>
        <v>RSVP</v>
      </c>
      <c r="BX2" s="382" t="str">
        <f t="shared" si="55"/>
        <v>pd</v>
      </c>
      <c r="BY2" s="383" t="str">
        <f t="shared" si="56"/>
        <v>forms</v>
      </c>
      <c r="BZ2" s="381" t="str">
        <f t="shared" si="54"/>
        <v>RSVP</v>
      </c>
      <c r="CA2" s="382" t="str">
        <f t="shared" si="55"/>
        <v>pd</v>
      </c>
      <c r="CB2" s="383" t="str">
        <f t="shared" si="56"/>
        <v>forms</v>
      </c>
      <c r="CC2" s="381" t="str">
        <f t="shared" si="54"/>
        <v>RSVP</v>
      </c>
      <c r="CD2" s="382" t="str">
        <f t="shared" si="55"/>
        <v>pd</v>
      </c>
      <c r="CE2" s="383" t="str">
        <f t="shared" si="56"/>
        <v>forms</v>
      </c>
      <c r="CF2" s="381" t="str">
        <f t="shared" si="54"/>
        <v>RSVP</v>
      </c>
      <c r="CG2" s="382" t="str">
        <f t="shared" si="55"/>
        <v>pd</v>
      </c>
      <c r="CH2" s="383" t="str">
        <f t="shared" si="56"/>
        <v>forms</v>
      </c>
      <c r="CI2" s="381" t="str">
        <f t="shared" si="54"/>
        <v>RSVP</v>
      </c>
      <c r="CJ2" s="382" t="str">
        <f t="shared" si="55"/>
        <v>pd</v>
      </c>
      <c r="CK2" s="383" t="str">
        <f t="shared" si="56"/>
        <v>forms</v>
      </c>
      <c r="CL2" s="381" t="str">
        <f t="shared" si="54"/>
        <v>RSVP</v>
      </c>
      <c r="CM2" s="382" t="str">
        <f t="shared" si="55"/>
        <v>pd</v>
      </c>
      <c r="CN2" s="383" t="str">
        <f t="shared" si="56"/>
        <v>forms</v>
      </c>
    </row>
    <row r="3" spans="1:92">
      <c r="A3" s="384"/>
      <c r="B3" s="385"/>
      <c r="C3" s="386"/>
      <c r="D3" s="387"/>
      <c r="E3" s="388"/>
      <c r="F3" s="386"/>
      <c r="G3" s="387"/>
      <c r="H3" s="388"/>
      <c r="I3" s="386"/>
      <c r="J3" s="387"/>
      <c r="K3" s="388"/>
      <c r="L3" s="386"/>
      <c r="M3" s="387"/>
      <c r="N3" s="388"/>
      <c r="O3" s="386"/>
      <c r="P3" s="387"/>
      <c r="Q3" s="388"/>
      <c r="R3" s="386"/>
      <c r="S3" s="387"/>
      <c r="T3" s="388"/>
      <c r="U3" s="386"/>
      <c r="V3" s="387"/>
      <c r="W3" s="388"/>
      <c r="X3" s="386"/>
      <c r="Y3" s="387"/>
      <c r="Z3" s="388"/>
      <c r="AA3" s="386"/>
      <c r="AB3" s="387"/>
      <c r="AC3" s="388"/>
      <c r="AD3" s="386"/>
      <c r="AE3" s="387"/>
      <c r="AF3" s="388"/>
      <c r="AG3" s="386"/>
      <c r="AH3" s="387"/>
      <c r="AI3" s="388"/>
      <c r="AJ3" s="386"/>
      <c r="AK3" s="387"/>
      <c r="AL3" s="388"/>
      <c r="AM3" s="386"/>
      <c r="AN3" s="387"/>
      <c r="AO3" s="388"/>
      <c r="AP3" s="386"/>
      <c r="AQ3" s="387"/>
      <c r="AR3" s="388"/>
      <c r="AS3" s="386"/>
      <c r="AT3" s="387"/>
      <c r="AU3" s="388"/>
      <c r="AV3" s="386"/>
      <c r="AW3" s="387"/>
      <c r="AX3" s="388"/>
      <c r="AY3" s="386"/>
      <c r="AZ3" s="387"/>
      <c r="BA3" s="388"/>
      <c r="BB3" s="386"/>
      <c r="BC3" s="387"/>
      <c r="BD3" s="388"/>
      <c r="BE3" s="386"/>
      <c r="BF3" s="387"/>
      <c r="BG3" s="388"/>
      <c r="BH3" s="386"/>
      <c r="BI3" s="387"/>
      <c r="BJ3" s="388"/>
      <c r="BK3" s="386"/>
      <c r="BL3" s="387"/>
      <c r="BM3" s="388"/>
      <c r="BN3" s="386"/>
      <c r="BO3" s="387"/>
      <c r="BP3" s="388"/>
      <c r="BQ3" s="386"/>
      <c r="BR3" s="387"/>
      <c r="BS3" s="388"/>
      <c r="BT3" s="386"/>
      <c r="BU3" s="387"/>
      <c r="BV3" s="388"/>
      <c r="BW3" s="386"/>
      <c r="BX3" s="387"/>
      <c r="BY3" s="388"/>
      <c r="BZ3" s="386"/>
      <c r="CA3" s="387"/>
      <c r="CB3" s="388"/>
      <c r="CC3" s="386"/>
      <c r="CD3" s="387"/>
      <c r="CE3" s="388"/>
      <c r="CF3" s="386"/>
      <c r="CG3" s="387"/>
      <c r="CH3" s="388"/>
      <c r="CI3" s="386"/>
      <c r="CJ3" s="387"/>
      <c r="CK3" s="388"/>
      <c r="CL3" s="386"/>
      <c r="CM3" s="387"/>
      <c r="CN3" s="388"/>
    </row>
    <row r="4" spans="1:92">
      <c r="A4" s="384"/>
      <c r="B4" s="385"/>
      <c r="C4" s="386"/>
      <c r="D4" s="387"/>
      <c r="E4" s="388"/>
      <c r="F4" s="386"/>
      <c r="G4" s="387"/>
      <c r="H4" s="388"/>
      <c r="I4" s="386"/>
      <c r="J4" s="387"/>
      <c r="K4" s="388"/>
      <c r="L4" s="386"/>
      <c r="M4" s="387"/>
      <c r="N4" s="388"/>
      <c r="O4" s="386"/>
      <c r="P4" s="387"/>
      <c r="Q4" s="388"/>
      <c r="R4" s="386"/>
      <c r="S4" s="387"/>
      <c r="T4" s="388"/>
      <c r="U4" s="386"/>
      <c r="V4" s="387"/>
      <c r="W4" s="388"/>
      <c r="X4" s="386"/>
      <c r="Y4" s="387"/>
      <c r="Z4" s="388"/>
      <c r="AA4" s="386"/>
      <c r="AB4" s="387"/>
      <c r="AC4" s="388"/>
      <c r="AD4" s="386"/>
      <c r="AE4" s="387"/>
      <c r="AF4" s="388"/>
      <c r="AG4" s="386"/>
      <c r="AH4" s="387"/>
      <c r="AI4" s="388"/>
      <c r="AJ4" s="386"/>
      <c r="AK4" s="387"/>
      <c r="AL4" s="388"/>
      <c r="AM4" s="386"/>
      <c r="AN4" s="387"/>
      <c r="AO4" s="388"/>
      <c r="AP4" s="386"/>
      <c r="AQ4" s="387"/>
      <c r="AR4" s="388"/>
      <c r="AS4" s="386"/>
      <c r="AT4" s="387"/>
      <c r="AU4" s="388"/>
      <c r="AV4" s="386"/>
      <c r="AW4" s="387"/>
      <c r="AX4" s="388"/>
      <c r="AY4" s="386"/>
      <c r="AZ4" s="387"/>
      <c r="BA4" s="388"/>
      <c r="BB4" s="386"/>
      <c r="BC4" s="387"/>
      <c r="BD4" s="388"/>
      <c r="BE4" s="386"/>
      <c r="BF4" s="387"/>
      <c r="BG4" s="388"/>
      <c r="BH4" s="386"/>
      <c r="BI4" s="387"/>
      <c r="BJ4" s="388"/>
      <c r="BK4" s="386"/>
      <c r="BL4" s="387"/>
      <c r="BM4" s="388"/>
      <c r="BN4" s="386"/>
      <c r="BO4" s="387"/>
      <c r="BP4" s="388"/>
      <c r="BQ4" s="386"/>
      <c r="BR4" s="387"/>
      <c r="BS4" s="388"/>
      <c r="BT4" s="386"/>
      <c r="BU4" s="387"/>
      <c r="BV4" s="388"/>
      <c r="BW4" s="386"/>
      <c r="BX4" s="387"/>
      <c r="BY4" s="388"/>
      <c r="BZ4" s="386"/>
      <c r="CA4" s="387"/>
      <c r="CB4" s="388"/>
      <c r="CC4" s="386"/>
      <c r="CD4" s="387"/>
      <c r="CE4" s="388"/>
      <c r="CF4" s="386"/>
      <c r="CG4" s="387"/>
      <c r="CH4" s="388"/>
      <c r="CI4" s="386"/>
      <c r="CJ4" s="387"/>
      <c r="CK4" s="388"/>
      <c r="CL4" s="386"/>
      <c r="CM4" s="387"/>
      <c r="CN4" s="388"/>
    </row>
    <row r="5" spans="1:92">
      <c r="A5" s="384"/>
      <c r="B5" s="385"/>
      <c r="C5" s="386"/>
      <c r="D5" s="387"/>
      <c r="E5" s="388"/>
      <c r="F5" s="386"/>
      <c r="G5" s="387"/>
      <c r="H5" s="388"/>
      <c r="I5" s="386"/>
      <c r="J5" s="387"/>
      <c r="K5" s="388"/>
      <c r="L5" s="386"/>
      <c r="M5" s="387"/>
      <c r="N5" s="388"/>
      <c r="O5" s="386"/>
      <c r="P5" s="387"/>
      <c r="Q5" s="388"/>
      <c r="R5" s="386"/>
      <c r="S5" s="387"/>
      <c r="T5" s="388"/>
      <c r="U5" s="386"/>
      <c r="V5" s="387"/>
      <c r="W5" s="388"/>
      <c r="X5" s="386"/>
      <c r="Y5" s="387"/>
      <c r="Z5" s="388"/>
      <c r="AA5" s="386"/>
      <c r="AB5" s="387"/>
      <c r="AC5" s="388"/>
      <c r="AD5" s="386"/>
      <c r="AE5" s="387"/>
      <c r="AF5" s="388"/>
      <c r="AG5" s="386"/>
      <c r="AH5" s="387"/>
      <c r="AI5" s="388"/>
      <c r="AJ5" s="386"/>
      <c r="AK5" s="387"/>
      <c r="AL5" s="388"/>
      <c r="AM5" s="386"/>
      <c r="AN5" s="387"/>
      <c r="AO5" s="388"/>
      <c r="AP5" s="386"/>
      <c r="AQ5" s="387"/>
      <c r="AR5" s="388"/>
      <c r="AS5" s="386"/>
      <c r="AT5" s="387"/>
      <c r="AU5" s="388"/>
      <c r="AV5" s="386"/>
      <c r="AW5" s="387"/>
      <c r="AX5" s="388"/>
      <c r="AY5" s="386"/>
      <c r="AZ5" s="387"/>
      <c r="BA5" s="388"/>
      <c r="BB5" s="386"/>
      <c r="BC5" s="387"/>
      <c r="BD5" s="388"/>
      <c r="BE5" s="386"/>
      <c r="BF5" s="387"/>
      <c r="BG5" s="388"/>
      <c r="BH5" s="386"/>
      <c r="BI5" s="387"/>
      <c r="BJ5" s="388"/>
      <c r="BK5" s="386"/>
      <c r="BL5" s="387"/>
      <c r="BM5" s="388"/>
      <c r="BN5" s="386"/>
      <c r="BO5" s="387"/>
      <c r="BP5" s="388"/>
      <c r="BQ5" s="386"/>
      <c r="BR5" s="387"/>
      <c r="BS5" s="388"/>
      <c r="BT5" s="386"/>
      <c r="BU5" s="387"/>
      <c r="BV5" s="388"/>
      <c r="BW5" s="386"/>
      <c r="BX5" s="387"/>
      <c r="BY5" s="388"/>
      <c r="BZ5" s="386"/>
      <c r="CA5" s="387"/>
      <c r="CB5" s="388"/>
      <c r="CC5" s="386"/>
      <c r="CD5" s="387"/>
      <c r="CE5" s="388"/>
      <c r="CF5" s="386"/>
      <c r="CG5" s="387"/>
      <c r="CH5" s="388"/>
      <c r="CI5" s="386"/>
      <c r="CJ5" s="387"/>
      <c r="CK5" s="388"/>
      <c r="CL5" s="386"/>
      <c r="CM5" s="387"/>
      <c r="CN5" s="388"/>
    </row>
    <row r="6" spans="1:92">
      <c r="A6" s="384"/>
      <c r="B6" s="385"/>
      <c r="C6" s="386"/>
      <c r="D6" s="387"/>
      <c r="E6" s="388"/>
      <c r="F6" s="386"/>
      <c r="G6" s="387"/>
      <c r="H6" s="388"/>
      <c r="I6" s="386"/>
      <c r="J6" s="387"/>
      <c r="K6" s="388"/>
      <c r="L6" s="386"/>
      <c r="M6" s="387"/>
      <c r="N6" s="388"/>
      <c r="O6" s="386"/>
      <c r="P6" s="387"/>
      <c r="Q6" s="388"/>
      <c r="R6" s="386"/>
      <c r="S6" s="387"/>
      <c r="T6" s="388"/>
      <c r="U6" s="386"/>
      <c r="V6" s="387"/>
      <c r="W6" s="388"/>
      <c r="X6" s="386"/>
      <c r="Y6" s="387"/>
      <c r="Z6" s="388"/>
      <c r="AA6" s="386"/>
      <c r="AB6" s="387"/>
      <c r="AC6" s="388"/>
      <c r="AD6" s="386"/>
      <c r="AE6" s="387"/>
      <c r="AF6" s="388"/>
      <c r="AG6" s="386"/>
      <c r="AH6" s="387"/>
      <c r="AI6" s="388"/>
      <c r="AJ6" s="386"/>
      <c r="AK6" s="387"/>
      <c r="AL6" s="388"/>
      <c r="AM6" s="386"/>
      <c r="AN6" s="387"/>
      <c r="AO6" s="388"/>
      <c r="AP6" s="386"/>
      <c r="AQ6" s="387"/>
      <c r="AR6" s="388"/>
      <c r="AS6" s="386"/>
      <c r="AT6" s="387"/>
      <c r="AU6" s="388"/>
      <c r="AV6" s="386"/>
      <c r="AW6" s="387"/>
      <c r="AX6" s="388"/>
      <c r="AY6" s="386"/>
      <c r="AZ6" s="387"/>
      <c r="BA6" s="388"/>
      <c r="BB6" s="386"/>
      <c r="BC6" s="387"/>
      <c r="BD6" s="388"/>
      <c r="BE6" s="386"/>
      <c r="BF6" s="387"/>
      <c r="BG6" s="388"/>
      <c r="BH6" s="386"/>
      <c r="BI6" s="387"/>
      <c r="BJ6" s="388"/>
      <c r="BK6" s="386"/>
      <c r="BL6" s="387"/>
      <c r="BM6" s="388"/>
      <c r="BN6" s="386"/>
      <c r="BO6" s="387"/>
      <c r="BP6" s="388"/>
      <c r="BQ6" s="386"/>
      <c r="BR6" s="387"/>
      <c r="BS6" s="388"/>
      <c r="BT6" s="386"/>
      <c r="BU6" s="387"/>
      <c r="BV6" s="388"/>
      <c r="BW6" s="386"/>
      <c r="BX6" s="387"/>
      <c r="BY6" s="388"/>
      <c r="BZ6" s="386"/>
      <c r="CA6" s="387"/>
      <c r="CB6" s="388"/>
      <c r="CC6" s="386"/>
      <c r="CD6" s="387"/>
      <c r="CE6" s="388"/>
      <c r="CF6" s="386"/>
      <c r="CG6" s="387"/>
      <c r="CH6" s="388"/>
      <c r="CI6" s="386"/>
      <c r="CJ6" s="387"/>
      <c r="CK6" s="388"/>
      <c r="CL6" s="386"/>
      <c r="CM6" s="387"/>
      <c r="CN6" s="388"/>
    </row>
    <row r="7" spans="1:92">
      <c r="A7" s="384"/>
      <c r="B7" s="385"/>
      <c r="C7" s="386"/>
      <c r="D7" s="387"/>
      <c r="E7" s="388"/>
      <c r="F7" s="386"/>
      <c r="G7" s="387"/>
      <c r="H7" s="388"/>
      <c r="I7" s="386"/>
      <c r="J7" s="387"/>
      <c r="K7" s="388"/>
      <c r="L7" s="386"/>
      <c r="M7" s="387"/>
      <c r="N7" s="388"/>
      <c r="O7" s="386"/>
      <c r="P7" s="387"/>
      <c r="Q7" s="388"/>
      <c r="R7" s="386"/>
      <c r="S7" s="387"/>
      <c r="T7" s="388"/>
      <c r="U7" s="386"/>
      <c r="V7" s="387"/>
      <c r="W7" s="388"/>
      <c r="X7" s="386"/>
      <c r="Y7" s="387"/>
      <c r="Z7" s="388"/>
      <c r="AA7" s="386"/>
      <c r="AB7" s="387"/>
      <c r="AC7" s="388"/>
      <c r="AD7" s="386"/>
      <c r="AE7" s="387"/>
      <c r="AF7" s="388"/>
      <c r="AG7" s="386"/>
      <c r="AH7" s="387"/>
      <c r="AI7" s="388"/>
      <c r="AJ7" s="386"/>
      <c r="AK7" s="387"/>
      <c r="AL7" s="388"/>
      <c r="AM7" s="386"/>
      <c r="AN7" s="387"/>
      <c r="AO7" s="388"/>
      <c r="AP7" s="386"/>
      <c r="AQ7" s="387"/>
      <c r="AR7" s="388"/>
      <c r="AS7" s="386"/>
      <c r="AT7" s="387"/>
      <c r="AU7" s="388"/>
      <c r="AV7" s="386"/>
      <c r="AW7" s="387"/>
      <c r="AX7" s="388"/>
      <c r="AY7" s="386"/>
      <c r="AZ7" s="387"/>
      <c r="BA7" s="388"/>
      <c r="BB7" s="386"/>
      <c r="BC7" s="387"/>
      <c r="BD7" s="388"/>
      <c r="BE7" s="386"/>
      <c r="BF7" s="387"/>
      <c r="BG7" s="388"/>
      <c r="BH7" s="386"/>
      <c r="BI7" s="387"/>
      <c r="BJ7" s="388"/>
      <c r="BK7" s="386"/>
      <c r="BL7" s="387"/>
      <c r="BM7" s="388"/>
      <c r="BN7" s="386"/>
      <c r="BO7" s="387"/>
      <c r="BP7" s="388"/>
      <c r="BQ7" s="386"/>
      <c r="BR7" s="387"/>
      <c r="BS7" s="388"/>
      <c r="BT7" s="386"/>
      <c r="BU7" s="387"/>
      <c r="BV7" s="388"/>
      <c r="BW7" s="386"/>
      <c r="BX7" s="387"/>
      <c r="BY7" s="388"/>
      <c r="BZ7" s="386"/>
      <c r="CA7" s="387"/>
      <c r="CB7" s="388"/>
      <c r="CC7" s="386"/>
      <c r="CD7" s="387"/>
      <c r="CE7" s="388"/>
      <c r="CF7" s="386"/>
      <c r="CG7" s="387"/>
      <c r="CH7" s="388"/>
      <c r="CI7" s="386"/>
      <c r="CJ7" s="387"/>
      <c r="CK7" s="388"/>
      <c r="CL7" s="386"/>
      <c r="CM7" s="387"/>
      <c r="CN7" s="388"/>
    </row>
    <row r="8" spans="1:92">
      <c r="A8" s="384"/>
      <c r="B8" s="385"/>
      <c r="C8" s="386"/>
      <c r="D8" s="387"/>
      <c r="E8" s="388"/>
      <c r="F8" s="386"/>
      <c r="G8" s="387"/>
      <c r="H8" s="388"/>
      <c r="I8" s="386"/>
      <c r="J8" s="387"/>
      <c r="K8" s="388"/>
      <c r="L8" s="386"/>
      <c r="M8" s="387"/>
      <c r="N8" s="388"/>
      <c r="O8" s="386"/>
      <c r="P8" s="387"/>
      <c r="Q8" s="388"/>
      <c r="R8" s="386"/>
      <c r="S8" s="387"/>
      <c r="T8" s="388"/>
      <c r="U8" s="386"/>
      <c r="V8" s="387"/>
      <c r="W8" s="388"/>
      <c r="X8" s="386"/>
      <c r="Y8" s="387"/>
      <c r="Z8" s="388"/>
      <c r="AA8" s="386"/>
      <c r="AB8" s="387"/>
      <c r="AC8" s="388"/>
      <c r="AD8" s="386"/>
      <c r="AE8" s="387"/>
      <c r="AF8" s="388"/>
      <c r="AG8" s="386"/>
      <c r="AH8" s="387"/>
      <c r="AI8" s="388"/>
      <c r="AJ8" s="386"/>
      <c r="AK8" s="387"/>
      <c r="AL8" s="388"/>
      <c r="AM8" s="386"/>
      <c r="AN8" s="387"/>
      <c r="AO8" s="388"/>
      <c r="AP8" s="386"/>
      <c r="AQ8" s="387"/>
      <c r="AR8" s="388"/>
      <c r="AS8" s="386"/>
      <c r="AT8" s="387"/>
      <c r="AU8" s="388"/>
      <c r="AV8" s="386"/>
      <c r="AW8" s="387"/>
      <c r="AX8" s="388"/>
      <c r="AY8" s="386"/>
      <c r="AZ8" s="387"/>
      <c r="BA8" s="388"/>
      <c r="BB8" s="386"/>
      <c r="BC8" s="387"/>
      <c r="BD8" s="388"/>
      <c r="BE8" s="386"/>
      <c r="BF8" s="387"/>
      <c r="BG8" s="388"/>
      <c r="BH8" s="386"/>
      <c r="BI8" s="387"/>
      <c r="BJ8" s="388"/>
      <c r="BK8" s="386"/>
      <c r="BL8" s="387"/>
      <c r="BM8" s="388"/>
      <c r="BN8" s="386"/>
      <c r="BO8" s="387"/>
      <c r="BP8" s="388"/>
      <c r="BQ8" s="386"/>
      <c r="BR8" s="387"/>
      <c r="BS8" s="388"/>
      <c r="BT8" s="386"/>
      <c r="BU8" s="387"/>
      <c r="BV8" s="388"/>
      <c r="BW8" s="386"/>
      <c r="BX8" s="387"/>
      <c r="BY8" s="388"/>
      <c r="BZ8" s="386"/>
      <c r="CA8" s="387"/>
      <c r="CB8" s="388"/>
      <c r="CC8" s="386"/>
      <c r="CD8" s="387"/>
      <c r="CE8" s="388"/>
      <c r="CF8" s="386"/>
      <c r="CG8" s="387"/>
      <c r="CH8" s="388"/>
      <c r="CI8" s="386"/>
      <c r="CJ8" s="387"/>
      <c r="CK8" s="388"/>
      <c r="CL8" s="386"/>
      <c r="CM8" s="387"/>
      <c r="CN8" s="388"/>
    </row>
    <row r="9" spans="1:92">
      <c r="A9" s="384"/>
      <c r="B9" s="385"/>
      <c r="C9" s="386"/>
      <c r="D9" s="387"/>
      <c r="E9" s="388"/>
      <c r="F9" s="386"/>
      <c r="G9" s="387"/>
      <c r="H9" s="388"/>
      <c r="I9" s="386"/>
      <c r="J9" s="387"/>
      <c r="K9" s="388"/>
      <c r="L9" s="386"/>
      <c r="M9" s="387"/>
      <c r="N9" s="388"/>
      <c r="O9" s="386"/>
      <c r="P9" s="387"/>
      <c r="Q9" s="388"/>
      <c r="R9" s="386"/>
      <c r="S9" s="387"/>
      <c r="T9" s="388"/>
      <c r="U9" s="386"/>
      <c r="V9" s="387"/>
      <c r="W9" s="388"/>
      <c r="X9" s="386"/>
      <c r="Y9" s="387"/>
      <c r="Z9" s="388"/>
      <c r="AA9" s="386"/>
      <c r="AB9" s="387"/>
      <c r="AC9" s="388"/>
      <c r="AD9" s="386"/>
      <c r="AE9" s="387"/>
      <c r="AF9" s="388"/>
      <c r="AG9" s="386"/>
      <c r="AH9" s="387"/>
      <c r="AI9" s="388"/>
      <c r="AJ9" s="386"/>
      <c r="AK9" s="387"/>
      <c r="AL9" s="388"/>
      <c r="AM9" s="386"/>
      <c r="AN9" s="387"/>
      <c r="AO9" s="388"/>
      <c r="AP9" s="386"/>
      <c r="AQ9" s="387"/>
      <c r="AR9" s="388"/>
      <c r="AS9" s="386"/>
      <c r="AT9" s="387"/>
      <c r="AU9" s="388"/>
      <c r="AV9" s="386"/>
      <c r="AW9" s="387"/>
      <c r="AX9" s="388"/>
      <c r="AY9" s="386"/>
      <c r="AZ9" s="387"/>
      <c r="BA9" s="388"/>
      <c r="BB9" s="386"/>
      <c r="BC9" s="387"/>
      <c r="BD9" s="388"/>
      <c r="BE9" s="386"/>
      <c r="BF9" s="387"/>
      <c r="BG9" s="388"/>
      <c r="BH9" s="386"/>
      <c r="BI9" s="387"/>
      <c r="BJ9" s="388"/>
      <c r="BK9" s="386"/>
      <c r="BL9" s="387"/>
      <c r="BM9" s="388"/>
      <c r="BN9" s="386"/>
      <c r="BO9" s="387"/>
      <c r="BP9" s="388"/>
      <c r="BQ9" s="386"/>
      <c r="BR9" s="387"/>
      <c r="BS9" s="388"/>
      <c r="BT9" s="386"/>
      <c r="BU9" s="387"/>
      <c r="BV9" s="388"/>
      <c r="BW9" s="386"/>
      <c r="BX9" s="387"/>
      <c r="BY9" s="388"/>
      <c r="BZ9" s="386"/>
      <c r="CA9" s="387"/>
      <c r="CB9" s="388"/>
      <c r="CC9" s="386"/>
      <c r="CD9" s="387"/>
      <c r="CE9" s="388"/>
      <c r="CF9" s="386"/>
      <c r="CG9" s="387"/>
      <c r="CH9" s="388"/>
      <c r="CI9" s="386"/>
      <c r="CJ9" s="387"/>
      <c r="CK9" s="388"/>
      <c r="CL9" s="386"/>
      <c r="CM9" s="387"/>
      <c r="CN9" s="388"/>
    </row>
    <row r="10" spans="1:92">
      <c r="A10" s="384"/>
      <c r="B10" s="385"/>
      <c r="C10" s="386"/>
      <c r="D10" s="387"/>
      <c r="E10" s="388"/>
      <c r="F10" s="386"/>
      <c r="G10" s="387"/>
      <c r="H10" s="388"/>
      <c r="I10" s="386"/>
      <c r="J10" s="387"/>
      <c r="K10" s="388"/>
      <c r="L10" s="386"/>
      <c r="M10" s="387"/>
      <c r="N10" s="388"/>
      <c r="O10" s="386"/>
      <c r="P10" s="387"/>
      <c r="Q10" s="388"/>
      <c r="R10" s="386"/>
      <c r="S10" s="387"/>
      <c r="T10" s="388"/>
      <c r="U10" s="386"/>
      <c r="V10" s="387"/>
      <c r="W10" s="388"/>
      <c r="X10" s="386"/>
      <c r="Y10" s="387"/>
      <c r="Z10" s="388"/>
      <c r="AA10" s="386"/>
      <c r="AB10" s="387"/>
      <c r="AC10" s="388"/>
      <c r="AD10" s="386"/>
      <c r="AE10" s="387"/>
      <c r="AF10" s="388"/>
      <c r="AG10" s="386"/>
      <c r="AH10" s="387"/>
      <c r="AI10" s="388"/>
      <c r="AJ10" s="386"/>
      <c r="AK10" s="387"/>
      <c r="AL10" s="388"/>
      <c r="AM10" s="386"/>
      <c r="AN10" s="387"/>
      <c r="AO10" s="388"/>
      <c r="AP10" s="386"/>
      <c r="AQ10" s="387"/>
      <c r="AR10" s="388"/>
      <c r="AS10" s="386"/>
      <c r="AT10" s="387"/>
      <c r="AU10" s="388"/>
      <c r="AV10" s="386"/>
      <c r="AW10" s="387"/>
      <c r="AX10" s="388"/>
      <c r="AY10" s="386"/>
      <c r="AZ10" s="387"/>
      <c r="BA10" s="388"/>
      <c r="BB10" s="386"/>
      <c r="BC10" s="387"/>
      <c r="BD10" s="388"/>
      <c r="BE10" s="386"/>
      <c r="BF10" s="387"/>
      <c r="BG10" s="388"/>
      <c r="BH10" s="386"/>
      <c r="BI10" s="387"/>
      <c r="BJ10" s="388"/>
      <c r="BK10" s="386"/>
      <c r="BL10" s="387"/>
      <c r="BM10" s="388"/>
      <c r="BN10" s="386"/>
      <c r="BO10" s="387"/>
      <c r="BP10" s="388"/>
      <c r="BQ10" s="386"/>
      <c r="BR10" s="387"/>
      <c r="BS10" s="388"/>
      <c r="BT10" s="386"/>
      <c r="BU10" s="387"/>
      <c r="BV10" s="388"/>
      <c r="BW10" s="386"/>
      <c r="BX10" s="387"/>
      <c r="BY10" s="388"/>
      <c r="BZ10" s="386"/>
      <c r="CA10" s="387"/>
      <c r="CB10" s="388"/>
      <c r="CC10" s="386"/>
      <c r="CD10" s="387"/>
      <c r="CE10" s="388"/>
      <c r="CF10" s="386"/>
      <c r="CG10" s="387"/>
      <c r="CH10" s="388"/>
      <c r="CI10" s="386"/>
      <c r="CJ10" s="387"/>
      <c r="CK10" s="388"/>
      <c r="CL10" s="386"/>
      <c r="CM10" s="387"/>
      <c r="CN10" s="388"/>
    </row>
    <row r="11" spans="1:92">
      <c r="A11" s="384"/>
      <c r="B11" s="385"/>
      <c r="C11" s="386"/>
      <c r="D11" s="387"/>
      <c r="E11" s="388"/>
      <c r="F11" s="386"/>
      <c r="G11" s="387"/>
      <c r="H11" s="388"/>
      <c r="I11" s="386"/>
      <c r="J11" s="387"/>
      <c r="K11" s="388"/>
      <c r="L11" s="386"/>
      <c r="M11" s="387"/>
      <c r="N11" s="388"/>
      <c r="O11" s="386"/>
      <c r="P11" s="387"/>
      <c r="Q11" s="388"/>
      <c r="R11" s="386"/>
      <c r="S11" s="387"/>
      <c r="T11" s="388"/>
      <c r="U11" s="386"/>
      <c r="V11" s="387"/>
      <c r="W11" s="388"/>
      <c r="X11" s="386"/>
      <c r="Y11" s="387"/>
      <c r="Z11" s="388"/>
      <c r="AA11" s="386"/>
      <c r="AB11" s="387"/>
      <c r="AC11" s="388"/>
      <c r="AD11" s="386"/>
      <c r="AE11" s="387"/>
      <c r="AF11" s="388"/>
      <c r="AG11" s="386"/>
      <c r="AH11" s="387"/>
      <c r="AI11" s="388"/>
      <c r="AJ11" s="386"/>
      <c r="AK11" s="387"/>
      <c r="AL11" s="388"/>
      <c r="AM11" s="386"/>
      <c r="AN11" s="387"/>
      <c r="AO11" s="388"/>
      <c r="AP11" s="386"/>
      <c r="AQ11" s="387"/>
      <c r="AR11" s="388"/>
      <c r="AS11" s="386"/>
      <c r="AT11" s="387"/>
      <c r="AU11" s="388"/>
      <c r="AV11" s="386"/>
      <c r="AW11" s="387"/>
      <c r="AX11" s="388"/>
      <c r="AY11" s="386"/>
      <c r="AZ11" s="387"/>
      <c r="BA11" s="388"/>
      <c r="BB11" s="386"/>
      <c r="BC11" s="387"/>
      <c r="BD11" s="388"/>
      <c r="BE11" s="386"/>
      <c r="BF11" s="387"/>
      <c r="BG11" s="388"/>
      <c r="BH11" s="386"/>
      <c r="BI11" s="387"/>
      <c r="BJ11" s="388"/>
      <c r="BK11" s="386"/>
      <c r="BL11" s="387"/>
      <c r="BM11" s="388"/>
      <c r="BN11" s="386"/>
      <c r="BO11" s="387"/>
      <c r="BP11" s="388"/>
      <c r="BQ11" s="386"/>
      <c r="BR11" s="387"/>
      <c r="BS11" s="388"/>
      <c r="BT11" s="386"/>
      <c r="BU11" s="387"/>
      <c r="BV11" s="388"/>
      <c r="BW11" s="386"/>
      <c r="BX11" s="387"/>
      <c r="BY11" s="388"/>
      <c r="BZ11" s="386"/>
      <c r="CA11" s="387"/>
      <c r="CB11" s="388"/>
      <c r="CC11" s="386"/>
      <c r="CD11" s="387"/>
      <c r="CE11" s="388"/>
      <c r="CF11" s="386"/>
      <c r="CG11" s="387"/>
      <c r="CH11" s="388"/>
      <c r="CI11" s="386"/>
      <c r="CJ11" s="387"/>
      <c r="CK11" s="388"/>
      <c r="CL11" s="386"/>
      <c r="CM11" s="387"/>
      <c r="CN11" s="388"/>
    </row>
    <row r="12" spans="1:92">
      <c r="A12" s="384"/>
      <c r="B12" s="385"/>
      <c r="C12" s="386"/>
      <c r="D12" s="387"/>
      <c r="E12" s="388"/>
      <c r="F12" s="386"/>
      <c r="G12" s="387"/>
      <c r="H12" s="388"/>
      <c r="I12" s="386"/>
      <c r="J12" s="387"/>
      <c r="K12" s="388"/>
      <c r="L12" s="386"/>
      <c r="M12" s="387"/>
      <c r="N12" s="388"/>
      <c r="O12" s="386"/>
      <c r="P12" s="387"/>
      <c r="Q12" s="388"/>
      <c r="R12" s="386"/>
      <c r="S12" s="387"/>
      <c r="T12" s="388"/>
      <c r="U12" s="386"/>
      <c r="V12" s="387"/>
      <c r="W12" s="388"/>
      <c r="X12" s="386"/>
      <c r="Y12" s="387"/>
      <c r="Z12" s="388"/>
      <c r="AA12" s="386"/>
      <c r="AB12" s="387"/>
      <c r="AC12" s="388"/>
      <c r="AD12" s="386"/>
      <c r="AE12" s="387"/>
      <c r="AF12" s="388"/>
      <c r="AG12" s="386"/>
      <c r="AH12" s="387"/>
      <c r="AI12" s="388"/>
      <c r="AJ12" s="386"/>
      <c r="AK12" s="387"/>
      <c r="AL12" s="388"/>
      <c r="AM12" s="386"/>
      <c r="AN12" s="387"/>
      <c r="AO12" s="388"/>
      <c r="AP12" s="386"/>
      <c r="AQ12" s="387"/>
      <c r="AR12" s="388"/>
      <c r="AS12" s="386"/>
      <c r="AT12" s="387"/>
      <c r="AU12" s="388"/>
      <c r="AV12" s="386"/>
      <c r="AW12" s="387"/>
      <c r="AX12" s="388"/>
      <c r="AY12" s="386"/>
      <c r="AZ12" s="387"/>
      <c r="BA12" s="388"/>
      <c r="BB12" s="386"/>
      <c r="BC12" s="387"/>
      <c r="BD12" s="388"/>
      <c r="BE12" s="386"/>
      <c r="BF12" s="387"/>
      <c r="BG12" s="388"/>
      <c r="BH12" s="386"/>
      <c r="BI12" s="387"/>
      <c r="BJ12" s="388"/>
      <c r="BK12" s="386"/>
      <c r="BL12" s="387"/>
      <c r="BM12" s="388"/>
      <c r="BN12" s="386"/>
      <c r="BO12" s="387"/>
      <c r="BP12" s="388"/>
      <c r="BQ12" s="386"/>
      <c r="BR12" s="387"/>
      <c r="BS12" s="388"/>
      <c r="BT12" s="386"/>
      <c r="BU12" s="387"/>
      <c r="BV12" s="388"/>
      <c r="BW12" s="386"/>
      <c r="BX12" s="387"/>
      <c r="BY12" s="388"/>
      <c r="BZ12" s="386"/>
      <c r="CA12" s="387"/>
      <c r="CB12" s="388"/>
      <c r="CC12" s="386"/>
      <c r="CD12" s="387"/>
      <c r="CE12" s="388"/>
      <c r="CF12" s="386"/>
      <c r="CG12" s="387"/>
      <c r="CH12" s="388"/>
      <c r="CI12" s="386"/>
      <c r="CJ12" s="387"/>
      <c r="CK12" s="388"/>
      <c r="CL12" s="386"/>
      <c r="CM12" s="387"/>
      <c r="CN12" s="388"/>
    </row>
    <row r="13" spans="1:92">
      <c r="A13" s="384"/>
      <c r="B13" s="385"/>
      <c r="C13" s="386"/>
      <c r="D13" s="387"/>
      <c r="E13" s="388"/>
      <c r="F13" s="386"/>
      <c r="G13" s="387"/>
      <c r="H13" s="388"/>
      <c r="I13" s="386"/>
      <c r="J13" s="387"/>
      <c r="K13" s="388"/>
      <c r="L13" s="386"/>
      <c r="M13" s="387"/>
      <c r="N13" s="388"/>
      <c r="O13" s="386"/>
      <c r="P13" s="387"/>
      <c r="Q13" s="388"/>
      <c r="R13" s="386"/>
      <c r="S13" s="387"/>
      <c r="T13" s="388"/>
      <c r="U13" s="386"/>
      <c r="V13" s="387"/>
      <c r="W13" s="388"/>
      <c r="X13" s="386"/>
      <c r="Y13" s="387"/>
      <c r="Z13" s="388"/>
      <c r="AA13" s="386"/>
      <c r="AB13" s="387"/>
      <c r="AC13" s="388"/>
      <c r="AD13" s="386"/>
      <c r="AE13" s="387"/>
      <c r="AF13" s="388"/>
      <c r="AG13" s="386"/>
      <c r="AH13" s="387"/>
      <c r="AI13" s="388"/>
      <c r="AJ13" s="386"/>
      <c r="AK13" s="387"/>
      <c r="AL13" s="388"/>
      <c r="AM13" s="386"/>
      <c r="AN13" s="387"/>
      <c r="AO13" s="388"/>
      <c r="AP13" s="386"/>
      <c r="AQ13" s="387"/>
      <c r="AR13" s="388"/>
      <c r="AS13" s="386"/>
      <c r="AT13" s="387"/>
      <c r="AU13" s="388"/>
      <c r="AV13" s="386"/>
      <c r="AW13" s="387"/>
      <c r="AX13" s="388"/>
      <c r="AY13" s="386"/>
      <c r="AZ13" s="387"/>
      <c r="BA13" s="388"/>
      <c r="BB13" s="386"/>
      <c r="BC13" s="387"/>
      <c r="BD13" s="388"/>
      <c r="BE13" s="386"/>
      <c r="BF13" s="387"/>
      <c r="BG13" s="388"/>
      <c r="BH13" s="386"/>
      <c r="BI13" s="387"/>
      <c r="BJ13" s="388"/>
      <c r="BK13" s="386"/>
      <c r="BL13" s="387"/>
      <c r="BM13" s="388"/>
      <c r="BN13" s="386"/>
      <c r="BO13" s="387"/>
      <c r="BP13" s="388"/>
      <c r="BQ13" s="386"/>
      <c r="BR13" s="387"/>
      <c r="BS13" s="388"/>
      <c r="BT13" s="386"/>
      <c r="BU13" s="387"/>
      <c r="BV13" s="388"/>
      <c r="BW13" s="386"/>
      <c r="BX13" s="387"/>
      <c r="BY13" s="388"/>
      <c r="BZ13" s="386"/>
      <c r="CA13" s="387"/>
      <c r="CB13" s="388"/>
      <c r="CC13" s="386"/>
      <c r="CD13" s="387"/>
      <c r="CE13" s="388"/>
      <c r="CF13" s="386"/>
      <c r="CG13" s="387"/>
      <c r="CH13" s="388"/>
      <c r="CI13" s="386"/>
      <c r="CJ13" s="387"/>
      <c r="CK13" s="388"/>
      <c r="CL13" s="386"/>
      <c r="CM13" s="387"/>
      <c r="CN13" s="388"/>
    </row>
    <row r="14" spans="1:92">
      <c r="A14" s="384"/>
      <c r="B14" s="385"/>
      <c r="C14" s="386"/>
      <c r="D14" s="387"/>
      <c r="E14" s="388"/>
      <c r="F14" s="386"/>
      <c r="G14" s="387"/>
      <c r="H14" s="388"/>
      <c r="I14" s="386"/>
      <c r="J14" s="387"/>
      <c r="K14" s="388"/>
      <c r="L14" s="386"/>
      <c r="M14" s="387"/>
      <c r="N14" s="388"/>
      <c r="O14" s="386"/>
      <c r="P14" s="387"/>
      <c r="Q14" s="388"/>
      <c r="R14" s="386"/>
      <c r="S14" s="387"/>
      <c r="T14" s="388"/>
      <c r="U14" s="386"/>
      <c r="V14" s="387"/>
      <c r="W14" s="388"/>
      <c r="X14" s="386"/>
      <c r="Y14" s="387"/>
      <c r="Z14" s="388"/>
      <c r="AA14" s="386"/>
      <c r="AB14" s="387"/>
      <c r="AC14" s="388"/>
      <c r="AD14" s="386"/>
      <c r="AE14" s="387"/>
      <c r="AF14" s="388"/>
      <c r="AG14" s="386"/>
      <c r="AH14" s="387"/>
      <c r="AI14" s="388"/>
      <c r="AJ14" s="386"/>
      <c r="AK14" s="387"/>
      <c r="AL14" s="388"/>
      <c r="AM14" s="386"/>
      <c r="AN14" s="387"/>
      <c r="AO14" s="388"/>
      <c r="AP14" s="386"/>
      <c r="AQ14" s="387"/>
      <c r="AR14" s="388"/>
      <c r="AS14" s="386"/>
      <c r="AT14" s="387"/>
      <c r="AU14" s="388"/>
      <c r="AV14" s="386"/>
      <c r="AW14" s="387"/>
      <c r="AX14" s="388"/>
      <c r="AY14" s="386"/>
      <c r="AZ14" s="387"/>
      <c r="BA14" s="388"/>
      <c r="BB14" s="386"/>
      <c r="BC14" s="387"/>
      <c r="BD14" s="388"/>
      <c r="BE14" s="386"/>
      <c r="BF14" s="387"/>
      <c r="BG14" s="388"/>
      <c r="BH14" s="386"/>
      <c r="BI14" s="387"/>
      <c r="BJ14" s="388"/>
      <c r="BK14" s="386"/>
      <c r="BL14" s="387"/>
      <c r="BM14" s="388"/>
      <c r="BN14" s="386"/>
      <c r="BO14" s="387"/>
      <c r="BP14" s="388"/>
      <c r="BQ14" s="386"/>
      <c r="BR14" s="387"/>
      <c r="BS14" s="388"/>
      <c r="BT14" s="386"/>
      <c r="BU14" s="387"/>
      <c r="BV14" s="388"/>
      <c r="BW14" s="386"/>
      <c r="BX14" s="387"/>
      <c r="BY14" s="388"/>
      <c r="BZ14" s="386"/>
      <c r="CA14" s="387"/>
      <c r="CB14" s="388"/>
      <c r="CC14" s="386"/>
      <c r="CD14" s="387"/>
      <c r="CE14" s="388"/>
      <c r="CF14" s="386"/>
      <c r="CG14" s="387"/>
      <c r="CH14" s="388"/>
      <c r="CI14" s="386"/>
      <c r="CJ14" s="387"/>
      <c r="CK14" s="388"/>
      <c r="CL14" s="386"/>
      <c r="CM14" s="387"/>
      <c r="CN14" s="388"/>
    </row>
    <row r="15" spans="1:92">
      <c r="A15" s="384"/>
      <c r="B15" s="385"/>
      <c r="C15" s="386"/>
      <c r="D15" s="387"/>
      <c r="E15" s="388"/>
      <c r="F15" s="386"/>
      <c r="G15" s="387"/>
      <c r="H15" s="388"/>
      <c r="I15" s="386"/>
      <c r="J15" s="387"/>
      <c r="K15" s="388"/>
      <c r="L15" s="386"/>
      <c r="M15" s="387"/>
      <c r="N15" s="388"/>
      <c r="O15" s="386"/>
      <c r="P15" s="387"/>
      <c r="Q15" s="388"/>
      <c r="R15" s="386"/>
      <c r="S15" s="387"/>
      <c r="T15" s="388"/>
      <c r="U15" s="386"/>
      <c r="V15" s="387"/>
      <c r="W15" s="388"/>
      <c r="X15" s="386"/>
      <c r="Y15" s="387"/>
      <c r="Z15" s="388"/>
      <c r="AA15" s="386"/>
      <c r="AB15" s="387"/>
      <c r="AC15" s="388"/>
      <c r="AD15" s="386"/>
      <c r="AE15" s="387"/>
      <c r="AF15" s="388"/>
      <c r="AG15" s="386"/>
      <c r="AH15" s="387"/>
      <c r="AI15" s="388"/>
      <c r="AJ15" s="386"/>
      <c r="AK15" s="387"/>
      <c r="AL15" s="388"/>
      <c r="AM15" s="386"/>
      <c r="AN15" s="387"/>
      <c r="AO15" s="388"/>
      <c r="AP15" s="386"/>
      <c r="AQ15" s="387"/>
      <c r="AR15" s="388"/>
      <c r="AS15" s="386"/>
      <c r="AT15" s="387"/>
      <c r="AU15" s="388"/>
      <c r="AV15" s="386"/>
      <c r="AW15" s="387"/>
      <c r="AX15" s="388"/>
      <c r="AY15" s="386"/>
      <c r="AZ15" s="387"/>
      <c r="BA15" s="388"/>
      <c r="BB15" s="386"/>
      <c r="BC15" s="387"/>
      <c r="BD15" s="388"/>
      <c r="BE15" s="386"/>
      <c r="BF15" s="387"/>
      <c r="BG15" s="388"/>
      <c r="BH15" s="386"/>
      <c r="BI15" s="387"/>
      <c r="BJ15" s="388"/>
      <c r="BK15" s="386"/>
      <c r="BL15" s="387"/>
      <c r="BM15" s="388"/>
      <c r="BN15" s="386"/>
      <c r="BO15" s="387"/>
      <c r="BP15" s="388"/>
      <c r="BQ15" s="386"/>
      <c r="BR15" s="387"/>
      <c r="BS15" s="388"/>
      <c r="BT15" s="386"/>
      <c r="BU15" s="387"/>
      <c r="BV15" s="388"/>
      <c r="BW15" s="386"/>
      <c r="BX15" s="387"/>
      <c r="BY15" s="388"/>
      <c r="BZ15" s="386"/>
      <c r="CA15" s="387"/>
      <c r="CB15" s="388"/>
      <c r="CC15" s="386"/>
      <c r="CD15" s="387"/>
      <c r="CE15" s="388"/>
      <c r="CF15" s="386"/>
      <c r="CG15" s="387"/>
      <c r="CH15" s="388"/>
      <c r="CI15" s="386"/>
      <c r="CJ15" s="387"/>
      <c r="CK15" s="388"/>
      <c r="CL15" s="386"/>
      <c r="CM15" s="387"/>
      <c r="CN15" s="388"/>
    </row>
    <row r="16" spans="1:92">
      <c r="A16" s="384"/>
      <c r="B16" s="385"/>
      <c r="C16" s="386"/>
      <c r="D16" s="387"/>
      <c r="E16" s="388"/>
      <c r="F16" s="386"/>
      <c r="G16" s="387"/>
      <c r="H16" s="388"/>
      <c r="I16" s="386"/>
      <c r="J16" s="387"/>
      <c r="K16" s="388"/>
      <c r="L16" s="386"/>
      <c r="M16" s="387"/>
      <c r="N16" s="388"/>
      <c r="O16" s="386"/>
      <c r="P16" s="387"/>
      <c r="Q16" s="388"/>
      <c r="R16" s="386"/>
      <c r="S16" s="387"/>
      <c r="T16" s="388"/>
      <c r="U16" s="386"/>
      <c r="V16" s="387"/>
      <c r="W16" s="388"/>
      <c r="X16" s="386"/>
      <c r="Y16" s="387"/>
      <c r="Z16" s="388"/>
      <c r="AA16" s="386"/>
      <c r="AB16" s="387"/>
      <c r="AC16" s="388"/>
      <c r="AD16" s="386"/>
      <c r="AE16" s="387"/>
      <c r="AF16" s="388"/>
      <c r="AG16" s="386"/>
      <c r="AH16" s="387"/>
      <c r="AI16" s="388"/>
      <c r="AJ16" s="386"/>
      <c r="AK16" s="387"/>
      <c r="AL16" s="388"/>
      <c r="AM16" s="386"/>
      <c r="AN16" s="387"/>
      <c r="AO16" s="388"/>
      <c r="AP16" s="386"/>
      <c r="AQ16" s="387"/>
      <c r="AR16" s="388"/>
      <c r="AS16" s="386"/>
      <c r="AT16" s="387"/>
      <c r="AU16" s="388"/>
      <c r="AV16" s="386"/>
      <c r="AW16" s="387"/>
      <c r="AX16" s="388"/>
      <c r="AY16" s="386"/>
      <c r="AZ16" s="387"/>
      <c r="BA16" s="388"/>
      <c r="BB16" s="386"/>
      <c r="BC16" s="387"/>
      <c r="BD16" s="388"/>
      <c r="BE16" s="386"/>
      <c r="BF16" s="387"/>
      <c r="BG16" s="388"/>
      <c r="BH16" s="386"/>
      <c r="BI16" s="387"/>
      <c r="BJ16" s="388"/>
      <c r="BK16" s="386"/>
      <c r="BL16" s="387"/>
      <c r="BM16" s="388"/>
      <c r="BN16" s="386"/>
      <c r="BO16" s="387"/>
      <c r="BP16" s="388"/>
      <c r="BQ16" s="386"/>
      <c r="BR16" s="387"/>
      <c r="BS16" s="388"/>
      <c r="BT16" s="386"/>
      <c r="BU16" s="387"/>
      <c r="BV16" s="388"/>
      <c r="BW16" s="386"/>
      <c r="BX16" s="387"/>
      <c r="BY16" s="388"/>
      <c r="BZ16" s="386"/>
      <c r="CA16" s="387"/>
      <c r="CB16" s="388"/>
      <c r="CC16" s="386"/>
      <c r="CD16" s="387"/>
      <c r="CE16" s="388"/>
      <c r="CF16" s="386"/>
      <c r="CG16" s="387"/>
      <c r="CH16" s="388"/>
      <c r="CI16" s="386"/>
      <c r="CJ16" s="387"/>
      <c r="CK16" s="388"/>
      <c r="CL16" s="386"/>
      <c r="CM16" s="387"/>
      <c r="CN16" s="388"/>
    </row>
    <row r="17" spans="1:92">
      <c r="A17" s="384"/>
      <c r="B17" s="385"/>
      <c r="C17" s="386"/>
      <c r="D17" s="387"/>
      <c r="E17" s="388"/>
      <c r="F17" s="386"/>
      <c r="G17" s="387"/>
      <c r="H17" s="388"/>
      <c r="I17" s="386"/>
      <c r="J17" s="387"/>
      <c r="K17" s="388"/>
      <c r="L17" s="386"/>
      <c r="M17" s="387"/>
      <c r="N17" s="388"/>
      <c r="O17" s="386"/>
      <c r="P17" s="387"/>
      <c r="Q17" s="388"/>
      <c r="R17" s="386"/>
      <c r="S17" s="387"/>
      <c r="T17" s="388"/>
      <c r="U17" s="386"/>
      <c r="V17" s="387"/>
      <c r="W17" s="388"/>
      <c r="X17" s="386"/>
      <c r="Y17" s="387"/>
      <c r="Z17" s="388"/>
      <c r="AA17" s="386"/>
      <c r="AB17" s="387"/>
      <c r="AC17" s="388"/>
      <c r="AD17" s="386"/>
      <c r="AE17" s="387"/>
      <c r="AF17" s="388"/>
      <c r="AG17" s="386"/>
      <c r="AH17" s="387"/>
      <c r="AI17" s="388"/>
      <c r="AJ17" s="386"/>
      <c r="AK17" s="387"/>
      <c r="AL17" s="388"/>
      <c r="AM17" s="386"/>
      <c r="AN17" s="387"/>
      <c r="AO17" s="388"/>
      <c r="AP17" s="386"/>
      <c r="AQ17" s="387"/>
      <c r="AR17" s="388"/>
      <c r="AS17" s="386"/>
      <c r="AT17" s="387"/>
      <c r="AU17" s="388"/>
      <c r="AV17" s="386"/>
      <c r="AW17" s="387"/>
      <c r="AX17" s="388"/>
      <c r="AY17" s="386"/>
      <c r="AZ17" s="387"/>
      <c r="BA17" s="388"/>
      <c r="BB17" s="386"/>
      <c r="BC17" s="387"/>
      <c r="BD17" s="388"/>
      <c r="BE17" s="386"/>
      <c r="BF17" s="387"/>
      <c r="BG17" s="388"/>
      <c r="BH17" s="386"/>
      <c r="BI17" s="387"/>
      <c r="BJ17" s="388"/>
      <c r="BK17" s="386"/>
      <c r="BL17" s="387"/>
      <c r="BM17" s="388"/>
      <c r="BN17" s="386"/>
      <c r="BO17" s="387"/>
      <c r="BP17" s="388"/>
      <c r="BQ17" s="386"/>
      <c r="BR17" s="387"/>
      <c r="BS17" s="388"/>
      <c r="BT17" s="386"/>
      <c r="BU17" s="387"/>
      <c r="BV17" s="388"/>
      <c r="BW17" s="386"/>
      <c r="BX17" s="387"/>
      <c r="BY17" s="388"/>
      <c r="BZ17" s="386"/>
      <c r="CA17" s="387"/>
      <c r="CB17" s="388"/>
      <c r="CC17" s="386"/>
      <c r="CD17" s="387"/>
      <c r="CE17" s="388"/>
      <c r="CF17" s="386"/>
      <c r="CG17" s="387"/>
      <c r="CH17" s="388"/>
      <c r="CI17" s="386"/>
      <c r="CJ17" s="387"/>
      <c r="CK17" s="388"/>
      <c r="CL17" s="386"/>
      <c r="CM17" s="387"/>
      <c r="CN17" s="388"/>
    </row>
    <row r="18" spans="1:92">
      <c r="A18" s="384"/>
      <c r="B18" s="385"/>
      <c r="C18" s="386"/>
      <c r="D18" s="387"/>
      <c r="E18" s="388"/>
      <c r="F18" s="386"/>
      <c r="G18" s="387"/>
      <c r="H18" s="388"/>
      <c r="I18" s="386"/>
      <c r="J18" s="387"/>
      <c r="K18" s="388"/>
      <c r="L18" s="386"/>
      <c r="M18" s="387"/>
      <c r="N18" s="388"/>
      <c r="O18" s="386"/>
      <c r="P18" s="387"/>
      <c r="Q18" s="388"/>
      <c r="R18" s="386"/>
      <c r="S18" s="387"/>
      <c r="T18" s="388"/>
      <c r="U18" s="386"/>
      <c r="V18" s="387"/>
      <c r="W18" s="388"/>
      <c r="X18" s="386"/>
      <c r="Y18" s="387"/>
      <c r="Z18" s="388"/>
      <c r="AA18" s="386"/>
      <c r="AB18" s="387"/>
      <c r="AC18" s="388"/>
      <c r="AD18" s="386"/>
      <c r="AE18" s="387"/>
      <c r="AF18" s="388"/>
      <c r="AG18" s="386"/>
      <c r="AH18" s="387"/>
      <c r="AI18" s="388"/>
      <c r="AJ18" s="386"/>
      <c r="AK18" s="387"/>
      <c r="AL18" s="388"/>
      <c r="AM18" s="386"/>
      <c r="AN18" s="387"/>
      <c r="AO18" s="388"/>
      <c r="AP18" s="386"/>
      <c r="AQ18" s="387"/>
      <c r="AR18" s="388"/>
      <c r="AS18" s="386"/>
      <c r="AT18" s="387"/>
      <c r="AU18" s="388"/>
      <c r="AV18" s="386"/>
      <c r="AW18" s="387"/>
      <c r="AX18" s="388"/>
      <c r="AY18" s="386"/>
      <c r="AZ18" s="387"/>
      <c r="BA18" s="388"/>
      <c r="BB18" s="386"/>
      <c r="BC18" s="387"/>
      <c r="BD18" s="388"/>
      <c r="BE18" s="386"/>
      <c r="BF18" s="387"/>
      <c r="BG18" s="388"/>
      <c r="BH18" s="386"/>
      <c r="BI18" s="387"/>
      <c r="BJ18" s="388"/>
      <c r="BK18" s="386"/>
      <c r="BL18" s="387"/>
      <c r="BM18" s="388"/>
      <c r="BN18" s="386"/>
      <c r="BO18" s="387"/>
      <c r="BP18" s="388"/>
      <c r="BQ18" s="386"/>
      <c r="BR18" s="387"/>
      <c r="BS18" s="388"/>
      <c r="BT18" s="386"/>
      <c r="BU18" s="387"/>
      <c r="BV18" s="388"/>
      <c r="BW18" s="386"/>
      <c r="BX18" s="387"/>
      <c r="BY18" s="388"/>
      <c r="BZ18" s="386"/>
      <c r="CA18" s="387"/>
      <c r="CB18" s="388"/>
      <c r="CC18" s="386"/>
      <c r="CD18" s="387"/>
      <c r="CE18" s="388"/>
      <c r="CF18" s="386"/>
      <c r="CG18" s="387"/>
      <c r="CH18" s="388"/>
      <c r="CI18" s="386"/>
      <c r="CJ18" s="387"/>
      <c r="CK18" s="388"/>
      <c r="CL18" s="386"/>
      <c r="CM18" s="387"/>
      <c r="CN18" s="388"/>
    </row>
    <row r="19" spans="1:92">
      <c r="A19" s="384"/>
      <c r="B19" s="385"/>
      <c r="C19" s="386"/>
      <c r="D19" s="387"/>
      <c r="E19" s="388"/>
      <c r="F19" s="386"/>
      <c r="G19" s="387"/>
      <c r="H19" s="388"/>
      <c r="I19" s="386"/>
      <c r="J19" s="387"/>
      <c r="K19" s="388"/>
      <c r="L19" s="386"/>
      <c r="M19" s="387"/>
      <c r="N19" s="388"/>
      <c r="O19" s="386"/>
      <c r="P19" s="387"/>
      <c r="Q19" s="388"/>
      <c r="R19" s="386"/>
      <c r="S19" s="387"/>
      <c r="T19" s="388"/>
      <c r="U19" s="386"/>
      <c r="V19" s="387"/>
      <c r="W19" s="388"/>
      <c r="X19" s="386"/>
      <c r="Y19" s="387"/>
      <c r="Z19" s="388"/>
      <c r="AA19" s="386"/>
      <c r="AB19" s="387"/>
      <c r="AC19" s="388"/>
      <c r="AD19" s="386"/>
      <c r="AE19" s="387"/>
      <c r="AF19" s="388"/>
      <c r="AG19" s="386"/>
      <c r="AH19" s="387"/>
      <c r="AI19" s="388"/>
      <c r="AJ19" s="386"/>
      <c r="AK19" s="387"/>
      <c r="AL19" s="388"/>
      <c r="AM19" s="386"/>
      <c r="AN19" s="387"/>
      <c r="AO19" s="388"/>
      <c r="AP19" s="386"/>
      <c r="AQ19" s="387"/>
      <c r="AR19" s="388"/>
      <c r="AS19" s="386"/>
      <c r="AT19" s="387"/>
      <c r="AU19" s="388"/>
      <c r="AV19" s="386"/>
      <c r="AW19" s="387"/>
      <c r="AX19" s="388"/>
      <c r="AY19" s="386"/>
      <c r="AZ19" s="387"/>
      <c r="BA19" s="388"/>
      <c r="BB19" s="386"/>
      <c r="BC19" s="387"/>
      <c r="BD19" s="388"/>
      <c r="BE19" s="386"/>
      <c r="BF19" s="387"/>
      <c r="BG19" s="388"/>
      <c r="BH19" s="386"/>
      <c r="BI19" s="387"/>
      <c r="BJ19" s="388"/>
      <c r="BK19" s="386"/>
      <c r="BL19" s="387"/>
      <c r="BM19" s="388"/>
      <c r="BN19" s="386"/>
      <c r="BO19" s="387"/>
      <c r="BP19" s="388"/>
      <c r="BQ19" s="386"/>
      <c r="BR19" s="387"/>
      <c r="BS19" s="388"/>
      <c r="BT19" s="386"/>
      <c r="BU19" s="387"/>
      <c r="BV19" s="388"/>
      <c r="BW19" s="386"/>
      <c r="BX19" s="387"/>
      <c r="BY19" s="388"/>
      <c r="BZ19" s="386"/>
      <c r="CA19" s="387"/>
      <c r="CB19" s="388"/>
      <c r="CC19" s="386"/>
      <c r="CD19" s="387"/>
      <c r="CE19" s="388"/>
      <c r="CF19" s="386"/>
      <c r="CG19" s="387"/>
      <c r="CH19" s="388"/>
      <c r="CI19" s="386"/>
      <c r="CJ19" s="387"/>
      <c r="CK19" s="388"/>
      <c r="CL19" s="386"/>
      <c r="CM19" s="387"/>
      <c r="CN19" s="388"/>
    </row>
    <row r="20" spans="1:92">
      <c r="A20" s="384"/>
      <c r="B20" s="385"/>
      <c r="C20" s="386"/>
      <c r="D20" s="387"/>
      <c r="E20" s="388"/>
      <c r="F20" s="386"/>
      <c r="G20" s="387"/>
      <c r="H20" s="388"/>
      <c r="I20" s="386"/>
      <c r="J20" s="387"/>
      <c r="K20" s="388"/>
      <c r="L20" s="386"/>
      <c r="M20" s="387"/>
      <c r="N20" s="388"/>
      <c r="O20" s="386"/>
      <c r="P20" s="387"/>
      <c r="Q20" s="388"/>
      <c r="R20" s="386"/>
      <c r="S20" s="387"/>
      <c r="T20" s="388"/>
      <c r="U20" s="386"/>
      <c r="V20" s="387"/>
      <c r="W20" s="388"/>
      <c r="X20" s="386"/>
      <c r="Y20" s="387"/>
      <c r="Z20" s="388"/>
      <c r="AA20" s="386"/>
      <c r="AB20" s="387"/>
      <c r="AC20" s="388"/>
      <c r="AD20" s="386"/>
      <c r="AE20" s="387"/>
      <c r="AF20" s="388"/>
      <c r="AG20" s="386"/>
      <c r="AH20" s="387"/>
      <c r="AI20" s="388"/>
      <c r="AJ20" s="386"/>
      <c r="AK20" s="387"/>
      <c r="AL20" s="388"/>
      <c r="AM20" s="386"/>
      <c r="AN20" s="387"/>
      <c r="AO20" s="388"/>
      <c r="AP20" s="386"/>
      <c r="AQ20" s="387"/>
      <c r="AR20" s="388"/>
      <c r="AS20" s="386"/>
      <c r="AT20" s="387"/>
      <c r="AU20" s="388"/>
      <c r="AV20" s="386"/>
      <c r="AW20" s="387"/>
      <c r="AX20" s="388"/>
      <c r="AY20" s="386"/>
      <c r="AZ20" s="387"/>
      <c r="BA20" s="388"/>
      <c r="BB20" s="386"/>
      <c r="BC20" s="387"/>
      <c r="BD20" s="388"/>
      <c r="BE20" s="386"/>
      <c r="BF20" s="387"/>
      <c r="BG20" s="388"/>
      <c r="BH20" s="386"/>
      <c r="BI20" s="387"/>
      <c r="BJ20" s="388"/>
      <c r="BK20" s="386"/>
      <c r="BL20" s="387"/>
      <c r="BM20" s="388"/>
      <c r="BN20" s="386"/>
      <c r="BO20" s="387"/>
      <c r="BP20" s="388"/>
      <c r="BQ20" s="386"/>
      <c r="BR20" s="387"/>
      <c r="BS20" s="388"/>
      <c r="BT20" s="386"/>
      <c r="BU20" s="387"/>
      <c r="BV20" s="388"/>
      <c r="BW20" s="386"/>
      <c r="BX20" s="387"/>
      <c r="BY20" s="388"/>
      <c r="BZ20" s="386"/>
      <c r="CA20" s="387"/>
      <c r="CB20" s="388"/>
      <c r="CC20" s="386"/>
      <c r="CD20" s="387"/>
      <c r="CE20" s="388"/>
      <c r="CF20" s="386"/>
      <c r="CG20" s="387"/>
      <c r="CH20" s="388"/>
      <c r="CI20" s="386"/>
      <c r="CJ20" s="387"/>
      <c r="CK20" s="388"/>
      <c r="CL20" s="386"/>
      <c r="CM20" s="387"/>
      <c r="CN20" s="388"/>
    </row>
    <row r="21" spans="1:92">
      <c r="A21" s="384"/>
      <c r="B21" s="385"/>
      <c r="C21" s="386"/>
      <c r="D21" s="387"/>
      <c r="E21" s="388"/>
      <c r="F21" s="386"/>
      <c r="G21" s="387"/>
      <c r="H21" s="388"/>
      <c r="I21" s="386"/>
      <c r="J21" s="387"/>
      <c r="K21" s="388"/>
      <c r="L21" s="386"/>
      <c r="M21" s="387"/>
      <c r="N21" s="388"/>
      <c r="O21" s="386"/>
      <c r="P21" s="387"/>
      <c r="Q21" s="388"/>
      <c r="R21" s="386"/>
      <c r="S21" s="387"/>
      <c r="T21" s="388"/>
      <c r="U21" s="386"/>
      <c r="V21" s="387"/>
      <c r="W21" s="388"/>
      <c r="X21" s="386"/>
      <c r="Y21" s="387"/>
      <c r="Z21" s="388"/>
      <c r="AA21" s="386"/>
      <c r="AB21" s="387"/>
      <c r="AC21" s="388"/>
      <c r="AD21" s="386"/>
      <c r="AE21" s="387"/>
      <c r="AF21" s="388"/>
      <c r="AG21" s="386"/>
      <c r="AH21" s="387"/>
      <c r="AI21" s="388"/>
      <c r="AJ21" s="386"/>
      <c r="AK21" s="387"/>
      <c r="AL21" s="388"/>
      <c r="AM21" s="386"/>
      <c r="AN21" s="387"/>
      <c r="AO21" s="388"/>
      <c r="AP21" s="386"/>
      <c r="AQ21" s="387"/>
      <c r="AR21" s="388"/>
      <c r="AS21" s="386"/>
      <c r="AT21" s="387"/>
      <c r="AU21" s="388"/>
      <c r="AV21" s="386"/>
      <c r="AW21" s="387"/>
      <c r="AX21" s="388"/>
      <c r="AY21" s="386"/>
      <c r="AZ21" s="387"/>
      <c r="BA21" s="388"/>
      <c r="BB21" s="386"/>
      <c r="BC21" s="387"/>
      <c r="BD21" s="388"/>
      <c r="BE21" s="386"/>
      <c r="BF21" s="387"/>
      <c r="BG21" s="388"/>
      <c r="BH21" s="386"/>
      <c r="BI21" s="387"/>
      <c r="BJ21" s="388"/>
      <c r="BK21" s="386"/>
      <c r="BL21" s="387"/>
      <c r="BM21" s="388"/>
      <c r="BN21" s="386"/>
      <c r="BO21" s="387"/>
      <c r="BP21" s="388"/>
      <c r="BQ21" s="386"/>
      <c r="BR21" s="387"/>
      <c r="BS21" s="388"/>
      <c r="BT21" s="386"/>
      <c r="BU21" s="387"/>
      <c r="BV21" s="388"/>
      <c r="BW21" s="386"/>
      <c r="BX21" s="387"/>
      <c r="BY21" s="388"/>
      <c r="BZ21" s="386"/>
      <c r="CA21" s="387"/>
      <c r="CB21" s="388"/>
      <c r="CC21" s="386"/>
      <c r="CD21" s="387"/>
      <c r="CE21" s="388"/>
      <c r="CF21" s="386"/>
      <c r="CG21" s="387"/>
      <c r="CH21" s="388"/>
      <c r="CI21" s="386"/>
      <c r="CJ21" s="387"/>
      <c r="CK21" s="388"/>
      <c r="CL21" s="386"/>
      <c r="CM21" s="387"/>
      <c r="CN21" s="388"/>
    </row>
    <row r="22" spans="1:92">
      <c r="A22" s="384"/>
      <c r="B22" s="385"/>
      <c r="C22" s="386"/>
      <c r="D22" s="387"/>
      <c r="E22" s="388"/>
      <c r="F22" s="386"/>
      <c r="G22" s="387"/>
      <c r="H22" s="388"/>
      <c r="I22" s="386"/>
      <c r="J22" s="387"/>
      <c r="K22" s="388"/>
      <c r="L22" s="386"/>
      <c r="M22" s="387"/>
      <c r="N22" s="388"/>
      <c r="O22" s="386"/>
      <c r="P22" s="387"/>
      <c r="Q22" s="388"/>
      <c r="R22" s="386"/>
      <c r="S22" s="387"/>
      <c r="T22" s="388"/>
      <c r="U22" s="386"/>
      <c r="V22" s="387"/>
      <c r="W22" s="388"/>
      <c r="X22" s="386"/>
      <c r="Y22" s="387"/>
      <c r="Z22" s="388"/>
      <c r="AA22" s="386"/>
      <c r="AB22" s="387"/>
      <c r="AC22" s="388"/>
      <c r="AD22" s="386"/>
      <c r="AE22" s="387"/>
      <c r="AF22" s="388"/>
      <c r="AG22" s="386"/>
      <c r="AH22" s="387"/>
      <c r="AI22" s="388"/>
      <c r="AJ22" s="386"/>
      <c r="AK22" s="387"/>
      <c r="AL22" s="388"/>
      <c r="AM22" s="386"/>
      <c r="AN22" s="387"/>
      <c r="AO22" s="388"/>
      <c r="AP22" s="386"/>
      <c r="AQ22" s="387"/>
      <c r="AR22" s="388"/>
      <c r="AS22" s="386"/>
      <c r="AT22" s="387"/>
      <c r="AU22" s="388"/>
      <c r="AV22" s="386"/>
      <c r="AW22" s="387"/>
      <c r="AX22" s="388"/>
      <c r="AY22" s="386"/>
      <c r="AZ22" s="387"/>
      <c r="BA22" s="388"/>
      <c r="BB22" s="386"/>
      <c r="BC22" s="387"/>
      <c r="BD22" s="388"/>
      <c r="BE22" s="386"/>
      <c r="BF22" s="387"/>
      <c r="BG22" s="388"/>
      <c r="BH22" s="386"/>
      <c r="BI22" s="387"/>
      <c r="BJ22" s="388"/>
      <c r="BK22" s="386"/>
      <c r="BL22" s="387"/>
      <c r="BM22" s="388"/>
      <c r="BN22" s="386"/>
      <c r="BO22" s="387"/>
      <c r="BP22" s="388"/>
      <c r="BQ22" s="386"/>
      <c r="BR22" s="387"/>
      <c r="BS22" s="388"/>
      <c r="BT22" s="386"/>
      <c r="BU22" s="387"/>
      <c r="BV22" s="388"/>
      <c r="BW22" s="386"/>
      <c r="BX22" s="387"/>
      <c r="BY22" s="388"/>
      <c r="BZ22" s="386"/>
      <c r="CA22" s="387"/>
      <c r="CB22" s="388"/>
      <c r="CC22" s="386"/>
      <c r="CD22" s="387"/>
      <c r="CE22" s="388"/>
      <c r="CF22" s="386"/>
      <c r="CG22" s="387"/>
      <c r="CH22" s="388"/>
      <c r="CI22" s="386"/>
      <c r="CJ22" s="387"/>
      <c r="CK22" s="388"/>
      <c r="CL22" s="386"/>
      <c r="CM22" s="387"/>
      <c r="CN22" s="388"/>
    </row>
    <row r="23" spans="1:92">
      <c r="A23" s="384"/>
      <c r="B23" s="385"/>
      <c r="C23" s="386"/>
      <c r="D23" s="387"/>
      <c r="E23" s="388"/>
      <c r="F23" s="386"/>
      <c r="G23" s="387"/>
      <c r="H23" s="388"/>
      <c r="I23" s="386"/>
      <c r="J23" s="387"/>
      <c r="K23" s="388"/>
      <c r="L23" s="386"/>
      <c r="M23" s="387"/>
      <c r="N23" s="388"/>
      <c r="O23" s="386"/>
      <c r="P23" s="387"/>
      <c r="Q23" s="388"/>
      <c r="R23" s="386"/>
      <c r="S23" s="387"/>
      <c r="T23" s="388"/>
      <c r="U23" s="386"/>
      <c r="V23" s="387"/>
      <c r="W23" s="388"/>
      <c r="X23" s="386"/>
      <c r="Y23" s="387"/>
      <c r="Z23" s="388"/>
      <c r="AA23" s="386"/>
      <c r="AB23" s="387"/>
      <c r="AC23" s="388"/>
      <c r="AD23" s="386"/>
      <c r="AE23" s="387"/>
      <c r="AF23" s="388"/>
      <c r="AG23" s="386"/>
      <c r="AH23" s="387"/>
      <c r="AI23" s="388"/>
      <c r="AJ23" s="386"/>
      <c r="AK23" s="387"/>
      <c r="AL23" s="388"/>
      <c r="AM23" s="386"/>
      <c r="AN23" s="387"/>
      <c r="AO23" s="388"/>
      <c r="AP23" s="386"/>
      <c r="AQ23" s="387"/>
      <c r="AR23" s="388"/>
      <c r="AS23" s="386"/>
      <c r="AT23" s="387"/>
      <c r="AU23" s="388"/>
      <c r="AV23" s="386"/>
      <c r="AW23" s="387"/>
      <c r="AX23" s="388"/>
      <c r="AY23" s="386"/>
      <c r="AZ23" s="387"/>
      <c r="BA23" s="388"/>
      <c r="BB23" s="386"/>
      <c r="BC23" s="387"/>
      <c r="BD23" s="388"/>
      <c r="BE23" s="386"/>
      <c r="BF23" s="387"/>
      <c r="BG23" s="388"/>
      <c r="BH23" s="386"/>
      <c r="BI23" s="387"/>
      <c r="BJ23" s="388"/>
      <c r="BK23" s="386"/>
      <c r="BL23" s="387"/>
      <c r="BM23" s="388"/>
      <c r="BN23" s="386"/>
      <c r="BO23" s="387"/>
      <c r="BP23" s="388"/>
      <c r="BQ23" s="386"/>
      <c r="BR23" s="387"/>
      <c r="BS23" s="388"/>
      <c r="BT23" s="386"/>
      <c r="BU23" s="387"/>
      <c r="BV23" s="388"/>
      <c r="BW23" s="386"/>
      <c r="BX23" s="387"/>
      <c r="BY23" s="388"/>
      <c r="BZ23" s="386"/>
      <c r="CA23" s="387"/>
      <c r="CB23" s="388"/>
      <c r="CC23" s="386"/>
      <c r="CD23" s="387"/>
      <c r="CE23" s="388"/>
      <c r="CF23" s="386"/>
      <c r="CG23" s="387"/>
      <c r="CH23" s="388"/>
      <c r="CI23" s="386"/>
      <c r="CJ23" s="387"/>
      <c r="CK23" s="388"/>
      <c r="CL23" s="386"/>
      <c r="CM23" s="387"/>
      <c r="CN23" s="388"/>
    </row>
    <row r="24" spans="1:92">
      <c r="A24" s="384"/>
      <c r="B24" s="385"/>
      <c r="C24" s="386"/>
      <c r="D24" s="387"/>
      <c r="E24" s="388"/>
      <c r="F24" s="386"/>
      <c r="G24" s="387"/>
      <c r="H24" s="388"/>
      <c r="I24" s="386"/>
      <c r="J24" s="387"/>
      <c r="K24" s="388"/>
      <c r="L24" s="386"/>
      <c r="M24" s="387"/>
      <c r="N24" s="388"/>
      <c r="O24" s="386"/>
      <c r="P24" s="387"/>
      <c r="Q24" s="388"/>
      <c r="R24" s="386"/>
      <c r="S24" s="387"/>
      <c r="T24" s="388"/>
      <c r="U24" s="386"/>
      <c r="V24" s="387"/>
      <c r="W24" s="388"/>
      <c r="X24" s="386"/>
      <c r="Y24" s="387"/>
      <c r="Z24" s="388"/>
      <c r="AA24" s="386"/>
      <c r="AB24" s="387"/>
      <c r="AC24" s="388"/>
      <c r="AD24" s="386"/>
      <c r="AE24" s="387"/>
      <c r="AF24" s="388"/>
      <c r="AG24" s="386"/>
      <c r="AH24" s="387"/>
      <c r="AI24" s="388"/>
      <c r="AJ24" s="386"/>
      <c r="AK24" s="387"/>
      <c r="AL24" s="388"/>
      <c r="AM24" s="386"/>
      <c r="AN24" s="387"/>
      <c r="AO24" s="388"/>
      <c r="AP24" s="386"/>
      <c r="AQ24" s="387"/>
      <c r="AR24" s="388"/>
      <c r="AS24" s="386"/>
      <c r="AT24" s="387"/>
      <c r="AU24" s="388"/>
      <c r="AV24" s="386"/>
      <c r="AW24" s="387"/>
      <c r="AX24" s="388"/>
      <c r="AY24" s="386"/>
      <c r="AZ24" s="387"/>
      <c r="BA24" s="388"/>
      <c r="BB24" s="386"/>
      <c r="BC24" s="387"/>
      <c r="BD24" s="388"/>
      <c r="BE24" s="386"/>
      <c r="BF24" s="387"/>
      <c r="BG24" s="388"/>
      <c r="BH24" s="386"/>
      <c r="BI24" s="387"/>
      <c r="BJ24" s="388"/>
      <c r="BK24" s="386"/>
      <c r="BL24" s="387"/>
      <c r="BM24" s="388"/>
      <c r="BN24" s="386"/>
      <c r="BO24" s="387"/>
      <c r="BP24" s="388"/>
      <c r="BQ24" s="386"/>
      <c r="BR24" s="387"/>
      <c r="BS24" s="388"/>
      <c r="BT24" s="386"/>
      <c r="BU24" s="387"/>
      <c r="BV24" s="388"/>
      <c r="BW24" s="386"/>
      <c r="BX24" s="387"/>
      <c r="BY24" s="388"/>
      <c r="BZ24" s="386"/>
      <c r="CA24" s="387"/>
      <c r="CB24" s="388"/>
      <c r="CC24" s="386"/>
      <c r="CD24" s="387"/>
      <c r="CE24" s="388"/>
      <c r="CF24" s="386"/>
      <c r="CG24" s="387"/>
      <c r="CH24" s="388"/>
      <c r="CI24" s="386"/>
      <c r="CJ24" s="387"/>
      <c r="CK24" s="388"/>
      <c r="CL24" s="386"/>
      <c r="CM24" s="387"/>
      <c r="CN24" s="388"/>
    </row>
    <row r="25" spans="1:92">
      <c r="A25" s="384"/>
      <c r="B25" s="385"/>
      <c r="C25" s="386"/>
      <c r="D25" s="387"/>
      <c r="E25" s="388"/>
      <c r="F25" s="386"/>
      <c r="G25" s="387"/>
      <c r="H25" s="388"/>
      <c r="I25" s="386"/>
      <c r="J25" s="387"/>
      <c r="K25" s="388"/>
      <c r="L25" s="386"/>
      <c r="M25" s="387"/>
      <c r="N25" s="388"/>
      <c r="O25" s="386"/>
      <c r="P25" s="387"/>
      <c r="Q25" s="388"/>
      <c r="R25" s="386"/>
      <c r="S25" s="387"/>
      <c r="T25" s="388"/>
      <c r="U25" s="386"/>
      <c r="V25" s="387"/>
      <c r="W25" s="388"/>
      <c r="X25" s="386"/>
      <c r="Y25" s="387"/>
      <c r="Z25" s="388"/>
      <c r="AA25" s="386"/>
      <c r="AB25" s="387"/>
      <c r="AC25" s="388"/>
      <c r="AD25" s="386"/>
      <c r="AE25" s="387"/>
      <c r="AF25" s="388"/>
      <c r="AG25" s="386"/>
      <c r="AH25" s="387"/>
      <c r="AI25" s="388"/>
      <c r="AJ25" s="386"/>
      <c r="AK25" s="387"/>
      <c r="AL25" s="388"/>
      <c r="AM25" s="386"/>
      <c r="AN25" s="387"/>
      <c r="AO25" s="388"/>
      <c r="AP25" s="386"/>
      <c r="AQ25" s="387"/>
      <c r="AR25" s="388"/>
      <c r="AS25" s="386"/>
      <c r="AT25" s="387"/>
      <c r="AU25" s="388"/>
      <c r="AV25" s="386"/>
      <c r="AW25" s="387"/>
      <c r="AX25" s="388"/>
      <c r="AY25" s="386"/>
      <c r="AZ25" s="387"/>
      <c r="BA25" s="388"/>
      <c r="BB25" s="386"/>
      <c r="BC25" s="387"/>
      <c r="BD25" s="388"/>
      <c r="BE25" s="386"/>
      <c r="BF25" s="387"/>
      <c r="BG25" s="388"/>
      <c r="BH25" s="386"/>
      <c r="BI25" s="387"/>
      <c r="BJ25" s="388"/>
      <c r="BK25" s="386"/>
      <c r="BL25" s="387"/>
      <c r="BM25" s="388"/>
      <c r="BN25" s="386"/>
      <c r="BO25" s="387"/>
      <c r="BP25" s="388"/>
      <c r="BQ25" s="386"/>
      <c r="BR25" s="387"/>
      <c r="BS25" s="388"/>
      <c r="BT25" s="386"/>
      <c r="BU25" s="387"/>
      <c r="BV25" s="388"/>
      <c r="BW25" s="386"/>
      <c r="BX25" s="387"/>
      <c r="BY25" s="388"/>
      <c r="BZ25" s="386"/>
      <c r="CA25" s="387"/>
      <c r="CB25" s="388"/>
      <c r="CC25" s="386"/>
      <c r="CD25" s="387"/>
      <c r="CE25" s="388"/>
      <c r="CF25" s="386"/>
      <c r="CG25" s="387"/>
      <c r="CH25" s="388"/>
      <c r="CI25" s="386"/>
      <c r="CJ25" s="387"/>
      <c r="CK25" s="388"/>
      <c r="CL25" s="386"/>
      <c r="CM25" s="387"/>
      <c r="CN25" s="388"/>
    </row>
    <row r="26" spans="1:92">
      <c r="A26" s="384"/>
      <c r="B26" s="385"/>
      <c r="C26" s="386"/>
      <c r="D26" s="387"/>
      <c r="E26" s="388"/>
      <c r="F26" s="386"/>
      <c r="G26" s="387"/>
      <c r="H26" s="388"/>
      <c r="I26" s="386"/>
      <c r="J26" s="387"/>
      <c r="K26" s="388"/>
      <c r="L26" s="386"/>
      <c r="M26" s="387"/>
      <c r="N26" s="388"/>
      <c r="O26" s="386"/>
      <c r="P26" s="387"/>
      <c r="Q26" s="388"/>
      <c r="R26" s="386"/>
      <c r="S26" s="387"/>
      <c r="T26" s="388"/>
      <c r="U26" s="386"/>
      <c r="V26" s="387"/>
      <c r="W26" s="388"/>
      <c r="X26" s="386"/>
      <c r="Y26" s="387"/>
      <c r="Z26" s="388"/>
      <c r="AA26" s="386"/>
      <c r="AB26" s="387"/>
      <c r="AC26" s="388"/>
      <c r="AD26" s="386"/>
      <c r="AE26" s="387"/>
      <c r="AF26" s="388"/>
      <c r="AG26" s="386"/>
      <c r="AH26" s="387"/>
      <c r="AI26" s="388"/>
      <c r="AJ26" s="386"/>
      <c r="AK26" s="387"/>
      <c r="AL26" s="388"/>
      <c r="AM26" s="386"/>
      <c r="AN26" s="387"/>
      <c r="AO26" s="388"/>
      <c r="AP26" s="386"/>
      <c r="AQ26" s="387"/>
      <c r="AR26" s="388"/>
      <c r="AS26" s="386"/>
      <c r="AT26" s="387"/>
      <c r="AU26" s="388"/>
      <c r="AV26" s="386"/>
      <c r="AW26" s="387"/>
      <c r="AX26" s="388"/>
      <c r="AY26" s="386"/>
      <c r="AZ26" s="387"/>
      <c r="BA26" s="388"/>
      <c r="BB26" s="386"/>
      <c r="BC26" s="387"/>
      <c r="BD26" s="388"/>
      <c r="BE26" s="386"/>
      <c r="BF26" s="387"/>
      <c r="BG26" s="388"/>
      <c r="BH26" s="386"/>
      <c r="BI26" s="387"/>
      <c r="BJ26" s="388"/>
      <c r="BK26" s="386"/>
      <c r="BL26" s="387"/>
      <c r="BM26" s="388"/>
      <c r="BN26" s="386"/>
      <c r="BO26" s="387"/>
      <c r="BP26" s="388"/>
      <c r="BQ26" s="386"/>
      <c r="BR26" s="387"/>
      <c r="BS26" s="388"/>
      <c r="BT26" s="386"/>
      <c r="BU26" s="387"/>
      <c r="BV26" s="388"/>
      <c r="BW26" s="386"/>
      <c r="BX26" s="387"/>
      <c r="BY26" s="388"/>
      <c r="BZ26" s="386"/>
      <c r="CA26" s="387"/>
      <c r="CB26" s="388"/>
      <c r="CC26" s="386"/>
      <c r="CD26" s="387"/>
      <c r="CE26" s="388"/>
      <c r="CF26" s="386"/>
      <c r="CG26" s="387"/>
      <c r="CH26" s="388"/>
      <c r="CI26" s="386"/>
      <c r="CJ26" s="387"/>
      <c r="CK26" s="388"/>
      <c r="CL26" s="386"/>
      <c r="CM26" s="387"/>
      <c r="CN26" s="388"/>
    </row>
    <row r="27" spans="1:92">
      <c r="A27" s="384"/>
      <c r="B27" s="385"/>
      <c r="C27" s="386"/>
      <c r="D27" s="387"/>
      <c r="E27" s="388"/>
      <c r="F27" s="386"/>
      <c r="G27" s="387"/>
      <c r="H27" s="388"/>
      <c r="I27" s="386"/>
      <c r="J27" s="387"/>
      <c r="K27" s="388"/>
      <c r="L27" s="386"/>
      <c r="M27" s="387"/>
      <c r="N27" s="388"/>
      <c r="O27" s="386"/>
      <c r="P27" s="387"/>
      <c r="Q27" s="388"/>
      <c r="R27" s="386"/>
      <c r="S27" s="387"/>
      <c r="T27" s="388"/>
      <c r="U27" s="386"/>
      <c r="V27" s="387"/>
      <c r="W27" s="388"/>
      <c r="X27" s="386"/>
      <c r="Y27" s="387"/>
      <c r="Z27" s="388"/>
      <c r="AA27" s="386"/>
      <c r="AB27" s="387"/>
      <c r="AC27" s="388"/>
      <c r="AD27" s="386"/>
      <c r="AE27" s="387"/>
      <c r="AF27" s="388"/>
      <c r="AG27" s="386"/>
      <c r="AH27" s="387"/>
      <c r="AI27" s="388"/>
      <c r="AJ27" s="386"/>
      <c r="AK27" s="387"/>
      <c r="AL27" s="388"/>
      <c r="AM27" s="386"/>
      <c r="AN27" s="387"/>
      <c r="AO27" s="388"/>
      <c r="AP27" s="386"/>
      <c r="AQ27" s="387"/>
      <c r="AR27" s="388"/>
      <c r="AS27" s="386"/>
      <c r="AT27" s="387"/>
      <c r="AU27" s="388"/>
      <c r="AV27" s="386"/>
      <c r="AW27" s="387"/>
      <c r="AX27" s="388"/>
      <c r="AY27" s="386"/>
      <c r="AZ27" s="387"/>
      <c r="BA27" s="388"/>
      <c r="BB27" s="386"/>
      <c r="BC27" s="387"/>
      <c r="BD27" s="388"/>
      <c r="BE27" s="386"/>
      <c r="BF27" s="387"/>
      <c r="BG27" s="388"/>
      <c r="BH27" s="386"/>
      <c r="BI27" s="387"/>
      <c r="BJ27" s="388"/>
      <c r="BK27" s="386"/>
      <c r="BL27" s="387"/>
      <c r="BM27" s="388"/>
      <c r="BN27" s="386"/>
      <c r="BO27" s="387"/>
      <c r="BP27" s="388"/>
      <c r="BQ27" s="386"/>
      <c r="BR27" s="387"/>
      <c r="BS27" s="388"/>
      <c r="BT27" s="386"/>
      <c r="BU27" s="387"/>
      <c r="BV27" s="388"/>
      <c r="BW27" s="386"/>
      <c r="BX27" s="387"/>
      <c r="BY27" s="388"/>
      <c r="BZ27" s="386"/>
      <c r="CA27" s="387"/>
      <c r="CB27" s="388"/>
      <c r="CC27" s="386"/>
      <c r="CD27" s="387"/>
      <c r="CE27" s="388"/>
      <c r="CF27" s="386"/>
      <c r="CG27" s="387"/>
      <c r="CH27" s="388"/>
      <c r="CI27" s="386"/>
      <c r="CJ27" s="387"/>
      <c r="CK27" s="388"/>
      <c r="CL27" s="386"/>
      <c r="CM27" s="387"/>
      <c r="CN27" s="388"/>
    </row>
    <row r="28" spans="1:92">
      <c r="A28" s="384"/>
      <c r="B28" s="385"/>
      <c r="C28" s="386"/>
      <c r="D28" s="387"/>
      <c r="E28" s="388"/>
      <c r="F28" s="386"/>
      <c r="G28" s="387"/>
      <c r="H28" s="388"/>
      <c r="I28" s="386"/>
      <c r="J28" s="387"/>
      <c r="K28" s="388"/>
      <c r="L28" s="386"/>
      <c r="M28" s="387"/>
      <c r="N28" s="388"/>
      <c r="O28" s="386"/>
      <c r="P28" s="387"/>
      <c r="Q28" s="388"/>
      <c r="R28" s="386"/>
      <c r="S28" s="387"/>
      <c r="T28" s="388"/>
      <c r="U28" s="386"/>
      <c r="V28" s="387"/>
      <c r="W28" s="388"/>
      <c r="X28" s="386"/>
      <c r="Y28" s="387"/>
      <c r="Z28" s="388"/>
      <c r="AA28" s="386"/>
      <c r="AB28" s="387"/>
      <c r="AC28" s="388"/>
      <c r="AD28" s="386"/>
      <c r="AE28" s="387"/>
      <c r="AF28" s="388"/>
      <c r="AG28" s="386"/>
      <c r="AH28" s="387"/>
      <c r="AI28" s="388"/>
      <c r="AJ28" s="386"/>
      <c r="AK28" s="387"/>
      <c r="AL28" s="388"/>
      <c r="AM28" s="386"/>
      <c r="AN28" s="387"/>
      <c r="AO28" s="388"/>
      <c r="AP28" s="386"/>
      <c r="AQ28" s="387"/>
      <c r="AR28" s="388"/>
      <c r="AS28" s="386"/>
      <c r="AT28" s="387"/>
      <c r="AU28" s="388"/>
      <c r="AV28" s="386"/>
      <c r="AW28" s="387"/>
      <c r="AX28" s="388"/>
      <c r="AY28" s="386"/>
      <c r="AZ28" s="387"/>
      <c r="BA28" s="388"/>
      <c r="BB28" s="386"/>
      <c r="BC28" s="387"/>
      <c r="BD28" s="388"/>
      <c r="BE28" s="386"/>
      <c r="BF28" s="387"/>
      <c r="BG28" s="388"/>
      <c r="BH28" s="386"/>
      <c r="BI28" s="387"/>
      <c r="BJ28" s="388"/>
      <c r="BK28" s="386"/>
      <c r="BL28" s="387"/>
      <c r="BM28" s="388"/>
      <c r="BN28" s="386"/>
      <c r="BO28" s="387"/>
      <c r="BP28" s="388"/>
      <c r="BQ28" s="386"/>
      <c r="BR28" s="387"/>
      <c r="BS28" s="388"/>
      <c r="BT28" s="386"/>
      <c r="BU28" s="387"/>
      <c r="BV28" s="388"/>
      <c r="BW28" s="386"/>
      <c r="BX28" s="387"/>
      <c r="BY28" s="388"/>
      <c r="BZ28" s="386"/>
      <c r="CA28" s="387"/>
      <c r="CB28" s="388"/>
      <c r="CC28" s="386"/>
      <c r="CD28" s="387"/>
      <c r="CE28" s="388"/>
      <c r="CF28" s="386"/>
      <c r="CG28" s="387"/>
      <c r="CH28" s="388"/>
      <c r="CI28" s="386"/>
      <c r="CJ28" s="387"/>
      <c r="CK28" s="388"/>
      <c r="CL28" s="386"/>
      <c r="CM28" s="387"/>
      <c r="CN28" s="388"/>
    </row>
    <row r="29" spans="1:92">
      <c r="A29" s="384"/>
      <c r="B29" s="385"/>
      <c r="C29" s="386"/>
      <c r="D29" s="387"/>
      <c r="E29" s="388"/>
      <c r="F29" s="386"/>
      <c r="G29" s="387"/>
      <c r="H29" s="388"/>
      <c r="I29" s="386"/>
      <c r="J29" s="387"/>
      <c r="K29" s="388"/>
      <c r="L29" s="386"/>
      <c r="M29" s="387"/>
      <c r="N29" s="388"/>
      <c r="O29" s="386"/>
      <c r="P29" s="387"/>
      <c r="Q29" s="388"/>
      <c r="R29" s="386"/>
      <c r="S29" s="387"/>
      <c r="T29" s="388"/>
      <c r="U29" s="386"/>
      <c r="V29" s="387"/>
      <c r="W29" s="388"/>
      <c r="X29" s="386"/>
      <c r="Y29" s="387"/>
      <c r="Z29" s="388"/>
      <c r="AA29" s="386"/>
      <c r="AB29" s="387"/>
      <c r="AC29" s="388"/>
      <c r="AD29" s="386"/>
      <c r="AE29" s="387"/>
      <c r="AF29" s="388"/>
      <c r="AG29" s="386"/>
      <c r="AH29" s="387"/>
      <c r="AI29" s="388"/>
      <c r="AJ29" s="386"/>
      <c r="AK29" s="387"/>
      <c r="AL29" s="388"/>
      <c r="AM29" s="386"/>
      <c r="AN29" s="387"/>
      <c r="AO29" s="388"/>
      <c r="AP29" s="386"/>
      <c r="AQ29" s="387"/>
      <c r="AR29" s="388"/>
      <c r="AS29" s="386"/>
      <c r="AT29" s="387"/>
      <c r="AU29" s="388"/>
      <c r="AV29" s="386"/>
      <c r="AW29" s="387"/>
      <c r="AX29" s="388"/>
      <c r="AY29" s="386"/>
      <c r="AZ29" s="387"/>
      <c r="BA29" s="388"/>
      <c r="BB29" s="386"/>
      <c r="BC29" s="387"/>
      <c r="BD29" s="388"/>
      <c r="BE29" s="386"/>
      <c r="BF29" s="387"/>
      <c r="BG29" s="388"/>
      <c r="BH29" s="386"/>
      <c r="BI29" s="387"/>
      <c r="BJ29" s="388"/>
      <c r="BK29" s="386"/>
      <c r="BL29" s="387"/>
      <c r="BM29" s="388"/>
      <c r="BN29" s="386"/>
      <c r="BO29" s="387"/>
      <c r="BP29" s="388"/>
      <c r="BQ29" s="386"/>
      <c r="BR29" s="387"/>
      <c r="BS29" s="388"/>
      <c r="BT29" s="386"/>
      <c r="BU29" s="387"/>
      <c r="BV29" s="388"/>
      <c r="BW29" s="386"/>
      <c r="BX29" s="387"/>
      <c r="BY29" s="388"/>
      <c r="BZ29" s="386"/>
      <c r="CA29" s="387"/>
      <c r="CB29" s="388"/>
      <c r="CC29" s="386"/>
      <c r="CD29" s="387"/>
      <c r="CE29" s="388"/>
      <c r="CF29" s="386"/>
      <c r="CG29" s="387"/>
      <c r="CH29" s="388"/>
      <c r="CI29" s="386"/>
      <c r="CJ29" s="387"/>
      <c r="CK29" s="388"/>
      <c r="CL29" s="386"/>
      <c r="CM29" s="387"/>
      <c r="CN29" s="388"/>
    </row>
    <row r="30" spans="1:92">
      <c r="A30" s="384"/>
      <c r="B30" s="385"/>
      <c r="C30" s="386"/>
      <c r="D30" s="387"/>
      <c r="E30" s="388"/>
      <c r="F30" s="386"/>
      <c r="G30" s="387"/>
      <c r="H30" s="388"/>
      <c r="I30" s="386"/>
      <c r="J30" s="387"/>
      <c r="K30" s="388"/>
      <c r="L30" s="386"/>
      <c r="M30" s="387"/>
      <c r="N30" s="388"/>
      <c r="O30" s="386"/>
      <c r="P30" s="387"/>
      <c r="Q30" s="388"/>
      <c r="R30" s="386"/>
      <c r="S30" s="387"/>
      <c r="T30" s="388"/>
      <c r="U30" s="386"/>
      <c r="V30" s="387"/>
      <c r="W30" s="388"/>
      <c r="X30" s="386"/>
      <c r="Y30" s="387"/>
      <c r="Z30" s="388"/>
      <c r="AA30" s="386"/>
      <c r="AB30" s="387"/>
      <c r="AC30" s="388"/>
      <c r="AD30" s="386"/>
      <c r="AE30" s="387"/>
      <c r="AF30" s="388"/>
      <c r="AG30" s="386"/>
      <c r="AH30" s="387"/>
      <c r="AI30" s="388"/>
      <c r="AJ30" s="386"/>
      <c r="AK30" s="387"/>
      <c r="AL30" s="388"/>
      <c r="AM30" s="386"/>
      <c r="AN30" s="387"/>
      <c r="AO30" s="388"/>
      <c r="AP30" s="386"/>
      <c r="AQ30" s="387"/>
      <c r="AR30" s="388"/>
      <c r="AS30" s="386"/>
      <c r="AT30" s="387"/>
      <c r="AU30" s="388"/>
      <c r="AV30" s="386"/>
      <c r="AW30" s="387"/>
      <c r="AX30" s="388"/>
      <c r="AY30" s="386"/>
      <c r="AZ30" s="387"/>
      <c r="BA30" s="388"/>
      <c r="BB30" s="386"/>
      <c r="BC30" s="387"/>
      <c r="BD30" s="388"/>
      <c r="BE30" s="386"/>
      <c r="BF30" s="387"/>
      <c r="BG30" s="388"/>
      <c r="BH30" s="386"/>
      <c r="BI30" s="387"/>
      <c r="BJ30" s="388"/>
      <c r="BK30" s="386"/>
      <c r="BL30" s="387"/>
      <c r="BM30" s="388"/>
      <c r="BN30" s="386"/>
      <c r="BO30" s="387"/>
      <c r="BP30" s="388"/>
      <c r="BQ30" s="386"/>
      <c r="BR30" s="387"/>
      <c r="BS30" s="388"/>
      <c r="BT30" s="386"/>
      <c r="BU30" s="387"/>
      <c r="BV30" s="388"/>
      <c r="BW30" s="386"/>
      <c r="BX30" s="387"/>
      <c r="BY30" s="388"/>
      <c r="BZ30" s="386"/>
      <c r="CA30" s="387"/>
      <c r="CB30" s="388"/>
      <c r="CC30" s="386"/>
      <c r="CD30" s="387"/>
      <c r="CE30" s="388"/>
      <c r="CF30" s="386"/>
      <c r="CG30" s="387"/>
      <c r="CH30" s="388"/>
      <c r="CI30" s="386"/>
      <c r="CJ30" s="387"/>
      <c r="CK30" s="388"/>
      <c r="CL30" s="386"/>
      <c r="CM30" s="387"/>
      <c r="CN30" s="388"/>
    </row>
    <row r="31" spans="1:92">
      <c r="A31" s="384"/>
      <c r="B31" s="385"/>
      <c r="C31" s="386"/>
      <c r="D31" s="387"/>
      <c r="E31" s="388"/>
      <c r="F31" s="386"/>
      <c r="G31" s="387"/>
      <c r="H31" s="388"/>
      <c r="I31" s="386"/>
      <c r="J31" s="387"/>
      <c r="K31" s="388"/>
      <c r="L31" s="386"/>
      <c r="M31" s="387"/>
      <c r="N31" s="388"/>
      <c r="O31" s="386"/>
      <c r="P31" s="387"/>
      <c r="Q31" s="388"/>
      <c r="R31" s="386"/>
      <c r="S31" s="387"/>
      <c r="T31" s="388"/>
      <c r="U31" s="386"/>
      <c r="V31" s="387"/>
      <c r="W31" s="388"/>
      <c r="X31" s="386"/>
      <c r="Y31" s="387"/>
      <c r="Z31" s="388"/>
      <c r="AA31" s="386"/>
      <c r="AB31" s="387"/>
      <c r="AC31" s="388"/>
      <c r="AD31" s="386"/>
      <c r="AE31" s="387"/>
      <c r="AF31" s="388"/>
      <c r="AG31" s="386"/>
      <c r="AH31" s="387"/>
      <c r="AI31" s="388"/>
      <c r="AJ31" s="386"/>
      <c r="AK31" s="387"/>
      <c r="AL31" s="388"/>
      <c r="AM31" s="386"/>
      <c r="AN31" s="387"/>
      <c r="AO31" s="388"/>
      <c r="AP31" s="386"/>
      <c r="AQ31" s="387"/>
      <c r="AR31" s="388"/>
      <c r="AS31" s="386"/>
      <c r="AT31" s="387"/>
      <c r="AU31" s="388"/>
      <c r="AV31" s="386"/>
      <c r="AW31" s="387"/>
      <c r="AX31" s="388"/>
      <c r="AY31" s="386"/>
      <c r="AZ31" s="387"/>
      <c r="BA31" s="388"/>
      <c r="BB31" s="386"/>
      <c r="BC31" s="387"/>
      <c r="BD31" s="388"/>
      <c r="BE31" s="386"/>
      <c r="BF31" s="387"/>
      <c r="BG31" s="388"/>
      <c r="BH31" s="386"/>
      <c r="BI31" s="387"/>
      <c r="BJ31" s="388"/>
      <c r="BK31" s="386"/>
      <c r="BL31" s="387"/>
      <c r="BM31" s="388"/>
      <c r="BN31" s="386"/>
      <c r="BO31" s="387"/>
      <c r="BP31" s="388"/>
      <c r="BQ31" s="386"/>
      <c r="BR31" s="387"/>
      <c r="BS31" s="388"/>
      <c r="BT31" s="386"/>
      <c r="BU31" s="387"/>
      <c r="BV31" s="388"/>
      <c r="BW31" s="386"/>
      <c r="BX31" s="387"/>
      <c r="BY31" s="388"/>
      <c r="BZ31" s="386"/>
      <c r="CA31" s="387"/>
      <c r="CB31" s="388"/>
      <c r="CC31" s="386"/>
      <c r="CD31" s="387"/>
      <c r="CE31" s="388"/>
      <c r="CF31" s="386"/>
      <c r="CG31" s="387"/>
      <c r="CH31" s="388"/>
      <c r="CI31" s="386"/>
      <c r="CJ31" s="387"/>
      <c r="CK31" s="388"/>
      <c r="CL31" s="386"/>
      <c r="CM31" s="387"/>
      <c r="CN31" s="388"/>
    </row>
    <row r="32" spans="1:92">
      <c r="A32" s="384"/>
      <c r="B32" s="385"/>
      <c r="C32" s="386"/>
      <c r="D32" s="387"/>
      <c r="E32" s="388"/>
      <c r="F32" s="386"/>
      <c r="G32" s="387"/>
      <c r="H32" s="388"/>
      <c r="I32" s="386"/>
      <c r="J32" s="387"/>
      <c r="K32" s="388"/>
      <c r="L32" s="386"/>
      <c r="M32" s="387"/>
      <c r="N32" s="388"/>
      <c r="O32" s="386"/>
      <c r="P32" s="387"/>
      <c r="Q32" s="388"/>
      <c r="R32" s="386"/>
      <c r="S32" s="387"/>
      <c r="T32" s="388"/>
      <c r="U32" s="386"/>
      <c r="V32" s="387"/>
      <c r="W32" s="388"/>
      <c r="X32" s="386"/>
      <c r="Y32" s="387"/>
      <c r="Z32" s="388"/>
      <c r="AA32" s="386"/>
      <c r="AB32" s="387"/>
      <c r="AC32" s="388"/>
      <c r="AD32" s="386"/>
      <c r="AE32" s="387"/>
      <c r="AF32" s="388"/>
      <c r="AG32" s="386"/>
      <c r="AH32" s="387"/>
      <c r="AI32" s="388"/>
      <c r="AJ32" s="386"/>
      <c r="AK32" s="387"/>
      <c r="AL32" s="388"/>
      <c r="AM32" s="386"/>
      <c r="AN32" s="387"/>
      <c r="AO32" s="388"/>
      <c r="AP32" s="386"/>
      <c r="AQ32" s="387"/>
      <c r="AR32" s="388"/>
      <c r="AS32" s="386"/>
      <c r="AT32" s="387"/>
      <c r="AU32" s="388"/>
      <c r="AV32" s="386"/>
      <c r="AW32" s="387"/>
      <c r="AX32" s="388"/>
      <c r="AY32" s="386"/>
      <c r="AZ32" s="387"/>
      <c r="BA32" s="388"/>
      <c r="BB32" s="386"/>
      <c r="BC32" s="387"/>
      <c r="BD32" s="388"/>
      <c r="BE32" s="386"/>
      <c r="BF32" s="387"/>
      <c r="BG32" s="388"/>
      <c r="BH32" s="386"/>
      <c r="BI32" s="387"/>
      <c r="BJ32" s="388"/>
      <c r="BK32" s="386"/>
      <c r="BL32" s="387"/>
      <c r="BM32" s="388"/>
      <c r="BN32" s="386"/>
      <c r="BO32" s="387"/>
      <c r="BP32" s="388"/>
      <c r="BQ32" s="386"/>
      <c r="BR32" s="387"/>
      <c r="BS32" s="388"/>
      <c r="BT32" s="386"/>
      <c r="BU32" s="387"/>
      <c r="BV32" s="388"/>
      <c r="BW32" s="386"/>
      <c r="BX32" s="387"/>
      <c r="BY32" s="388"/>
      <c r="BZ32" s="386"/>
      <c r="CA32" s="387"/>
      <c r="CB32" s="388"/>
      <c r="CC32" s="386"/>
      <c r="CD32" s="387"/>
      <c r="CE32" s="388"/>
      <c r="CF32" s="386"/>
      <c r="CG32" s="387"/>
      <c r="CH32" s="388"/>
      <c r="CI32" s="386"/>
      <c r="CJ32" s="387"/>
      <c r="CK32" s="388"/>
      <c r="CL32" s="386"/>
      <c r="CM32" s="387"/>
      <c r="CN32" s="388"/>
    </row>
  </sheetData>
  <sheetProtection algorithmName="SHA-512" hashValue="SBT7iM6LyqrymvDD+/cKODmJUGhwWBO7lAGM6Lypo7uBVhNnmH/23rGmHfYpFCsfHgz8MMUEih92O3ks4gjJTQ==" saltValue="bAX5jJFjwWDjfyVXudvBIw==" spinCount="100000" sheet="1" objects="1" scenarios="1" selectLockedCells="1"/>
  <mergeCells count="31">
    <mergeCell ref="CL1:CN1"/>
    <mergeCell ref="BT1:BV1"/>
    <mergeCell ref="BW1:BY1"/>
    <mergeCell ref="BZ1:CB1"/>
    <mergeCell ref="CC1:CE1"/>
    <mergeCell ref="CF1:CH1"/>
    <mergeCell ref="CI1:CK1"/>
    <mergeCell ref="BQ1:BS1"/>
    <mergeCell ref="AJ1:AL1"/>
    <mergeCell ref="AM1:AO1"/>
    <mergeCell ref="AP1:AR1"/>
    <mergeCell ref="AS1:AU1"/>
    <mergeCell ref="AV1:AX1"/>
    <mergeCell ref="AY1:BA1"/>
    <mergeCell ref="BB1:BD1"/>
    <mergeCell ref="BE1:BG1"/>
    <mergeCell ref="BH1:BJ1"/>
    <mergeCell ref="BK1:BM1"/>
    <mergeCell ref="BN1:BP1"/>
    <mergeCell ref="AG1:AI1"/>
    <mergeCell ref="A1:B1"/>
    <mergeCell ref="C1:E1"/>
    <mergeCell ref="F1:H1"/>
    <mergeCell ref="I1:K1"/>
    <mergeCell ref="L1:N1"/>
    <mergeCell ref="O1:Q1"/>
    <mergeCell ref="R1:T1"/>
    <mergeCell ref="U1:W1"/>
    <mergeCell ref="X1:Z1"/>
    <mergeCell ref="AA1:AC1"/>
    <mergeCell ref="AD1:AF1"/>
  </mergeCells>
  <pageMargins left="0.75" right="0.75" top="0.75" bottom="0.5" header="0.25" footer="0.25"/>
  <pageSetup orientation="landscape" horizontalDpi="300" verticalDpi="300" r:id="rId1"/>
  <headerFooter alignWithMargins="0">
    <oddHeader>&amp;C&amp;"Arial,Bold"&amp;14CadetteTrax
&amp;12Field Trip page - &amp;D</oddHeader>
    <oddFooter>&amp;CPage &amp;P</oddFooter>
  </headerFooter>
  <colBreaks count="1" manualBreakCount="1">
    <brk id="23"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3" tint="0.39997558519241921"/>
  </sheetPr>
  <dimension ref="A1:AG946"/>
  <sheetViews>
    <sheetView showGridLines="0" zoomScaleNormal="100" workbookViewId="0">
      <pane ySplit="4" topLeftCell="A5" activePane="bottomLeft" state="frozen"/>
      <selection pane="bottomLeft" activeCell="D7" sqref="D7"/>
    </sheetView>
  </sheetViews>
  <sheetFormatPr defaultColWidth="9.140625" defaultRowHeight="12.75"/>
  <cols>
    <col min="1" max="1" width="14.42578125" style="2" customWidth="1"/>
    <col min="2" max="2" width="2.7109375" style="2" customWidth="1"/>
    <col min="3" max="3" width="30.7109375" style="238" customWidth="1"/>
    <col min="4" max="4" width="3.28515625" style="98" customWidth="1"/>
    <col min="5" max="19" width="3.28515625" style="285" customWidth="1"/>
    <col min="20" max="33" width="3.28515625" style="98" customWidth="1"/>
    <col min="34" max="16384" width="9.140625" style="2"/>
  </cols>
  <sheetData>
    <row r="1" spans="1:33" ht="12.75" customHeight="1">
      <c r="A1" s="60"/>
      <c r="B1" s="105" t="s">
        <v>129</v>
      </c>
      <c r="C1" s="106">
        <f>Instructions!E4</f>
        <v>0</v>
      </c>
      <c r="D1" s="614" t="str">
        <f ca="1">Cadette_1!$U$1</f>
        <v>Cadette_1</v>
      </c>
      <c r="E1" s="614" t="str">
        <f ca="1">Cadette_2!$U$1</f>
        <v>Cadette_2</v>
      </c>
      <c r="F1" s="614" t="str">
        <f ca="1">Cadette_3!$U$1</f>
        <v>Cadette_3</v>
      </c>
      <c r="G1" s="614" t="str">
        <f ca="1">Cadette_4!$U$1</f>
        <v>Cadette_4</v>
      </c>
      <c r="H1" s="614" t="str">
        <f ca="1">Cadette_5!$U$1</f>
        <v>Cadette_5</v>
      </c>
      <c r="I1" s="614" t="str">
        <f ca="1">Cadette_6!$U$1</f>
        <v>Cadette_6</v>
      </c>
      <c r="J1" s="614" t="str">
        <f ca="1">Cadette_7!$U$1</f>
        <v>Cadette_7</v>
      </c>
      <c r="K1" s="614" t="str">
        <f ca="1">Cadette_8!$U$1</f>
        <v>Cadette_8</v>
      </c>
      <c r="L1" s="614" t="str">
        <f ca="1">Cadette_9!$U$1</f>
        <v>Cadette_9</v>
      </c>
      <c r="M1" s="614" t="str">
        <f ca="1">Cadette_10!$U$1</f>
        <v>Cadette_10</v>
      </c>
      <c r="N1" s="614" t="str">
        <f ca="1">Cadette_11!$U$1</f>
        <v>Cadette_11</v>
      </c>
      <c r="O1" s="614" t="str">
        <f ca="1">Cadette_12!$U$1</f>
        <v>Cadette_12</v>
      </c>
      <c r="P1" s="614" t="str">
        <f ca="1">Cadette_13!$U$1</f>
        <v>Cadette_13</v>
      </c>
      <c r="Q1" s="614" t="str">
        <f ca="1">Cadette_14!$U$1</f>
        <v>Cadette_14</v>
      </c>
      <c r="R1" s="614" t="str">
        <f ca="1">Cadette_15!$U$1</f>
        <v>Cadette_15</v>
      </c>
      <c r="S1" s="614" t="str">
        <f ca="1">Cadette_16!$U$1</f>
        <v>Cadette_16</v>
      </c>
      <c r="T1" s="614" t="str">
        <f ca="1">Cadette_17!$U$1</f>
        <v>Cadette_17</v>
      </c>
      <c r="U1" s="614" t="str">
        <f ca="1">Cadette_18!$U$1</f>
        <v>Cadette_18</v>
      </c>
      <c r="V1" s="614" t="str">
        <f ca="1">Cadette_19!$U$1</f>
        <v>Cadette_19</v>
      </c>
      <c r="W1" s="614" t="str">
        <f ca="1">Cadette_20!$U$1</f>
        <v>Cadette_20</v>
      </c>
      <c r="X1" s="614" t="str">
        <f ca="1">Cadette_21!$U$1</f>
        <v>Cadette_21</v>
      </c>
      <c r="Y1" s="614" t="str">
        <f ca="1">Cadette_22!$U$1</f>
        <v>Cadette_22</v>
      </c>
      <c r="Z1" s="614" t="str">
        <f ca="1">Cadette_23!$U$1</f>
        <v>Cadette_23</v>
      </c>
      <c r="AA1" s="614" t="str">
        <f ca="1">Cadette_24!$U$1</f>
        <v>Cadette_24</v>
      </c>
      <c r="AB1" s="614" t="str">
        <f ca="1">Cadette_25!$U$1</f>
        <v>Cadette_25</v>
      </c>
      <c r="AC1" s="614" t="str">
        <f ca="1">Cadette_26!$U$1</f>
        <v>Cadette_26</v>
      </c>
      <c r="AD1" s="614" t="str">
        <f ca="1">Cadette_27!$U$1</f>
        <v>Cadette_27</v>
      </c>
      <c r="AE1" s="614" t="str">
        <f ca="1">Cadette_28!$U$1</f>
        <v>Cadette_28</v>
      </c>
      <c r="AF1" s="614" t="str">
        <f ca="1">Cadette_29!$U$1</f>
        <v>Cadette_29</v>
      </c>
      <c r="AG1" s="614" t="str">
        <f ca="1">Cadette_30!$U$1</f>
        <v>Cadette_30</v>
      </c>
    </row>
    <row r="2" spans="1:33">
      <c r="A2" s="60"/>
      <c r="B2" s="96" t="s">
        <v>130</v>
      </c>
      <c r="C2" s="469">
        <f>Instructions!E6</f>
        <v>0</v>
      </c>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row>
    <row r="3" spans="1:33">
      <c r="A3" s="643" t="s">
        <v>131</v>
      </c>
      <c r="B3" s="644"/>
      <c r="C3" s="64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row>
    <row r="4" spans="1:33">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row>
    <row r="5" spans="1:33" ht="15">
      <c r="B5" s="107" t="s">
        <v>132</v>
      </c>
      <c r="D5" s="648" t="s">
        <v>133</v>
      </c>
      <c r="E5" s="648"/>
      <c r="F5" s="648"/>
      <c r="G5" s="648"/>
      <c r="H5" s="648"/>
      <c r="I5" s="648"/>
      <c r="J5" s="648"/>
      <c r="K5" s="648"/>
      <c r="L5" s="648"/>
      <c r="M5" s="648"/>
      <c r="N5" s="648"/>
      <c r="O5" s="648"/>
      <c r="P5" s="648"/>
      <c r="Q5" s="648"/>
      <c r="R5" s="648"/>
      <c r="S5" s="648"/>
      <c r="T5" s="649"/>
      <c r="U5" s="649"/>
      <c r="V5" s="649"/>
      <c r="W5" s="649"/>
      <c r="X5" s="649"/>
      <c r="Y5" s="649"/>
      <c r="Z5" s="649"/>
      <c r="AA5" s="649"/>
      <c r="AB5" s="649"/>
      <c r="AC5" s="649"/>
      <c r="AD5" s="649"/>
      <c r="AE5" s="649"/>
      <c r="AF5" s="649"/>
      <c r="AG5" s="649"/>
    </row>
    <row r="6" spans="1:33">
      <c r="A6"/>
      <c r="B6" s="2">
        <v>1</v>
      </c>
      <c r="C6" s="248" t="s">
        <v>134</v>
      </c>
      <c r="D6" s="285"/>
      <c r="T6" s="285"/>
      <c r="U6" s="285"/>
      <c r="V6" s="285"/>
      <c r="W6" s="285"/>
      <c r="X6" s="285"/>
      <c r="Y6" s="285"/>
      <c r="Z6" s="285"/>
      <c r="AA6" s="285"/>
      <c r="AB6" s="285"/>
      <c r="AC6" s="285"/>
      <c r="AD6" s="285"/>
      <c r="AE6" s="285"/>
      <c r="AF6" s="285"/>
      <c r="AG6" s="285"/>
    </row>
    <row r="7" spans="1:33">
      <c r="B7" s="108"/>
      <c r="C7" s="160" t="s">
        <v>135</v>
      </c>
      <c r="D7" s="121"/>
      <c r="E7" s="121"/>
      <c r="F7" s="121"/>
      <c r="G7" s="121"/>
      <c r="H7" s="121"/>
      <c r="I7" s="121"/>
      <c r="J7" s="121"/>
      <c r="K7" s="121"/>
      <c r="L7" s="121"/>
      <c r="M7" s="8"/>
      <c r="N7" s="8"/>
      <c r="O7" s="8"/>
      <c r="P7" s="8"/>
      <c r="Q7" s="8"/>
      <c r="R7" s="8"/>
      <c r="S7" s="8"/>
      <c r="T7" s="8"/>
      <c r="U7" s="8"/>
      <c r="V7" s="8"/>
      <c r="W7" s="8"/>
      <c r="X7" s="8"/>
      <c r="Y7" s="8"/>
      <c r="Z7" s="8"/>
      <c r="AA7" s="8"/>
      <c r="AB7" s="8"/>
      <c r="AC7" s="8"/>
      <c r="AD7" s="8"/>
      <c r="AE7" s="8"/>
      <c r="AF7" s="8"/>
      <c r="AG7" s="8"/>
    </row>
    <row r="8" spans="1:33">
      <c r="B8" s="108"/>
      <c r="C8" s="160" t="s">
        <v>136</v>
      </c>
      <c r="D8" s="8"/>
      <c r="E8" s="8"/>
      <c r="F8" s="8"/>
      <c r="G8" s="8"/>
      <c r="H8" s="8"/>
      <c r="I8" s="8"/>
      <c r="J8" s="8"/>
      <c r="K8" s="8"/>
      <c r="L8" s="8"/>
      <c r="M8" s="8"/>
      <c r="N8" s="8"/>
      <c r="O8" s="8"/>
      <c r="P8" s="8"/>
      <c r="Q8" s="8"/>
      <c r="R8" s="8"/>
      <c r="S8" s="8"/>
      <c r="T8" s="8"/>
      <c r="U8" s="8"/>
      <c r="V8" s="8"/>
      <c r="W8" s="8"/>
      <c r="X8" s="8"/>
      <c r="Y8" s="8"/>
      <c r="Z8" s="8"/>
      <c r="AA8" s="8"/>
      <c r="AB8" s="8"/>
      <c r="AC8" s="8"/>
      <c r="AD8" s="8"/>
      <c r="AE8" s="8"/>
      <c r="AF8" s="8"/>
      <c r="AG8" s="8"/>
    </row>
    <row r="9" spans="1:33">
      <c r="B9" s="108"/>
      <c r="C9" s="160" t="s">
        <v>137</v>
      </c>
      <c r="D9" s="8"/>
      <c r="E9" s="8"/>
      <c r="F9" s="8"/>
      <c r="G9" s="8"/>
      <c r="H9" s="8"/>
      <c r="I9" s="8"/>
      <c r="J9" s="8"/>
      <c r="K9" s="8"/>
      <c r="L9" s="8"/>
      <c r="M9" s="8"/>
      <c r="N9" s="8"/>
      <c r="O9" s="8"/>
      <c r="P9" s="8"/>
      <c r="Q9" s="8"/>
      <c r="R9" s="8"/>
      <c r="S9" s="8"/>
      <c r="T9" s="8"/>
      <c r="U9" s="8"/>
      <c r="V9" s="8"/>
      <c r="W9" s="8"/>
      <c r="X9" s="8"/>
      <c r="Y9" s="8"/>
      <c r="Z9" s="8"/>
      <c r="AA9" s="8"/>
      <c r="AB9" s="8"/>
      <c r="AC9" s="8"/>
      <c r="AD9" s="8"/>
      <c r="AE9" s="8"/>
      <c r="AF9" s="8"/>
      <c r="AG9" s="8"/>
    </row>
    <row r="10" spans="1:33">
      <c r="B10" s="2">
        <v>2</v>
      </c>
      <c r="C10" s="311" t="s">
        <v>138</v>
      </c>
      <c r="D10" s="109" t="str">
        <f t="shared" ref="D10:AG10" si="0">IF(COUNTIF(D7:D9,"C")&gt;=1,"A",IF(COUNTIF(D7:D9,"C")&gt;0,"P"," "))</f>
        <v xml:space="preserve"> </v>
      </c>
      <c r="E10" s="109" t="str">
        <f t="shared" si="0"/>
        <v xml:space="preserve"> </v>
      </c>
      <c r="F10" s="109" t="str">
        <f t="shared" ref="F10:S10" si="1">IF(COUNTIF(F7:F9,"C")&gt;=1,"A",IF(COUNTIF(F7:F9,"C")&gt;0,"P"," "))</f>
        <v xml:space="preserve"> </v>
      </c>
      <c r="G10" s="109" t="str">
        <f t="shared" si="1"/>
        <v xml:space="preserve"> </v>
      </c>
      <c r="H10" s="109" t="str">
        <f t="shared" si="1"/>
        <v xml:space="preserve"> </v>
      </c>
      <c r="I10" s="109" t="str">
        <f t="shared" si="1"/>
        <v xml:space="preserve"> </v>
      </c>
      <c r="J10" s="109" t="str">
        <f t="shared" si="1"/>
        <v xml:space="preserve"> </v>
      </c>
      <c r="K10" s="109" t="str">
        <f t="shared" si="1"/>
        <v xml:space="preserve"> </v>
      </c>
      <c r="L10" s="109" t="str">
        <f t="shared" si="1"/>
        <v xml:space="preserve"> </v>
      </c>
      <c r="M10" s="109" t="str">
        <f t="shared" si="1"/>
        <v xml:space="preserve"> </v>
      </c>
      <c r="N10" s="109" t="str">
        <f t="shared" si="1"/>
        <v xml:space="preserve"> </v>
      </c>
      <c r="O10" s="109" t="str">
        <f t="shared" si="1"/>
        <v xml:space="preserve"> </v>
      </c>
      <c r="P10" s="109" t="str">
        <f t="shared" si="1"/>
        <v xml:space="preserve"> </v>
      </c>
      <c r="Q10" s="109" t="str">
        <f t="shared" si="1"/>
        <v xml:space="preserve"> </v>
      </c>
      <c r="R10" s="109" t="str">
        <f t="shared" si="1"/>
        <v xml:space="preserve"> </v>
      </c>
      <c r="S10" s="109" t="str">
        <f t="shared" si="1"/>
        <v xml:space="preserve"> </v>
      </c>
      <c r="T10" s="109" t="str">
        <f t="shared" si="0"/>
        <v xml:space="preserve"> </v>
      </c>
      <c r="U10" s="109" t="str">
        <f t="shared" si="0"/>
        <v xml:space="preserve"> </v>
      </c>
      <c r="V10" s="109" t="str">
        <f t="shared" si="0"/>
        <v xml:space="preserve"> </v>
      </c>
      <c r="W10" s="109" t="str">
        <f t="shared" si="0"/>
        <v xml:space="preserve"> </v>
      </c>
      <c r="X10" s="109" t="str">
        <f t="shared" si="0"/>
        <v xml:space="preserve"> </v>
      </c>
      <c r="Y10" s="109" t="str">
        <f t="shared" si="0"/>
        <v xml:space="preserve"> </v>
      </c>
      <c r="Z10" s="109" t="str">
        <f t="shared" si="0"/>
        <v xml:space="preserve"> </v>
      </c>
      <c r="AA10" s="109" t="str">
        <f t="shared" si="0"/>
        <v xml:space="preserve"> </v>
      </c>
      <c r="AB10" s="109" t="str">
        <f t="shared" si="0"/>
        <v xml:space="preserve"> </v>
      </c>
      <c r="AC10" s="109" t="str">
        <f t="shared" si="0"/>
        <v xml:space="preserve"> </v>
      </c>
      <c r="AD10" s="109" t="str">
        <f t="shared" si="0"/>
        <v xml:space="preserve"> </v>
      </c>
      <c r="AE10" s="109" t="str">
        <f t="shared" si="0"/>
        <v xml:space="preserve"> </v>
      </c>
      <c r="AF10" s="109" t="str">
        <f t="shared" si="0"/>
        <v xml:space="preserve"> </v>
      </c>
      <c r="AG10" s="109" t="str">
        <f t="shared" si="0"/>
        <v xml:space="preserve"> </v>
      </c>
    </row>
    <row r="11" spans="1:33">
      <c r="B11" s="110"/>
      <c r="C11" s="160" t="s">
        <v>139</v>
      </c>
      <c r="D11" s="8"/>
      <c r="E11" s="8"/>
      <c r="F11" s="8"/>
      <c r="G11" s="8"/>
      <c r="H11" s="8"/>
      <c r="I11" s="8"/>
      <c r="J11" s="121"/>
      <c r="K11" s="8"/>
      <c r="L11" s="8"/>
      <c r="M11" s="8"/>
      <c r="N11" s="8"/>
      <c r="O11" s="8"/>
      <c r="P11" s="8"/>
      <c r="Q11" s="8"/>
      <c r="R11" s="8"/>
      <c r="S11" s="8"/>
      <c r="T11" s="8"/>
      <c r="U11" s="8"/>
      <c r="V11" s="8"/>
      <c r="W11" s="8"/>
      <c r="X11" s="8"/>
      <c r="Y11" s="8"/>
      <c r="Z11" s="8"/>
      <c r="AA11" s="8"/>
      <c r="AB11" s="8"/>
      <c r="AC11" s="8"/>
      <c r="AD11" s="8"/>
      <c r="AE11" s="8"/>
      <c r="AF11" s="8"/>
      <c r="AG11" s="8"/>
    </row>
    <row r="12" spans="1:33">
      <c r="B12" s="110"/>
      <c r="C12" s="160" t="s">
        <v>140</v>
      </c>
      <c r="D12" s="121"/>
      <c r="E12" s="121"/>
      <c r="F12" s="121"/>
      <c r="G12" s="121"/>
      <c r="H12" s="121"/>
      <c r="I12" s="121"/>
      <c r="J12" s="121"/>
      <c r="K12" s="121"/>
      <c r="L12" s="121"/>
      <c r="M12" s="8"/>
      <c r="N12" s="8"/>
      <c r="O12" s="8"/>
      <c r="P12" s="8"/>
      <c r="Q12" s="8"/>
      <c r="R12" s="8"/>
      <c r="S12" s="8"/>
      <c r="T12" s="8"/>
      <c r="U12" s="8"/>
      <c r="V12" s="8"/>
      <c r="W12" s="8"/>
      <c r="X12" s="8"/>
      <c r="Y12" s="8"/>
      <c r="Z12" s="8"/>
      <c r="AA12" s="8"/>
      <c r="AB12" s="8"/>
      <c r="AC12" s="8"/>
      <c r="AD12" s="8"/>
      <c r="AE12" s="8"/>
      <c r="AF12" s="8"/>
      <c r="AG12" s="8"/>
    </row>
    <row r="13" spans="1:33">
      <c r="B13" s="110"/>
      <c r="C13" s="160" t="s">
        <v>141</v>
      </c>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33">
      <c r="B14" s="2">
        <v>3</v>
      </c>
      <c r="C14" s="311" t="s">
        <v>142</v>
      </c>
      <c r="D14" s="109" t="str">
        <f t="shared" ref="D14:AG14" si="2">IF(COUNTIF(D11:D13,"C")&gt;=1,"A",IF(COUNTIF(D11:D13,"C")&gt;0,"P"," "))</f>
        <v xml:space="preserve"> </v>
      </c>
      <c r="E14" s="109" t="str">
        <f t="shared" si="2"/>
        <v xml:space="preserve"> </v>
      </c>
      <c r="F14" s="109" t="str">
        <f t="shared" ref="F14:S14" si="3">IF(COUNTIF(F11:F13,"C")&gt;=1,"A",IF(COUNTIF(F11:F13,"C")&gt;0,"P"," "))</f>
        <v xml:space="preserve"> </v>
      </c>
      <c r="G14" s="109" t="str">
        <f t="shared" si="3"/>
        <v xml:space="preserve"> </v>
      </c>
      <c r="H14" s="109" t="str">
        <f t="shared" si="3"/>
        <v xml:space="preserve"> </v>
      </c>
      <c r="I14" s="109" t="str">
        <f t="shared" si="3"/>
        <v xml:space="preserve"> </v>
      </c>
      <c r="J14" s="109" t="str">
        <f t="shared" si="3"/>
        <v xml:space="preserve"> </v>
      </c>
      <c r="K14" s="109" t="str">
        <f t="shared" si="3"/>
        <v xml:space="preserve"> </v>
      </c>
      <c r="L14" s="109" t="str">
        <f t="shared" si="3"/>
        <v xml:space="preserve"> </v>
      </c>
      <c r="M14" s="109" t="str">
        <f t="shared" si="3"/>
        <v xml:space="preserve"> </v>
      </c>
      <c r="N14" s="109" t="str">
        <f t="shared" si="3"/>
        <v xml:space="preserve"> </v>
      </c>
      <c r="O14" s="109" t="str">
        <f t="shared" si="3"/>
        <v xml:space="preserve"> </v>
      </c>
      <c r="P14" s="109" t="str">
        <f t="shared" si="3"/>
        <v xml:space="preserve"> </v>
      </c>
      <c r="Q14" s="109" t="str">
        <f t="shared" si="3"/>
        <v xml:space="preserve"> </v>
      </c>
      <c r="R14" s="109" t="str">
        <f t="shared" si="3"/>
        <v xml:space="preserve"> </v>
      </c>
      <c r="S14" s="109" t="str">
        <f t="shared" si="3"/>
        <v xml:space="preserve"> </v>
      </c>
      <c r="T14" s="109" t="str">
        <f t="shared" si="2"/>
        <v xml:space="preserve"> </v>
      </c>
      <c r="U14" s="109" t="str">
        <f t="shared" si="2"/>
        <v xml:space="preserve"> </v>
      </c>
      <c r="V14" s="109" t="str">
        <f t="shared" si="2"/>
        <v xml:space="preserve"> </v>
      </c>
      <c r="W14" s="109" t="str">
        <f t="shared" si="2"/>
        <v xml:space="preserve"> </v>
      </c>
      <c r="X14" s="109" t="str">
        <f t="shared" si="2"/>
        <v xml:space="preserve"> </v>
      </c>
      <c r="Y14" s="109" t="str">
        <f t="shared" si="2"/>
        <v xml:space="preserve"> </v>
      </c>
      <c r="Z14" s="109" t="str">
        <f t="shared" si="2"/>
        <v xml:space="preserve"> </v>
      </c>
      <c r="AA14" s="109" t="str">
        <f t="shared" si="2"/>
        <v xml:space="preserve"> </v>
      </c>
      <c r="AB14" s="109" t="str">
        <f t="shared" si="2"/>
        <v xml:space="preserve"> </v>
      </c>
      <c r="AC14" s="109" t="str">
        <f t="shared" si="2"/>
        <v xml:space="preserve"> </v>
      </c>
      <c r="AD14" s="109" t="str">
        <f t="shared" si="2"/>
        <v xml:space="preserve"> </v>
      </c>
      <c r="AE14" s="109" t="str">
        <f t="shared" si="2"/>
        <v xml:space="preserve"> </v>
      </c>
      <c r="AF14" s="109" t="str">
        <f t="shared" si="2"/>
        <v xml:space="preserve"> </v>
      </c>
      <c r="AG14" s="109" t="str">
        <f t="shared" si="2"/>
        <v xml:space="preserve"> </v>
      </c>
    </row>
    <row r="15" spans="1:33">
      <c r="B15" s="110"/>
      <c r="C15" s="160" t="s">
        <v>143</v>
      </c>
      <c r="D15" s="8"/>
      <c r="E15" s="8"/>
      <c r="F15" s="8"/>
      <c r="G15" s="8"/>
      <c r="H15" s="8"/>
      <c r="I15" s="8"/>
      <c r="J15" s="121"/>
      <c r="K15" s="8"/>
      <c r="L15" s="8"/>
      <c r="M15" s="8"/>
      <c r="N15" s="8"/>
      <c r="O15" s="8"/>
      <c r="P15" s="8"/>
      <c r="Q15" s="8"/>
      <c r="R15" s="8"/>
      <c r="S15" s="8"/>
      <c r="T15" s="8"/>
      <c r="U15" s="8"/>
      <c r="V15" s="8"/>
      <c r="W15" s="8"/>
      <c r="X15" s="8"/>
      <c r="Y15" s="8"/>
      <c r="Z15" s="8"/>
      <c r="AA15" s="8"/>
      <c r="AB15" s="8"/>
      <c r="AC15" s="8"/>
      <c r="AD15" s="8"/>
      <c r="AE15" s="8"/>
      <c r="AF15" s="8"/>
      <c r="AG15" s="8"/>
    </row>
    <row r="16" spans="1:33">
      <c r="B16" s="110"/>
      <c r="C16" s="160" t="s">
        <v>144</v>
      </c>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row>
    <row r="17" spans="1:33">
      <c r="B17" s="110"/>
      <c r="C17" s="160" t="s">
        <v>145</v>
      </c>
      <c r="D17" s="121"/>
      <c r="E17" s="121"/>
      <c r="F17" s="121"/>
      <c r="G17" s="121"/>
      <c r="H17" s="121"/>
      <c r="I17" s="121"/>
      <c r="J17" s="121"/>
      <c r="K17" s="121"/>
      <c r="L17" s="121"/>
      <c r="M17" s="8"/>
      <c r="N17" s="8"/>
      <c r="O17" s="8"/>
      <c r="P17" s="8"/>
      <c r="Q17" s="8"/>
      <c r="R17" s="8"/>
      <c r="S17" s="8"/>
      <c r="T17" s="8"/>
      <c r="U17" s="8"/>
      <c r="V17" s="8"/>
      <c r="W17" s="8"/>
      <c r="X17" s="8"/>
      <c r="Y17" s="8"/>
      <c r="Z17" s="8"/>
      <c r="AA17" s="8"/>
      <c r="AB17" s="8"/>
      <c r="AC17" s="8"/>
      <c r="AD17" s="8"/>
      <c r="AE17" s="8"/>
      <c r="AF17" s="8"/>
      <c r="AG17" s="8"/>
    </row>
    <row r="18" spans="1:33">
      <c r="B18" s="2">
        <v>4</v>
      </c>
      <c r="C18" s="311" t="s">
        <v>146</v>
      </c>
      <c r="D18" s="109" t="str">
        <f t="shared" ref="D18:AG18" si="4">IF(COUNTIF(D15:D17,"C")&gt;=1,"A",IF(COUNTIF(D15:D17,"C")&gt;0,"P"," "))</f>
        <v xml:space="preserve"> </v>
      </c>
      <c r="E18" s="109" t="str">
        <f t="shared" si="4"/>
        <v xml:space="preserve"> </v>
      </c>
      <c r="F18" s="109" t="str">
        <f t="shared" ref="F18:S18" si="5">IF(COUNTIF(F15:F17,"C")&gt;=1,"A",IF(COUNTIF(F15:F17,"C")&gt;0,"P"," "))</f>
        <v xml:space="preserve"> </v>
      </c>
      <c r="G18" s="109" t="str">
        <f t="shared" si="5"/>
        <v xml:space="preserve"> </v>
      </c>
      <c r="H18" s="109" t="str">
        <f t="shared" si="5"/>
        <v xml:space="preserve"> </v>
      </c>
      <c r="I18" s="109" t="str">
        <f t="shared" si="5"/>
        <v xml:space="preserve"> </v>
      </c>
      <c r="J18" s="109" t="str">
        <f t="shared" si="5"/>
        <v xml:space="preserve"> </v>
      </c>
      <c r="K18" s="109" t="str">
        <f t="shared" si="5"/>
        <v xml:space="preserve"> </v>
      </c>
      <c r="L18" s="109" t="str">
        <f t="shared" si="5"/>
        <v xml:space="preserve"> </v>
      </c>
      <c r="M18" s="109" t="str">
        <f t="shared" si="5"/>
        <v xml:space="preserve"> </v>
      </c>
      <c r="N18" s="109" t="str">
        <f t="shared" si="5"/>
        <v xml:space="preserve"> </v>
      </c>
      <c r="O18" s="109" t="str">
        <f t="shared" si="5"/>
        <v xml:space="preserve"> </v>
      </c>
      <c r="P18" s="109" t="str">
        <f t="shared" si="5"/>
        <v xml:space="preserve"> </v>
      </c>
      <c r="Q18" s="109" t="str">
        <f t="shared" si="5"/>
        <v xml:space="preserve"> </v>
      </c>
      <c r="R18" s="109" t="str">
        <f t="shared" si="5"/>
        <v xml:space="preserve"> </v>
      </c>
      <c r="S18" s="109" t="str">
        <f t="shared" si="5"/>
        <v xml:space="preserve"> </v>
      </c>
      <c r="T18" s="109" t="str">
        <f t="shared" si="4"/>
        <v xml:space="preserve"> </v>
      </c>
      <c r="U18" s="109" t="str">
        <f t="shared" si="4"/>
        <v xml:space="preserve"> </v>
      </c>
      <c r="V18" s="109" t="str">
        <f t="shared" si="4"/>
        <v xml:space="preserve"> </v>
      </c>
      <c r="W18" s="109" t="str">
        <f t="shared" si="4"/>
        <v xml:space="preserve"> </v>
      </c>
      <c r="X18" s="109" t="str">
        <f t="shared" si="4"/>
        <v xml:space="preserve"> </v>
      </c>
      <c r="Y18" s="109" t="str">
        <f t="shared" si="4"/>
        <v xml:space="preserve"> </v>
      </c>
      <c r="Z18" s="109" t="str">
        <f t="shared" si="4"/>
        <v xml:space="preserve"> </v>
      </c>
      <c r="AA18" s="109" t="str">
        <f t="shared" si="4"/>
        <v xml:space="preserve"> </v>
      </c>
      <c r="AB18" s="109" t="str">
        <f t="shared" si="4"/>
        <v xml:space="preserve"> </v>
      </c>
      <c r="AC18" s="109" t="str">
        <f t="shared" si="4"/>
        <v xml:space="preserve"> </v>
      </c>
      <c r="AD18" s="109" t="str">
        <f t="shared" si="4"/>
        <v xml:space="preserve"> </v>
      </c>
      <c r="AE18" s="109" t="str">
        <f t="shared" si="4"/>
        <v xml:space="preserve"> </v>
      </c>
      <c r="AF18" s="109" t="str">
        <f t="shared" si="4"/>
        <v xml:space="preserve"> </v>
      </c>
      <c r="AG18" s="109" t="str">
        <f t="shared" si="4"/>
        <v xml:space="preserve"> </v>
      </c>
    </row>
    <row r="19" spans="1:33">
      <c r="B19" s="110"/>
      <c r="C19" s="160" t="s">
        <v>147</v>
      </c>
      <c r="D19" s="8"/>
      <c r="E19" s="8"/>
      <c r="F19" s="8"/>
      <c r="G19" s="8"/>
      <c r="H19" s="8"/>
      <c r="I19" s="8"/>
      <c r="J19" s="121"/>
      <c r="K19" s="8"/>
      <c r="L19" s="8"/>
      <c r="M19" s="8"/>
      <c r="N19" s="8"/>
      <c r="O19" s="8"/>
      <c r="P19" s="8"/>
      <c r="Q19" s="8"/>
      <c r="R19" s="8"/>
      <c r="S19" s="8"/>
      <c r="T19" s="8"/>
      <c r="U19" s="8"/>
      <c r="V19" s="8"/>
      <c r="W19" s="8"/>
      <c r="X19" s="8"/>
      <c r="Y19" s="8"/>
      <c r="Z19" s="8"/>
      <c r="AA19" s="8"/>
      <c r="AB19" s="8"/>
      <c r="AC19" s="8"/>
      <c r="AD19" s="8"/>
      <c r="AE19" s="8"/>
      <c r="AF19" s="8"/>
      <c r="AG19" s="8"/>
    </row>
    <row r="20" spans="1:33">
      <c r="B20" s="110"/>
      <c r="C20" s="160" t="s">
        <v>148</v>
      </c>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c r="B21" s="110"/>
      <c r="C21" s="160" t="s">
        <v>149</v>
      </c>
      <c r="D21" s="121"/>
      <c r="E21" s="121"/>
      <c r="F21" s="121"/>
      <c r="G21" s="121"/>
      <c r="H21" s="121"/>
      <c r="I21" s="121"/>
      <c r="J21" s="121"/>
      <c r="K21" s="121"/>
      <c r="L21" s="121"/>
      <c r="M21" s="8"/>
      <c r="N21" s="8"/>
      <c r="O21" s="8"/>
      <c r="P21" s="8"/>
      <c r="Q21" s="8"/>
      <c r="R21" s="8"/>
      <c r="S21" s="8"/>
      <c r="T21" s="8"/>
      <c r="U21" s="8"/>
      <c r="V21" s="8"/>
      <c r="W21" s="8"/>
      <c r="X21" s="8"/>
      <c r="Y21" s="8"/>
      <c r="Z21" s="8"/>
      <c r="AA21" s="8"/>
      <c r="AB21" s="8"/>
      <c r="AC21" s="8"/>
      <c r="AD21" s="8"/>
      <c r="AE21" s="8"/>
      <c r="AF21" s="8"/>
      <c r="AG21" s="8"/>
    </row>
    <row r="22" spans="1:33">
      <c r="B22" s="2">
        <v>5</v>
      </c>
      <c r="C22" s="311" t="s">
        <v>150</v>
      </c>
      <c r="D22" s="109" t="str">
        <f t="shared" ref="D22:AG22" si="6">IF(COUNTIF(D19:D21,"C")&gt;=1,"A",IF(COUNTIF(D19:D21,"C")&gt;0,"P"," "))</f>
        <v xml:space="preserve"> </v>
      </c>
      <c r="E22" s="109" t="str">
        <f t="shared" si="6"/>
        <v xml:space="preserve"> </v>
      </c>
      <c r="F22" s="109" t="str">
        <f t="shared" ref="F22:S22" si="7">IF(COUNTIF(F19:F21,"C")&gt;=1,"A",IF(COUNTIF(F19:F21,"C")&gt;0,"P"," "))</f>
        <v xml:space="preserve"> </v>
      </c>
      <c r="G22" s="109" t="str">
        <f t="shared" si="7"/>
        <v xml:space="preserve"> </v>
      </c>
      <c r="H22" s="109" t="str">
        <f t="shared" si="7"/>
        <v xml:space="preserve"> </v>
      </c>
      <c r="I22" s="109" t="str">
        <f t="shared" si="7"/>
        <v xml:space="preserve"> </v>
      </c>
      <c r="J22" s="109" t="str">
        <f t="shared" si="7"/>
        <v xml:space="preserve"> </v>
      </c>
      <c r="K22" s="109" t="str">
        <f t="shared" si="7"/>
        <v xml:space="preserve"> </v>
      </c>
      <c r="L22" s="109" t="str">
        <f t="shared" si="7"/>
        <v xml:space="preserve"> </v>
      </c>
      <c r="M22" s="109" t="str">
        <f t="shared" si="7"/>
        <v xml:space="preserve"> </v>
      </c>
      <c r="N22" s="109" t="str">
        <f t="shared" si="7"/>
        <v xml:space="preserve"> </v>
      </c>
      <c r="O22" s="109" t="str">
        <f t="shared" si="7"/>
        <v xml:space="preserve"> </v>
      </c>
      <c r="P22" s="109" t="str">
        <f t="shared" si="7"/>
        <v xml:space="preserve"> </v>
      </c>
      <c r="Q22" s="109" t="str">
        <f t="shared" si="7"/>
        <v xml:space="preserve"> </v>
      </c>
      <c r="R22" s="109" t="str">
        <f t="shared" si="7"/>
        <v xml:space="preserve"> </v>
      </c>
      <c r="S22" s="109" t="str">
        <f t="shared" si="7"/>
        <v xml:space="preserve"> </v>
      </c>
      <c r="T22" s="109" t="str">
        <f t="shared" si="6"/>
        <v xml:space="preserve"> </v>
      </c>
      <c r="U22" s="109" t="str">
        <f t="shared" si="6"/>
        <v xml:space="preserve"> </v>
      </c>
      <c r="V22" s="109" t="str">
        <f t="shared" si="6"/>
        <v xml:space="preserve"> </v>
      </c>
      <c r="W22" s="109" t="str">
        <f t="shared" si="6"/>
        <v xml:space="preserve"> </v>
      </c>
      <c r="X22" s="109" t="str">
        <f t="shared" si="6"/>
        <v xml:space="preserve"> </v>
      </c>
      <c r="Y22" s="109" t="str">
        <f t="shared" si="6"/>
        <v xml:space="preserve"> </v>
      </c>
      <c r="Z22" s="109" t="str">
        <f t="shared" si="6"/>
        <v xml:space="preserve"> </v>
      </c>
      <c r="AA22" s="109" t="str">
        <f t="shared" si="6"/>
        <v xml:space="preserve"> </v>
      </c>
      <c r="AB22" s="109" t="str">
        <f t="shared" si="6"/>
        <v xml:space="preserve"> </v>
      </c>
      <c r="AC22" s="109" t="str">
        <f t="shared" si="6"/>
        <v xml:space="preserve"> </v>
      </c>
      <c r="AD22" s="109" t="str">
        <f t="shared" si="6"/>
        <v xml:space="preserve"> </v>
      </c>
      <c r="AE22" s="109" t="str">
        <f t="shared" si="6"/>
        <v xml:space="preserve"> </v>
      </c>
      <c r="AF22" s="109" t="str">
        <f t="shared" si="6"/>
        <v xml:space="preserve"> </v>
      </c>
      <c r="AG22" s="109" t="str">
        <f t="shared" si="6"/>
        <v xml:space="preserve"> </v>
      </c>
    </row>
    <row r="23" spans="1:33">
      <c r="B23" s="110"/>
      <c r="C23" s="160" t="s">
        <v>151</v>
      </c>
      <c r="D23" s="121"/>
      <c r="E23" s="121"/>
      <c r="F23" s="121"/>
      <c r="G23" s="121"/>
      <c r="H23" s="121"/>
      <c r="I23" s="121"/>
      <c r="J23" s="121"/>
      <c r="K23" s="121"/>
      <c r="L23" s="121"/>
      <c r="M23" s="121"/>
      <c r="N23" s="8"/>
      <c r="O23" s="8"/>
      <c r="P23" s="8"/>
      <c r="Q23" s="8"/>
      <c r="R23" s="8"/>
      <c r="S23" s="8"/>
      <c r="T23" s="8"/>
      <c r="U23" s="8"/>
      <c r="V23" s="8"/>
      <c r="W23" s="8"/>
      <c r="X23" s="8"/>
      <c r="Y23" s="8"/>
      <c r="Z23" s="8"/>
      <c r="AA23" s="8"/>
      <c r="AB23" s="8"/>
      <c r="AC23" s="8"/>
      <c r="AD23" s="8"/>
      <c r="AE23" s="8"/>
      <c r="AF23" s="8"/>
      <c r="AG23" s="8"/>
    </row>
    <row r="24" spans="1:33">
      <c r="B24" s="110"/>
      <c r="C24" s="160" t="s">
        <v>152</v>
      </c>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ht="13.5" thickBot="1">
      <c r="B25" s="110"/>
      <c r="C25" s="160" t="s">
        <v>153</v>
      </c>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ht="13.5" hidden="1" thickBot="1">
      <c r="D26" s="109" t="str">
        <f t="shared" ref="D26:AG26" si="8">IF(COUNTIF(D23:D25,"C")&gt;=1,"A",IF(COUNTIF(D23:D25,"C")&gt;0,"P"," "))</f>
        <v xml:space="preserve"> </v>
      </c>
      <c r="E26" s="109" t="str">
        <f t="shared" si="8"/>
        <v xml:space="preserve"> </v>
      </c>
      <c r="F26" s="109" t="str">
        <f t="shared" ref="F26:S26" si="9">IF(COUNTIF(F23:F25,"C")&gt;=1,"A",IF(COUNTIF(F23:F25,"C")&gt;0,"P"," "))</f>
        <v xml:space="preserve"> </v>
      </c>
      <c r="G26" s="109" t="str">
        <f t="shared" si="9"/>
        <v xml:space="preserve"> </v>
      </c>
      <c r="H26" s="109" t="str">
        <f t="shared" si="9"/>
        <v xml:space="preserve"> </v>
      </c>
      <c r="I26" s="109" t="str">
        <f t="shared" si="9"/>
        <v xml:space="preserve"> </v>
      </c>
      <c r="J26" s="109" t="str">
        <f t="shared" si="9"/>
        <v xml:space="preserve"> </v>
      </c>
      <c r="K26" s="109" t="str">
        <f t="shared" si="9"/>
        <v xml:space="preserve"> </v>
      </c>
      <c r="L26" s="109" t="str">
        <f t="shared" si="9"/>
        <v xml:space="preserve"> </v>
      </c>
      <c r="M26" s="109" t="str">
        <f t="shared" si="9"/>
        <v xml:space="preserve"> </v>
      </c>
      <c r="N26" s="109" t="str">
        <f t="shared" si="9"/>
        <v xml:space="preserve"> </v>
      </c>
      <c r="O26" s="109" t="str">
        <f t="shared" si="9"/>
        <v xml:space="preserve"> </v>
      </c>
      <c r="P26" s="109" t="str">
        <f t="shared" si="9"/>
        <v xml:space="preserve"> </v>
      </c>
      <c r="Q26" s="109" t="str">
        <f t="shared" si="9"/>
        <v xml:space="preserve"> </v>
      </c>
      <c r="R26" s="109" t="str">
        <f t="shared" si="9"/>
        <v xml:space="preserve"> </v>
      </c>
      <c r="S26" s="109" t="str">
        <f t="shared" si="9"/>
        <v xml:space="preserve"> </v>
      </c>
      <c r="T26" s="109" t="str">
        <f t="shared" si="8"/>
        <v xml:space="preserve"> </v>
      </c>
      <c r="U26" s="109" t="str">
        <f t="shared" si="8"/>
        <v xml:space="preserve"> </v>
      </c>
      <c r="V26" s="109" t="str">
        <f t="shared" si="8"/>
        <v xml:space="preserve"> </v>
      </c>
      <c r="W26" s="109" t="str">
        <f t="shared" si="8"/>
        <v xml:space="preserve"> </v>
      </c>
      <c r="X26" s="109" t="str">
        <f t="shared" si="8"/>
        <v xml:space="preserve"> </v>
      </c>
      <c r="Y26" s="109" t="str">
        <f t="shared" si="8"/>
        <v xml:space="preserve"> </v>
      </c>
      <c r="Z26" s="109" t="str">
        <f t="shared" si="8"/>
        <v xml:space="preserve"> </v>
      </c>
      <c r="AA26" s="109" t="str">
        <f t="shared" si="8"/>
        <v xml:space="preserve"> </v>
      </c>
      <c r="AB26" s="109" t="str">
        <f t="shared" si="8"/>
        <v xml:space="preserve"> </v>
      </c>
      <c r="AC26" s="109" t="str">
        <f t="shared" si="8"/>
        <v xml:space="preserve"> </v>
      </c>
      <c r="AD26" s="109" t="str">
        <f t="shared" si="8"/>
        <v xml:space="preserve"> </v>
      </c>
      <c r="AE26" s="109" t="str">
        <f t="shared" si="8"/>
        <v xml:space="preserve"> </v>
      </c>
      <c r="AF26" s="109" t="str">
        <f t="shared" si="8"/>
        <v xml:space="preserve"> </v>
      </c>
      <c r="AG26" s="109" t="str">
        <f t="shared" si="8"/>
        <v xml:space="preserve"> </v>
      </c>
    </row>
    <row r="27" spans="1:33" ht="13.5" thickBot="1">
      <c r="C27" s="65" t="s">
        <v>118</v>
      </c>
      <c r="D27" s="80" t="str">
        <f>IF(COUNTIF(D10:D26,"A")&gt;4,"C",IF(COUNTIF(D10:D26,"A")&gt;0,"P"," "))</f>
        <v xml:space="preserve"> </v>
      </c>
      <c r="E27" s="80" t="str">
        <f t="shared" ref="E27" si="10">IF(COUNTIF(E10:E26,"A")&gt;4,"C",IF(COUNTIF(E10:E26,"A")&gt;0,"P"," "))</f>
        <v xml:space="preserve"> </v>
      </c>
      <c r="F27" s="80" t="str">
        <f t="shared" ref="F27:S27" si="11">IF(COUNTIF(F10:F26,"A")&gt;4,"C",IF(COUNTIF(F10:F26,"A")&gt;0,"P"," "))</f>
        <v xml:space="preserve"> </v>
      </c>
      <c r="G27" s="80" t="str">
        <f t="shared" si="11"/>
        <v xml:space="preserve"> </v>
      </c>
      <c r="H27" s="80" t="str">
        <f t="shared" si="11"/>
        <v xml:space="preserve"> </v>
      </c>
      <c r="I27" s="80" t="str">
        <f t="shared" si="11"/>
        <v xml:space="preserve"> </v>
      </c>
      <c r="J27" s="80" t="str">
        <f t="shared" si="11"/>
        <v xml:space="preserve"> </v>
      </c>
      <c r="K27" s="80" t="str">
        <f t="shared" si="11"/>
        <v xml:space="preserve"> </v>
      </c>
      <c r="L27" s="80" t="str">
        <f t="shared" si="11"/>
        <v xml:space="preserve"> </v>
      </c>
      <c r="M27" s="80" t="str">
        <f t="shared" si="11"/>
        <v xml:space="preserve"> </v>
      </c>
      <c r="N27" s="80" t="str">
        <f t="shared" si="11"/>
        <v xml:space="preserve"> </v>
      </c>
      <c r="O27" s="80" t="str">
        <f t="shared" si="11"/>
        <v xml:space="preserve"> </v>
      </c>
      <c r="P27" s="80" t="str">
        <f t="shared" si="11"/>
        <v xml:space="preserve"> </v>
      </c>
      <c r="Q27" s="80" t="str">
        <f t="shared" si="11"/>
        <v xml:space="preserve"> </v>
      </c>
      <c r="R27" s="80" t="str">
        <f t="shared" si="11"/>
        <v xml:space="preserve"> </v>
      </c>
      <c r="S27" s="80" t="str">
        <f t="shared" si="11"/>
        <v xml:space="preserve"> </v>
      </c>
      <c r="T27" s="80" t="str">
        <f t="shared" ref="T27:AG27" si="12">IF(COUNTIF(T10:T26,"A")&gt;4,"C",IF(COUNTIF(T10:T26,"A")&gt;0,"P"," "))</f>
        <v xml:space="preserve"> </v>
      </c>
      <c r="U27" s="80" t="str">
        <f t="shared" si="12"/>
        <v xml:space="preserve"> </v>
      </c>
      <c r="V27" s="80" t="str">
        <f t="shared" si="12"/>
        <v xml:space="preserve"> </v>
      </c>
      <c r="W27" s="80" t="str">
        <f t="shared" si="12"/>
        <v xml:space="preserve"> </v>
      </c>
      <c r="X27" s="80" t="str">
        <f t="shared" si="12"/>
        <v xml:space="preserve"> </v>
      </c>
      <c r="Y27" s="80" t="str">
        <f t="shared" si="12"/>
        <v xml:space="preserve"> </v>
      </c>
      <c r="Z27" s="80" t="str">
        <f t="shared" si="12"/>
        <v xml:space="preserve"> </v>
      </c>
      <c r="AA27" s="80" t="str">
        <f t="shared" si="12"/>
        <v xml:space="preserve"> </v>
      </c>
      <c r="AB27" s="80" t="str">
        <f t="shared" si="12"/>
        <v xml:space="preserve"> </v>
      </c>
      <c r="AC27" s="80" t="str">
        <f t="shared" si="12"/>
        <v xml:space="preserve"> </v>
      </c>
      <c r="AD27" s="80" t="str">
        <f t="shared" si="12"/>
        <v xml:space="preserve"> </v>
      </c>
      <c r="AE27" s="80" t="str">
        <f t="shared" si="12"/>
        <v xml:space="preserve"> </v>
      </c>
      <c r="AF27" s="80" t="str">
        <f t="shared" si="12"/>
        <v xml:space="preserve"> </v>
      </c>
      <c r="AG27" s="80" t="str">
        <f t="shared" si="12"/>
        <v xml:space="preserve"> </v>
      </c>
    </row>
    <row r="28" spans="1:33" ht="15">
      <c r="B28" s="107" t="s">
        <v>154</v>
      </c>
      <c r="D28" s="285"/>
      <c r="T28" s="285"/>
      <c r="U28" s="285"/>
      <c r="V28" s="285"/>
      <c r="W28" s="285"/>
      <c r="X28" s="285"/>
      <c r="Y28" s="285"/>
      <c r="Z28" s="285"/>
      <c r="AA28" s="285"/>
      <c r="AB28" s="285"/>
      <c r="AC28" s="285"/>
      <c r="AD28" s="285"/>
      <c r="AE28" s="285"/>
      <c r="AF28" s="285"/>
      <c r="AG28" s="285"/>
    </row>
    <row r="29" spans="1:33">
      <c r="A29" s="286"/>
      <c r="B29" s="2">
        <v>1</v>
      </c>
      <c r="C29" s="242" t="s">
        <v>155</v>
      </c>
      <c r="D29" s="285"/>
      <c r="T29" s="285"/>
      <c r="U29" s="285"/>
      <c r="V29" s="285"/>
      <c r="W29" s="285"/>
      <c r="X29" s="285"/>
      <c r="Y29" s="285"/>
      <c r="Z29" s="285"/>
      <c r="AA29" s="285"/>
      <c r="AB29" s="285"/>
      <c r="AC29" s="285"/>
      <c r="AD29" s="285"/>
      <c r="AE29" s="285"/>
      <c r="AF29" s="285"/>
      <c r="AG29" s="285"/>
    </row>
    <row r="30" spans="1:33">
      <c r="B30" s="108"/>
      <c r="C30" s="161" t="s">
        <v>156</v>
      </c>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c r="B31" s="108"/>
      <c r="C31" s="161" t="s">
        <v>157</v>
      </c>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c r="A32" s="286"/>
      <c r="B32" s="108"/>
      <c r="C32" s="161" t="s">
        <v>158</v>
      </c>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2:33">
      <c r="B33" s="2">
        <v>2</v>
      </c>
      <c r="C33" s="311" t="s">
        <v>159</v>
      </c>
      <c r="D33" s="109" t="str">
        <f t="shared" ref="D33:AG33" si="13">IF(COUNTIF(D30:D32,"C")&gt;=1,"A",IF(COUNTIF(D30:D32,"C")&gt;0,"P"," "))</f>
        <v xml:space="preserve"> </v>
      </c>
      <c r="E33" s="109" t="str">
        <f t="shared" si="13"/>
        <v xml:space="preserve"> </v>
      </c>
      <c r="F33" s="109" t="str">
        <f t="shared" ref="F33:S33" si="14">IF(COUNTIF(F30:F32,"C")&gt;=1,"A",IF(COUNTIF(F30:F32,"C")&gt;0,"P"," "))</f>
        <v xml:space="preserve"> </v>
      </c>
      <c r="G33" s="109" t="str">
        <f t="shared" si="14"/>
        <v xml:space="preserve"> </v>
      </c>
      <c r="H33" s="109" t="str">
        <f t="shared" si="14"/>
        <v xml:space="preserve"> </v>
      </c>
      <c r="I33" s="109" t="str">
        <f t="shared" si="14"/>
        <v xml:space="preserve"> </v>
      </c>
      <c r="J33" s="109" t="str">
        <f t="shared" si="14"/>
        <v xml:space="preserve"> </v>
      </c>
      <c r="K33" s="109" t="str">
        <f t="shared" si="14"/>
        <v xml:space="preserve"> </v>
      </c>
      <c r="L33" s="109" t="str">
        <f t="shared" si="14"/>
        <v xml:space="preserve"> </v>
      </c>
      <c r="M33" s="109" t="str">
        <f t="shared" si="14"/>
        <v xml:space="preserve"> </v>
      </c>
      <c r="N33" s="109" t="str">
        <f t="shared" si="14"/>
        <v xml:space="preserve"> </v>
      </c>
      <c r="O33" s="109" t="str">
        <f t="shared" si="14"/>
        <v xml:space="preserve"> </v>
      </c>
      <c r="P33" s="109" t="str">
        <f t="shared" si="14"/>
        <v xml:space="preserve"> </v>
      </c>
      <c r="Q33" s="109" t="str">
        <f t="shared" si="14"/>
        <v xml:space="preserve"> </v>
      </c>
      <c r="R33" s="109" t="str">
        <f t="shared" si="14"/>
        <v xml:space="preserve"> </v>
      </c>
      <c r="S33" s="109" t="str">
        <f t="shared" si="14"/>
        <v xml:space="preserve"> </v>
      </c>
      <c r="T33" s="109" t="str">
        <f t="shared" si="13"/>
        <v xml:space="preserve"> </v>
      </c>
      <c r="U33" s="109" t="str">
        <f t="shared" si="13"/>
        <v xml:space="preserve"> </v>
      </c>
      <c r="V33" s="109" t="str">
        <f t="shared" si="13"/>
        <v xml:space="preserve"> </v>
      </c>
      <c r="W33" s="109" t="str">
        <f t="shared" si="13"/>
        <v xml:space="preserve"> </v>
      </c>
      <c r="X33" s="109" t="str">
        <f t="shared" si="13"/>
        <v xml:space="preserve"> </v>
      </c>
      <c r="Y33" s="109" t="str">
        <f t="shared" si="13"/>
        <v xml:space="preserve"> </v>
      </c>
      <c r="Z33" s="109" t="str">
        <f t="shared" si="13"/>
        <v xml:space="preserve"> </v>
      </c>
      <c r="AA33" s="109" t="str">
        <f t="shared" si="13"/>
        <v xml:space="preserve"> </v>
      </c>
      <c r="AB33" s="109" t="str">
        <f t="shared" si="13"/>
        <v xml:space="preserve"> </v>
      </c>
      <c r="AC33" s="109" t="str">
        <f t="shared" si="13"/>
        <v xml:space="preserve"> </v>
      </c>
      <c r="AD33" s="109" t="str">
        <f t="shared" si="13"/>
        <v xml:space="preserve"> </v>
      </c>
      <c r="AE33" s="109" t="str">
        <f t="shared" si="13"/>
        <v xml:space="preserve"> </v>
      </c>
      <c r="AF33" s="109" t="str">
        <f t="shared" si="13"/>
        <v xml:space="preserve"> </v>
      </c>
      <c r="AG33" s="109" t="str">
        <f t="shared" si="13"/>
        <v xml:space="preserve"> </v>
      </c>
    </row>
    <row r="34" spans="2:33">
      <c r="B34" s="110"/>
      <c r="C34" s="161" t="s">
        <v>160</v>
      </c>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2:33">
      <c r="B35" s="110"/>
      <c r="C35" s="161" t="s">
        <v>157</v>
      </c>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2:33">
      <c r="B36" s="110"/>
      <c r="C36" s="161" t="s">
        <v>161</v>
      </c>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2:33">
      <c r="B37" s="2">
        <v>3</v>
      </c>
      <c r="C37" s="249" t="s">
        <v>162</v>
      </c>
      <c r="D37" s="109" t="str">
        <f t="shared" ref="D37:AG37" si="15">IF(COUNTIF(D34:D36,"C")&gt;=1,"A",IF(COUNTIF(D34:D36,"C")&gt;0,"P"," "))</f>
        <v xml:space="preserve"> </v>
      </c>
      <c r="E37" s="109" t="str">
        <f t="shared" si="15"/>
        <v xml:space="preserve"> </v>
      </c>
      <c r="F37" s="109" t="str">
        <f t="shared" ref="F37:S37" si="16">IF(COUNTIF(F34:F36,"C")&gt;=1,"A",IF(COUNTIF(F34:F36,"C")&gt;0,"P"," "))</f>
        <v xml:space="preserve"> </v>
      </c>
      <c r="G37" s="109" t="str">
        <f t="shared" si="16"/>
        <v xml:space="preserve"> </v>
      </c>
      <c r="H37" s="109" t="str">
        <f t="shared" si="16"/>
        <v xml:space="preserve"> </v>
      </c>
      <c r="I37" s="109" t="str">
        <f t="shared" si="16"/>
        <v xml:space="preserve"> </v>
      </c>
      <c r="J37" s="109" t="str">
        <f t="shared" si="16"/>
        <v xml:space="preserve"> </v>
      </c>
      <c r="K37" s="109" t="str">
        <f t="shared" si="16"/>
        <v xml:space="preserve"> </v>
      </c>
      <c r="L37" s="109" t="str">
        <f t="shared" si="16"/>
        <v xml:space="preserve"> </v>
      </c>
      <c r="M37" s="109" t="str">
        <f t="shared" si="16"/>
        <v xml:space="preserve"> </v>
      </c>
      <c r="N37" s="109" t="str">
        <f t="shared" si="16"/>
        <v xml:space="preserve"> </v>
      </c>
      <c r="O37" s="109" t="str">
        <f t="shared" si="16"/>
        <v xml:space="preserve"> </v>
      </c>
      <c r="P37" s="109" t="str">
        <f t="shared" si="16"/>
        <v xml:space="preserve"> </v>
      </c>
      <c r="Q37" s="109" t="str">
        <f t="shared" si="16"/>
        <v xml:space="preserve"> </v>
      </c>
      <c r="R37" s="109" t="str">
        <f t="shared" si="16"/>
        <v xml:space="preserve"> </v>
      </c>
      <c r="S37" s="109" t="str">
        <f t="shared" si="16"/>
        <v xml:space="preserve"> </v>
      </c>
      <c r="T37" s="109" t="str">
        <f t="shared" si="15"/>
        <v xml:space="preserve"> </v>
      </c>
      <c r="U37" s="109" t="str">
        <f t="shared" si="15"/>
        <v xml:space="preserve"> </v>
      </c>
      <c r="V37" s="109" t="str">
        <f t="shared" si="15"/>
        <v xml:space="preserve"> </v>
      </c>
      <c r="W37" s="109" t="str">
        <f t="shared" si="15"/>
        <v xml:space="preserve"> </v>
      </c>
      <c r="X37" s="109" t="str">
        <f t="shared" si="15"/>
        <v xml:space="preserve"> </v>
      </c>
      <c r="Y37" s="109" t="str">
        <f t="shared" si="15"/>
        <v xml:space="preserve"> </v>
      </c>
      <c r="Z37" s="109" t="str">
        <f t="shared" si="15"/>
        <v xml:space="preserve"> </v>
      </c>
      <c r="AA37" s="109" t="str">
        <f t="shared" si="15"/>
        <v xml:space="preserve"> </v>
      </c>
      <c r="AB37" s="109" t="str">
        <f t="shared" si="15"/>
        <v xml:space="preserve"> </v>
      </c>
      <c r="AC37" s="109" t="str">
        <f t="shared" si="15"/>
        <v xml:space="preserve"> </v>
      </c>
      <c r="AD37" s="109" t="str">
        <f t="shared" si="15"/>
        <v xml:space="preserve"> </v>
      </c>
      <c r="AE37" s="109" t="str">
        <f t="shared" si="15"/>
        <v xml:space="preserve"> </v>
      </c>
      <c r="AF37" s="109" t="str">
        <f t="shared" si="15"/>
        <v xml:space="preserve"> </v>
      </c>
      <c r="AG37" s="109" t="str">
        <f t="shared" si="15"/>
        <v xml:space="preserve"> </v>
      </c>
    </row>
    <row r="38" spans="2:33">
      <c r="B38" s="110"/>
      <c r="C38" s="161" t="s">
        <v>163</v>
      </c>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2:33">
      <c r="B39" s="110"/>
      <c r="C39" s="161" t="s">
        <v>164</v>
      </c>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2:33">
      <c r="B40" s="110"/>
      <c r="C40" s="161" t="s">
        <v>165</v>
      </c>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2:33">
      <c r="B41" s="2">
        <v>4</v>
      </c>
      <c r="C41" s="311" t="s">
        <v>166</v>
      </c>
      <c r="D41" s="109" t="str">
        <f t="shared" ref="D41:AG41" si="17">IF(COUNTIF(D38:D40,"C")&gt;=1,"A",IF(COUNTIF(D38:D40,"C")&gt;0,"P"," "))</f>
        <v xml:space="preserve"> </v>
      </c>
      <c r="E41" s="109" t="str">
        <f t="shared" si="17"/>
        <v xml:space="preserve"> </v>
      </c>
      <c r="F41" s="109" t="str">
        <f t="shared" ref="F41:S41" si="18">IF(COUNTIF(F38:F40,"C")&gt;=1,"A",IF(COUNTIF(F38:F40,"C")&gt;0,"P"," "))</f>
        <v xml:space="preserve"> </v>
      </c>
      <c r="G41" s="109" t="str">
        <f t="shared" si="18"/>
        <v xml:space="preserve"> </v>
      </c>
      <c r="H41" s="109" t="str">
        <f t="shared" si="18"/>
        <v xml:space="preserve"> </v>
      </c>
      <c r="I41" s="109" t="str">
        <f t="shared" si="18"/>
        <v xml:space="preserve"> </v>
      </c>
      <c r="J41" s="109" t="str">
        <f t="shared" si="18"/>
        <v xml:space="preserve"> </v>
      </c>
      <c r="K41" s="109" t="str">
        <f t="shared" si="18"/>
        <v xml:space="preserve"> </v>
      </c>
      <c r="L41" s="109" t="str">
        <f t="shared" si="18"/>
        <v xml:space="preserve"> </v>
      </c>
      <c r="M41" s="109" t="str">
        <f t="shared" si="18"/>
        <v xml:space="preserve"> </v>
      </c>
      <c r="N41" s="109" t="str">
        <f t="shared" si="18"/>
        <v xml:space="preserve"> </v>
      </c>
      <c r="O41" s="109" t="str">
        <f t="shared" si="18"/>
        <v xml:space="preserve"> </v>
      </c>
      <c r="P41" s="109" t="str">
        <f t="shared" si="18"/>
        <v xml:space="preserve"> </v>
      </c>
      <c r="Q41" s="109" t="str">
        <f t="shared" si="18"/>
        <v xml:space="preserve"> </v>
      </c>
      <c r="R41" s="109" t="str">
        <f t="shared" si="18"/>
        <v xml:space="preserve"> </v>
      </c>
      <c r="S41" s="109" t="str">
        <f t="shared" si="18"/>
        <v xml:space="preserve"> </v>
      </c>
      <c r="T41" s="109" t="str">
        <f t="shared" si="17"/>
        <v xml:space="preserve"> </v>
      </c>
      <c r="U41" s="109" t="str">
        <f t="shared" si="17"/>
        <v xml:space="preserve"> </v>
      </c>
      <c r="V41" s="109" t="str">
        <f t="shared" si="17"/>
        <v xml:space="preserve"> </v>
      </c>
      <c r="W41" s="109" t="str">
        <f t="shared" si="17"/>
        <v xml:space="preserve"> </v>
      </c>
      <c r="X41" s="109" t="str">
        <f t="shared" si="17"/>
        <v xml:space="preserve"> </v>
      </c>
      <c r="Y41" s="109" t="str">
        <f t="shared" si="17"/>
        <v xml:space="preserve"> </v>
      </c>
      <c r="Z41" s="109" t="str">
        <f t="shared" si="17"/>
        <v xml:space="preserve"> </v>
      </c>
      <c r="AA41" s="109" t="str">
        <f t="shared" si="17"/>
        <v xml:space="preserve"> </v>
      </c>
      <c r="AB41" s="109" t="str">
        <f t="shared" si="17"/>
        <v xml:space="preserve"> </v>
      </c>
      <c r="AC41" s="109" t="str">
        <f t="shared" si="17"/>
        <v xml:space="preserve"> </v>
      </c>
      <c r="AD41" s="109" t="str">
        <f t="shared" si="17"/>
        <v xml:space="preserve"> </v>
      </c>
      <c r="AE41" s="109" t="str">
        <f t="shared" si="17"/>
        <v xml:space="preserve"> </v>
      </c>
      <c r="AF41" s="109" t="str">
        <f t="shared" si="17"/>
        <v xml:space="preserve"> </v>
      </c>
      <c r="AG41" s="109" t="str">
        <f t="shared" si="17"/>
        <v xml:space="preserve"> </v>
      </c>
    </row>
    <row r="42" spans="2:33">
      <c r="B42" s="110"/>
      <c r="C42" s="161" t="s">
        <v>167</v>
      </c>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2:33">
      <c r="B43" s="110"/>
      <c r="C43" s="161" t="s">
        <v>168</v>
      </c>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2:33">
      <c r="B44" s="110"/>
      <c r="C44" s="161" t="s">
        <v>169</v>
      </c>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2:33">
      <c r="B45" s="2">
        <v>5</v>
      </c>
      <c r="C45" s="311" t="s">
        <v>170</v>
      </c>
      <c r="D45" s="109" t="str">
        <f t="shared" ref="D45:AG45" si="19">IF(COUNTIF(D42:D44,"C")&gt;=1,"A",IF(COUNTIF(D42:D44,"C")&gt;0,"P"," "))</f>
        <v xml:space="preserve"> </v>
      </c>
      <c r="E45" s="109" t="str">
        <f t="shared" si="19"/>
        <v xml:space="preserve"> </v>
      </c>
      <c r="F45" s="109" t="str">
        <f t="shared" ref="F45:S45" si="20">IF(COUNTIF(F42:F44,"C")&gt;=1,"A",IF(COUNTIF(F42:F44,"C")&gt;0,"P"," "))</f>
        <v xml:space="preserve"> </v>
      </c>
      <c r="G45" s="109" t="str">
        <f t="shared" si="20"/>
        <v xml:space="preserve"> </v>
      </c>
      <c r="H45" s="109" t="str">
        <f t="shared" si="20"/>
        <v xml:space="preserve"> </v>
      </c>
      <c r="I45" s="109" t="str">
        <f t="shared" si="20"/>
        <v xml:space="preserve"> </v>
      </c>
      <c r="J45" s="109" t="str">
        <f t="shared" si="20"/>
        <v xml:space="preserve"> </v>
      </c>
      <c r="K45" s="109" t="str">
        <f t="shared" si="20"/>
        <v xml:space="preserve"> </v>
      </c>
      <c r="L45" s="109" t="str">
        <f t="shared" si="20"/>
        <v xml:space="preserve"> </v>
      </c>
      <c r="M45" s="109" t="str">
        <f t="shared" si="20"/>
        <v xml:space="preserve"> </v>
      </c>
      <c r="N45" s="109" t="str">
        <f t="shared" si="20"/>
        <v xml:space="preserve"> </v>
      </c>
      <c r="O45" s="109" t="str">
        <f t="shared" si="20"/>
        <v xml:space="preserve"> </v>
      </c>
      <c r="P45" s="109" t="str">
        <f t="shared" si="20"/>
        <v xml:space="preserve"> </v>
      </c>
      <c r="Q45" s="109" t="str">
        <f t="shared" si="20"/>
        <v xml:space="preserve"> </v>
      </c>
      <c r="R45" s="109" t="str">
        <f t="shared" si="20"/>
        <v xml:space="preserve"> </v>
      </c>
      <c r="S45" s="109" t="str">
        <f t="shared" si="20"/>
        <v xml:space="preserve"> </v>
      </c>
      <c r="T45" s="109" t="str">
        <f t="shared" si="19"/>
        <v xml:space="preserve"> </v>
      </c>
      <c r="U45" s="109" t="str">
        <f t="shared" si="19"/>
        <v xml:space="preserve"> </v>
      </c>
      <c r="V45" s="109" t="str">
        <f t="shared" si="19"/>
        <v xml:space="preserve"> </v>
      </c>
      <c r="W45" s="109" t="str">
        <f t="shared" si="19"/>
        <v xml:space="preserve"> </v>
      </c>
      <c r="X45" s="109" t="str">
        <f t="shared" si="19"/>
        <v xml:space="preserve"> </v>
      </c>
      <c r="Y45" s="109" t="str">
        <f t="shared" si="19"/>
        <v xml:space="preserve"> </v>
      </c>
      <c r="Z45" s="109" t="str">
        <f t="shared" si="19"/>
        <v xml:space="preserve"> </v>
      </c>
      <c r="AA45" s="109" t="str">
        <f t="shared" si="19"/>
        <v xml:space="preserve"> </v>
      </c>
      <c r="AB45" s="109" t="str">
        <f t="shared" si="19"/>
        <v xml:space="preserve"> </v>
      </c>
      <c r="AC45" s="109" t="str">
        <f t="shared" si="19"/>
        <v xml:space="preserve"> </v>
      </c>
      <c r="AD45" s="109" t="str">
        <f t="shared" si="19"/>
        <v xml:space="preserve"> </v>
      </c>
      <c r="AE45" s="109" t="str">
        <f t="shared" si="19"/>
        <v xml:space="preserve"> </v>
      </c>
      <c r="AF45" s="109" t="str">
        <f t="shared" si="19"/>
        <v xml:space="preserve"> </v>
      </c>
      <c r="AG45" s="109" t="str">
        <f t="shared" si="19"/>
        <v xml:space="preserve"> </v>
      </c>
    </row>
    <row r="46" spans="2:33">
      <c r="B46" s="110"/>
      <c r="C46" s="161" t="s">
        <v>171</v>
      </c>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2:33">
      <c r="B47" s="110"/>
      <c r="C47" s="161" t="s">
        <v>172</v>
      </c>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2:33" ht="13.5" thickBot="1">
      <c r="B48" s="110"/>
      <c r="C48" s="161" t="s">
        <v>173</v>
      </c>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ht="13.5" hidden="1" thickBot="1">
      <c r="D49" s="109" t="str">
        <f t="shared" ref="D49:AG49" si="21">IF(COUNTIF(D46:D48,"C")&gt;=1,"A",IF(COUNTIF(D46:D48,"C")&gt;0,"P"," "))</f>
        <v xml:space="preserve"> </v>
      </c>
      <c r="E49" s="109" t="str">
        <f t="shared" si="21"/>
        <v xml:space="preserve"> </v>
      </c>
      <c r="F49" s="109" t="str">
        <f t="shared" ref="F49:S49" si="22">IF(COUNTIF(F46:F48,"C")&gt;=1,"A",IF(COUNTIF(F46:F48,"C")&gt;0,"P"," "))</f>
        <v xml:space="preserve"> </v>
      </c>
      <c r="G49" s="109" t="str">
        <f t="shared" si="22"/>
        <v xml:space="preserve"> </v>
      </c>
      <c r="H49" s="109" t="str">
        <f t="shared" si="22"/>
        <v xml:space="preserve"> </v>
      </c>
      <c r="I49" s="109" t="str">
        <f t="shared" si="22"/>
        <v xml:space="preserve"> </v>
      </c>
      <c r="J49" s="109" t="str">
        <f t="shared" si="22"/>
        <v xml:space="preserve"> </v>
      </c>
      <c r="K49" s="109" t="str">
        <f t="shared" si="22"/>
        <v xml:space="preserve"> </v>
      </c>
      <c r="L49" s="109" t="str">
        <f t="shared" si="22"/>
        <v xml:space="preserve"> </v>
      </c>
      <c r="M49" s="109" t="str">
        <f t="shared" si="22"/>
        <v xml:space="preserve"> </v>
      </c>
      <c r="N49" s="109" t="str">
        <f t="shared" si="22"/>
        <v xml:space="preserve"> </v>
      </c>
      <c r="O49" s="109" t="str">
        <f t="shared" si="22"/>
        <v xml:space="preserve"> </v>
      </c>
      <c r="P49" s="109" t="str">
        <f t="shared" si="22"/>
        <v xml:space="preserve"> </v>
      </c>
      <c r="Q49" s="109" t="str">
        <f t="shared" si="22"/>
        <v xml:space="preserve"> </v>
      </c>
      <c r="R49" s="109" t="str">
        <f t="shared" si="22"/>
        <v xml:space="preserve"> </v>
      </c>
      <c r="S49" s="109" t="str">
        <f t="shared" si="22"/>
        <v xml:space="preserve"> </v>
      </c>
      <c r="T49" s="109" t="str">
        <f t="shared" si="21"/>
        <v xml:space="preserve"> </v>
      </c>
      <c r="U49" s="109" t="str">
        <f t="shared" si="21"/>
        <v xml:space="preserve"> </v>
      </c>
      <c r="V49" s="109" t="str">
        <f t="shared" si="21"/>
        <v xml:space="preserve"> </v>
      </c>
      <c r="W49" s="109" t="str">
        <f t="shared" si="21"/>
        <v xml:space="preserve"> </v>
      </c>
      <c r="X49" s="109" t="str">
        <f t="shared" si="21"/>
        <v xml:space="preserve"> </v>
      </c>
      <c r="Y49" s="109" t="str">
        <f t="shared" si="21"/>
        <v xml:space="preserve"> </v>
      </c>
      <c r="Z49" s="109" t="str">
        <f t="shared" si="21"/>
        <v xml:space="preserve"> </v>
      </c>
      <c r="AA49" s="109" t="str">
        <f t="shared" si="21"/>
        <v xml:space="preserve"> </v>
      </c>
      <c r="AB49" s="109" t="str">
        <f t="shared" si="21"/>
        <v xml:space="preserve"> </v>
      </c>
      <c r="AC49" s="109" t="str">
        <f t="shared" si="21"/>
        <v xml:space="preserve"> </v>
      </c>
      <c r="AD49" s="109" t="str">
        <f t="shared" si="21"/>
        <v xml:space="preserve"> </v>
      </c>
      <c r="AE49" s="109" t="str">
        <f t="shared" si="21"/>
        <v xml:space="preserve"> </v>
      </c>
      <c r="AF49" s="109" t="str">
        <f t="shared" si="21"/>
        <v xml:space="preserve"> </v>
      </c>
      <c r="AG49" s="109" t="str">
        <f t="shared" si="21"/>
        <v xml:space="preserve"> </v>
      </c>
    </row>
    <row r="50" spans="1:33" ht="13.5" thickBot="1">
      <c r="C50" s="65" t="s">
        <v>118</v>
      </c>
      <c r="D50" s="80" t="str">
        <f t="shared" ref="D50:AG50" si="23">IF(COUNTIF(D33:D49,"A")&gt;4,"C",IF(COUNTIF(D33:D49,"A")&gt;0,"P"," "))</f>
        <v xml:space="preserve"> </v>
      </c>
      <c r="E50" s="80" t="str">
        <f t="shared" si="23"/>
        <v xml:space="preserve"> </v>
      </c>
      <c r="F50" s="80" t="str">
        <f t="shared" ref="F50:S50" si="24">IF(COUNTIF(F33:F49,"A")&gt;4,"C",IF(COUNTIF(F33:F49,"A")&gt;0,"P"," "))</f>
        <v xml:space="preserve"> </v>
      </c>
      <c r="G50" s="80" t="str">
        <f t="shared" si="24"/>
        <v xml:space="preserve"> </v>
      </c>
      <c r="H50" s="80" t="str">
        <f t="shared" si="24"/>
        <v xml:space="preserve"> </v>
      </c>
      <c r="I50" s="80" t="str">
        <f t="shared" si="24"/>
        <v xml:space="preserve"> </v>
      </c>
      <c r="J50" s="80" t="str">
        <f t="shared" si="24"/>
        <v xml:space="preserve"> </v>
      </c>
      <c r="K50" s="80" t="str">
        <f t="shared" si="24"/>
        <v xml:space="preserve"> </v>
      </c>
      <c r="L50" s="80" t="str">
        <f t="shared" si="24"/>
        <v xml:space="preserve"> </v>
      </c>
      <c r="M50" s="80" t="str">
        <f t="shared" si="24"/>
        <v xml:space="preserve"> </v>
      </c>
      <c r="N50" s="80" t="str">
        <f t="shared" si="24"/>
        <v xml:space="preserve"> </v>
      </c>
      <c r="O50" s="80" t="str">
        <f t="shared" si="24"/>
        <v xml:space="preserve"> </v>
      </c>
      <c r="P50" s="80" t="str">
        <f t="shared" si="24"/>
        <v xml:space="preserve"> </v>
      </c>
      <c r="Q50" s="80" t="str">
        <f t="shared" si="24"/>
        <v xml:space="preserve"> </v>
      </c>
      <c r="R50" s="80" t="str">
        <f t="shared" si="24"/>
        <v xml:space="preserve"> </v>
      </c>
      <c r="S50" s="80" t="str">
        <f t="shared" si="24"/>
        <v xml:space="preserve"> </v>
      </c>
      <c r="T50" s="80" t="str">
        <f t="shared" si="23"/>
        <v xml:space="preserve"> </v>
      </c>
      <c r="U50" s="80" t="str">
        <f t="shared" si="23"/>
        <v xml:space="preserve"> </v>
      </c>
      <c r="V50" s="80" t="str">
        <f t="shared" si="23"/>
        <v xml:space="preserve"> </v>
      </c>
      <c r="W50" s="80" t="str">
        <f t="shared" si="23"/>
        <v xml:space="preserve"> </v>
      </c>
      <c r="X50" s="80" t="str">
        <f t="shared" si="23"/>
        <v xml:space="preserve"> </v>
      </c>
      <c r="Y50" s="80" t="str">
        <f t="shared" si="23"/>
        <v xml:space="preserve"> </v>
      </c>
      <c r="Z50" s="80" t="str">
        <f t="shared" si="23"/>
        <v xml:space="preserve"> </v>
      </c>
      <c r="AA50" s="80" t="str">
        <f t="shared" si="23"/>
        <v xml:space="preserve"> </v>
      </c>
      <c r="AB50" s="80" t="str">
        <f t="shared" si="23"/>
        <v xml:space="preserve"> </v>
      </c>
      <c r="AC50" s="80" t="str">
        <f t="shared" si="23"/>
        <v xml:space="preserve"> </v>
      </c>
      <c r="AD50" s="80" t="str">
        <f t="shared" si="23"/>
        <v xml:space="preserve"> </v>
      </c>
      <c r="AE50" s="80" t="str">
        <f t="shared" si="23"/>
        <v xml:space="preserve"> </v>
      </c>
      <c r="AF50" s="80" t="str">
        <f t="shared" si="23"/>
        <v xml:space="preserve"> </v>
      </c>
      <c r="AG50" s="80" t="str">
        <f t="shared" si="23"/>
        <v xml:space="preserve"> </v>
      </c>
    </row>
    <row r="51" spans="1:33" ht="15">
      <c r="B51" s="107" t="s">
        <v>174</v>
      </c>
      <c r="D51" s="285"/>
      <c r="T51" s="285"/>
      <c r="U51" s="285"/>
      <c r="V51" s="285"/>
      <c r="W51" s="285"/>
      <c r="X51" s="285"/>
      <c r="Y51" s="285"/>
      <c r="Z51" s="285"/>
      <c r="AA51" s="285"/>
      <c r="AB51" s="285"/>
      <c r="AC51" s="285"/>
      <c r="AD51" s="285"/>
      <c r="AE51" s="285"/>
      <c r="AF51" s="285"/>
      <c r="AG51" s="285"/>
    </row>
    <row r="52" spans="1:33">
      <c r="A52"/>
      <c r="B52" s="2">
        <v>1</v>
      </c>
      <c r="C52" s="240" t="s">
        <v>175</v>
      </c>
      <c r="D52" s="285"/>
      <c r="T52" s="285"/>
      <c r="U52" s="285"/>
      <c r="V52" s="285"/>
      <c r="W52" s="285"/>
      <c r="X52" s="285"/>
      <c r="Y52" s="285"/>
      <c r="Z52" s="285"/>
      <c r="AA52" s="285"/>
      <c r="AB52" s="285"/>
      <c r="AC52" s="285"/>
      <c r="AD52" s="285"/>
      <c r="AE52" s="285"/>
      <c r="AF52" s="285"/>
      <c r="AG52" s="285"/>
    </row>
    <row r="53" spans="1:33">
      <c r="B53" s="108"/>
      <c r="C53" s="160" t="s">
        <v>176</v>
      </c>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c r="B54" s="108"/>
      <c r="C54" s="160" t="s">
        <v>177</v>
      </c>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c r="B55" s="108"/>
      <c r="C55" s="160" t="s">
        <v>178</v>
      </c>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c r="B56" s="2">
        <v>2</v>
      </c>
      <c r="C56" s="311" t="s">
        <v>179</v>
      </c>
      <c r="D56" s="109" t="str">
        <f t="shared" ref="D56:AG56" si="25">IF(COUNTIF(D53:D55,"C")&gt;=1,"A",IF(COUNTIF(D53:D55,"C")&gt;0,"P"," "))</f>
        <v xml:space="preserve"> </v>
      </c>
      <c r="E56" s="109" t="str">
        <f t="shared" si="25"/>
        <v xml:space="preserve"> </v>
      </c>
      <c r="F56" s="109" t="str">
        <f t="shared" ref="F56:S56" si="26">IF(COUNTIF(F53:F55,"C")&gt;=1,"A",IF(COUNTIF(F53:F55,"C")&gt;0,"P"," "))</f>
        <v xml:space="preserve"> </v>
      </c>
      <c r="G56" s="109" t="str">
        <f t="shared" si="26"/>
        <v xml:space="preserve"> </v>
      </c>
      <c r="H56" s="109" t="str">
        <f t="shared" si="26"/>
        <v xml:space="preserve"> </v>
      </c>
      <c r="I56" s="109" t="str">
        <f t="shared" si="26"/>
        <v xml:space="preserve"> </v>
      </c>
      <c r="J56" s="109" t="str">
        <f t="shared" si="26"/>
        <v xml:space="preserve"> </v>
      </c>
      <c r="K56" s="109" t="str">
        <f t="shared" si="26"/>
        <v xml:space="preserve"> </v>
      </c>
      <c r="L56" s="109" t="str">
        <f t="shared" si="26"/>
        <v xml:space="preserve"> </v>
      </c>
      <c r="M56" s="109" t="str">
        <f t="shared" si="26"/>
        <v xml:space="preserve"> </v>
      </c>
      <c r="N56" s="109" t="str">
        <f t="shared" si="26"/>
        <v xml:space="preserve"> </v>
      </c>
      <c r="O56" s="109" t="str">
        <f t="shared" si="26"/>
        <v xml:space="preserve"> </v>
      </c>
      <c r="P56" s="109" t="str">
        <f t="shared" si="26"/>
        <v xml:space="preserve"> </v>
      </c>
      <c r="Q56" s="109" t="str">
        <f t="shared" si="26"/>
        <v xml:space="preserve"> </v>
      </c>
      <c r="R56" s="109" t="str">
        <f t="shared" si="26"/>
        <v xml:space="preserve"> </v>
      </c>
      <c r="S56" s="109" t="str">
        <f t="shared" si="26"/>
        <v xml:space="preserve"> </v>
      </c>
      <c r="T56" s="109" t="str">
        <f t="shared" si="25"/>
        <v xml:space="preserve"> </v>
      </c>
      <c r="U56" s="109" t="str">
        <f t="shared" si="25"/>
        <v xml:space="preserve"> </v>
      </c>
      <c r="V56" s="109" t="str">
        <f t="shared" si="25"/>
        <v xml:space="preserve"> </v>
      </c>
      <c r="W56" s="109" t="str">
        <f t="shared" si="25"/>
        <v xml:space="preserve"> </v>
      </c>
      <c r="X56" s="109" t="str">
        <f t="shared" si="25"/>
        <v xml:space="preserve"> </v>
      </c>
      <c r="Y56" s="109" t="str">
        <f t="shared" si="25"/>
        <v xml:space="preserve"> </v>
      </c>
      <c r="Z56" s="109" t="str">
        <f t="shared" si="25"/>
        <v xml:space="preserve"> </v>
      </c>
      <c r="AA56" s="109" t="str">
        <f t="shared" si="25"/>
        <v xml:space="preserve"> </v>
      </c>
      <c r="AB56" s="109" t="str">
        <f t="shared" si="25"/>
        <v xml:space="preserve"> </v>
      </c>
      <c r="AC56" s="109" t="str">
        <f t="shared" si="25"/>
        <v xml:space="preserve"> </v>
      </c>
      <c r="AD56" s="109" t="str">
        <f t="shared" si="25"/>
        <v xml:space="preserve"> </v>
      </c>
      <c r="AE56" s="109" t="str">
        <f t="shared" si="25"/>
        <v xml:space="preserve"> </v>
      </c>
      <c r="AF56" s="109" t="str">
        <f t="shared" si="25"/>
        <v xml:space="preserve"> </v>
      </c>
      <c r="AG56" s="109" t="str">
        <f t="shared" si="25"/>
        <v xml:space="preserve"> </v>
      </c>
    </row>
    <row r="57" spans="1:33">
      <c r="B57" s="110"/>
      <c r="C57" s="160" t="s">
        <v>180</v>
      </c>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c r="B58" s="110"/>
      <c r="C58" s="160" t="s">
        <v>181</v>
      </c>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c r="B59" s="110"/>
      <c r="C59" s="160" t="s">
        <v>182</v>
      </c>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c r="B60" s="2">
        <v>3</v>
      </c>
      <c r="C60" s="311" t="s">
        <v>183</v>
      </c>
      <c r="D60" s="109" t="str">
        <f t="shared" ref="D60:AG60" si="27">IF(COUNTIF(D57:D59,"C")&gt;=1,"A",IF(COUNTIF(D57:D59,"C")&gt;0,"P"," "))</f>
        <v xml:space="preserve"> </v>
      </c>
      <c r="E60" s="109" t="str">
        <f t="shared" si="27"/>
        <v xml:space="preserve"> </v>
      </c>
      <c r="F60" s="109" t="str">
        <f t="shared" ref="F60:S60" si="28">IF(COUNTIF(F57:F59,"C")&gt;=1,"A",IF(COUNTIF(F57:F59,"C")&gt;0,"P"," "))</f>
        <v xml:space="preserve"> </v>
      </c>
      <c r="G60" s="109" t="str">
        <f t="shared" si="28"/>
        <v xml:space="preserve"> </v>
      </c>
      <c r="H60" s="109" t="str">
        <f t="shared" si="28"/>
        <v xml:space="preserve"> </v>
      </c>
      <c r="I60" s="109" t="str">
        <f t="shared" si="28"/>
        <v xml:space="preserve"> </v>
      </c>
      <c r="J60" s="109" t="str">
        <f t="shared" si="28"/>
        <v xml:space="preserve"> </v>
      </c>
      <c r="K60" s="109" t="str">
        <f t="shared" si="28"/>
        <v xml:space="preserve"> </v>
      </c>
      <c r="L60" s="109" t="str">
        <f t="shared" si="28"/>
        <v xml:space="preserve"> </v>
      </c>
      <c r="M60" s="109" t="str">
        <f t="shared" si="28"/>
        <v xml:space="preserve"> </v>
      </c>
      <c r="N60" s="109" t="str">
        <f t="shared" si="28"/>
        <v xml:space="preserve"> </v>
      </c>
      <c r="O60" s="109" t="str">
        <f t="shared" si="28"/>
        <v xml:space="preserve"> </v>
      </c>
      <c r="P60" s="109" t="str">
        <f t="shared" si="28"/>
        <v xml:space="preserve"> </v>
      </c>
      <c r="Q60" s="109" t="str">
        <f t="shared" si="28"/>
        <v xml:space="preserve"> </v>
      </c>
      <c r="R60" s="109" t="str">
        <f t="shared" si="28"/>
        <v xml:space="preserve"> </v>
      </c>
      <c r="S60" s="109" t="str">
        <f t="shared" si="28"/>
        <v xml:space="preserve"> </v>
      </c>
      <c r="T60" s="109" t="str">
        <f t="shared" si="27"/>
        <v xml:space="preserve"> </v>
      </c>
      <c r="U60" s="109" t="str">
        <f t="shared" si="27"/>
        <v xml:space="preserve"> </v>
      </c>
      <c r="V60" s="109" t="str">
        <f t="shared" si="27"/>
        <v xml:space="preserve"> </v>
      </c>
      <c r="W60" s="109" t="str">
        <f t="shared" si="27"/>
        <v xml:space="preserve"> </v>
      </c>
      <c r="X60" s="109" t="str">
        <f t="shared" si="27"/>
        <v xml:space="preserve"> </v>
      </c>
      <c r="Y60" s="109" t="str">
        <f t="shared" si="27"/>
        <v xml:space="preserve"> </v>
      </c>
      <c r="Z60" s="109" t="str">
        <f t="shared" si="27"/>
        <v xml:space="preserve"> </v>
      </c>
      <c r="AA60" s="109" t="str">
        <f t="shared" si="27"/>
        <v xml:space="preserve"> </v>
      </c>
      <c r="AB60" s="109" t="str">
        <f t="shared" si="27"/>
        <v xml:space="preserve"> </v>
      </c>
      <c r="AC60" s="109" t="str">
        <f t="shared" si="27"/>
        <v xml:space="preserve"> </v>
      </c>
      <c r="AD60" s="109" t="str">
        <f t="shared" si="27"/>
        <v xml:space="preserve"> </v>
      </c>
      <c r="AE60" s="109" t="str">
        <f t="shared" si="27"/>
        <v xml:space="preserve"> </v>
      </c>
      <c r="AF60" s="109" t="str">
        <f t="shared" si="27"/>
        <v xml:space="preserve"> </v>
      </c>
      <c r="AG60" s="109" t="str">
        <f t="shared" si="27"/>
        <v xml:space="preserve"> </v>
      </c>
    </row>
    <row r="61" spans="1:33">
      <c r="B61" s="110"/>
      <c r="C61" s="160" t="s">
        <v>184</v>
      </c>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c r="B62" s="110"/>
      <c r="C62" s="160" t="s">
        <v>185</v>
      </c>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c r="B63" s="110"/>
      <c r="C63" s="160" t="s">
        <v>186</v>
      </c>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c r="B64" s="2">
        <v>4</v>
      </c>
      <c r="C64" s="311" t="s">
        <v>187</v>
      </c>
      <c r="D64" s="109" t="str">
        <f t="shared" ref="D64:AG64" si="29">IF(COUNTIF(D61:D63,"C")&gt;=1,"A",IF(COUNTIF(D61:D63,"C")&gt;0,"P"," "))</f>
        <v xml:space="preserve"> </v>
      </c>
      <c r="E64" s="109" t="str">
        <f t="shared" si="29"/>
        <v xml:space="preserve"> </v>
      </c>
      <c r="F64" s="109" t="str">
        <f t="shared" ref="F64:S64" si="30">IF(COUNTIF(F61:F63,"C")&gt;=1,"A",IF(COUNTIF(F61:F63,"C")&gt;0,"P"," "))</f>
        <v xml:space="preserve"> </v>
      </c>
      <c r="G64" s="109" t="str">
        <f t="shared" si="30"/>
        <v xml:space="preserve"> </v>
      </c>
      <c r="H64" s="109" t="str">
        <f t="shared" si="30"/>
        <v xml:space="preserve"> </v>
      </c>
      <c r="I64" s="109" t="str">
        <f t="shared" si="30"/>
        <v xml:space="preserve"> </v>
      </c>
      <c r="J64" s="109" t="str">
        <f t="shared" si="30"/>
        <v xml:space="preserve"> </v>
      </c>
      <c r="K64" s="109" t="str">
        <f t="shared" si="30"/>
        <v xml:space="preserve"> </v>
      </c>
      <c r="L64" s="109" t="str">
        <f t="shared" si="30"/>
        <v xml:space="preserve"> </v>
      </c>
      <c r="M64" s="109" t="str">
        <f t="shared" si="30"/>
        <v xml:space="preserve"> </v>
      </c>
      <c r="N64" s="109" t="str">
        <f t="shared" si="30"/>
        <v xml:space="preserve"> </v>
      </c>
      <c r="O64" s="109" t="str">
        <f t="shared" si="30"/>
        <v xml:space="preserve"> </v>
      </c>
      <c r="P64" s="109" t="str">
        <f t="shared" si="30"/>
        <v xml:space="preserve"> </v>
      </c>
      <c r="Q64" s="109" t="str">
        <f t="shared" si="30"/>
        <v xml:space="preserve"> </v>
      </c>
      <c r="R64" s="109" t="str">
        <f t="shared" si="30"/>
        <v xml:space="preserve"> </v>
      </c>
      <c r="S64" s="109" t="str">
        <f t="shared" si="30"/>
        <v xml:space="preserve"> </v>
      </c>
      <c r="T64" s="109" t="str">
        <f t="shared" si="29"/>
        <v xml:space="preserve"> </v>
      </c>
      <c r="U64" s="109" t="str">
        <f t="shared" si="29"/>
        <v xml:space="preserve"> </v>
      </c>
      <c r="V64" s="109" t="str">
        <f t="shared" si="29"/>
        <v xml:space="preserve"> </v>
      </c>
      <c r="W64" s="109" t="str">
        <f t="shared" si="29"/>
        <v xml:space="preserve"> </v>
      </c>
      <c r="X64" s="109" t="str">
        <f t="shared" si="29"/>
        <v xml:space="preserve"> </v>
      </c>
      <c r="Y64" s="109" t="str">
        <f t="shared" si="29"/>
        <v xml:space="preserve"> </v>
      </c>
      <c r="Z64" s="109" t="str">
        <f t="shared" si="29"/>
        <v xml:space="preserve"> </v>
      </c>
      <c r="AA64" s="109" t="str">
        <f t="shared" si="29"/>
        <v xml:space="preserve"> </v>
      </c>
      <c r="AB64" s="109" t="str">
        <f t="shared" si="29"/>
        <v xml:space="preserve"> </v>
      </c>
      <c r="AC64" s="109" t="str">
        <f t="shared" si="29"/>
        <v xml:space="preserve"> </v>
      </c>
      <c r="AD64" s="109" t="str">
        <f t="shared" si="29"/>
        <v xml:space="preserve"> </v>
      </c>
      <c r="AE64" s="109" t="str">
        <f t="shared" si="29"/>
        <v xml:space="preserve"> </v>
      </c>
      <c r="AF64" s="109" t="str">
        <f t="shared" si="29"/>
        <v xml:space="preserve"> </v>
      </c>
      <c r="AG64" s="109" t="str">
        <f t="shared" si="29"/>
        <v xml:space="preserve"> </v>
      </c>
    </row>
    <row r="65" spans="1:33">
      <c r="B65" s="110"/>
      <c r="C65" s="160" t="s">
        <v>188</v>
      </c>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c r="B66" s="110"/>
      <c r="C66" s="160" t="s">
        <v>189</v>
      </c>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c r="B67" s="110"/>
      <c r="C67" s="160" t="s">
        <v>190</v>
      </c>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c r="B68" s="2">
        <v>5</v>
      </c>
      <c r="C68" s="311" t="s">
        <v>191</v>
      </c>
      <c r="D68" s="109" t="str">
        <f t="shared" ref="D68:AG68" si="31">IF(COUNTIF(D65:D67,"C")&gt;=1,"A",IF(COUNTIF(D65:D67,"C")&gt;0,"P"," "))</f>
        <v xml:space="preserve"> </v>
      </c>
      <c r="E68" s="109" t="str">
        <f t="shared" si="31"/>
        <v xml:space="preserve"> </v>
      </c>
      <c r="F68" s="109" t="str">
        <f t="shared" ref="F68:S68" si="32">IF(COUNTIF(F65:F67,"C")&gt;=1,"A",IF(COUNTIF(F65:F67,"C")&gt;0,"P"," "))</f>
        <v xml:space="preserve"> </v>
      </c>
      <c r="G68" s="109" t="str">
        <f t="shared" si="32"/>
        <v xml:space="preserve"> </v>
      </c>
      <c r="H68" s="109" t="str">
        <f t="shared" si="32"/>
        <v xml:space="preserve"> </v>
      </c>
      <c r="I68" s="109" t="str">
        <f t="shared" si="32"/>
        <v xml:space="preserve"> </v>
      </c>
      <c r="J68" s="109" t="str">
        <f t="shared" si="32"/>
        <v xml:space="preserve"> </v>
      </c>
      <c r="K68" s="109" t="str">
        <f t="shared" si="32"/>
        <v xml:space="preserve"> </v>
      </c>
      <c r="L68" s="109" t="str">
        <f t="shared" si="32"/>
        <v xml:space="preserve"> </v>
      </c>
      <c r="M68" s="109" t="str">
        <f t="shared" si="32"/>
        <v xml:space="preserve"> </v>
      </c>
      <c r="N68" s="109" t="str">
        <f t="shared" si="32"/>
        <v xml:space="preserve"> </v>
      </c>
      <c r="O68" s="109" t="str">
        <f t="shared" si="32"/>
        <v xml:space="preserve"> </v>
      </c>
      <c r="P68" s="109" t="str">
        <f t="shared" si="32"/>
        <v xml:space="preserve"> </v>
      </c>
      <c r="Q68" s="109" t="str">
        <f t="shared" si="32"/>
        <v xml:space="preserve"> </v>
      </c>
      <c r="R68" s="109" t="str">
        <f t="shared" si="32"/>
        <v xml:space="preserve"> </v>
      </c>
      <c r="S68" s="109" t="str">
        <f t="shared" si="32"/>
        <v xml:space="preserve"> </v>
      </c>
      <c r="T68" s="109" t="str">
        <f t="shared" si="31"/>
        <v xml:space="preserve"> </v>
      </c>
      <c r="U68" s="109" t="str">
        <f t="shared" si="31"/>
        <v xml:space="preserve"> </v>
      </c>
      <c r="V68" s="109" t="str">
        <f t="shared" si="31"/>
        <v xml:space="preserve"> </v>
      </c>
      <c r="W68" s="109" t="str">
        <f t="shared" si="31"/>
        <v xml:space="preserve"> </v>
      </c>
      <c r="X68" s="109" t="str">
        <f t="shared" si="31"/>
        <v xml:space="preserve"> </v>
      </c>
      <c r="Y68" s="109" t="str">
        <f t="shared" si="31"/>
        <v xml:space="preserve"> </v>
      </c>
      <c r="Z68" s="109" t="str">
        <f t="shared" si="31"/>
        <v xml:space="preserve"> </v>
      </c>
      <c r="AA68" s="109" t="str">
        <f t="shared" si="31"/>
        <v xml:space="preserve"> </v>
      </c>
      <c r="AB68" s="109" t="str">
        <f t="shared" si="31"/>
        <v xml:space="preserve"> </v>
      </c>
      <c r="AC68" s="109" t="str">
        <f t="shared" si="31"/>
        <v xml:space="preserve"> </v>
      </c>
      <c r="AD68" s="109" t="str">
        <f t="shared" si="31"/>
        <v xml:space="preserve"> </v>
      </c>
      <c r="AE68" s="109" t="str">
        <f t="shared" si="31"/>
        <v xml:space="preserve"> </v>
      </c>
      <c r="AF68" s="109" t="str">
        <f t="shared" si="31"/>
        <v xml:space="preserve"> </v>
      </c>
      <c r="AG68" s="109" t="str">
        <f t="shared" si="31"/>
        <v xml:space="preserve"> </v>
      </c>
    </row>
    <row r="69" spans="1:33">
      <c r="B69" s="110"/>
      <c r="C69" s="160" t="s">
        <v>192</v>
      </c>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c r="B70" s="110"/>
      <c r="C70" s="160" t="s">
        <v>193</v>
      </c>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row>
    <row r="71" spans="1:33" ht="13.5" thickBot="1">
      <c r="B71" s="110"/>
      <c r="C71" s="160" t="s">
        <v>194</v>
      </c>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row>
    <row r="72" spans="1:33" ht="13.5" hidden="1" thickBot="1">
      <c r="D72" s="109" t="str">
        <f t="shared" ref="D72:AG72" si="33">IF(COUNTIF(D69:D71,"C")&gt;=1,"A",IF(COUNTIF(D69:D71,"C")&gt;0,"P"," "))</f>
        <v xml:space="preserve"> </v>
      </c>
      <c r="E72" s="109" t="str">
        <f t="shared" si="33"/>
        <v xml:space="preserve"> </v>
      </c>
      <c r="F72" s="109" t="str">
        <f t="shared" ref="F72:S72" si="34">IF(COUNTIF(F69:F71,"C")&gt;=1,"A",IF(COUNTIF(F69:F71,"C")&gt;0,"P"," "))</f>
        <v xml:space="preserve"> </v>
      </c>
      <c r="G72" s="109" t="str">
        <f t="shared" si="34"/>
        <v xml:space="preserve"> </v>
      </c>
      <c r="H72" s="109" t="str">
        <f t="shared" si="34"/>
        <v xml:space="preserve"> </v>
      </c>
      <c r="I72" s="109" t="str">
        <f t="shared" si="34"/>
        <v xml:space="preserve"> </v>
      </c>
      <c r="J72" s="109" t="str">
        <f t="shared" si="34"/>
        <v xml:space="preserve"> </v>
      </c>
      <c r="K72" s="109" t="str">
        <f t="shared" si="34"/>
        <v xml:space="preserve"> </v>
      </c>
      <c r="L72" s="109" t="str">
        <f t="shared" si="34"/>
        <v xml:space="preserve"> </v>
      </c>
      <c r="M72" s="109" t="str">
        <f t="shared" si="34"/>
        <v xml:space="preserve"> </v>
      </c>
      <c r="N72" s="109" t="str">
        <f t="shared" si="34"/>
        <v xml:space="preserve"> </v>
      </c>
      <c r="O72" s="109" t="str">
        <f t="shared" si="34"/>
        <v xml:space="preserve"> </v>
      </c>
      <c r="P72" s="109" t="str">
        <f t="shared" si="34"/>
        <v xml:space="preserve"> </v>
      </c>
      <c r="Q72" s="109" t="str">
        <f t="shared" si="34"/>
        <v xml:space="preserve"> </v>
      </c>
      <c r="R72" s="109" t="str">
        <f t="shared" si="34"/>
        <v xml:space="preserve"> </v>
      </c>
      <c r="S72" s="109" t="str">
        <f t="shared" si="34"/>
        <v xml:space="preserve"> </v>
      </c>
      <c r="T72" s="109" t="str">
        <f t="shared" si="33"/>
        <v xml:space="preserve"> </v>
      </c>
      <c r="U72" s="109" t="str">
        <f t="shared" si="33"/>
        <v xml:space="preserve"> </v>
      </c>
      <c r="V72" s="109" t="str">
        <f t="shared" si="33"/>
        <v xml:space="preserve"> </v>
      </c>
      <c r="W72" s="109" t="str">
        <f t="shared" si="33"/>
        <v xml:space="preserve"> </v>
      </c>
      <c r="X72" s="109" t="str">
        <f t="shared" si="33"/>
        <v xml:space="preserve"> </v>
      </c>
      <c r="Y72" s="109" t="str">
        <f t="shared" si="33"/>
        <v xml:space="preserve"> </v>
      </c>
      <c r="Z72" s="109" t="str">
        <f t="shared" si="33"/>
        <v xml:space="preserve"> </v>
      </c>
      <c r="AA72" s="109" t="str">
        <f t="shared" si="33"/>
        <v xml:space="preserve"> </v>
      </c>
      <c r="AB72" s="109" t="str">
        <f t="shared" si="33"/>
        <v xml:space="preserve"> </v>
      </c>
      <c r="AC72" s="109" t="str">
        <f t="shared" si="33"/>
        <v xml:space="preserve"> </v>
      </c>
      <c r="AD72" s="109" t="str">
        <f t="shared" si="33"/>
        <v xml:space="preserve"> </v>
      </c>
      <c r="AE72" s="109" t="str">
        <f t="shared" si="33"/>
        <v xml:space="preserve"> </v>
      </c>
      <c r="AF72" s="109" t="str">
        <f t="shared" si="33"/>
        <v xml:space="preserve"> </v>
      </c>
      <c r="AG72" s="109" t="str">
        <f t="shared" si="33"/>
        <v xml:space="preserve"> </v>
      </c>
    </row>
    <row r="73" spans="1:33" ht="13.5" thickBot="1">
      <c r="C73" s="65" t="s">
        <v>118</v>
      </c>
      <c r="D73" s="80" t="str">
        <f>IF(COUNTIF(D56:D72,"A")&gt;4,"C",IF(COUNTIF(D56:D72,"A")&gt;0,"P"," "))</f>
        <v xml:space="preserve"> </v>
      </c>
      <c r="E73" s="80" t="str">
        <f t="shared" ref="E73" si="35">IF(COUNTIF(E56:E72,"A")&gt;4,"C",IF(COUNTIF(E56:E72,"A")&gt;0,"P"," "))</f>
        <v xml:space="preserve"> </v>
      </c>
      <c r="F73" s="80" t="str">
        <f t="shared" ref="F73:S73" si="36">IF(COUNTIF(F56:F72,"A")&gt;4,"C",IF(COUNTIF(F56:F72,"A")&gt;0,"P"," "))</f>
        <v xml:space="preserve"> </v>
      </c>
      <c r="G73" s="80" t="str">
        <f t="shared" si="36"/>
        <v xml:space="preserve"> </v>
      </c>
      <c r="H73" s="80" t="str">
        <f t="shared" si="36"/>
        <v xml:space="preserve"> </v>
      </c>
      <c r="I73" s="80" t="str">
        <f t="shared" si="36"/>
        <v xml:space="preserve"> </v>
      </c>
      <c r="J73" s="80" t="str">
        <f t="shared" si="36"/>
        <v xml:space="preserve"> </v>
      </c>
      <c r="K73" s="80" t="str">
        <f t="shared" si="36"/>
        <v xml:space="preserve"> </v>
      </c>
      <c r="L73" s="80" t="str">
        <f t="shared" si="36"/>
        <v xml:space="preserve"> </v>
      </c>
      <c r="M73" s="80" t="str">
        <f t="shared" si="36"/>
        <v xml:space="preserve"> </v>
      </c>
      <c r="N73" s="80" t="str">
        <f t="shared" si="36"/>
        <v xml:space="preserve"> </v>
      </c>
      <c r="O73" s="80" t="str">
        <f t="shared" si="36"/>
        <v xml:space="preserve"> </v>
      </c>
      <c r="P73" s="80" t="str">
        <f t="shared" si="36"/>
        <v xml:space="preserve"> </v>
      </c>
      <c r="Q73" s="80" t="str">
        <f t="shared" si="36"/>
        <v xml:space="preserve"> </v>
      </c>
      <c r="R73" s="80" t="str">
        <f t="shared" si="36"/>
        <v xml:space="preserve"> </v>
      </c>
      <c r="S73" s="80" t="str">
        <f t="shared" si="36"/>
        <v xml:space="preserve"> </v>
      </c>
      <c r="T73" s="80" t="str">
        <f t="shared" ref="T73:AG73" si="37">IF(COUNTIF(T56:T72,"A")&gt;4,"C",IF(COUNTIF(T56:T72,"A")&gt;0,"P"," "))</f>
        <v xml:space="preserve"> </v>
      </c>
      <c r="U73" s="80" t="str">
        <f t="shared" si="37"/>
        <v xml:space="preserve"> </v>
      </c>
      <c r="V73" s="80" t="str">
        <f t="shared" si="37"/>
        <v xml:space="preserve"> </v>
      </c>
      <c r="W73" s="80" t="str">
        <f t="shared" si="37"/>
        <v xml:space="preserve"> </v>
      </c>
      <c r="X73" s="80" t="str">
        <f t="shared" si="37"/>
        <v xml:space="preserve"> </v>
      </c>
      <c r="Y73" s="80" t="str">
        <f t="shared" si="37"/>
        <v xml:space="preserve"> </v>
      </c>
      <c r="Z73" s="80" t="str">
        <f t="shared" si="37"/>
        <v xml:space="preserve"> </v>
      </c>
      <c r="AA73" s="80" t="str">
        <f t="shared" si="37"/>
        <v xml:space="preserve"> </v>
      </c>
      <c r="AB73" s="80" t="str">
        <f t="shared" si="37"/>
        <v xml:space="preserve"> </v>
      </c>
      <c r="AC73" s="80" t="str">
        <f t="shared" si="37"/>
        <v xml:space="preserve"> </v>
      </c>
      <c r="AD73" s="80" t="str">
        <f t="shared" si="37"/>
        <v xml:space="preserve"> </v>
      </c>
      <c r="AE73" s="80" t="str">
        <f t="shared" si="37"/>
        <v xml:space="preserve"> </v>
      </c>
      <c r="AF73" s="80" t="str">
        <f t="shared" si="37"/>
        <v xml:space="preserve"> </v>
      </c>
      <c r="AG73" s="80" t="str">
        <f t="shared" si="37"/>
        <v xml:space="preserve"> </v>
      </c>
    </row>
    <row r="74" spans="1:33" ht="15">
      <c r="B74" s="107" t="s">
        <v>195</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c r="A75"/>
      <c r="B75" s="2">
        <v>1</v>
      </c>
      <c r="C75" s="242" t="s">
        <v>196</v>
      </c>
      <c r="D75" s="285"/>
      <c r="T75" s="285"/>
      <c r="U75" s="285"/>
      <c r="V75" s="285"/>
      <c r="W75" s="285"/>
      <c r="X75" s="285"/>
      <c r="Y75" s="285"/>
      <c r="Z75" s="285"/>
      <c r="AA75" s="285"/>
      <c r="AB75" s="285"/>
      <c r="AC75" s="285"/>
      <c r="AD75" s="285"/>
      <c r="AE75" s="285"/>
      <c r="AF75" s="285"/>
      <c r="AG75" s="285"/>
    </row>
    <row r="76" spans="1:33">
      <c r="B76" s="108"/>
      <c r="C76" s="160" t="s">
        <v>197</v>
      </c>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row>
    <row r="77" spans="1:33">
      <c r="B77" s="108"/>
      <c r="C77" s="160" t="s">
        <v>198</v>
      </c>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row>
    <row r="78" spans="1:33">
      <c r="B78" s="108"/>
      <c r="C78" s="160" t="s">
        <v>199</v>
      </c>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row>
    <row r="79" spans="1:33">
      <c r="B79" s="2">
        <v>2</v>
      </c>
      <c r="C79" s="311" t="s">
        <v>200</v>
      </c>
      <c r="D79" s="109" t="str">
        <f t="shared" ref="D79:AG79" si="38">IF(COUNTIF(D76:D78,"C")&gt;=1,"A",IF(COUNTIF(D76:D78,"C")&gt;0,"P"," "))</f>
        <v xml:space="preserve"> </v>
      </c>
      <c r="E79" s="109" t="str">
        <f t="shared" si="38"/>
        <v xml:space="preserve"> </v>
      </c>
      <c r="F79" s="109" t="str">
        <f t="shared" ref="F79:S79" si="39">IF(COUNTIF(F76:F78,"C")&gt;=1,"A",IF(COUNTIF(F76:F78,"C")&gt;0,"P"," "))</f>
        <v xml:space="preserve"> </v>
      </c>
      <c r="G79" s="109" t="str">
        <f t="shared" si="39"/>
        <v xml:space="preserve"> </v>
      </c>
      <c r="H79" s="109" t="str">
        <f t="shared" si="39"/>
        <v xml:space="preserve"> </v>
      </c>
      <c r="I79" s="109" t="str">
        <f t="shared" si="39"/>
        <v xml:space="preserve"> </v>
      </c>
      <c r="J79" s="109" t="str">
        <f t="shared" si="39"/>
        <v xml:space="preserve"> </v>
      </c>
      <c r="K79" s="109" t="str">
        <f t="shared" si="39"/>
        <v xml:space="preserve"> </v>
      </c>
      <c r="L79" s="109" t="str">
        <f t="shared" si="39"/>
        <v xml:space="preserve"> </v>
      </c>
      <c r="M79" s="109" t="str">
        <f t="shared" si="39"/>
        <v xml:space="preserve"> </v>
      </c>
      <c r="N79" s="109" t="str">
        <f t="shared" si="39"/>
        <v xml:space="preserve"> </v>
      </c>
      <c r="O79" s="109" t="str">
        <f t="shared" si="39"/>
        <v xml:space="preserve"> </v>
      </c>
      <c r="P79" s="109" t="str">
        <f t="shared" si="39"/>
        <v xml:space="preserve"> </v>
      </c>
      <c r="Q79" s="109" t="str">
        <f t="shared" si="39"/>
        <v xml:space="preserve"> </v>
      </c>
      <c r="R79" s="109" t="str">
        <f t="shared" si="39"/>
        <v xml:space="preserve"> </v>
      </c>
      <c r="S79" s="109" t="str">
        <f t="shared" si="39"/>
        <v xml:space="preserve"> </v>
      </c>
      <c r="T79" s="109" t="str">
        <f t="shared" si="38"/>
        <v xml:space="preserve"> </v>
      </c>
      <c r="U79" s="109" t="str">
        <f t="shared" si="38"/>
        <v xml:space="preserve"> </v>
      </c>
      <c r="V79" s="109" t="str">
        <f t="shared" si="38"/>
        <v xml:space="preserve"> </v>
      </c>
      <c r="W79" s="109" t="str">
        <f t="shared" si="38"/>
        <v xml:space="preserve"> </v>
      </c>
      <c r="X79" s="109" t="str">
        <f t="shared" si="38"/>
        <v xml:space="preserve"> </v>
      </c>
      <c r="Y79" s="109" t="str">
        <f t="shared" si="38"/>
        <v xml:space="preserve"> </v>
      </c>
      <c r="Z79" s="109" t="str">
        <f t="shared" si="38"/>
        <v xml:space="preserve"> </v>
      </c>
      <c r="AA79" s="109" t="str">
        <f t="shared" si="38"/>
        <v xml:space="preserve"> </v>
      </c>
      <c r="AB79" s="109" t="str">
        <f t="shared" si="38"/>
        <v xml:space="preserve"> </v>
      </c>
      <c r="AC79" s="109" t="str">
        <f t="shared" si="38"/>
        <v xml:space="preserve"> </v>
      </c>
      <c r="AD79" s="109" t="str">
        <f t="shared" si="38"/>
        <v xml:space="preserve"> </v>
      </c>
      <c r="AE79" s="109" t="str">
        <f t="shared" si="38"/>
        <v xml:space="preserve"> </v>
      </c>
      <c r="AF79" s="109" t="str">
        <f t="shared" si="38"/>
        <v xml:space="preserve"> </v>
      </c>
      <c r="AG79" s="109" t="str">
        <f t="shared" si="38"/>
        <v xml:space="preserve"> </v>
      </c>
    </row>
    <row r="80" spans="1:33">
      <c r="B80" s="110"/>
      <c r="C80" s="160" t="s">
        <v>201</v>
      </c>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2:33">
      <c r="B81" s="110"/>
      <c r="C81" s="160" t="s">
        <v>202</v>
      </c>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row>
    <row r="82" spans="2:33">
      <c r="B82" s="110"/>
      <c r="C82" s="160" t="s">
        <v>203</v>
      </c>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row>
    <row r="83" spans="2:33">
      <c r="B83" s="2">
        <v>3</v>
      </c>
      <c r="C83" s="311" t="s">
        <v>204</v>
      </c>
      <c r="D83" s="109" t="str">
        <f t="shared" ref="D83:AG83" si="40">IF(COUNTIF(D80:D82,"C")&gt;=1,"A",IF(COUNTIF(D80:D82,"C")&gt;0,"P"," "))</f>
        <v xml:space="preserve"> </v>
      </c>
      <c r="E83" s="109" t="str">
        <f t="shared" si="40"/>
        <v xml:space="preserve"> </v>
      </c>
      <c r="F83" s="109" t="str">
        <f t="shared" ref="F83:S83" si="41">IF(COUNTIF(F80:F82,"C")&gt;=1,"A",IF(COUNTIF(F80:F82,"C")&gt;0,"P"," "))</f>
        <v xml:space="preserve"> </v>
      </c>
      <c r="G83" s="109" t="str">
        <f t="shared" si="41"/>
        <v xml:space="preserve"> </v>
      </c>
      <c r="H83" s="109" t="str">
        <f t="shared" si="41"/>
        <v xml:space="preserve"> </v>
      </c>
      <c r="I83" s="109" t="str">
        <f t="shared" si="41"/>
        <v xml:space="preserve"> </v>
      </c>
      <c r="J83" s="109" t="str">
        <f t="shared" si="41"/>
        <v xml:space="preserve"> </v>
      </c>
      <c r="K83" s="109" t="str">
        <f t="shared" si="41"/>
        <v xml:space="preserve"> </v>
      </c>
      <c r="L83" s="109" t="str">
        <f t="shared" si="41"/>
        <v xml:space="preserve"> </v>
      </c>
      <c r="M83" s="109" t="str">
        <f t="shared" si="41"/>
        <v xml:space="preserve"> </v>
      </c>
      <c r="N83" s="109" t="str">
        <f t="shared" si="41"/>
        <v xml:space="preserve"> </v>
      </c>
      <c r="O83" s="109" t="str">
        <f t="shared" si="41"/>
        <v xml:space="preserve"> </v>
      </c>
      <c r="P83" s="109" t="str">
        <f t="shared" si="41"/>
        <v xml:space="preserve"> </v>
      </c>
      <c r="Q83" s="109" t="str">
        <f t="shared" si="41"/>
        <v xml:space="preserve"> </v>
      </c>
      <c r="R83" s="109" t="str">
        <f t="shared" si="41"/>
        <v xml:space="preserve"> </v>
      </c>
      <c r="S83" s="109" t="str">
        <f t="shared" si="41"/>
        <v xml:space="preserve"> </v>
      </c>
      <c r="T83" s="109" t="str">
        <f t="shared" si="40"/>
        <v xml:space="preserve"> </v>
      </c>
      <c r="U83" s="109" t="str">
        <f t="shared" si="40"/>
        <v xml:space="preserve"> </v>
      </c>
      <c r="V83" s="109" t="str">
        <f t="shared" si="40"/>
        <v xml:space="preserve"> </v>
      </c>
      <c r="W83" s="109" t="str">
        <f t="shared" si="40"/>
        <v xml:space="preserve"> </v>
      </c>
      <c r="X83" s="109" t="str">
        <f t="shared" si="40"/>
        <v xml:space="preserve"> </v>
      </c>
      <c r="Y83" s="109" t="str">
        <f t="shared" si="40"/>
        <v xml:space="preserve"> </v>
      </c>
      <c r="Z83" s="109" t="str">
        <f t="shared" si="40"/>
        <v xml:space="preserve"> </v>
      </c>
      <c r="AA83" s="109" t="str">
        <f t="shared" si="40"/>
        <v xml:space="preserve"> </v>
      </c>
      <c r="AB83" s="109" t="str">
        <f t="shared" si="40"/>
        <v xml:space="preserve"> </v>
      </c>
      <c r="AC83" s="109" t="str">
        <f t="shared" si="40"/>
        <v xml:space="preserve"> </v>
      </c>
      <c r="AD83" s="109" t="str">
        <f t="shared" si="40"/>
        <v xml:space="preserve"> </v>
      </c>
      <c r="AE83" s="109" t="str">
        <f t="shared" si="40"/>
        <v xml:space="preserve"> </v>
      </c>
      <c r="AF83" s="109" t="str">
        <f t="shared" si="40"/>
        <v xml:space="preserve"> </v>
      </c>
      <c r="AG83" s="109" t="str">
        <f t="shared" si="40"/>
        <v xml:space="preserve"> </v>
      </c>
    </row>
    <row r="84" spans="2:33">
      <c r="B84" s="110"/>
      <c r="C84" s="160" t="s">
        <v>205</v>
      </c>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row>
    <row r="85" spans="2:33">
      <c r="B85" s="110"/>
      <c r="C85" s="160" t="s">
        <v>206</v>
      </c>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2:33">
      <c r="B86" s="110"/>
      <c r="C86" s="160" t="s">
        <v>207</v>
      </c>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2:33">
      <c r="B87" s="2">
        <v>4</v>
      </c>
      <c r="C87" s="311" t="s">
        <v>208</v>
      </c>
      <c r="D87" s="109" t="str">
        <f t="shared" ref="D87:AG87" si="42">IF(COUNTIF(D84:D86,"C")&gt;=1,"A",IF(COUNTIF(D84:D86,"C")&gt;0,"P"," "))</f>
        <v xml:space="preserve"> </v>
      </c>
      <c r="E87" s="109" t="str">
        <f t="shared" si="42"/>
        <v xml:space="preserve"> </v>
      </c>
      <c r="F87" s="109" t="str">
        <f t="shared" ref="F87:S87" si="43">IF(COUNTIF(F84:F86,"C")&gt;=1,"A",IF(COUNTIF(F84:F86,"C")&gt;0,"P"," "))</f>
        <v xml:space="preserve"> </v>
      </c>
      <c r="G87" s="109" t="str">
        <f t="shared" si="43"/>
        <v xml:space="preserve"> </v>
      </c>
      <c r="H87" s="109" t="str">
        <f t="shared" si="43"/>
        <v xml:space="preserve"> </v>
      </c>
      <c r="I87" s="109" t="str">
        <f t="shared" si="43"/>
        <v xml:space="preserve"> </v>
      </c>
      <c r="J87" s="109" t="str">
        <f t="shared" si="43"/>
        <v xml:space="preserve"> </v>
      </c>
      <c r="K87" s="109" t="str">
        <f t="shared" si="43"/>
        <v xml:space="preserve"> </v>
      </c>
      <c r="L87" s="109" t="str">
        <f t="shared" si="43"/>
        <v xml:space="preserve"> </v>
      </c>
      <c r="M87" s="109" t="str">
        <f t="shared" si="43"/>
        <v xml:space="preserve"> </v>
      </c>
      <c r="N87" s="109" t="str">
        <f t="shared" si="43"/>
        <v xml:space="preserve"> </v>
      </c>
      <c r="O87" s="109" t="str">
        <f t="shared" si="43"/>
        <v xml:space="preserve"> </v>
      </c>
      <c r="P87" s="109" t="str">
        <f t="shared" si="43"/>
        <v xml:space="preserve"> </v>
      </c>
      <c r="Q87" s="109" t="str">
        <f t="shared" si="43"/>
        <v xml:space="preserve"> </v>
      </c>
      <c r="R87" s="109" t="str">
        <f t="shared" si="43"/>
        <v xml:space="preserve"> </v>
      </c>
      <c r="S87" s="109" t="str">
        <f t="shared" si="43"/>
        <v xml:space="preserve"> </v>
      </c>
      <c r="T87" s="109" t="str">
        <f t="shared" si="42"/>
        <v xml:space="preserve"> </v>
      </c>
      <c r="U87" s="109" t="str">
        <f t="shared" si="42"/>
        <v xml:space="preserve"> </v>
      </c>
      <c r="V87" s="109" t="str">
        <f t="shared" si="42"/>
        <v xml:space="preserve"> </v>
      </c>
      <c r="W87" s="109" t="str">
        <f t="shared" si="42"/>
        <v xml:space="preserve"> </v>
      </c>
      <c r="X87" s="109" t="str">
        <f t="shared" si="42"/>
        <v xml:space="preserve"> </v>
      </c>
      <c r="Y87" s="109" t="str">
        <f t="shared" si="42"/>
        <v xml:space="preserve"> </v>
      </c>
      <c r="Z87" s="109" t="str">
        <f t="shared" si="42"/>
        <v xml:space="preserve"> </v>
      </c>
      <c r="AA87" s="109" t="str">
        <f t="shared" si="42"/>
        <v xml:space="preserve"> </v>
      </c>
      <c r="AB87" s="109" t="str">
        <f t="shared" si="42"/>
        <v xml:space="preserve"> </v>
      </c>
      <c r="AC87" s="109" t="str">
        <f t="shared" si="42"/>
        <v xml:space="preserve"> </v>
      </c>
      <c r="AD87" s="109" t="str">
        <f t="shared" si="42"/>
        <v xml:space="preserve"> </v>
      </c>
      <c r="AE87" s="109" t="str">
        <f t="shared" si="42"/>
        <v xml:space="preserve"> </v>
      </c>
      <c r="AF87" s="109" t="str">
        <f t="shared" si="42"/>
        <v xml:space="preserve"> </v>
      </c>
      <c r="AG87" s="109" t="str">
        <f t="shared" si="42"/>
        <v xml:space="preserve"> </v>
      </c>
    </row>
    <row r="88" spans="2:33">
      <c r="B88" s="110"/>
      <c r="C88" s="160" t="s">
        <v>209</v>
      </c>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row>
    <row r="89" spans="2:33">
      <c r="B89" s="110"/>
      <c r="C89" s="160" t="s">
        <v>210</v>
      </c>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row>
    <row r="90" spans="2:33">
      <c r="B90" s="110"/>
      <c r="C90" s="160" t="s">
        <v>211</v>
      </c>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row>
    <row r="91" spans="2:33">
      <c r="B91" s="2">
        <v>5</v>
      </c>
      <c r="C91" s="311" t="s">
        <v>212</v>
      </c>
      <c r="D91" s="109" t="str">
        <f t="shared" ref="D91:AG91" si="44">IF(COUNTIF(D88:D90,"C")&gt;=1,"A",IF(COUNTIF(D88:D90,"C")&gt;0,"P"," "))</f>
        <v xml:space="preserve"> </v>
      </c>
      <c r="E91" s="109" t="str">
        <f t="shared" si="44"/>
        <v xml:space="preserve"> </v>
      </c>
      <c r="F91" s="109" t="str">
        <f t="shared" ref="F91:S91" si="45">IF(COUNTIF(F88:F90,"C")&gt;=1,"A",IF(COUNTIF(F88:F90,"C")&gt;0,"P"," "))</f>
        <v xml:space="preserve"> </v>
      </c>
      <c r="G91" s="109" t="str">
        <f t="shared" si="45"/>
        <v xml:space="preserve"> </v>
      </c>
      <c r="H91" s="109" t="str">
        <f t="shared" si="45"/>
        <v xml:space="preserve"> </v>
      </c>
      <c r="I91" s="109" t="str">
        <f t="shared" si="45"/>
        <v xml:space="preserve"> </v>
      </c>
      <c r="J91" s="109" t="str">
        <f t="shared" si="45"/>
        <v xml:space="preserve"> </v>
      </c>
      <c r="K91" s="109" t="str">
        <f t="shared" si="45"/>
        <v xml:space="preserve"> </v>
      </c>
      <c r="L91" s="109" t="str">
        <f t="shared" si="45"/>
        <v xml:space="preserve"> </v>
      </c>
      <c r="M91" s="109" t="str">
        <f t="shared" si="45"/>
        <v xml:space="preserve"> </v>
      </c>
      <c r="N91" s="109" t="str">
        <f t="shared" si="45"/>
        <v xml:space="preserve"> </v>
      </c>
      <c r="O91" s="109" t="str">
        <f t="shared" si="45"/>
        <v xml:space="preserve"> </v>
      </c>
      <c r="P91" s="109" t="str">
        <f t="shared" si="45"/>
        <v xml:space="preserve"> </v>
      </c>
      <c r="Q91" s="109" t="str">
        <f t="shared" si="45"/>
        <v xml:space="preserve"> </v>
      </c>
      <c r="R91" s="109" t="str">
        <f t="shared" si="45"/>
        <v xml:space="preserve"> </v>
      </c>
      <c r="S91" s="109" t="str">
        <f t="shared" si="45"/>
        <v xml:space="preserve"> </v>
      </c>
      <c r="T91" s="109" t="str">
        <f t="shared" si="44"/>
        <v xml:space="preserve"> </v>
      </c>
      <c r="U91" s="109" t="str">
        <f t="shared" si="44"/>
        <v xml:space="preserve"> </v>
      </c>
      <c r="V91" s="109" t="str">
        <f t="shared" si="44"/>
        <v xml:space="preserve"> </v>
      </c>
      <c r="W91" s="109" t="str">
        <f t="shared" si="44"/>
        <v xml:space="preserve"> </v>
      </c>
      <c r="X91" s="109" t="str">
        <f t="shared" si="44"/>
        <v xml:space="preserve"> </v>
      </c>
      <c r="Y91" s="109" t="str">
        <f t="shared" si="44"/>
        <v xml:space="preserve"> </v>
      </c>
      <c r="Z91" s="109" t="str">
        <f t="shared" si="44"/>
        <v xml:space="preserve"> </v>
      </c>
      <c r="AA91" s="109" t="str">
        <f t="shared" si="44"/>
        <v xml:space="preserve"> </v>
      </c>
      <c r="AB91" s="109" t="str">
        <f t="shared" si="44"/>
        <v xml:space="preserve"> </v>
      </c>
      <c r="AC91" s="109" t="str">
        <f t="shared" si="44"/>
        <v xml:space="preserve"> </v>
      </c>
      <c r="AD91" s="109" t="str">
        <f t="shared" si="44"/>
        <v xml:space="preserve"> </v>
      </c>
      <c r="AE91" s="109" t="str">
        <f t="shared" si="44"/>
        <v xml:space="preserve"> </v>
      </c>
      <c r="AF91" s="109" t="str">
        <f t="shared" si="44"/>
        <v xml:space="preserve"> </v>
      </c>
      <c r="AG91" s="109" t="str">
        <f t="shared" si="44"/>
        <v xml:space="preserve"> </v>
      </c>
    </row>
    <row r="92" spans="2:33">
      <c r="B92" s="110"/>
      <c r="C92" s="160" t="s">
        <v>213</v>
      </c>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2:33">
      <c r="B93" s="110"/>
      <c r="C93" s="160" t="s">
        <v>214</v>
      </c>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row>
    <row r="94" spans="2:33" ht="13.5" thickBot="1">
      <c r="B94" s="110"/>
      <c r="C94" s="160" t="s">
        <v>215</v>
      </c>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row>
    <row r="95" spans="2:33" ht="13.5" hidden="1" thickBot="1">
      <c r="D95" s="109" t="str">
        <f t="shared" ref="D95:AG95" si="46">IF(COUNTIF(D92:D94,"C")&gt;=1,"A",IF(COUNTIF(D92:D94,"C")&gt;0,"P"," "))</f>
        <v xml:space="preserve"> </v>
      </c>
      <c r="E95" s="109" t="str">
        <f t="shared" si="46"/>
        <v xml:space="preserve"> </v>
      </c>
      <c r="F95" s="109" t="str">
        <f t="shared" ref="F95:S95" si="47">IF(COUNTIF(F92:F94,"C")&gt;=1,"A",IF(COUNTIF(F92:F94,"C")&gt;0,"P"," "))</f>
        <v xml:space="preserve"> </v>
      </c>
      <c r="G95" s="109" t="str">
        <f t="shared" si="47"/>
        <v xml:space="preserve"> </v>
      </c>
      <c r="H95" s="109" t="str">
        <f t="shared" si="47"/>
        <v xml:space="preserve"> </v>
      </c>
      <c r="I95" s="109" t="str">
        <f t="shared" si="47"/>
        <v xml:space="preserve"> </v>
      </c>
      <c r="J95" s="109" t="str">
        <f t="shared" si="47"/>
        <v xml:space="preserve"> </v>
      </c>
      <c r="K95" s="109" t="str">
        <f t="shared" si="47"/>
        <v xml:space="preserve"> </v>
      </c>
      <c r="L95" s="109" t="str">
        <f t="shared" si="47"/>
        <v xml:space="preserve"> </v>
      </c>
      <c r="M95" s="109" t="str">
        <f t="shared" si="47"/>
        <v xml:space="preserve"> </v>
      </c>
      <c r="N95" s="109" t="str">
        <f t="shared" si="47"/>
        <v xml:space="preserve"> </v>
      </c>
      <c r="O95" s="109" t="str">
        <f t="shared" si="47"/>
        <v xml:space="preserve"> </v>
      </c>
      <c r="P95" s="109" t="str">
        <f t="shared" si="47"/>
        <v xml:space="preserve"> </v>
      </c>
      <c r="Q95" s="109" t="str">
        <f t="shared" si="47"/>
        <v xml:space="preserve"> </v>
      </c>
      <c r="R95" s="109" t="str">
        <f t="shared" si="47"/>
        <v xml:space="preserve"> </v>
      </c>
      <c r="S95" s="109" t="str">
        <f t="shared" si="47"/>
        <v xml:space="preserve"> </v>
      </c>
      <c r="T95" s="109" t="str">
        <f t="shared" si="46"/>
        <v xml:space="preserve"> </v>
      </c>
      <c r="U95" s="109" t="str">
        <f t="shared" si="46"/>
        <v xml:space="preserve"> </v>
      </c>
      <c r="V95" s="109" t="str">
        <f t="shared" si="46"/>
        <v xml:space="preserve"> </v>
      </c>
      <c r="W95" s="109" t="str">
        <f t="shared" si="46"/>
        <v xml:space="preserve"> </v>
      </c>
      <c r="X95" s="109" t="str">
        <f t="shared" si="46"/>
        <v xml:space="preserve"> </v>
      </c>
      <c r="Y95" s="109" t="str">
        <f t="shared" si="46"/>
        <v xml:space="preserve"> </v>
      </c>
      <c r="Z95" s="109" t="str">
        <f t="shared" si="46"/>
        <v xml:space="preserve"> </v>
      </c>
      <c r="AA95" s="109" t="str">
        <f t="shared" si="46"/>
        <v xml:space="preserve"> </v>
      </c>
      <c r="AB95" s="109" t="str">
        <f t="shared" si="46"/>
        <v xml:space="preserve"> </v>
      </c>
      <c r="AC95" s="109" t="str">
        <f t="shared" si="46"/>
        <v xml:space="preserve"> </v>
      </c>
      <c r="AD95" s="109" t="str">
        <f t="shared" si="46"/>
        <v xml:space="preserve"> </v>
      </c>
      <c r="AE95" s="109" t="str">
        <f t="shared" si="46"/>
        <v xml:space="preserve"> </v>
      </c>
      <c r="AF95" s="109" t="str">
        <f t="shared" si="46"/>
        <v xml:space="preserve"> </v>
      </c>
      <c r="AG95" s="109" t="str">
        <f t="shared" si="46"/>
        <v xml:space="preserve"> </v>
      </c>
    </row>
    <row r="96" spans="2:33" ht="13.5" thickBot="1">
      <c r="C96" s="65" t="s">
        <v>118</v>
      </c>
      <c r="D96" s="80" t="str">
        <f>IF(COUNTIF(D79:D95,"A")&gt;4,"C",IF(COUNTIF(D79:D95,"A")&gt;0,"P"," "))</f>
        <v xml:space="preserve"> </v>
      </c>
      <c r="E96" s="80" t="str">
        <f t="shared" ref="E96" si="48">IF(COUNTIF(E79:E95,"A")&gt;4,"C",IF(COUNTIF(E79:E95,"A")&gt;0,"P"," "))</f>
        <v xml:space="preserve"> </v>
      </c>
      <c r="F96" s="80" t="str">
        <f t="shared" ref="F96:S96" si="49">IF(COUNTIF(F79:F95,"A")&gt;4,"C",IF(COUNTIF(F79:F95,"A")&gt;0,"P"," "))</f>
        <v xml:space="preserve"> </v>
      </c>
      <c r="G96" s="80" t="str">
        <f t="shared" si="49"/>
        <v xml:space="preserve"> </v>
      </c>
      <c r="H96" s="80" t="str">
        <f t="shared" si="49"/>
        <v xml:space="preserve"> </v>
      </c>
      <c r="I96" s="80" t="str">
        <f t="shared" si="49"/>
        <v xml:space="preserve"> </v>
      </c>
      <c r="J96" s="80" t="str">
        <f t="shared" si="49"/>
        <v xml:space="preserve"> </v>
      </c>
      <c r="K96" s="80" t="str">
        <f t="shared" si="49"/>
        <v xml:space="preserve"> </v>
      </c>
      <c r="L96" s="80" t="str">
        <f t="shared" si="49"/>
        <v xml:space="preserve"> </v>
      </c>
      <c r="M96" s="80" t="str">
        <f t="shared" si="49"/>
        <v xml:space="preserve"> </v>
      </c>
      <c r="N96" s="80" t="str">
        <f t="shared" si="49"/>
        <v xml:space="preserve"> </v>
      </c>
      <c r="O96" s="80" t="str">
        <f t="shared" si="49"/>
        <v xml:space="preserve"> </v>
      </c>
      <c r="P96" s="80" t="str">
        <f t="shared" si="49"/>
        <v xml:space="preserve"> </v>
      </c>
      <c r="Q96" s="80" t="str">
        <f t="shared" si="49"/>
        <v xml:space="preserve"> </v>
      </c>
      <c r="R96" s="80" t="str">
        <f t="shared" si="49"/>
        <v xml:space="preserve"> </v>
      </c>
      <c r="S96" s="80" t="str">
        <f t="shared" si="49"/>
        <v xml:space="preserve"> </v>
      </c>
      <c r="T96" s="80" t="str">
        <f t="shared" ref="T96:AG96" si="50">IF(COUNTIF(T79:T95,"A")&gt;4,"C",IF(COUNTIF(T79:T95,"A")&gt;0,"P"," "))</f>
        <v xml:space="preserve"> </v>
      </c>
      <c r="U96" s="80" t="str">
        <f t="shared" si="50"/>
        <v xml:space="preserve"> </v>
      </c>
      <c r="V96" s="80" t="str">
        <f t="shared" si="50"/>
        <v xml:space="preserve"> </v>
      </c>
      <c r="W96" s="80" t="str">
        <f t="shared" si="50"/>
        <v xml:space="preserve"> </v>
      </c>
      <c r="X96" s="80" t="str">
        <f t="shared" si="50"/>
        <v xml:space="preserve"> </v>
      </c>
      <c r="Y96" s="80" t="str">
        <f t="shared" si="50"/>
        <v xml:space="preserve"> </v>
      </c>
      <c r="Z96" s="80" t="str">
        <f t="shared" si="50"/>
        <v xml:space="preserve"> </v>
      </c>
      <c r="AA96" s="80" t="str">
        <f t="shared" si="50"/>
        <v xml:space="preserve"> </v>
      </c>
      <c r="AB96" s="80" t="str">
        <f t="shared" si="50"/>
        <v xml:space="preserve"> </v>
      </c>
      <c r="AC96" s="80" t="str">
        <f t="shared" si="50"/>
        <v xml:space="preserve"> </v>
      </c>
      <c r="AD96" s="80" t="str">
        <f t="shared" si="50"/>
        <v xml:space="preserve"> </v>
      </c>
      <c r="AE96" s="80" t="str">
        <f t="shared" si="50"/>
        <v xml:space="preserve"> </v>
      </c>
      <c r="AF96" s="80" t="str">
        <f t="shared" si="50"/>
        <v xml:space="preserve"> </v>
      </c>
      <c r="AG96" s="80" t="str">
        <f t="shared" si="50"/>
        <v xml:space="preserve"> </v>
      </c>
    </row>
    <row r="97" spans="1:33" ht="15">
      <c r="B97" s="107" t="s">
        <v>216</v>
      </c>
      <c r="D97" s="285"/>
      <c r="T97" s="285"/>
      <c r="U97" s="285"/>
      <c r="V97" s="285"/>
      <c r="W97" s="285"/>
      <c r="X97" s="285"/>
      <c r="Y97" s="285"/>
      <c r="Z97" s="285"/>
      <c r="AA97" s="285"/>
      <c r="AB97" s="285"/>
      <c r="AC97" s="285"/>
      <c r="AD97" s="285"/>
      <c r="AE97" s="285"/>
      <c r="AF97" s="285"/>
      <c r="AG97" s="285"/>
    </row>
    <row r="98" spans="1:33">
      <c r="A98"/>
      <c r="B98" s="2">
        <v>1</v>
      </c>
      <c r="C98" s="242" t="s">
        <v>217</v>
      </c>
      <c r="D98" s="285"/>
      <c r="T98" s="285"/>
      <c r="U98" s="285"/>
      <c r="V98" s="285"/>
      <c r="W98" s="285"/>
      <c r="X98" s="285"/>
      <c r="Y98" s="285"/>
      <c r="Z98" s="285"/>
      <c r="AA98" s="285"/>
      <c r="AB98" s="285"/>
      <c r="AC98" s="285"/>
      <c r="AD98" s="285"/>
      <c r="AE98" s="285"/>
      <c r="AF98" s="285"/>
      <c r="AG98" s="285"/>
    </row>
    <row r="99" spans="1:33">
      <c r="B99" s="108"/>
      <c r="C99" s="161" t="s">
        <v>218</v>
      </c>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row>
    <row r="100" spans="1:33">
      <c r="B100" s="108"/>
      <c r="C100" s="161" t="s">
        <v>219</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row>
    <row r="101" spans="1:33">
      <c r="B101" s="108"/>
      <c r="C101" s="161" t="s">
        <v>220</v>
      </c>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row>
    <row r="102" spans="1:33">
      <c r="B102" s="2">
        <v>2</v>
      </c>
      <c r="C102" s="311" t="s">
        <v>221</v>
      </c>
      <c r="D102" s="109" t="str">
        <f t="shared" ref="D102:AG102" si="51">IF(COUNTIF(D99:D101,"C")&gt;=1,"A",IF(COUNTIF(D99:D101,"C")&gt;0,"P"," "))</f>
        <v xml:space="preserve"> </v>
      </c>
      <c r="E102" s="109" t="str">
        <f t="shared" si="51"/>
        <v xml:space="preserve"> </v>
      </c>
      <c r="F102" s="109" t="str">
        <f t="shared" ref="F102:S102" si="52">IF(COUNTIF(F99:F101,"C")&gt;=1,"A",IF(COUNTIF(F99:F101,"C")&gt;0,"P"," "))</f>
        <v xml:space="preserve"> </v>
      </c>
      <c r="G102" s="109" t="str">
        <f t="shared" si="52"/>
        <v xml:space="preserve"> </v>
      </c>
      <c r="H102" s="109" t="str">
        <f t="shared" si="52"/>
        <v xml:space="preserve"> </v>
      </c>
      <c r="I102" s="109" t="str">
        <f t="shared" si="52"/>
        <v xml:space="preserve"> </v>
      </c>
      <c r="J102" s="109" t="str">
        <f t="shared" si="52"/>
        <v xml:space="preserve"> </v>
      </c>
      <c r="K102" s="109" t="str">
        <f t="shared" si="52"/>
        <v xml:space="preserve"> </v>
      </c>
      <c r="L102" s="109" t="str">
        <f t="shared" si="52"/>
        <v xml:space="preserve"> </v>
      </c>
      <c r="M102" s="109" t="str">
        <f t="shared" si="52"/>
        <v xml:space="preserve"> </v>
      </c>
      <c r="N102" s="109" t="str">
        <f t="shared" si="52"/>
        <v xml:space="preserve"> </v>
      </c>
      <c r="O102" s="109" t="str">
        <f t="shared" si="52"/>
        <v xml:space="preserve"> </v>
      </c>
      <c r="P102" s="109" t="str">
        <f t="shared" si="52"/>
        <v xml:space="preserve"> </v>
      </c>
      <c r="Q102" s="109" t="str">
        <f t="shared" si="52"/>
        <v xml:space="preserve"> </v>
      </c>
      <c r="R102" s="109" t="str">
        <f t="shared" si="52"/>
        <v xml:space="preserve"> </v>
      </c>
      <c r="S102" s="109" t="str">
        <f t="shared" si="52"/>
        <v xml:space="preserve"> </v>
      </c>
      <c r="T102" s="109" t="str">
        <f t="shared" si="51"/>
        <v xml:space="preserve"> </v>
      </c>
      <c r="U102" s="109" t="str">
        <f t="shared" si="51"/>
        <v xml:space="preserve"> </v>
      </c>
      <c r="V102" s="109" t="str">
        <f t="shared" si="51"/>
        <v xml:space="preserve"> </v>
      </c>
      <c r="W102" s="109" t="str">
        <f t="shared" si="51"/>
        <v xml:space="preserve"> </v>
      </c>
      <c r="X102" s="109" t="str">
        <f t="shared" si="51"/>
        <v xml:space="preserve"> </v>
      </c>
      <c r="Y102" s="109" t="str">
        <f t="shared" si="51"/>
        <v xml:space="preserve"> </v>
      </c>
      <c r="Z102" s="109" t="str">
        <f t="shared" si="51"/>
        <v xml:space="preserve"> </v>
      </c>
      <c r="AA102" s="109" t="str">
        <f t="shared" si="51"/>
        <v xml:space="preserve"> </v>
      </c>
      <c r="AB102" s="109" t="str">
        <f t="shared" si="51"/>
        <v xml:space="preserve"> </v>
      </c>
      <c r="AC102" s="109" t="str">
        <f t="shared" si="51"/>
        <v xml:space="preserve"> </v>
      </c>
      <c r="AD102" s="109" t="str">
        <f t="shared" si="51"/>
        <v xml:space="preserve"> </v>
      </c>
      <c r="AE102" s="109" t="str">
        <f t="shared" si="51"/>
        <v xml:space="preserve"> </v>
      </c>
      <c r="AF102" s="109" t="str">
        <f t="shared" si="51"/>
        <v xml:space="preserve"> </v>
      </c>
      <c r="AG102" s="109" t="str">
        <f t="shared" si="51"/>
        <v xml:space="preserve"> </v>
      </c>
    </row>
    <row r="103" spans="1:33">
      <c r="B103" s="110"/>
      <c r="C103" s="161" t="s">
        <v>222</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c r="B104" s="110"/>
      <c r="C104" s="161" t="s">
        <v>223</v>
      </c>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c r="B105" s="110"/>
      <c r="C105" s="161" t="s">
        <v>224</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1:33">
      <c r="B106" s="2">
        <v>3</v>
      </c>
      <c r="C106" s="249" t="s">
        <v>225</v>
      </c>
      <c r="D106" s="109" t="str">
        <f t="shared" ref="D106:AG106" si="53">IF(COUNTIF(D103:D105,"C")&gt;=1,"A",IF(COUNTIF(D103:D105,"C")&gt;0,"P"," "))</f>
        <v xml:space="preserve"> </v>
      </c>
      <c r="E106" s="109" t="str">
        <f t="shared" si="53"/>
        <v xml:space="preserve"> </v>
      </c>
      <c r="F106" s="109" t="str">
        <f t="shared" ref="F106:S106" si="54">IF(COUNTIF(F103:F105,"C")&gt;=1,"A",IF(COUNTIF(F103:F105,"C")&gt;0,"P"," "))</f>
        <v xml:space="preserve"> </v>
      </c>
      <c r="G106" s="109" t="str">
        <f t="shared" si="54"/>
        <v xml:space="preserve"> </v>
      </c>
      <c r="H106" s="109" t="str">
        <f t="shared" si="54"/>
        <v xml:space="preserve"> </v>
      </c>
      <c r="I106" s="109" t="str">
        <f t="shared" si="54"/>
        <v xml:space="preserve"> </v>
      </c>
      <c r="J106" s="109" t="str">
        <f t="shared" si="54"/>
        <v xml:space="preserve"> </v>
      </c>
      <c r="K106" s="109" t="str">
        <f t="shared" si="54"/>
        <v xml:space="preserve"> </v>
      </c>
      <c r="L106" s="109" t="str">
        <f t="shared" si="54"/>
        <v xml:space="preserve"> </v>
      </c>
      <c r="M106" s="109" t="str">
        <f t="shared" si="54"/>
        <v xml:space="preserve"> </v>
      </c>
      <c r="N106" s="109" t="str">
        <f t="shared" si="54"/>
        <v xml:space="preserve"> </v>
      </c>
      <c r="O106" s="109" t="str">
        <f t="shared" si="54"/>
        <v xml:space="preserve"> </v>
      </c>
      <c r="P106" s="109" t="str">
        <f t="shared" si="54"/>
        <v xml:space="preserve"> </v>
      </c>
      <c r="Q106" s="109" t="str">
        <f t="shared" si="54"/>
        <v xml:space="preserve"> </v>
      </c>
      <c r="R106" s="109" t="str">
        <f t="shared" si="54"/>
        <v xml:space="preserve"> </v>
      </c>
      <c r="S106" s="109" t="str">
        <f t="shared" si="54"/>
        <v xml:space="preserve"> </v>
      </c>
      <c r="T106" s="109" t="str">
        <f t="shared" si="53"/>
        <v xml:space="preserve"> </v>
      </c>
      <c r="U106" s="109" t="str">
        <f t="shared" si="53"/>
        <v xml:space="preserve"> </v>
      </c>
      <c r="V106" s="109" t="str">
        <f t="shared" si="53"/>
        <v xml:space="preserve"> </v>
      </c>
      <c r="W106" s="109" t="str">
        <f t="shared" si="53"/>
        <v xml:space="preserve"> </v>
      </c>
      <c r="X106" s="109" t="str">
        <f t="shared" si="53"/>
        <v xml:space="preserve"> </v>
      </c>
      <c r="Y106" s="109" t="str">
        <f t="shared" si="53"/>
        <v xml:space="preserve"> </v>
      </c>
      <c r="Z106" s="109" t="str">
        <f t="shared" si="53"/>
        <v xml:space="preserve"> </v>
      </c>
      <c r="AA106" s="109" t="str">
        <f t="shared" si="53"/>
        <v xml:space="preserve"> </v>
      </c>
      <c r="AB106" s="109" t="str">
        <f t="shared" si="53"/>
        <v xml:space="preserve"> </v>
      </c>
      <c r="AC106" s="109" t="str">
        <f t="shared" si="53"/>
        <v xml:space="preserve"> </v>
      </c>
      <c r="AD106" s="109" t="str">
        <f t="shared" si="53"/>
        <v xml:space="preserve"> </v>
      </c>
      <c r="AE106" s="109" t="str">
        <f t="shared" si="53"/>
        <v xml:space="preserve"> </v>
      </c>
      <c r="AF106" s="109" t="str">
        <f t="shared" si="53"/>
        <v xml:space="preserve"> </v>
      </c>
      <c r="AG106" s="109" t="str">
        <f t="shared" si="53"/>
        <v xml:space="preserve"> </v>
      </c>
    </row>
    <row r="107" spans="1:33">
      <c r="B107" s="110"/>
      <c r="C107" s="161" t="s">
        <v>226</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c r="B108" s="110"/>
      <c r="C108" s="161" t="s">
        <v>227</v>
      </c>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33">
      <c r="B109" s="110"/>
      <c r="C109" s="161" t="s">
        <v>228</v>
      </c>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c r="B110" s="2">
        <v>4</v>
      </c>
      <c r="C110" s="311" t="s">
        <v>229</v>
      </c>
      <c r="D110" s="109" t="str">
        <f t="shared" ref="D110:AG110" si="55">IF(COUNTIF(D107:D109,"C")&gt;=1,"A",IF(COUNTIF(D107:D109,"C")&gt;0,"P"," "))</f>
        <v xml:space="preserve"> </v>
      </c>
      <c r="E110" s="109" t="str">
        <f t="shared" si="55"/>
        <v xml:space="preserve"> </v>
      </c>
      <c r="F110" s="109" t="str">
        <f t="shared" ref="F110:S110" si="56">IF(COUNTIF(F107:F109,"C")&gt;=1,"A",IF(COUNTIF(F107:F109,"C")&gt;0,"P"," "))</f>
        <v xml:space="preserve"> </v>
      </c>
      <c r="G110" s="109" t="str">
        <f t="shared" si="56"/>
        <v xml:space="preserve"> </v>
      </c>
      <c r="H110" s="109" t="str">
        <f t="shared" si="56"/>
        <v xml:space="preserve"> </v>
      </c>
      <c r="I110" s="109" t="str">
        <f t="shared" si="56"/>
        <v xml:space="preserve"> </v>
      </c>
      <c r="J110" s="109" t="str">
        <f t="shared" si="56"/>
        <v xml:space="preserve"> </v>
      </c>
      <c r="K110" s="109" t="str">
        <f t="shared" si="56"/>
        <v xml:space="preserve"> </v>
      </c>
      <c r="L110" s="109" t="str">
        <f t="shared" si="56"/>
        <v xml:space="preserve"> </v>
      </c>
      <c r="M110" s="109" t="str">
        <f t="shared" si="56"/>
        <v xml:space="preserve"> </v>
      </c>
      <c r="N110" s="109" t="str">
        <f t="shared" si="56"/>
        <v xml:space="preserve"> </v>
      </c>
      <c r="O110" s="109" t="str">
        <f t="shared" si="56"/>
        <v xml:space="preserve"> </v>
      </c>
      <c r="P110" s="109" t="str">
        <f t="shared" si="56"/>
        <v xml:space="preserve"> </v>
      </c>
      <c r="Q110" s="109" t="str">
        <f t="shared" si="56"/>
        <v xml:space="preserve"> </v>
      </c>
      <c r="R110" s="109" t="str">
        <f t="shared" si="56"/>
        <v xml:space="preserve"> </v>
      </c>
      <c r="S110" s="109" t="str">
        <f t="shared" si="56"/>
        <v xml:space="preserve"> </v>
      </c>
      <c r="T110" s="109" t="str">
        <f t="shared" si="55"/>
        <v xml:space="preserve"> </v>
      </c>
      <c r="U110" s="109" t="str">
        <f t="shared" si="55"/>
        <v xml:space="preserve"> </v>
      </c>
      <c r="V110" s="109" t="str">
        <f t="shared" si="55"/>
        <v xml:space="preserve"> </v>
      </c>
      <c r="W110" s="109" t="str">
        <f t="shared" si="55"/>
        <v xml:space="preserve"> </v>
      </c>
      <c r="X110" s="109" t="str">
        <f t="shared" si="55"/>
        <v xml:space="preserve"> </v>
      </c>
      <c r="Y110" s="109" t="str">
        <f t="shared" si="55"/>
        <v xml:space="preserve"> </v>
      </c>
      <c r="Z110" s="109" t="str">
        <f t="shared" si="55"/>
        <v xml:space="preserve"> </v>
      </c>
      <c r="AA110" s="109" t="str">
        <f t="shared" si="55"/>
        <v xml:space="preserve"> </v>
      </c>
      <c r="AB110" s="109" t="str">
        <f t="shared" si="55"/>
        <v xml:space="preserve"> </v>
      </c>
      <c r="AC110" s="109" t="str">
        <f t="shared" si="55"/>
        <v xml:space="preserve"> </v>
      </c>
      <c r="AD110" s="109" t="str">
        <f t="shared" si="55"/>
        <v xml:space="preserve"> </v>
      </c>
      <c r="AE110" s="109" t="str">
        <f t="shared" si="55"/>
        <v xml:space="preserve"> </v>
      </c>
      <c r="AF110" s="109" t="str">
        <f t="shared" si="55"/>
        <v xml:space="preserve"> </v>
      </c>
      <c r="AG110" s="109" t="str">
        <f t="shared" si="55"/>
        <v xml:space="preserve"> </v>
      </c>
    </row>
    <row r="111" spans="1:33">
      <c r="B111" s="110"/>
      <c r="C111" s="161" t="s">
        <v>230</v>
      </c>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33">
      <c r="B112" s="110"/>
      <c r="C112" s="161" t="s">
        <v>231</v>
      </c>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1:33">
      <c r="B113" s="110"/>
      <c r="C113" s="161" t="s">
        <v>232</v>
      </c>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c r="B114" s="2">
        <v>5</v>
      </c>
      <c r="C114" s="311" t="s">
        <v>233</v>
      </c>
      <c r="D114" s="109" t="str">
        <f t="shared" ref="D114:AG114" si="57">IF(COUNTIF(D111:D113,"C")&gt;=1,"A",IF(COUNTIF(D111:D113,"C")&gt;0,"P"," "))</f>
        <v xml:space="preserve"> </v>
      </c>
      <c r="E114" s="109" t="str">
        <f t="shared" si="57"/>
        <v xml:space="preserve"> </v>
      </c>
      <c r="F114" s="109" t="str">
        <f t="shared" ref="F114:S114" si="58">IF(COUNTIF(F111:F113,"C")&gt;=1,"A",IF(COUNTIF(F111:F113,"C")&gt;0,"P"," "))</f>
        <v xml:space="preserve"> </v>
      </c>
      <c r="G114" s="109" t="str">
        <f t="shared" si="58"/>
        <v xml:space="preserve"> </v>
      </c>
      <c r="H114" s="109" t="str">
        <f t="shared" si="58"/>
        <v xml:space="preserve"> </v>
      </c>
      <c r="I114" s="109" t="str">
        <f t="shared" si="58"/>
        <v xml:space="preserve"> </v>
      </c>
      <c r="J114" s="109" t="str">
        <f t="shared" si="58"/>
        <v xml:space="preserve"> </v>
      </c>
      <c r="K114" s="109" t="str">
        <f t="shared" si="58"/>
        <v xml:space="preserve"> </v>
      </c>
      <c r="L114" s="109" t="str">
        <f t="shared" si="58"/>
        <v xml:space="preserve"> </v>
      </c>
      <c r="M114" s="109" t="str">
        <f t="shared" si="58"/>
        <v xml:space="preserve"> </v>
      </c>
      <c r="N114" s="109" t="str">
        <f t="shared" si="58"/>
        <v xml:space="preserve"> </v>
      </c>
      <c r="O114" s="109" t="str">
        <f t="shared" si="58"/>
        <v xml:space="preserve"> </v>
      </c>
      <c r="P114" s="109" t="str">
        <f t="shared" si="58"/>
        <v xml:space="preserve"> </v>
      </c>
      <c r="Q114" s="109" t="str">
        <f t="shared" si="58"/>
        <v xml:space="preserve"> </v>
      </c>
      <c r="R114" s="109" t="str">
        <f t="shared" si="58"/>
        <v xml:space="preserve"> </v>
      </c>
      <c r="S114" s="109" t="str">
        <f t="shared" si="58"/>
        <v xml:space="preserve"> </v>
      </c>
      <c r="T114" s="109" t="str">
        <f t="shared" si="57"/>
        <v xml:space="preserve"> </v>
      </c>
      <c r="U114" s="109" t="str">
        <f t="shared" si="57"/>
        <v xml:space="preserve"> </v>
      </c>
      <c r="V114" s="109" t="str">
        <f t="shared" si="57"/>
        <v xml:space="preserve"> </v>
      </c>
      <c r="W114" s="109" t="str">
        <f t="shared" si="57"/>
        <v xml:space="preserve"> </v>
      </c>
      <c r="X114" s="109" t="str">
        <f t="shared" si="57"/>
        <v xml:space="preserve"> </v>
      </c>
      <c r="Y114" s="109" t="str">
        <f t="shared" si="57"/>
        <v xml:space="preserve"> </v>
      </c>
      <c r="Z114" s="109" t="str">
        <f t="shared" si="57"/>
        <v xml:space="preserve"> </v>
      </c>
      <c r="AA114" s="109" t="str">
        <f t="shared" si="57"/>
        <v xml:space="preserve"> </v>
      </c>
      <c r="AB114" s="109" t="str">
        <f t="shared" si="57"/>
        <v xml:space="preserve"> </v>
      </c>
      <c r="AC114" s="109" t="str">
        <f t="shared" si="57"/>
        <v xml:space="preserve"> </v>
      </c>
      <c r="AD114" s="109" t="str">
        <f t="shared" si="57"/>
        <v xml:space="preserve"> </v>
      </c>
      <c r="AE114" s="109" t="str">
        <f t="shared" si="57"/>
        <v xml:space="preserve"> </v>
      </c>
      <c r="AF114" s="109" t="str">
        <f t="shared" si="57"/>
        <v xml:space="preserve"> </v>
      </c>
      <c r="AG114" s="109" t="str">
        <f t="shared" si="57"/>
        <v xml:space="preserve"> </v>
      </c>
    </row>
    <row r="115" spans="1:33">
      <c r="B115" s="110"/>
      <c r="C115" s="161" t="s">
        <v>234</v>
      </c>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1:33">
      <c r="B116" s="110"/>
      <c r="C116" s="161" t="s">
        <v>235</v>
      </c>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3" ht="13.5" thickBot="1">
      <c r="B117" s="110"/>
      <c r="C117" s="161" t="s">
        <v>236</v>
      </c>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1:33" ht="13.5" hidden="1" thickBot="1">
      <c r="D118" s="109" t="str">
        <f t="shared" ref="D118:AG118" si="59">IF(COUNTIF(D115:D117,"C")&gt;=1,"A",IF(COUNTIF(D115:D117,"C")&gt;0,"P"," "))</f>
        <v xml:space="preserve"> </v>
      </c>
      <c r="E118" s="109" t="str">
        <f t="shared" si="59"/>
        <v xml:space="preserve"> </v>
      </c>
      <c r="F118" s="109" t="str">
        <f t="shared" ref="F118:S118" si="60">IF(COUNTIF(F115:F117,"C")&gt;=1,"A",IF(COUNTIF(F115:F117,"C")&gt;0,"P"," "))</f>
        <v xml:space="preserve"> </v>
      </c>
      <c r="G118" s="109" t="str">
        <f t="shared" si="60"/>
        <v xml:space="preserve"> </v>
      </c>
      <c r="H118" s="109" t="str">
        <f t="shared" si="60"/>
        <v xml:space="preserve"> </v>
      </c>
      <c r="I118" s="109" t="str">
        <f t="shared" si="60"/>
        <v xml:space="preserve"> </v>
      </c>
      <c r="J118" s="109" t="str">
        <f t="shared" si="60"/>
        <v xml:space="preserve"> </v>
      </c>
      <c r="K118" s="109" t="str">
        <f t="shared" si="60"/>
        <v xml:space="preserve"> </v>
      </c>
      <c r="L118" s="109" t="str">
        <f t="shared" si="60"/>
        <v xml:space="preserve"> </v>
      </c>
      <c r="M118" s="109" t="str">
        <f t="shared" si="60"/>
        <v xml:space="preserve"> </v>
      </c>
      <c r="N118" s="109" t="str">
        <f t="shared" si="60"/>
        <v xml:space="preserve"> </v>
      </c>
      <c r="O118" s="109" t="str">
        <f t="shared" si="60"/>
        <v xml:space="preserve"> </v>
      </c>
      <c r="P118" s="109" t="str">
        <f t="shared" si="60"/>
        <v xml:space="preserve"> </v>
      </c>
      <c r="Q118" s="109" t="str">
        <f t="shared" si="60"/>
        <v xml:space="preserve"> </v>
      </c>
      <c r="R118" s="109" t="str">
        <f t="shared" si="60"/>
        <v xml:space="preserve"> </v>
      </c>
      <c r="S118" s="109" t="str">
        <f t="shared" si="60"/>
        <v xml:space="preserve"> </v>
      </c>
      <c r="T118" s="109" t="str">
        <f t="shared" si="59"/>
        <v xml:space="preserve"> </v>
      </c>
      <c r="U118" s="109" t="str">
        <f t="shared" si="59"/>
        <v xml:space="preserve"> </v>
      </c>
      <c r="V118" s="109" t="str">
        <f t="shared" si="59"/>
        <v xml:space="preserve"> </v>
      </c>
      <c r="W118" s="109" t="str">
        <f t="shared" si="59"/>
        <v xml:space="preserve"> </v>
      </c>
      <c r="X118" s="109" t="str">
        <f t="shared" si="59"/>
        <v xml:space="preserve"> </v>
      </c>
      <c r="Y118" s="109" t="str">
        <f t="shared" si="59"/>
        <v xml:space="preserve"> </v>
      </c>
      <c r="Z118" s="109" t="str">
        <f t="shared" si="59"/>
        <v xml:space="preserve"> </v>
      </c>
      <c r="AA118" s="109" t="str">
        <f t="shared" si="59"/>
        <v xml:space="preserve"> </v>
      </c>
      <c r="AB118" s="109" t="str">
        <f t="shared" si="59"/>
        <v xml:space="preserve"> </v>
      </c>
      <c r="AC118" s="109" t="str">
        <f t="shared" si="59"/>
        <v xml:space="preserve"> </v>
      </c>
      <c r="AD118" s="109" t="str">
        <f t="shared" si="59"/>
        <v xml:space="preserve"> </v>
      </c>
      <c r="AE118" s="109" t="str">
        <f t="shared" si="59"/>
        <v xml:space="preserve"> </v>
      </c>
      <c r="AF118" s="109" t="str">
        <f t="shared" si="59"/>
        <v xml:space="preserve"> </v>
      </c>
      <c r="AG118" s="109" t="str">
        <f t="shared" si="59"/>
        <v xml:space="preserve"> </v>
      </c>
    </row>
    <row r="119" spans="1:33" ht="13.5" thickBot="1">
      <c r="C119" s="65" t="s">
        <v>118</v>
      </c>
      <c r="D119" s="80" t="str">
        <f>IF(COUNTIF(D102:D118,"A")&gt;4,"C",IF(COUNTIF(D102:D118,"A")&gt;0,"P"," "))</f>
        <v xml:space="preserve"> </v>
      </c>
      <c r="E119" s="80" t="str">
        <f t="shared" ref="E119" si="61">IF(COUNTIF(E102:E118,"A")&gt;4,"C",IF(COUNTIF(E102:E118,"A")&gt;0,"P"," "))</f>
        <v xml:space="preserve"> </v>
      </c>
      <c r="F119" s="80" t="str">
        <f t="shared" ref="F119:S119" si="62">IF(COUNTIF(F102:F118,"A")&gt;4,"C",IF(COUNTIF(F102:F118,"A")&gt;0,"P"," "))</f>
        <v xml:space="preserve"> </v>
      </c>
      <c r="G119" s="80" t="str">
        <f t="shared" si="62"/>
        <v xml:space="preserve"> </v>
      </c>
      <c r="H119" s="80" t="str">
        <f t="shared" si="62"/>
        <v xml:space="preserve"> </v>
      </c>
      <c r="I119" s="80" t="str">
        <f t="shared" si="62"/>
        <v xml:space="preserve"> </v>
      </c>
      <c r="J119" s="80" t="str">
        <f t="shared" si="62"/>
        <v xml:space="preserve"> </v>
      </c>
      <c r="K119" s="80" t="str">
        <f t="shared" si="62"/>
        <v xml:space="preserve"> </v>
      </c>
      <c r="L119" s="80" t="str">
        <f t="shared" si="62"/>
        <v xml:space="preserve"> </v>
      </c>
      <c r="M119" s="80" t="str">
        <f t="shared" si="62"/>
        <v xml:space="preserve"> </v>
      </c>
      <c r="N119" s="80" t="str">
        <f t="shared" si="62"/>
        <v xml:space="preserve"> </v>
      </c>
      <c r="O119" s="80" t="str">
        <f t="shared" si="62"/>
        <v xml:space="preserve"> </v>
      </c>
      <c r="P119" s="80" t="str">
        <f t="shared" si="62"/>
        <v xml:space="preserve"> </v>
      </c>
      <c r="Q119" s="80" t="str">
        <f t="shared" si="62"/>
        <v xml:space="preserve"> </v>
      </c>
      <c r="R119" s="80" t="str">
        <f t="shared" si="62"/>
        <v xml:space="preserve"> </v>
      </c>
      <c r="S119" s="80" t="str">
        <f t="shared" si="62"/>
        <v xml:space="preserve"> </v>
      </c>
      <c r="T119" s="80" t="str">
        <f t="shared" ref="T119:AG119" si="63">IF(COUNTIF(T102:T118,"A")&gt;4,"C",IF(COUNTIF(T102:T118,"A")&gt;0,"P"," "))</f>
        <v xml:space="preserve"> </v>
      </c>
      <c r="U119" s="80" t="str">
        <f t="shared" si="63"/>
        <v xml:space="preserve"> </v>
      </c>
      <c r="V119" s="80" t="str">
        <f t="shared" si="63"/>
        <v xml:space="preserve"> </v>
      </c>
      <c r="W119" s="80" t="str">
        <f t="shared" si="63"/>
        <v xml:space="preserve"> </v>
      </c>
      <c r="X119" s="80" t="str">
        <f t="shared" si="63"/>
        <v xml:space="preserve"> </v>
      </c>
      <c r="Y119" s="80" t="str">
        <f t="shared" si="63"/>
        <v xml:space="preserve"> </v>
      </c>
      <c r="Z119" s="80" t="str">
        <f t="shared" si="63"/>
        <v xml:space="preserve"> </v>
      </c>
      <c r="AA119" s="80" t="str">
        <f t="shared" si="63"/>
        <v xml:space="preserve"> </v>
      </c>
      <c r="AB119" s="80" t="str">
        <f t="shared" si="63"/>
        <v xml:space="preserve"> </v>
      </c>
      <c r="AC119" s="80" t="str">
        <f t="shared" si="63"/>
        <v xml:space="preserve"> </v>
      </c>
      <c r="AD119" s="80" t="str">
        <f t="shared" si="63"/>
        <v xml:space="preserve"> </v>
      </c>
      <c r="AE119" s="80" t="str">
        <f t="shared" si="63"/>
        <v xml:space="preserve"> </v>
      </c>
      <c r="AF119" s="80" t="str">
        <f t="shared" si="63"/>
        <v xml:space="preserve"> </v>
      </c>
      <c r="AG119" s="80" t="str">
        <f t="shared" si="63"/>
        <v xml:space="preserve"> </v>
      </c>
    </row>
    <row r="120" spans="1:33" ht="15">
      <c r="B120" s="107" t="s">
        <v>237</v>
      </c>
      <c r="D120" s="285"/>
      <c r="T120" s="285"/>
      <c r="U120" s="285"/>
      <c r="V120" s="285"/>
      <c r="W120" s="285"/>
      <c r="X120" s="285"/>
      <c r="Y120" s="285"/>
      <c r="Z120" s="285"/>
      <c r="AA120" s="285"/>
      <c r="AB120" s="285"/>
      <c r="AC120" s="285"/>
      <c r="AD120" s="285"/>
      <c r="AE120" s="285"/>
      <c r="AF120" s="285"/>
      <c r="AG120" s="285"/>
    </row>
    <row r="121" spans="1:33">
      <c r="A121"/>
      <c r="B121" s="2">
        <v>1</v>
      </c>
      <c r="C121" s="453" t="s">
        <v>1203</v>
      </c>
      <c r="D121" s="285"/>
      <c r="T121" s="285"/>
      <c r="U121" s="285"/>
      <c r="V121" s="285"/>
      <c r="W121" s="285"/>
      <c r="X121" s="285"/>
      <c r="Y121" s="285"/>
      <c r="Z121" s="285"/>
      <c r="AA121" s="285"/>
      <c r="AB121" s="285"/>
      <c r="AC121" s="285"/>
      <c r="AD121" s="285"/>
      <c r="AE121" s="285"/>
      <c r="AF121" s="285"/>
      <c r="AG121" s="285"/>
    </row>
    <row r="122" spans="1:33">
      <c r="B122" s="108"/>
      <c r="C122" s="119" t="s">
        <v>238</v>
      </c>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1:33">
      <c r="B123" s="108"/>
      <c r="C123" s="161" t="s">
        <v>239</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1:33">
      <c r="B124" s="108"/>
      <c r="C124" s="161" t="s">
        <v>1204</v>
      </c>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1:33">
      <c r="B125" s="2">
        <v>2</v>
      </c>
      <c r="C125" s="453" t="s">
        <v>240</v>
      </c>
      <c r="D125" s="109" t="str">
        <f t="shared" ref="D125:AG125" si="64">IF(COUNTIF(D122:D124,"C")&gt;=1,"A",IF(COUNTIF(D122:D124,"C")&gt;0,"P"," "))</f>
        <v xml:space="preserve"> </v>
      </c>
      <c r="E125" s="109" t="str">
        <f t="shared" si="64"/>
        <v xml:space="preserve"> </v>
      </c>
      <c r="F125" s="109" t="str">
        <f t="shared" si="64"/>
        <v xml:space="preserve"> </v>
      </c>
      <c r="G125" s="109" t="str">
        <f t="shared" si="64"/>
        <v xml:space="preserve"> </v>
      </c>
      <c r="H125" s="109" t="str">
        <f t="shared" si="64"/>
        <v xml:space="preserve"> </v>
      </c>
      <c r="I125" s="109" t="str">
        <f t="shared" si="64"/>
        <v xml:space="preserve"> </v>
      </c>
      <c r="J125" s="109" t="str">
        <f t="shared" si="64"/>
        <v xml:space="preserve"> </v>
      </c>
      <c r="K125" s="109" t="str">
        <f t="shared" si="64"/>
        <v xml:space="preserve"> </v>
      </c>
      <c r="L125" s="109" t="str">
        <f t="shared" si="64"/>
        <v xml:space="preserve"> </v>
      </c>
      <c r="M125" s="109" t="str">
        <f t="shared" si="64"/>
        <v xml:space="preserve"> </v>
      </c>
      <c r="N125" s="109" t="str">
        <f t="shared" si="64"/>
        <v xml:space="preserve"> </v>
      </c>
      <c r="O125" s="109" t="str">
        <f t="shared" si="64"/>
        <v xml:space="preserve"> </v>
      </c>
      <c r="P125" s="109" t="str">
        <f t="shared" si="64"/>
        <v xml:space="preserve"> </v>
      </c>
      <c r="Q125" s="109" t="str">
        <f t="shared" si="64"/>
        <v xml:space="preserve"> </v>
      </c>
      <c r="R125" s="109" t="str">
        <f t="shared" si="64"/>
        <v xml:space="preserve"> </v>
      </c>
      <c r="S125" s="109" t="str">
        <f t="shared" si="64"/>
        <v xml:space="preserve"> </v>
      </c>
      <c r="T125" s="109" t="str">
        <f t="shared" si="64"/>
        <v xml:space="preserve"> </v>
      </c>
      <c r="U125" s="109" t="str">
        <f t="shared" si="64"/>
        <v xml:space="preserve"> </v>
      </c>
      <c r="V125" s="109" t="str">
        <f t="shared" si="64"/>
        <v xml:space="preserve"> </v>
      </c>
      <c r="W125" s="109" t="str">
        <f t="shared" si="64"/>
        <v xml:space="preserve"> </v>
      </c>
      <c r="X125" s="109" t="str">
        <f t="shared" si="64"/>
        <v xml:space="preserve"> </v>
      </c>
      <c r="Y125" s="109" t="str">
        <f t="shared" si="64"/>
        <v xml:space="preserve"> </v>
      </c>
      <c r="Z125" s="109" t="str">
        <f t="shared" si="64"/>
        <v xml:space="preserve"> </v>
      </c>
      <c r="AA125" s="109" t="str">
        <f t="shared" si="64"/>
        <v xml:space="preserve"> </v>
      </c>
      <c r="AB125" s="109" t="str">
        <f t="shared" si="64"/>
        <v xml:space="preserve"> </v>
      </c>
      <c r="AC125" s="109" t="str">
        <f t="shared" si="64"/>
        <v xml:space="preserve"> </v>
      </c>
      <c r="AD125" s="109" t="str">
        <f t="shared" si="64"/>
        <v xml:space="preserve"> </v>
      </c>
      <c r="AE125" s="109" t="str">
        <f t="shared" si="64"/>
        <v xml:space="preserve"> </v>
      </c>
      <c r="AF125" s="109" t="str">
        <f t="shared" si="64"/>
        <v xml:space="preserve"> </v>
      </c>
      <c r="AG125" s="109" t="str">
        <f t="shared" si="64"/>
        <v xml:space="preserve"> </v>
      </c>
    </row>
    <row r="126" spans="1:33">
      <c r="B126" s="110"/>
      <c r="C126" s="119" t="s">
        <v>241</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1:33">
      <c r="B127" s="110"/>
      <c r="C127" s="119" t="s">
        <v>242</v>
      </c>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1:33">
      <c r="B128" s="110"/>
      <c r="C128" s="119" t="s">
        <v>1205</v>
      </c>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1:33">
      <c r="B129" s="2">
        <v>3</v>
      </c>
      <c r="C129" s="249" t="s">
        <v>243</v>
      </c>
      <c r="D129" s="109" t="str">
        <f t="shared" ref="D129:AG129" si="65">IF(COUNTIF(D126:D128,"C")&gt;=1,"A",IF(COUNTIF(D126:D128,"C")&gt;0,"P"," "))</f>
        <v xml:space="preserve"> </v>
      </c>
      <c r="E129" s="109" t="str">
        <f t="shared" si="65"/>
        <v xml:space="preserve"> </v>
      </c>
      <c r="F129" s="109" t="str">
        <f t="shared" si="65"/>
        <v xml:space="preserve"> </v>
      </c>
      <c r="G129" s="109" t="str">
        <f t="shared" si="65"/>
        <v xml:space="preserve"> </v>
      </c>
      <c r="H129" s="109" t="str">
        <f t="shared" si="65"/>
        <v xml:space="preserve"> </v>
      </c>
      <c r="I129" s="109" t="str">
        <f t="shared" si="65"/>
        <v xml:space="preserve"> </v>
      </c>
      <c r="J129" s="109" t="str">
        <f t="shared" si="65"/>
        <v xml:space="preserve"> </v>
      </c>
      <c r="K129" s="109" t="str">
        <f t="shared" si="65"/>
        <v xml:space="preserve"> </v>
      </c>
      <c r="L129" s="109" t="str">
        <f t="shared" si="65"/>
        <v xml:space="preserve"> </v>
      </c>
      <c r="M129" s="109" t="str">
        <f t="shared" si="65"/>
        <v xml:space="preserve"> </v>
      </c>
      <c r="N129" s="109" t="str">
        <f t="shared" si="65"/>
        <v xml:space="preserve"> </v>
      </c>
      <c r="O129" s="109" t="str">
        <f t="shared" si="65"/>
        <v xml:space="preserve"> </v>
      </c>
      <c r="P129" s="109" t="str">
        <f t="shared" si="65"/>
        <v xml:space="preserve"> </v>
      </c>
      <c r="Q129" s="109" t="str">
        <f t="shared" si="65"/>
        <v xml:space="preserve"> </v>
      </c>
      <c r="R129" s="109" t="str">
        <f t="shared" si="65"/>
        <v xml:space="preserve"> </v>
      </c>
      <c r="S129" s="109" t="str">
        <f t="shared" si="65"/>
        <v xml:space="preserve"> </v>
      </c>
      <c r="T129" s="109" t="str">
        <f t="shared" si="65"/>
        <v xml:space="preserve"> </v>
      </c>
      <c r="U129" s="109" t="str">
        <f t="shared" si="65"/>
        <v xml:space="preserve"> </v>
      </c>
      <c r="V129" s="109" t="str">
        <f t="shared" si="65"/>
        <v xml:space="preserve"> </v>
      </c>
      <c r="W129" s="109" t="str">
        <f t="shared" si="65"/>
        <v xml:space="preserve"> </v>
      </c>
      <c r="X129" s="109" t="str">
        <f t="shared" si="65"/>
        <v xml:space="preserve"> </v>
      </c>
      <c r="Y129" s="109" t="str">
        <f t="shared" si="65"/>
        <v xml:space="preserve"> </v>
      </c>
      <c r="Z129" s="109" t="str">
        <f t="shared" si="65"/>
        <v xml:space="preserve"> </v>
      </c>
      <c r="AA129" s="109" t="str">
        <f t="shared" si="65"/>
        <v xml:space="preserve"> </v>
      </c>
      <c r="AB129" s="109" t="str">
        <f t="shared" si="65"/>
        <v xml:space="preserve"> </v>
      </c>
      <c r="AC129" s="109" t="str">
        <f t="shared" si="65"/>
        <v xml:space="preserve"> </v>
      </c>
      <c r="AD129" s="109" t="str">
        <f t="shared" si="65"/>
        <v xml:space="preserve"> </v>
      </c>
      <c r="AE129" s="109" t="str">
        <f t="shared" si="65"/>
        <v xml:space="preserve"> </v>
      </c>
      <c r="AF129" s="109" t="str">
        <f t="shared" si="65"/>
        <v xml:space="preserve"> </v>
      </c>
      <c r="AG129" s="109" t="str">
        <f t="shared" si="65"/>
        <v xml:space="preserve"> </v>
      </c>
    </row>
    <row r="130" spans="1:33">
      <c r="B130" s="110"/>
      <c r="C130" s="119" t="s">
        <v>244</v>
      </c>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1:33">
      <c r="B131" s="110"/>
      <c r="C131" s="119" t="s">
        <v>1206</v>
      </c>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1:33">
      <c r="B132" s="110"/>
      <c r="C132" s="161" t="s">
        <v>1207</v>
      </c>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1:33">
      <c r="B133" s="2">
        <v>4</v>
      </c>
      <c r="C133" s="453" t="s">
        <v>245</v>
      </c>
      <c r="D133" s="109" t="str">
        <f t="shared" ref="D133:AG133" si="66">IF(COUNTIF(D130:D132,"C")&gt;=1,"A",IF(COUNTIF(D130:D132,"C")&gt;0,"P"," "))</f>
        <v xml:space="preserve"> </v>
      </c>
      <c r="E133" s="109" t="str">
        <f t="shared" si="66"/>
        <v xml:space="preserve"> </v>
      </c>
      <c r="F133" s="109" t="str">
        <f t="shared" si="66"/>
        <v xml:space="preserve"> </v>
      </c>
      <c r="G133" s="109" t="str">
        <f t="shared" si="66"/>
        <v xml:space="preserve"> </v>
      </c>
      <c r="H133" s="109" t="str">
        <f t="shared" si="66"/>
        <v xml:space="preserve"> </v>
      </c>
      <c r="I133" s="109" t="str">
        <f t="shared" si="66"/>
        <v xml:space="preserve"> </v>
      </c>
      <c r="J133" s="109" t="str">
        <f t="shared" si="66"/>
        <v xml:space="preserve"> </v>
      </c>
      <c r="K133" s="109" t="str">
        <f t="shared" si="66"/>
        <v xml:space="preserve"> </v>
      </c>
      <c r="L133" s="109" t="str">
        <f t="shared" si="66"/>
        <v xml:space="preserve"> </v>
      </c>
      <c r="M133" s="109" t="str">
        <f t="shared" si="66"/>
        <v xml:space="preserve"> </v>
      </c>
      <c r="N133" s="109" t="str">
        <f t="shared" si="66"/>
        <v xml:space="preserve"> </v>
      </c>
      <c r="O133" s="109" t="str">
        <f t="shared" si="66"/>
        <v xml:space="preserve"> </v>
      </c>
      <c r="P133" s="109" t="str">
        <f t="shared" si="66"/>
        <v xml:space="preserve"> </v>
      </c>
      <c r="Q133" s="109" t="str">
        <f t="shared" si="66"/>
        <v xml:space="preserve"> </v>
      </c>
      <c r="R133" s="109" t="str">
        <f t="shared" si="66"/>
        <v xml:space="preserve"> </v>
      </c>
      <c r="S133" s="109" t="str">
        <f t="shared" si="66"/>
        <v xml:space="preserve"> </v>
      </c>
      <c r="T133" s="109" t="str">
        <f t="shared" si="66"/>
        <v xml:space="preserve"> </v>
      </c>
      <c r="U133" s="109" t="str">
        <f t="shared" si="66"/>
        <v xml:space="preserve"> </v>
      </c>
      <c r="V133" s="109" t="str">
        <f t="shared" si="66"/>
        <v xml:space="preserve"> </v>
      </c>
      <c r="W133" s="109" t="str">
        <f t="shared" si="66"/>
        <v xml:space="preserve"> </v>
      </c>
      <c r="X133" s="109" t="str">
        <f t="shared" si="66"/>
        <v xml:space="preserve"> </v>
      </c>
      <c r="Y133" s="109" t="str">
        <f t="shared" si="66"/>
        <v xml:space="preserve"> </v>
      </c>
      <c r="Z133" s="109" t="str">
        <f t="shared" si="66"/>
        <v xml:space="preserve"> </v>
      </c>
      <c r="AA133" s="109" t="str">
        <f t="shared" si="66"/>
        <v xml:space="preserve"> </v>
      </c>
      <c r="AB133" s="109" t="str">
        <f t="shared" si="66"/>
        <v xml:space="preserve"> </v>
      </c>
      <c r="AC133" s="109" t="str">
        <f t="shared" si="66"/>
        <v xml:space="preserve"> </v>
      </c>
      <c r="AD133" s="109" t="str">
        <f t="shared" si="66"/>
        <v xml:space="preserve"> </v>
      </c>
      <c r="AE133" s="109" t="str">
        <f t="shared" si="66"/>
        <v xml:space="preserve"> </v>
      </c>
      <c r="AF133" s="109" t="str">
        <f t="shared" si="66"/>
        <v xml:space="preserve"> </v>
      </c>
      <c r="AG133" s="109" t="str">
        <f t="shared" si="66"/>
        <v xml:space="preserve"> </v>
      </c>
    </row>
    <row r="134" spans="1:33">
      <c r="B134" s="110"/>
      <c r="C134" s="119" t="s">
        <v>1208</v>
      </c>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1:33">
      <c r="B135" s="110"/>
      <c r="C135" s="119" t="s">
        <v>1209</v>
      </c>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1:33">
      <c r="B136" s="110"/>
      <c r="C136" s="119" t="s">
        <v>1210</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1:33">
      <c r="B137" s="2">
        <v>5</v>
      </c>
      <c r="C137" s="453" t="s">
        <v>246</v>
      </c>
      <c r="D137" s="109" t="str">
        <f t="shared" ref="D137:AG137" si="67">IF(COUNTIF(D134:D136,"C")&gt;=1,"A",IF(COUNTIF(D134:D136,"C")&gt;0,"P"," "))</f>
        <v xml:space="preserve"> </v>
      </c>
      <c r="E137" s="109" t="str">
        <f t="shared" si="67"/>
        <v xml:space="preserve"> </v>
      </c>
      <c r="F137" s="109" t="str">
        <f t="shared" si="67"/>
        <v xml:space="preserve"> </v>
      </c>
      <c r="G137" s="109" t="str">
        <f t="shared" si="67"/>
        <v xml:space="preserve"> </v>
      </c>
      <c r="H137" s="109" t="str">
        <f t="shared" si="67"/>
        <v xml:space="preserve"> </v>
      </c>
      <c r="I137" s="109" t="str">
        <f t="shared" si="67"/>
        <v xml:space="preserve"> </v>
      </c>
      <c r="J137" s="109" t="str">
        <f t="shared" si="67"/>
        <v xml:space="preserve"> </v>
      </c>
      <c r="K137" s="109" t="str">
        <f t="shared" si="67"/>
        <v xml:space="preserve"> </v>
      </c>
      <c r="L137" s="109" t="str">
        <f t="shared" si="67"/>
        <v xml:space="preserve"> </v>
      </c>
      <c r="M137" s="109" t="str">
        <f t="shared" si="67"/>
        <v xml:space="preserve"> </v>
      </c>
      <c r="N137" s="109" t="str">
        <f t="shared" si="67"/>
        <v xml:space="preserve"> </v>
      </c>
      <c r="O137" s="109" t="str">
        <f t="shared" si="67"/>
        <v xml:space="preserve"> </v>
      </c>
      <c r="P137" s="109" t="str">
        <f t="shared" si="67"/>
        <v xml:space="preserve"> </v>
      </c>
      <c r="Q137" s="109" t="str">
        <f t="shared" si="67"/>
        <v xml:space="preserve"> </v>
      </c>
      <c r="R137" s="109" t="str">
        <f t="shared" si="67"/>
        <v xml:space="preserve"> </v>
      </c>
      <c r="S137" s="109" t="str">
        <f t="shared" si="67"/>
        <v xml:space="preserve"> </v>
      </c>
      <c r="T137" s="109" t="str">
        <f t="shared" si="67"/>
        <v xml:space="preserve"> </v>
      </c>
      <c r="U137" s="109" t="str">
        <f t="shared" si="67"/>
        <v xml:space="preserve"> </v>
      </c>
      <c r="V137" s="109" t="str">
        <f t="shared" si="67"/>
        <v xml:space="preserve"> </v>
      </c>
      <c r="W137" s="109" t="str">
        <f t="shared" si="67"/>
        <v xml:space="preserve"> </v>
      </c>
      <c r="X137" s="109" t="str">
        <f t="shared" si="67"/>
        <v xml:space="preserve"> </v>
      </c>
      <c r="Y137" s="109" t="str">
        <f t="shared" si="67"/>
        <v xml:space="preserve"> </v>
      </c>
      <c r="Z137" s="109" t="str">
        <f t="shared" si="67"/>
        <v xml:space="preserve"> </v>
      </c>
      <c r="AA137" s="109" t="str">
        <f t="shared" si="67"/>
        <v xml:space="preserve"> </v>
      </c>
      <c r="AB137" s="109" t="str">
        <f t="shared" si="67"/>
        <v xml:space="preserve"> </v>
      </c>
      <c r="AC137" s="109" t="str">
        <f t="shared" si="67"/>
        <v xml:space="preserve"> </v>
      </c>
      <c r="AD137" s="109" t="str">
        <f t="shared" si="67"/>
        <v xml:space="preserve"> </v>
      </c>
      <c r="AE137" s="109" t="str">
        <f t="shared" si="67"/>
        <v xml:space="preserve"> </v>
      </c>
      <c r="AF137" s="109" t="str">
        <f t="shared" si="67"/>
        <v xml:space="preserve"> </v>
      </c>
      <c r="AG137" s="109" t="str">
        <f t="shared" si="67"/>
        <v xml:space="preserve"> </v>
      </c>
    </row>
    <row r="138" spans="1:33">
      <c r="B138" s="110"/>
      <c r="C138" s="119" t="s">
        <v>247</v>
      </c>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1:33">
      <c r="B139" s="110"/>
      <c r="C139" s="119" t="s">
        <v>248</v>
      </c>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1:33" ht="13.5" thickBot="1">
      <c r="B140" s="110"/>
      <c r="C140" s="119" t="s">
        <v>1211</v>
      </c>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1:33" ht="13.5" hidden="1" thickBot="1">
      <c r="D141" s="109" t="str">
        <f t="shared" ref="D141:AG141" si="68">IF(COUNTIF(D138:D140,"C")&gt;=1,"A",IF(COUNTIF(D138:D140,"C")&gt;0,"P"," "))</f>
        <v xml:space="preserve"> </v>
      </c>
      <c r="E141" s="109" t="str">
        <f t="shared" si="68"/>
        <v xml:space="preserve"> </v>
      </c>
      <c r="F141" s="109" t="str">
        <f t="shared" si="68"/>
        <v xml:space="preserve"> </v>
      </c>
      <c r="G141" s="109" t="str">
        <f t="shared" si="68"/>
        <v xml:space="preserve"> </v>
      </c>
      <c r="H141" s="109" t="str">
        <f t="shared" si="68"/>
        <v xml:space="preserve"> </v>
      </c>
      <c r="I141" s="109" t="str">
        <f t="shared" si="68"/>
        <v xml:space="preserve"> </v>
      </c>
      <c r="J141" s="109" t="str">
        <f t="shared" si="68"/>
        <v xml:space="preserve"> </v>
      </c>
      <c r="K141" s="109" t="str">
        <f t="shared" si="68"/>
        <v xml:space="preserve"> </v>
      </c>
      <c r="L141" s="109" t="str">
        <f t="shared" si="68"/>
        <v xml:space="preserve"> </v>
      </c>
      <c r="M141" s="109" t="str">
        <f t="shared" si="68"/>
        <v xml:space="preserve"> </v>
      </c>
      <c r="N141" s="109" t="str">
        <f t="shared" si="68"/>
        <v xml:space="preserve"> </v>
      </c>
      <c r="O141" s="109" t="str">
        <f t="shared" si="68"/>
        <v xml:space="preserve"> </v>
      </c>
      <c r="P141" s="109" t="str">
        <f t="shared" si="68"/>
        <v xml:space="preserve"> </v>
      </c>
      <c r="Q141" s="109" t="str">
        <f t="shared" si="68"/>
        <v xml:space="preserve"> </v>
      </c>
      <c r="R141" s="109" t="str">
        <f t="shared" si="68"/>
        <v xml:space="preserve"> </v>
      </c>
      <c r="S141" s="109" t="str">
        <f t="shared" si="68"/>
        <v xml:space="preserve"> </v>
      </c>
      <c r="T141" s="109" t="str">
        <f t="shared" si="68"/>
        <v xml:space="preserve"> </v>
      </c>
      <c r="U141" s="109" t="str">
        <f t="shared" si="68"/>
        <v xml:space="preserve"> </v>
      </c>
      <c r="V141" s="109" t="str">
        <f t="shared" si="68"/>
        <v xml:space="preserve"> </v>
      </c>
      <c r="W141" s="109" t="str">
        <f t="shared" si="68"/>
        <v xml:space="preserve"> </v>
      </c>
      <c r="X141" s="109" t="str">
        <f t="shared" si="68"/>
        <v xml:space="preserve"> </v>
      </c>
      <c r="Y141" s="109" t="str">
        <f t="shared" si="68"/>
        <v xml:space="preserve"> </v>
      </c>
      <c r="Z141" s="109" t="str">
        <f t="shared" si="68"/>
        <v xml:space="preserve"> </v>
      </c>
      <c r="AA141" s="109" t="str">
        <f t="shared" si="68"/>
        <v xml:space="preserve"> </v>
      </c>
      <c r="AB141" s="109" t="str">
        <f t="shared" si="68"/>
        <v xml:space="preserve"> </v>
      </c>
      <c r="AC141" s="109" t="str">
        <f t="shared" si="68"/>
        <v xml:space="preserve"> </v>
      </c>
      <c r="AD141" s="109" t="str">
        <f t="shared" si="68"/>
        <v xml:space="preserve"> </v>
      </c>
      <c r="AE141" s="109" t="str">
        <f t="shared" si="68"/>
        <v xml:space="preserve"> </v>
      </c>
      <c r="AF141" s="109" t="str">
        <f t="shared" si="68"/>
        <v xml:space="preserve"> </v>
      </c>
      <c r="AG141" s="109" t="str">
        <f t="shared" si="68"/>
        <v xml:space="preserve"> </v>
      </c>
    </row>
    <row r="142" spans="1:33" ht="13.5" thickBot="1">
      <c r="C142" s="65" t="s">
        <v>118</v>
      </c>
      <c r="D142" s="80" t="str">
        <f>IF(COUNTIF(D125:D141,"A")&gt;4,"C",IF(COUNTIF(D125:D141,"A")&gt;0,"P"," "))</f>
        <v xml:space="preserve"> </v>
      </c>
      <c r="E142" s="80" t="str">
        <f t="shared" ref="E142:AG142" si="69">IF(COUNTIF(E125:E141,"A")&gt;4,"C",IF(COUNTIF(E125:E141,"A")&gt;0,"P"," "))</f>
        <v xml:space="preserve"> </v>
      </c>
      <c r="F142" s="80" t="str">
        <f t="shared" si="69"/>
        <v xml:space="preserve"> </v>
      </c>
      <c r="G142" s="80" t="str">
        <f t="shared" si="69"/>
        <v xml:space="preserve"> </v>
      </c>
      <c r="H142" s="80" t="str">
        <f t="shared" si="69"/>
        <v xml:space="preserve"> </v>
      </c>
      <c r="I142" s="80" t="str">
        <f t="shared" si="69"/>
        <v xml:space="preserve"> </v>
      </c>
      <c r="J142" s="80" t="str">
        <f t="shared" si="69"/>
        <v xml:space="preserve"> </v>
      </c>
      <c r="K142" s="80" t="str">
        <f t="shared" si="69"/>
        <v xml:space="preserve"> </v>
      </c>
      <c r="L142" s="80" t="str">
        <f t="shared" si="69"/>
        <v xml:space="preserve"> </v>
      </c>
      <c r="M142" s="80" t="str">
        <f t="shared" si="69"/>
        <v xml:space="preserve"> </v>
      </c>
      <c r="N142" s="80" t="str">
        <f t="shared" si="69"/>
        <v xml:space="preserve"> </v>
      </c>
      <c r="O142" s="80" t="str">
        <f t="shared" si="69"/>
        <v xml:space="preserve"> </v>
      </c>
      <c r="P142" s="80" t="str">
        <f t="shared" si="69"/>
        <v xml:space="preserve"> </v>
      </c>
      <c r="Q142" s="80" t="str">
        <f t="shared" si="69"/>
        <v xml:space="preserve"> </v>
      </c>
      <c r="R142" s="80" t="str">
        <f t="shared" si="69"/>
        <v xml:space="preserve"> </v>
      </c>
      <c r="S142" s="80" t="str">
        <f t="shared" si="69"/>
        <v xml:space="preserve"> </v>
      </c>
      <c r="T142" s="80" t="str">
        <f t="shared" si="69"/>
        <v xml:space="preserve"> </v>
      </c>
      <c r="U142" s="80" t="str">
        <f t="shared" si="69"/>
        <v xml:space="preserve"> </v>
      </c>
      <c r="V142" s="80" t="str">
        <f t="shared" si="69"/>
        <v xml:space="preserve"> </v>
      </c>
      <c r="W142" s="80" t="str">
        <f t="shared" si="69"/>
        <v xml:space="preserve"> </v>
      </c>
      <c r="X142" s="80" t="str">
        <f t="shared" si="69"/>
        <v xml:space="preserve"> </v>
      </c>
      <c r="Y142" s="80" t="str">
        <f t="shared" si="69"/>
        <v xml:space="preserve"> </v>
      </c>
      <c r="Z142" s="80" t="str">
        <f t="shared" si="69"/>
        <v xml:space="preserve"> </v>
      </c>
      <c r="AA142" s="80" t="str">
        <f t="shared" si="69"/>
        <v xml:space="preserve"> </v>
      </c>
      <c r="AB142" s="80" t="str">
        <f t="shared" si="69"/>
        <v xml:space="preserve"> </v>
      </c>
      <c r="AC142" s="80" t="str">
        <f t="shared" si="69"/>
        <v xml:space="preserve"> </v>
      </c>
      <c r="AD142" s="80" t="str">
        <f t="shared" si="69"/>
        <v xml:space="preserve"> </v>
      </c>
      <c r="AE142" s="80" t="str">
        <f t="shared" si="69"/>
        <v xml:space="preserve"> </v>
      </c>
      <c r="AF142" s="80" t="str">
        <f t="shared" si="69"/>
        <v xml:space="preserve"> </v>
      </c>
      <c r="AG142" s="80" t="str">
        <f t="shared" si="69"/>
        <v xml:space="preserve"> </v>
      </c>
    </row>
    <row r="143" spans="1:33" ht="15">
      <c r="B143" s="107" t="s">
        <v>249</v>
      </c>
      <c r="D143" s="285"/>
      <c r="T143" s="285"/>
      <c r="U143" s="285"/>
      <c r="V143" s="285"/>
      <c r="W143" s="285"/>
      <c r="X143" s="285"/>
      <c r="Y143" s="285"/>
      <c r="Z143" s="285"/>
      <c r="AA143" s="285"/>
      <c r="AB143" s="285"/>
      <c r="AC143" s="285"/>
      <c r="AD143" s="285"/>
      <c r="AE143" s="285"/>
      <c r="AF143" s="285"/>
      <c r="AG143" s="285"/>
    </row>
    <row r="144" spans="1:33">
      <c r="A144"/>
      <c r="B144" s="2">
        <v>1</v>
      </c>
      <c r="C144" s="242" t="s">
        <v>250</v>
      </c>
      <c r="D144" s="285"/>
      <c r="T144" s="285"/>
      <c r="U144" s="285"/>
      <c r="V144" s="285"/>
      <c r="W144" s="285"/>
      <c r="X144" s="285"/>
      <c r="Y144" s="285"/>
      <c r="Z144" s="285"/>
      <c r="AA144" s="285"/>
      <c r="AB144" s="285"/>
      <c r="AC144" s="285"/>
      <c r="AD144" s="285"/>
      <c r="AE144" s="285"/>
      <c r="AF144" s="285"/>
      <c r="AG144" s="285"/>
    </row>
    <row r="145" spans="1:33">
      <c r="B145" s="108"/>
      <c r="C145" s="161" t="s">
        <v>251</v>
      </c>
      <c r="D145" s="121"/>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1:33">
      <c r="B146" s="2">
        <v>2</v>
      </c>
      <c r="C146" s="311" t="s">
        <v>252</v>
      </c>
      <c r="D146" s="329" t="str">
        <f t="shared" ref="D146:AG154" si="70">IF(COUNTIF(D145:D145,"C")&gt;=1,"A",IF(COUNTIF(D145:D145,"C")&gt;0,"P"," "))</f>
        <v xml:space="preserve"> </v>
      </c>
      <c r="E146" s="329" t="str">
        <f t="shared" si="70"/>
        <v xml:space="preserve"> </v>
      </c>
      <c r="F146" s="329" t="str">
        <f t="shared" ref="F146:S146" si="71">IF(COUNTIF(F145:F145,"C")&gt;=1,"A",IF(COUNTIF(F145:F145,"C")&gt;0,"P"," "))</f>
        <v xml:space="preserve"> </v>
      </c>
      <c r="G146" s="329" t="str">
        <f t="shared" si="71"/>
        <v xml:space="preserve"> </v>
      </c>
      <c r="H146" s="329" t="str">
        <f t="shared" si="71"/>
        <v xml:space="preserve"> </v>
      </c>
      <c r="I146" s="329" t="str">
        <f t="shared" si="71"/>
        <v xml:space="preserve"> </v>
      </c>
      <c r="J146" s="329" t="str">
        <f t="shared" si="71"/>
        <v xml:space="preserve"> </v>
      </c>
      <c r="K146" s="329" t="str">
        <f t="shared" si="71"/>
        <v xml:space="preserve"> </v>
      </c>
      <c r="L146" s="329" t="str">
        <f t="shared" si="71"/>
        <v xml:space="preserve"> </v>
      </c>
      <c r="M146" s="329" t="str">
        <f t="shared" si="71"/>
        <v xml:space="preserve"> </v>
      </c>
      <c r="N146" s="329" t="str">
        <f t="shared" si="71"/>
        <v xml:space="preserve"> </v>
      </c>
      <c r="O146" s="329" t="str">
        <f t="shared" si="71"/>
        <v xml:space="preserve"> </v>
      </c>
      <c r="P146" s="329" t="str">
        <f t="shared" si="71"/>
        <v xml:space="preserve"> </v>
      </c>
      <c r="Q146" s="329" t="str">
        <f t="shared" si="71"/>
        <v xml:space="preserve"> </v>
      </c>
      <c r="R146" s="329" t="str">
        <f t="shared" si="71"/>
        <v xml:space="preserve"> </v>
      </c>
      <c r="S146" s="329" t="str">
        <f t="shared" si="71"/>
        <v xml:space="preserve"> </v>
      </c>
      <c r="T146" s="329" t="str">
        <f t="shared" si="70"/>
        <v xml:space="preserve"> </v>
      </c>
      <c r="U146" s="329" t="str">
        <f t="shared" si="70"/>
        <v xml:space="preserve"> </v>
      </c>
      <c r="V146" s="329" t="str">
        <f t="shared" si="70"/>
        <v xml:space="preserve"> </v>
      </c>
      <c r="W146" s="329" t="str">
        <f t="shared" si="70"/>
        <v xml:space="preserve"> </v>
      </c>
      <c r="X146" s="329" t="str">
        <f t="shared" si="70"/>
        <v xml:space="preserve"> </v>
      </c>
      <c r="Y146" s="329" t="str">
        <f t="shared" si="70"/>
        <v xml:space="preserve"> </v>
      </c>
      <c r="Z146" s="329" t="str">
        <f t="shared" si="70"/>
        <v xml:space="preserve"> </v>
      </c>
      <c r="AA146" s="329" t="str">
        <f t="shared" si="70"/>
        <v xml:space="preserve"> </v>
      </c>
      <c r="AB146" s="329" t="str">
        <f t="shared" si="70"/>
        <v xml:space="preserve"> </v>
      </c>
      <c r="AC146" s="329" t="str">
        <f t="shared" si="70"/>
        <v xml:space="preserve"> </v>
      </c>
      <c r="AD146" s="329" t="str">
        <f t="shared" si="70"/>
        <v xml:space="preserve"> </v>
      </c>
      <c r="AE146" s="329" t="str">
        <f t="shared" si="70"/>
        <v xml:space="preserve"> </v>
      </c>
      <c r="AF146" s="329" t="str">
        <f t="shared" si="70"/>
        <v xml:space="preserve"> </v>
      </c>
      <c r="AG146" s="329" t="str">
        <f t="shared" si="70"/>
        <v xml:space="preserve"> </v>
      </c>
    </row>
    <row r="147" spans="1:33">
      <c r="B147" s="110"/>
      <c r="C147" s="161" t="s">
        <v>253</v>
      </c>
      <c r="D147" s="121"/>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1:33">
      <c r="B148" s="2">
        <v>3</v>
      </c>
      <c r="C148" s="311" t="s">
        <v>254</v>
      </c>
      <c r="D148" s="329" t="str">
        <f t="shared" si="70"/>
        <v xml:space="preserve"> </v>
      </c>
      <c r="E148" s="329" t="str">
        <f t="shared" si="70"/>
        <v xml:space="preserve"> </v>
      </c>
      <c r="F148" s="329" t="str">
        <f t="shared" ref="F148:S148" si="72">IF(COUNTIF(F147:F147,"C")&gt;=1,"A",IF(COUNTIF(F147:F147,"C")&gt;0,"P"," "))</f>
        <v xml:space="preserve"> </v>
      </c>
      <c r="G148" s="329" t="str">
        <f t="shared" si="72"/>
        <v xml:space="preserve"> </v>
      </c>
      <c r="H148" s="329" t="str">
        <f t="shared" si="72"/>
        <v xml:space="preserve"> </v>
      </c>
      <c r="I148" s="329" t="str">
        <f t="shared" si="72"/>
        <v xml:space="preserve"> </v>
      </c>
      <c r="J148" s="329" t="str">
        <f t="shared" si="72"/>
        <v xml:space="preserve"> </v>
      </c>
      <c r="K148" s="329" t="str">
        <f t="shared" si="72"/>
        <v xml:space="preserve"> </v>
      </c>
      <c r="L148" s="329" t="str">
        <f t="shared" si="72"/>
        <v xml:space="preserve"> </v>
      </c>
      <c r="M148" s="329" t="str">
        <f t="shared" si="72"/>
        <v xml:space="preserve"> </v>
      </c>
      <c r="N148" s="329" t="str">
        <f t="shared" si="72"/>
        <v xml:space="preserve"> </v>
      </c>
      <c r="O148" s="329" t="str">
        <f t="shared" si="72"/>
        <v xml:space="preserve"> </v>
      </c>
      <c r="P148" s="329" t="str">
        <f t="shared" si="72"/>
        <v xml:space="preserve"> </v>
      </c>
      <c r="Q148" s="329" t="str">
        <f t="shared" si="72"/>
        <v xml:space="preserve"> </v>
      </c>
      <c r="R148" s="329" t="str">
        <f t="shared" si="72"/>
        <v xml:space="preserve"> </v>
      </c>
      <c r="S148" s="329" t="str">
        <f t="shared" si="72"/>
        <v xml:space="preserve"> </v>
      </c>
      <c r="T148" s="329" t="str">
        <f t="shared" si="70"/>
        <v xml:space="preserve"> </v>
      </c>
      <c r="U148" s="329" t="str">
        <f t="shared" si="70"/>
        <v xml:space="preserve"> </v>
      </c>
      <c r="V148" s="329" t="str">
        <f t="shared" si="70"/>
        <v xml:space="preserve"> </v>
      </c>
      <c r="W148" s="329" t="str">
        <f t="shared" si="70"/>
        <v xml:space="preserve"> </v>
      </c>
      <c r="X148" s="329" t="str">
        <f t="shared" si="70"/>
        <v xml:space="preserve"> </v>
      </c>
      <c r="Y148" s="329" t="str">
        <f t="shared" si="70"/>
        <v xml:space="preserve"> </v>
      </c>
      <c r="Z148" s="329" t="str">
        <f t="shared" si="70"/>
        <v xml:space="preserve"> </v>
      </c>
      <c r="AA148" s="329" t="str">
        <f t="shared" si="70"/>
        <v xml:space="preserve"> </v>
      </c>
      <c r="AB148" s="329" t="str">
        <f t="shared" si="70"/>
        <v xml:space="preserve"> </v>
      </c>
      <c r="AC148" s="329" t="str">
        <f t="shared" si="70"/>
        <v xml:space="preserve"> </v>
      </c>
      <c r="AD148" s="329" t="str">
        <f t="shared" si="70"/>
        <v xml:space="preserve"> </v>
      </c>
      <c r="AE148" s="329" t="str">
        <f t="shared" si="70"/>
        <v xml:space="preserve"> </v>
      </c>
      <c r="AF148" s="329" t="str">
        <f t="shared" si="70"/>
        <v xml:space="preserve"> </v>
      </c>
      <c r="AG148" s="329" t="str">
        <f t="shared" si="70"/>
        <v xml:space="preserve"> </v>
      </c>
    </row>
    <row r="149" spans="1:33">
      <c r="B149" s="110"/>
      <c r="C149" s="161" t="s">
        <v>255</v>
      </c>
      <c r="D149" s="121"/>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1:33">
      <c r="B150" s="2">
        <v>4</v>
      </c>
      <c r="C150" s="311" t="s">
        <v>256</v>
      </c>
      <c r="D150" s="329" t="str">
        <f t="shared" si="70"/>
        <v xml:space="preserve"> </v>
      </c>
      <c r="E150" s="329" t="str">
        <f t="shared" si="70"/>
        <v xml:space="preserve"> </v>
      </c>
      <c r="F150" s="329" t="str">
        <f t="shared" ref="F150:S150" si="73">IF(COUNTIF(F149:F149,"C")&gt;=1,"A",IF(COUNTIF(F149:F149,"C")&gt;0,"P"," "))</f>
        <v xml:space="preserve"> </v>
      </c>
      <c r="G150" s="329" t="str">
        <f t="shared" si="73"/>
        <v xml:space="preserve"> </v>
      </c>
      <c r="H150" s="329" t="str">
        <f t="shared" si="73"/>
        <v xml:space="preserve"> </v>
      </c>
      <c r="I150" s="329" t="str">
        <f t="shared" si="73"/>
        <v xml:space="preserve"> </v>
      </c>
      <c r="J150" s="329" t="str">
        <f t="shared" si="73"/>
        <v xml:space="preserve"> </v>
      </c>
      <c r="K150" s="329" t="str">
        <f t="shared" si="73"/>
        <v xml:space="preserve"> </v>
      </c>
      <c r="L150" s="329" t="str">
        <f t="shared" si="73"/>
        <v xml:space="preserve"> </v>
      </c>
      <c r="M150" s="329" t="str">
        <f t="shared" si="73"/>
        <v xml:space="preserve"> </v>
      </c>
      <c r="N150" s="329" t="str">
        <f t="shared" si="73"/>
        <v xml:space="preserve"> </v>
      </c>
      <c r="O150" s="329" t="str">
        <f t="shared" si="73"/>
        <v xml:space="preserve"> </v>
      </c>
      <c r="P150" s="329" t="str">
        <f t="shared" si="73"/>
        <v xml:space="preserve"> </v>
      </c>
      <c r="Q150" s="329" t="str">
        <f t="shared" si="73"/>
        <v xml:space="preserve"> </v>
      </c>
      <c r="R150" s="329" t="str">
        <f t="shared" si="73"/>
        <v xml:space="preserve"> </v>
      </c>
      <c r="S150" s="329" t="str">
        <f t="shared" si="73"/>
        <v xml:space="preserve"> </v>
      </c>
      <c r="T150" s="329" t="str">
        <f t="shared" si="70"/>
        <v xml:space="preserve"> </v>
      </c>
      <c r="U150" s="329" t="str">
        <f t="shared" si="70"/>
        <v xml:space="preserve"> </v>
      </c>
      <c r="V150" s="329" t="str">
        <f t="shared" si="70"/>
        <v xml:space="preserve"> </v>
      </c>
      <c r="W150" s="329" t="str">
        <f t="shared" si="70"/>
        <v xml:space="preserve"> </v>
      </c>
      <c r="X150" s="329" t="str">
        <f t="shared" si="70"/>
        <v xml:space="preserve"> </v>
      </c>
      <c r="Y150" s="329" t="str">
        <f t="shared" si="70"/>
        <v xml:space="preserve"> </v>
      </c>
      <c r="Z150" s="329" t="str">
        <f t="shared" si="70"/>
        <v xml:space="preserve"> </v>
      </c>
      <c r="AA150" s="329" t="str">
        <f t="shared" si="70"/>
        <v xml:space="preserve"> </v>
      </c>
      <c r="AB150" s="329" t="str">
        <f t="shared" si="70"/>
        <v xml:space="preserve"> </v>
      </c>
      <c r="AC150" s="329" t="str">
        <f t="shared" si="70"/>
        <v xml:space="preserve"> </v>
      </c>
      <c r="AD150" s="329" t="str">
        <f t="shared" si="70"/>
        <v xml:space="preserve"> </v>
      </c>
      <c r="AE150" s="329" t="str">
        <f t="shared" si="70"/>
        <v xml:space="preserve"> </v>
      </c>
      <c r="AF150" s="329" t="str">
        <f t="shared" si="70"/>
        <v xml:space="preserve"> </v>
      </c>
      <c r="AG150" s="329" t="str">
        <f t="shared" si="70"/>
        <v xml:space="preserve"> </v>
      </c>
    </row>
    <row r="151" spans="1:33">
      <c r="B151" s="110"/>
      <c r="C151" s="161" t="s">
        <v>257</v>
      </c>
      <c r="D151" s="121"/>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1:33">
      <c r="B152" s="2">
        <v>5</v>
      </c>
      <c r="C152" s="311" t="s">
        <v>258</v>
      </c>
      <c r="D152" s="329" t="str">
        <f t="shared" si="70"/>
        <v xml:space="preserve"> </v>
      </c>
      <c r="E152" s="329" t="str">
        <f t="shared" si="70"/>
        <v xml:space="preserve"> </v>
      </c>
      <c r="F152" s="329" t="str">
        <f t="shared" ref="F152:S152" si="74">IF(COUNTIF(F151:F151,"C")&gt;=1,"A",IF(COUNTIF(F151:F151,"C")&gt;0,"P"," "))</f>
        <v xml:space="preserve"> </v>
      </c>
      <c r="G152" s="329" t="str">
        <f t="shared" si="74"/>
        <v xml:space="preserve"> </v>
      </c>
      <c r="H152" s="329" t="str">
        <f t="shared" si="74"/>
        <v xml:space="preserve"> </v>
      </c>
      <c r="I152" s="329" t="str">
        <f t="shared" si="74"/>
        <v xml:space="preserve"> </v>
      </c>
      <c r="J152" s="329" t="str">
        <f t="shared" si="74"/>
        <v xml:space="preserve"> </v>
      </c>
      <c r="K152" s="329" t="str">
        <f t="shared" si="74"/>
        <v xml:space="preserve"> </v>
      </c>
      <c r="L152" s="329" t="str">
        <f t="shared" si="74"/>
        <v xml:space="preserve"> </v>
      </c>
      <c r="M152" s="329" t="str">
        <f t="shared" si="74"/>
        <v xml:space="preserve"> </v>
      </c>
      <c r="N152" s="329" t="str">
        <f t="shared" si="74"/>
        <v xml:space="preserve"> </v>
      </c>
      <c r="O152" s="329" t="str">
        <f t="shared" si="74"/>
        <v xml:space="preserve"> </v>
      </c>
      <c r="P152" s="329" t="str">
        <f t="shared" si="74"/>
        <v xml:space="preserve"> </v>
      </c>
      <c r="Q152" s="329" t="str">
        <f t="shared" si="74"/>
        <v xml:space="preserve"> </v>
      </c>
      <c r="R152" s="329" t="str">
        <f t="shared" si="74"/>
        <v xml:space="preserve"> </v>
      </c>
      <c r="S152" s="329" t="str">
        <f t="shared" si="74"/>
        <v xml:space="preserve"> </v>
      </c>
      <c r="T152" s="329" t="str">
        <f t="shared" si="70"/>
        <v xml:space="preserve"> </v>
      </c>
      <c r="U152" s="329" t="str">
        <f t="shared" si="70"/>
        <v xml:space="preserve"> </v>
      </c>
      <c r="V152" s="329" t="str">
        <f t="shared" si="70"/>
        <v xml:space="preserve"> </v>
      </c>
      <c r="W152" s="329" t="str">
        <f t="shared" si="70"/>
        <v xml:space="preserve"> </v>
      </c>
      <c r="X152" s="329" t="str">
        <f t="shared" si="70"/>
        <v xml:space="preserve"> </v>
      </c>
      <c r="Y152" s="329" t="str">
        <f t="shared" si="70"/>
        <v xml:space="preserve"> </v>
      </c>
      <c r="Z152" s="329" t="str">
        <f t="shared" si="70"/>
        <v xml:space="preserve"> </v>
      </c>
      <c r="AA152" s="329" t="str">
        <f t="shared" si="70"/>
        <v xml:space="preserve"> </v>
      </c>
      <c r="AB152" s="329" t="str">
        <f t="shared" si="70"/>
        <v xml:space="preserve"> </v>
      </c>
      <c r="AC152" s="329" t="str">
        <f t="shared" si="70"/>
        <v xml:space="preserve"> </v>
      </c>
      <c r="AD152" s="329" t="str">
        <f t="shared" si="70"/>
        <v xml:space="preserve"> </v>
      </c>
      <c r="AE152" s="329" t="str">
        <f t="shared" si="70"/>
        <v xml:space="preserve"> </v>
      </c>
      <c r="AF152" s="329" t="str">
        <f t="shared" si="70"/>
        <v xml:space="preserve"> </v>
      </c>
      <c r="AG152" s="329" t="str">
        <f t="shared" si="70"/>
        <v xml:space="preserve"> </v>
      </c>
    </row>
    <row r="153" spans="1:33" ht="12.75" customHeight="1" thickBot="1">
      <c r="B153" s="110"/>
      <c r="C153" s="161" t="s">
        <v>259</v>
      </c>
      <c r="D153" s="121"/>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1:33" ht="12.75" hidden="1" customHeight="1" thickBot="1">
      <c r="B154" s="45"/>
      <c r="C154" s="342"/>
      <c r="D154" s="329" t="str">
        <f t="shared" si="70"/>
        <v xml:space="preserve"> </v>
      </c>
      <c r="E154" s="329" t="str">
        <f t="shared" si="70"/>
        <v xml:space="preserve"> </v>
      </c>
      <c r="F154" s="329" t="str">
        <f t="shared" ref="F154:S154" si="75">IF(COUNTIF(F153:F153,"C")&gt;=1,"A",IF(COUNTIF(F153:F153,"C")&gt;0,"P"," "))</f>
        <v xml:space="preserve"> </v>
      </c>
      <c r="G154" s="329" t="str">
        <f t="shared" si="75"/>
        <v xml:space="preserve"> </v>
      </c>
      <c r="H154" s="329" t="str">
        <f t="shared" si="75"/>
        <v xml:space="preserve"> </v>
      </c>
      <c r="I154" s="329" t="str">
        <f t="shared" si="75"/>
        <v xml:space="preserve"> </v>
      </c>
      <c r="J154" s="329" t="str">
        <f t="shared" si="75"/>
        <v xml:space="preserve"> </v>
      </c>
      <c r="K154" s="329" t="str">
        <f t="shared" si="75"/>
        <v xml:space="preserve"> </v>
      </c>
      <c r="L154" s="329" t="str">
        <f t="shared" si="75"/>
        <v xml:space="preserve"> </v>
      </c>
      <c r="M154" s="329" t="str">
        <f t="shared" si="75"/>
        <v xml:space="preserve"> </v>
      </c>
      <c r="N154" s="329" t="str">
        <f t="shared" si="75"/>
        <v xml:space="preserve"> </v>
      </c>
      <c r="O154" s="329" t="str">
        <f t="shared" si="75"/>
        <v xml:space="preserve"> </v>
      </c>
      <c r="P154" s="329" t="str">
        <f t="shared" si="75"/>
        <v xml:space="preserve"> </v>
      </c>
      <c r="Q154" s="329" t="str">
        <f t="shared" si="75"/>
        <v xml:space="preserve"> </v>
      </c>
      <c r="R154" s="329" t="str">
        <f t="shared" si="75"/>
        <v xml:space="preserve"> </v>
      </c>
      <c r="S154" s="329" t="str">
        <f t="shared" si="75"/>
        <v xml:space="preserve"> </v>
      </c>
      <c r="T154" s="329" t="str">
        <f t="shared" si="70"/>
        <v xml:space="preserve"> </v>
      </c>
      <c r="U154" s="329" t="str">
        <f t="shared" si="70"/>
        <v xml:space="preserve"> </v>
      </c>
      <c r="V154" s="329" t="str">
        <f t="shared" si="70"/>
        <v xml:space="preserve"> </v>
      </c>
      <c r="W154" s="329" t="str">
        <f t="shared" si="70"/>
        <v xml:space="preserve"> </v>
      </c>
      <c r="X154" s="329" t="str">
        <f t="shared" si="70"/>
        <v xml:space="preserve"> </v>
      </c>
      <c r="Y154" s="329" t="str">
        <f t="shared" si="70"/>
        <v xml:space="preserve"> </v>
      </c>
      <c r="Z154" s="329" t="str">
        <f t="shared" si="70"/>
        <v xml:space="preserve"> </v>
      </c>
      <c r="AA154" s="329" t="str">
        <f t="shared" si="70"/>
        <v xml:space="preserve"> </v>
      </c>
      <c r="AB154" s="329" t="str">
        <f t="shared" si="70"/>
        <v xml:space="preserve"> </v>
      </c>
      <c r="AC154" s="329" t="str">
        <f t="shared" si="70"/>
        <v xml:space="preserve"> </v>
      </c>
      <c r="AD154" s="329" t="str">
        <f t="shared" si="70"/>
        <v xml:space="preserve"> </v>
      </c>
      <c r="AE154" s="329" t="str">
        <f t="shared" si="70"/>
        <v xml:space="preserve"> </v>
      </c>
      <c r="AF154" s="329" t="str">
        <f t="shared" si="70"/>
        <v xml:space="preserve"> </v>
      </c>
      <c r="AG154" s="329" t="str">
        <f t="shared" si="70"/>
        <v xml:space="preserve"> </v>
      </c>
    </row>
    <row r="155" spans="1:33" ht="13.5" thickBot="1">
      <c r="C155" s="65" t="s">
        <v>118</v>
      </c>
      <c r="D155" s="80" t="str">
        <f>IF(COUNTIF(D145:D154,"A")&gt;4,"C",IF(COUNTIF(D145:D154,"A")&gt;0,"P"," "))</f>
        <v xml:space="preserve"> </v>
      </c>
      <c r="E155" s="80" t="str">
        <f t="shared" ref="E155" si="76">IF(COUNTIF(E145:E154,"A")&gt;4,"C",IF(COUNTIF(E145:E154,"A")&gt;0,"P"," "))</f>
        <v xml:space="preserve"> </v>
      </c>
      <c r="F155" s="80" t="str">
        <f t="shared" ref="F155:S155" si="77">IF(COUNTIF(F145:F154,"A")&gt;4,"C",IF(COUNTIF(F145:F154,"A")&gt;0,"P"," "))</f>
        <v xml:space="preserve"> </v>
      </c>
      <c r="G155" s="80" t="str">
        <f t="shared" si="77"/>
        <v xml:space="preserve"> </v>
      </c>
      <c r="H155" s="80" t="str">
        <f t="shared" si="77"/>
        <v xml:space="preserve"> </v>
      </c>
      <c r="I155" s="80" t="str">
        <f t="shared" si="77"/>
        <v xml:space="preserve"> </v>
      </c>
      <c r="J155" s="80" t="str">
        <f t="shared" si="77"/>
        <v xml:space="preserve"> </v>
      </c>
      <c r="K155" s="80" t="str">
        <f t="shared" si="77"/>
        <v xml:space="preserve"> </v>
      </c>
      <c r="L155" s="80" t="str">
        <f t="shared" si="77"/>
        <v xml:space="preserve"> </v>
      </c>
      <c r="M155" s="80" t="str">
        <f t="shared" si="77"/>
        <v xml:space="preserve"> </v>
      </c>
      <c r="N155" s="80" t="str">
        <f t="shared" si="77"/>
        <v xml:space="preserve"> </v>
      </c>
      <c r="O155" s="80" t="str">
        <f t="shared" si="77"/>
        <v xml:space="preserve"> </v>
      </c>
      <c r="P155" s="80" t="str">
        <f t="shared" si="77"/>
        <v xml:space="preserve"> </v>
      </c>
      <c r="Q155" s="80" t="str">
        <f t="shared" si="77"/>
        <v xml:space="preserve"> </v>
      </c>
      <c r="R155" s="80" t="str">
        <f t="shared" si="77"/>
        <v xml:space="preserve"> </v>
      </c>
      <c r="S155" s="80" t="str">
        <f t="shared" si="77"/>
        <v xml:space="preserve"> </v>
      </c>
      <c r="T155" s="80" t="str">
        <f t="shared" ref="T155:AG155" si="78">IF(COUNTIF(T145:T154,"A")&gt;4,"C",IF(COUNTIF(T145:T154,"A")&gt;0,"P"," "))</f>
        <v xml:space="preserve"> </v>
      </c>
      <c r="U155" s="80" t="str">
        <f t="shared" si="78"/>
        <v xml:space="preserve"> </v>
      </c>
      <c r="V155" s="80" t="str">
        <f t="shared" si="78"/>
        <v xml:space="preserve"> </v>
      </c>
      <c r="W155" s="80" t="str">
        <f t="shared" si="78"/>
        <v xml:space="preserve"> </v>
      </c>
      <c r="X155" s="80" t="str">
        <f t="shared" si="78"/>
        <v xml:space="preserve"> </v>
      </c>
      <c r="Y155" s="80" t="str">
        <f t="shared" si="78"/>
        <v xml:space="preserve"> </v>
      </c>
      <c r="Z155" s="80" t="str">
        <f t="shared" si="78"/>
        <v xml:space="preserve"> </v>
      </c>
      <c r="AA155" s="80" t="str">
        <f t="shared" si="78"/>
        <v xml:space="preserve"> </v>
      </c>
      <c r="AB155" s="80" t="str">
        <f t="shared" si="78"/>
        <v xml:space="preserve"> </v>
      </c>
      <c r="AC155" s="80" t="str">
        <f t="shared" si="78"/>
        <v xml:space="preserve"> </v>
      </c>
      <c r="AD155" s="80" t="str">
        <f t="shared" si="78"/>
        <v xml:space="preserve"> </v>
      </c>
      <c r="AE155" s="80" t="str">
        <f t="shared" si="78"/>
        <v xml:space="preserve"> </v>
      </c>
      <c r="AF155" s="80" t="str">
        <f t="shared" si="78"/>
        <v xml:space="preserve"> </v>
      </c>
      <c r="AG155" s="80" t="str">
        <f t="shared" si="78"/>
        <v xml:space="preserve"> </v>
      </c>
    </row>
    <row r="156" spans="1:33" ht="15">
      <c r="A156" s="6"/>
      <c r="B156" s="309" t="s">
        <v>260</v>
      </c>
      <c r="C156" s="112"/>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row>
    <row r="157" spans="1:33">
      <c r="A157"/>
      <c r="B157" s="63">
        <v>1</v>
      </c>
      <c r="C157" s="243" t="s">
        <v>261</v>
      </c>
      <c r="D157" s="114"/>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row>
    <row r="158" spans="1:33">
      <c r="A158" s="6"/>
      <c r="B158" s="116"/>
      <c r="C158" s="244" t="s">
        <v>262</v>
      </c>
      <c r="D158" s="43"/>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row>
    <row r="159" spans="1:33">
      <c r="A159" s="6"/>
      <c r="B159" s="116"/>
      <c r="C159" s="244" t="s">
        <v>263</v>
      </c>
      <c r="D159" s="43"/>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row>
    <row r="160" spans="1:33">
      <c r="A160" s="6"/>
      <c r="B160" s="116"/>
      <c r="C160" s="244" t="s">
        <v>264</v>
      </c>
      <c r="D160" s="117"/>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row>
    <row r="161" spans="1:33">
      <c r="A161" s="6"/>
      <c r="B161" s="63">
        <v>2</v>
      </c>
      <c r="C161" s="118" t="s">
        <v>265</v>
      </c>
      <c r="D161" s="109" t="str">
        <f t="shared" ref="D161:AG161" si="79">IF(COUNTIF(D158:D160,"C")&gt;=1,"A",IF(COUNTIF(D158:D160,"C")&gt;0,"P"," "))</f>
        <v xml:space="preserve"> </v>
      </c>
      <c r="E161" s="109" t="str">
        <f t="shared" si="79"/>
        <v xml:space="preserve"> </v>
      </c>
      <c r="F161" s="109" t="str">
        <f t="shared" si="79"/>
        <v xml:space="preserve"> </v>
      </c>
      <c r="G161" s="109" t="str">
        <f t="shared" si="79"/>
        <v xml:space="preserve"> </v>
      </c>
      <c r="H161" s="109" t="str">
        <f t="shared" si="79"/>
        <v xml:space="preserve"> </v>
      </c>
      <c r="I161" s="109" t="str">
        <f t="shared" si="79"/>
        <v xml:space="preserve"> </v>
      </c>
      <c r="J161" s="109" t="str">
        <f t="shared" si="79"/>
        <v xml:space="preserve"> </v>
      </c>
      <c r="K161" s="109" t="str">
        <f t="shared" si="79"/>
        <v xml:space="preserve"> </v>
      </c>
      <c r="L161" s="109" t="str">
        <f t="shared" si="79"/>
        <v xml:space="preserve"> </v>
      </c>
      <c r="M161" s="109" t="str">
        <f t="shared" si="79"/>
        <v xml:space="preserve"> </v>
      </c>
      <c r="N161" s="109" t="str">
        <f t="shared" si="79"/>
        <v xml:space="preserve"> </v>
      </c>
      <c r="O161" s="109" t="str">
        <f t="shared" si="79"/>
        <v xml:space="preserve"> </v>
      </c>
      <c r="P161" s="109" t="str">
        <f t="shared" si="79"/>
        <v xml:space="preserve"> </v>
      </c>
      <c r="Q161" s="109" t="str">
        <f t="shared" si="79"/>
        <v xml:space="preserve"> </v>
      </c>
      <c r="R161" s="109" t="str">
        <f t="shared" si="79"/>
        <v xml:space="preserve"> </v>
      </c>
      <c r="S161" s="109" t="str">
        <f t="shared" si="79"/>
        <v xml:space="preserve"> </v>
      </c>
      <c r="T161" s="109" t="str">
        <f t="shared" si="79"/>
        <v xml:space="preserve"> </v>
      </c>
      <c r="U161" s="109" t="str">
        <f t="shared" si="79"/>
        <v xml:space="preserve"> </v>
      </c>
      <c r="V161" s="109" t="str">
        <f t="shared" si="79"/>
        <v xml:space="preserve"> </v>
      </c>
      <c r="W161" s="109" t="str">
        <f t="shared" si="79"/>
        <v xml:space="preserve"> </v>
      </c>
      <c r="X161" s="109" t="str">
        <f t="shared" si="79"/>
        <v xml:space="preserve"> </v>
      </c>
      <c r="Y161" s="109" t="str">
        <f t="shared" si="79"/>
        <v xml:space="preserve"> </v>
      </c>
      <c r="Z161" s="109" t="str">
        <f t="shared" si="79"/>
        <v xml:space="preserve"> </v>
      </c>
      <c r="AA161" s="109" t="str">
        <f t="shared" si="79"/>
        <v xml:space="preserve"> </v>
      </c>
      <c r="AB161" s="109" t="str">
        <f t="shared" si="79"/>
        <v xml:space="preserve"> </v>
      </c>
      <c r="AC161" s="109" t="str">
        <f t="shared" si="79"/>
        <v xml:space="preserve"> </v>
      </c>
      <c r="AD161" s="109" t="str">
        <f t="shared" si="79"/>
        <v xml:space="preserve"> </v>
      </c>
      <c r="AE161" s="109" t="str">
        <f t="shared" si="79"/>
        <v xml:space="preserve"> </v>
      </c>
      <c r="AF161" s="109" t="str">
        <f t="shared" si="79"/>
        <v xml:space="preserve"> </v>
      </c>
      <c r="AG161" s="109" t="str">
        <f t="shared" si="79"/>
        <v xml:space="preserve"> </v>
      </c>
    </row>
    <row r="162" spans="1:33">
      <c r="A162" s="6"/>
      <c r="B162" s="116"/>
      <c r="C162" s="244" t="s">
        <v>266</v>
      </c>
      <c r="D162" s="76"/>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row>
    <row r="163" spans="1:33">
      <c r="A163" s="6"/>
      <c r="B163" s="116"/>
      <c r="C163" s="244" t="s">
        <v>267</v>
      </c>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row>
    <row r="164" spans="1:33">
      <c r="A164" s="6"/>
      <c r="B164" s="116"/>
      <c r="C164" s="244" t="s">
        <v>268</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row>
    <row r="165" spans="1:33">
      <c r="A165" s="6"/>
      <c r="B165" s="63">
        <v>3</v>
      </c>
      <c r="C165" s="118" t="s">
        <v>269</v>
      </c>
      <c r="D165" s="109" t="str">
        <f t="shared" ref="D165:AG165" si="80">IF(COUNTIF(D162:D164,"C")&gt;=1,"A",IF(COUNTIF(D162:D164,"C")&gt;0,"P"," "))</f>
        <v xml:space="preserve"> </v>
      </c>
      <c r="E165" s="109" t="str">
        <f t="shared" si="80"/>
        <v xml:space="preserve"> </v>
      </c>
      <c r="F165" s="109" t="str">
        <f t="shared" si="80"/>
        <v xml:space="preserve"> </v>
      </c>
      <c r="G165" s="109" t="str">
        <f t="shared" si="80"/>
        <v xml:space="preserve"> </v>
      </c>
      <c r="H165" s="109" t="str">
        <f t="shared" si="80"/>
        <v xml:space="preserve"> </v>
      </c>
      <c r="I165" s="109" t="str">
        <f t="shared" si="80"/>
        <v xml:space="preserve"> </v>
      </c>
      <c r="J165" s="109" t="str">
        <f t="shared" si="80"/>
        <v xml:space="preserve"> </v>
      </c>
      <c r="K165" s="109" t="str">
        <f t="shared" si="80"/>
        <v xml:space="preserve"> </v>
      </c>
      <c r="L165" s="109" t="str">
        <f t="shared" si="80"/>
        <v xml:space="preserve"> </v>
      </c>
      <c r="M165" s="109" t="str">
        <f t="shared" si="80"/>
        <v xml:space="preserve"> </v>
      </c>
      <c r="N165" s="109" t="str">
        <f t="shared" si="80"/>
        <v xml:space="preserve"> </v>
      </c>
      <c r="O165" s="109" t="str">
        <f t="shared" si="80"/>
        <v xml:space="preserve"> </v>
      </c>
      <c r="P165" s="109" t="str">
        <f t="shared" si="80"/>
        <v xml:space="preserve"> </v>
      </c>
      <c r="Q165" s="109" t="str">
        <f t="shared" si="80"/>
        <v xml:space="preserve"> </v>
      </c>
      <c r="R165" s="109" t="str">
        <f t="shared" si="80"/>
        <v xml:space="preserve"> </v>
      </c>
      <c r="S165" s="109" t="str">
        <f t="shared" si="80"/>
        <v xml:space="preserve"> </v>
      </c>
      <c r="T165" s="109" t="str">
        <f t="shared" si="80"/>
        <v xml:space="preserve"> </v>
      </c>
      <c r="U165" s="109" t="str">
        <f t="shared" si="80"/>
        <v xml:space="preserve"> </v>
      </c>
      <c r="V165" s="109" t="str">
        <f t="shared" si="80"/>
        <v xml:space="preserve"> </v>
      </c>
      <c r="W165" s="109" t="str">
        <f t="shared" si="80"/>
        <v xml:space="preserve"> </v>
      </c>
      <c r="X165" s="109" t="str">
        <f t="shared" si="80"/>
        <v xml:space="preserve"> </v>
      </c>
      <c r="Y165" s="109" t="str">
        <f t="shared" si="80"/>
        <v xml:space="preserve"> </v>
      </c>
      <c r="Z165" s="109" t="str">
        <f t="shared" si="80"/>
        <v xml:space="preserve"> </v>
      </c>
      <c r="AA165" s="109" t="str">
        <f t="shared" si="80"/>
        <v xml:space="preserve"> </v>
      </c>
      <c r="AB165" s="109" t="str">
        <f t="shared" si="80"/>
        <v xml:space="preserve"> </v>
      </c>
      <c r="AC165" s="109" t="str">
        <f t="shared" si="80"/>
        <v xml:space="preserve"> </v>
      </c>
      <c r="AD165" s="109" t="str">
        <f t="shared" si="80"/>
        <v xml:space="preserve"> </v>
      </c>
      <c r="AE165" s="109" t="str">
        <f t="shared" si="80"/>
        <v xml:space="preserve"> </v>
      </c>
      <c r="AF165" s="109" t="str">
        <f t="shared" si="80"/>
        <v xml:space="preserve"> </v>
      </c>
      <c r="AG165" s="109" t="str">
        <f t="shared" si="80"/>
        <v xml:space="preserve"> </v>
      </c>
    </row>
    <row r="166" spans="1:33">
      <c r="A166" s="6"/>
      <c r="B166" s="116"/>
      <c r="C166" s="244" t="s">
        <v>270</v>
      </c>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row>
    <row r="167" spans="1:33">
      <c r="A167" s="6"/>
      <c r="B167" s="116"/>
      <c r="C167" s="244" t="s">
        <v>271</v>
      </c>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row>
    <row r="168" spans="1:33">
      <c r="A168" s="6"/>
      <c r="B168" s="116"/>
      <c r="C168" s="244" t="s">
        <v>272</v>
      </c>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row>
    <row r="169" spans="1:33">
      <c r="A169" s="6"/>
      <c r="B169" s="63">
        <v>4</v>
      </c>
      <c r="C169" s="118" t="s">
        <v>273</v>
      </c>
      <c r="D169" s="109" t="str">
        <f t="shared" ref="D169:AG169" si="81">IF(COUNTIF(D166:D168,"C")&gt;=1,"A",IF(COUNTIF(D166:D168,"C")&gt;0,"P"," "))</f>
        <v xml:space="preserve"> </v>
      </c>
      <c r="E169" s="109" t="str">
        <f t="shared" si="81"/>
        <v xml:space="preserve"> </v>
      </c>
      <c r="F169" s="109" t="str">
        <f t="shared" si="81"/>
        <v xml:space="preserve"> </v>
      </c>
      <c r="G169" s="109" t="str">
        <f t="shared" si="81"/>
        <v xml:space="preserve"> </v>
      </c>
      <c r="H169" s="109" t="str">
        <f t="shared" si="81"/>
        <v xml:space="preserve"> </v>
      </c>
      <c r="I169" s="109" t="str">
        <f t="shared" si="81"/>
        <v xml:space="preserve"> </v>
      </c>
      <c r="J169" s="109" t="str">
        <f t="shared" si="81"/>
        <v xml:space="preserve"> </v>
      </c>
      <c r="K169" s="109" t="str">
        <f t="shared" si="81"/>
        <v xml:space="preserve"> </v>
      </c>
      <c r="L169" s="109" t="str">
        <f t="shared" si="81"/>
        <v xml:space="preserve"> </v>
      </c>
      <c r="M169" s="109" t="str">
        <f t="shared" si="81"/>
        <v xml:space="preserve"> </v>
      </c>
      <c r="N169" s="109" t="str">
        <f t="shared" si="81"/>
        <v xml:space="preserve"> </v>
      </c>
      <c r="O169" s="109" t="str">
        <f t="shared" si="81"/>
        <v xml:space="preserve"> </v>
      </c>
      <c r="P169" s="109" t="str">
        <f t="shared" si="81"/>
        <v xml:space="preserve"> </v>
      </c>
      <c r="Q169" s="109" t="str">
        <f t="shared" si="81"/>
        <v xml:space="preserve"> </v>
      </c>
      <c r="R169" s="109" t="str">
        <f t="shared" si="81"/>
        <v xml:space="preserve"> </v>
      </c>
      <c r="S169" s="109" t="str">
        <f t="shared" si="81"/>
        <v xml:space="preserve"> </v>
      </c>
      <c r="T169" s="109" t="str">
        <f t="shared" si="81"/>
        <v xml:space="preserve"> </v>
      </c>
      <c r="U169" s="109" t="str">
        <f t="shared" si="81"/>
        <v xml:space="preserve"> </v>
      </c>
      <c r="V169" s="109" t="str">
        <f t="shared" si="81"/>
        <v xml:space="preserve"> </v>
      </c>
      <c r="W169" s="109" t="str">
        <f t="shared" si="81"/>
        <v xml:space="preserve"> </v>
      </c>
      <c r="X169" s="109" t="str">
        <f t="shared" si="81"/>
        <v xml:space="preserve"> </v>
      </c>
      <c r="Y169" s="109" t="str">
        <f t="shared" si="81"/>
        <v xml:space="preserve"> </v>
      </c>
      <c r="Z169" s="109" t="str">
        <f t="shared" si="81"/>
        <v xml:space="preserve"> </v>
      </c>
      <c r="AA169" s="109" t="str">
        <f t="shared" si="81"/>
        <v xml:space="preserve"> </v>
      </c>
      <c r="AB169" s="109" t="str">
        <f t="shared" si="81"/>
        <v xml:space="preserve"> </v>
      </c>
      <c r="AC169" s="109" t="str">
        <f t="shared" si="81"/>
        <v xml:space="preserve"> </v>
      </c>
      <c r="AD169" s="109" t="str">
        <f t="shared" si="81"/>
        <v xml:space="preserve"> </v>
      </c>
      <c r="AE169" s="109" t="str">
        <f t="shared" si="81"/>
        <v xml:space="preserve"> </v>
      </c>
      <c r="AF169" s="109" t="str">
        <f t="shared" si="81"/>
        <v xml:space="preserve"> </v>
      </c>
      <c r="AG169" s="109" t="str">
        <f t="shared" si="81"/>
        <v xml:space="preserve"> </v>
      </c>
    </row>
    <row r="170" spans="1:33">
      <c r="A170" s="6"/>
      <c r="B170" s="116"/>
      <c r="C170" s="244" t="s">
        <v>274</v>
      </c>
      <c r="D170" s="31"/>
      <c r="E170" s="31"/>
      <c r="F170" s="31"/>
      <c r="G170" s="31"/>
      <c r="H170" s="31"/>
      <c r="I170" s="31"/>
      <c r="J170" s="31"/>
      <c r="K170" s="31"/>
      <c r="L170" s="31"/>
      <c r="M170" s="31"/>
      <c r="N170" s="31"/>
      <c r="O170" s="31"/>
      <c r="P170" s="31"/>
      <c r="Q170" s="31"/>
      <c r="R170" s="31"/>
      <c r="S170" s="75"/>
      <c r="T170" s="31"/>
      <c r="U170" s="31"/>
      <c r="V170" s="31"/>
      <c r="W170" s="31"/>
      <c r="X170" s="31"/>
      <c r="Y170" s="31"/>
      <c r="Z170" s="31"/>
      <c r="AA170" s="31"/>
      <c r="AB170" s="31"/>
      <c r="AC170" s="31"/>
      <c r="AD170" s="31"/>
      <c r="AE170" s="31"/>
      <c r="AF170" s="31"/>
      <c r="AG170" s="75"/>
    </row>
    <row r="171" spans="1:33">
      <c r="A171" s="6"/>
      <c r="B171" s="116"/>
      <c r="C171" s="244" t="s">
        <v>275</v>
      </c>
      <c r="D171" s="31"/>
      <c r="E171" s="31"/>
      <c r="F171" s="31"/>
      <c r="G171" s="31"/>
      <c r="H171" s="31"/>
      <c r="I171" s="31"/>
      <c r="J171" s="31"/>
      <c r="K171" s="31"/>
      <c r="L171" s="31"/>
      <c r="M171" s="31"/>
      <c r="N171" s="31"/>
      <c r="O171" s="31"/>
      <c r="P171" s="31"/>
      <c r="Q171" s="31"/>
      <c r="R171" s="31"/>
      <c r="S171" s="75"/>
      <c r="T171" s="31"/>
      <c r="U171" s="31"/>
      <c r="V171" s="31"/>
      <c r="W171" s="31"/>
      <c r="X171" s="31"/>
      <c r="Y171" s="31"/>
      <c r="Z171" s="31"/>
      <c r="AA171" s="31"/>
      <c r="AB171" s="31"/>
      <c r="AC171" s="31"/>
      <c r="AD171" s="31"/>
      <c r="AE171" s="31"/>
      <c r="AF171" s="31"/>
      <c r="AG171" s="75"/>
    </row>
    <row r="172" spans="1:33">
      <c r="A172" s="6"/>
      <c r="B172" s="116"/>
      <c r="C172" s="244" t="s">
        <v>276</v>
      </c>
      <c r="D172" s="31"/>
      <c r="E172" s="31"/>
      <c r="F172" s="31"/>
      <c r="G172" s="31"/>
      <c r="H172" s="31"/>
      <c r="I172" s="31"/>
      <c r="J172" s="31"/>
      <c r="K172" s="31"/>
      <c r="L172" s="31"/>
      <c r="M172" s="31"/>
      <c r="N172" s="31"/>
      <c r="O172" s="31"/>
      <c r="P172" s="31"/>
      <c r="Q172" s="31"/>
      <c r="R172" s="31"/>
      <c r="S172" s="75"/>
      <c r="T172" s="31"/>
      <c r="U172" s="31"/>
      <c r="V172" s="31"/>
      <c r="W172" s="31"/>
      <c r="X172" s="31"/>
      <c r="Y172" s="31"/>
      <c r="Z172" s="31"/>
      <c r="AA172" s="31"/>
      <c r="AB172" s="31"/>
      <c r="AC172" s="31"/>
      <c r="AD172" s="31"/>
      <c r="AE172" s="31"/>
      <c r="AF172" s="31"/>
      <c r="AG172" s="75"/>
    </row>
    <row r="173" spans="1:33">
      <c r="A173" s="6"/>
      <c r="B173" s="63">
        <v>5</v>
      </c>
      <c r="C173" s="118" t="s">
        <v>277</v>
      </c>
      <c r="D173" s="109" t="str">
        <f t="shared" ref="D173:AG173" si="82">IF(COUNTIF(D170:D172,"C")&gt;=1,"A",IF(COUNTIF(D170:D172,"C")&gt;0,"P"," "))</f>
        <v xml:space="preserve"> </v>
      </c>
      <c r="E173" s="109" t="str">
        <f t="shared" si="82"/>
        <v xml:space="preserve"> </v>
      </c>
      <c r="F173" s="109" t="str">
        <f t="shared" si="82"/>
        <v xml:space="preserve"> </v>
      </c>
      <c r="G173" s="109" t="str">
        <f t="shared" si="82"/>
        <v xml:space="preserve"> </v>
      </c>
      <c r="H173" s="109" t="str">
        <f t="shared" si="82"/>
        <v xml:space="preserve"> </v>
      </c>
      <c r="I173" s="109" t="str">
        <f t="shared" si="82"/>
        <v xml:space="preserve"> </v>
      </c>
      <c r="J173" s="109" t="str">
        <f t="shared" si="82"/>
        <v xml:space="preserve"> </v>
      </c>
      <c r="K173" s="109" t="str">
        <f t="shared" si="82"/>
        <v xml:space="preserve"> </v>
      </c>
      <c r="L173" s="109" t="str">
        <f t="shared" si="82"/>
        <v xml:space="preserve"> </v>
      </c>
      <c r="M173" s="109" t="str">
        <f t="shared" si="82"/>
        <v xml:space="preserve"> </v>
      </c>
      <c r="N173" s="109" t="str">
        <f t="shared" si="82"/>
        <v xml:space="preserve"> </v>
      </c>
      <c r="O173" s="109" t="str">
        <f t="shared" si="82"/>
        <v xml:space="preserve"> </v>
      </c>
      <c r="P173" s="109" t="str">
        <f t="shared" si="82"/>
        <v xml:space="preserve"> </v>
      </c>
      <c r="Q173" s="109" t="str">
        <f t="shared" si="82"/>
        <v xml:space="preserve"> </v>
      </c>
      <c r="R173" s="109" t="str">
        <f t="shared" si="82"/>
        <v xml:space="preserve"> </v>
      </c>
      <c r="S173" s="109" t="str">
        <f t="shared" si="82"/>
        <v xml:space="preserve"> </v>
      </c>
      <c r="T173" s="109" t="str">
        <f t="shared" si="82"/>
        <v xml:space="preserve"> </v>
      </c>
      <c r="U173" s="109" t="str">
        <f t="shared" si="82"/>
        <v xml:space="preserve"> </v>
      </c>
      <c r="V173" s="109" t="str">
        <f t="shared" si="82"/>
        <v xml:space="preserve"> </v>
      </c>
      <c r="W173" s="109" t="str">
        <f t="shared" si="82"/>
        <v xml:space="preserve"> </v>
      </c>
      <c r="X173" s="109" t="str">
        <f t="shared" si="82"/>
        <v xml:space="preserve"> </v>
      </c>
      <c r="Y173" s="109" t="str">
        <f t="shared" si="82"/>
        <v xml:space="preserve"> </v>
      </c>
      <c r="Z173" s="109" t="str">
        <f t="shared" si="82"/>
        <v xml:space="preserve"> </v>
      </c>
      <c r="AA173" s="109" t="str">
        <f t="shared" si="82"/>
        <v xml:space="preserve"> </v>
      </c>
      <c r="AB173" s="109" t="str">
        <f t="shared" si="82"/>
        <v xml:space="preserve"> </v>
      </c>
      <c r="AC173" s="109" t="str">
        <f t="shared" si="82"/>
        <v xml:space="preserve"> </v>
      </c>
      <c r="AD173" s="109" t="str">
        <f t="shared" si="82"/>
        <v xml:space="preserve"> </v>
      </c>
      <c r="AE173" s="109" t="str">
        <f t="shared" si="82"/>
        <v xml:space="preserve"> </v>
      </c>
      <c r="AF173" s="109" t="str">
        <f t="shared" si="82"/>
        <v xml:space="preserve"> </v>
      </c>
      <c r="AG173" s="109" t="str">
        <f t="shared" si="82"/>
        <v xml:space="preserve"> </v>
      </c>
    </row>
    <row r="174" spans="1:33">
      <c r="A174" s="6"/>
      <c r="B174" s="42"/>
      <c r="C174" s="245" t="s">
        <v>278</v>
      </c>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row>
    <row r="175" spans="1:33">
      <c r="A175" s="6"/>
      <c r="B175" s="42"/>
      <c r="C175" s="245" t="s">
        <v>279</v>
      </c>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row>
    <row r="176" spans="1:33" ht="13.5" thickBot="1">
      <c r="A176" s="6"/>
      <c r="B176" s="42"/>
      <c r="C176" s="245" t="s">
        <v>280</v>
      </c>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row>
    <row r="177" spans="1:33" ht="13.5" hidden="1" thickBot="1">
      <c r="A177" s="6"/>
      <c r="B177" s="42"/>
      <c r="C177" s="246"/>
      <c r="D177" s="109" t="str">
        <f t="shared" ref="D177:AG177" si="83">IF(COUNTIF(D174:D176,"C")&gt;=1,"A",IF(COUNTIF(D174:D176,"C")&gt;0,"P"," "))</f>
        <v xml:space="preserve"> </v>
      </c>
      <c r="E177" s="109" t="str">
        <f t="shared" si="83"/>
        <v xml:space="preserve"> </v>
      </c>
      <c r="F177" s="109" t="str">
        <f t="shared" si="83"/>
        <v xml:space="preserve"> </v>
      </c>
      <c r="G177" s="109" t="str">
        <f t="shared" si="83"/>
        <v xml:space="preserve"> </v>
      </c>
      <c r="H177" s="109" t="str">
        <f t="shared" si="83"/>
        <v xml:space="preserve"> </v>
      </c>
      <c r="I177" s="109" t="str">
        <f t="shared" si="83"/>
        <v xml:space="preserve"> </v>
      </c>
      <c r="J177" s="109" t="str">
        <f t="shared" si="83"/>
        <v xml:space="preserve"> </v>
      </c>
      <c r="K177" s="109" t="str">
        <f t="shared" si="83"/>
        <v xml:space="preserve"> </v>
      </c>
      <c r="L177" s="109" t="str">
        <f t="shared" si="83"/>
        <v xml:space="preserve"> </v>
      </c>
      <c r="M177" s="109" t="str">
        <f t="shared" si="83"/>
        <v xml:space="preserve"> </v>
      </c>
      <c r="N177" s="109" t="str">
        <f t="shared" si="83"/>
        <v xml:space="preserve"> </v>
      </c>
      <c r="O177" s="109" t="str">
        <f t="shared" si="83"/>
        <v xml:space="preserve"> </v>
      </c>
      <c r="P177" s="109" t="str">
        <f t="shared" si="83"/>
        <v xml:space="preserve"> </v>
      </c>
      <c r="Q177" s="109" t="str">
        <f t="shared" si="83"/>
        <v xml:space="preserve"> </v>
      </c>
      <c r="R177" s="109" t="str">
        <f t="shared" si="83"/>
        <v xml:space="preserve"> </v>
      </c>
      <c r="S177" s="109" t="str">
        <f t="shared" si="83"/>
        <v xml:space="preserve"> </v>
      </c>
      <c r="T177" s="109" t="str">
        <f t="shared" si="83"/>
        <v xml:space="preserve"> </v>
      </c>
      <c r="U177" s="109" t="str">
        <f t="shared" si="83"/>
        <v xml:space="preserve"> </v>
      </c>
      <c r="V177" s="109" t="str">
        <f t="shared" si="83"/>
        <v xml:space="preserve"> </v>
      </c>
      <c r="W177" s="109" t="str">
        <f t="shared" si="83"/>
        <v xml:space="preserve"> </v>
      </c>
      <c r="X177" s="109" t="str">
        <f t="shared" si="83"/>
        <v xml:space="preserve"> </v>
      </c>
      <c r="Y177" s="109" t="str">
        <f t="shared" si="83"/>
        <v xml:space="preserve"> </v>
      </c>
      <c r="Z177" s="109" t="str">
        <f t="shared" si="83"/>
        <v xml:space="preserve"> </v>
      </c>
      <c r="AA177" s="109" t="str">
        <f t="shared" si="83"/>
        <v xml:space="preserve"> </v>
      </c>
      <c r="AB177" s="109" t="str">
        <f t="shared" si="83"/>
        <v xml:space="preserve"> </v>
      </c>
      <c r="AC177" s="109" t="str">
        <f t="shared" si="83"/>
        <v xml:space="preserve"> </v>
      </c>
      <c r="AD177" s="109" t="str">
        <f t="shared" si="83"/>
        <v xml:space="preserve"> </v>
      </c>
      <c r="AE177" s="109" t="str">
        <f t="shared" si="83"/>
        <v xml:space="preserve"> </v>
      </c>
      <c r="AF177" s="109" t="str">
        <f t="shared" si="83"/>
        <v xml:space="preserve"> </v>
      </c>
      <c r="AG177" s="109" t="str">
        <f t="shared" si="83"/>
        <v xml:space="preserve"> </v>
      </c>
    </row>
    <row r="178" spans="1:33" ht="13.5" thickBot="1">
      <c r="A178" s="6"/>
      <c r="B178" s="97"/>
      <c r="C178" s="65" t="s">
        <v>118</v>
      </c>
      <c r="D178" s="80" t="str">
        <f>IF(COUNTIF(D161:D177,"A")&gt;4,"C",IF(COUNTIF(D161:D177,"A")&gt;0,"P"," "))</f>
        <v xml:space="preserve"> </v>
      </c>
      <c r="E178" s="80" t="str">
        <f t="shared" ref="E178" si="84">IF(COUNTIF(E161:E177,"A")&gt;4,"C",IF(COUNTIF(E161:E177,"A")&gt;0,"P"," "))</f>
        <v xml:space="preserve"> </v>
      </c>
      <c r="F178" s="80" t="str">
        <f t="shared" ref="F178:S178" si="85">IF(COUNTIF(F161:F177,"A")&gt;4,"C",IF(COUNTIF(F161:F177,"A")&gt;0,"P"," "))</f>
        <v xml:space="preserve"> </v>
      </c>
      <c r="G178" s="80" t="str">
        <f t="shared" si="85"/>
        <v xml:space="preserve"> </v>
      </c>
      <c r="H178" s="80" t="str">
        <f t="shared" si="85"/>
        <v xml:space="preserve"> </v>
      </c>
      <c r="I178" s="80" t="str">
        <f t="shared" si="85"/>
        <v xml:space="preserve"> </v>
      </c>
      <c r="J178" s="80" t="str">
        <f t="shared" si="85"/>
        <v xml:space="preserve"> </v>
      </c>
      <c r="K178" s="80" t="str">
        <f t="shared" si="85"/>
        <v xml:space="preserve"> </v>
      </c>
      <c r="L178" s="80" t="str">
        <f t="shared" si="85"/>
        <v xml:space="preserve"> </v>
      </c>
      <c r="M178" s="80" t="str">
        <f t="shared" si="85"/>
        <v xml:space="preserve"> </v>
      </c>
      <c r="N178" s="80" t="str">
        <f t="shared" si="85"/>
        <v xml:space="preserve"> </v>
      </c>
      <c r="O178" s="80" t="str">
        <f t="shared" si="85"/>
        <v xml:space="preserve"> </v>
      </c>
      <c r="P178" s="80" t="str">
        <f t="shared" si="85"/>
        <v xml:space="preserve"> </v>
      </c>
      <c r="Q178" s="80" t="str">
        <f t="shared" si="85"/>
        <v xml:space="preserve"> </v>
      </c>
      <c r="R178" s="80" t="str">
        <f t="shared" si="85"/>
        <v xml:space="preserve"> </v>
      </c>
      <c r="S178" s="80" t="str">
        <f t="shared" si="85"/>
        <v xml:space="preserve"> </v>
      </c>
      <c r="T178" s="80" t="str">
        <f t="shared" ref="T178:AG178" si="86">IF(COUNTIF(T161:T177,"A")&gt;4,"C",IF(COUNTIF(T161:T177,"A")&gt;0,"P"," "))</f>
        <v xml:space="preserve"> </v>
      </c>
      <c r="U178" s="80" t="str">
        <f t="shared" si="86"/>
        <v xml:space="preserve"> </v>
      </c>
      <c r="V178" s="80" t="str">
        <f t="shared" si="86"/>
        <v xml:space="preserve"> </v>
      </c>
      <c r="W178" s="80" t="str">
        <f t="shared" si="86"/>
        <v xml:space="preserve"> </v>
      </c>
      <c r="X178" s="80" t="str">
        <f t="shared" si="86"/>
        <v xml:space="preserve"> </v>
      </c>
      <c r="Y178" s="80" t="str">
        <f t="shared" si="86"/>
        <v xml:space="preserve"> </v>
      </c>
      <c r="Z178" s="80" t="str">
        <f t="shared" si="86"/>
        <v xml:space="preserve"> </v>
      </c>
      <c r="AA178" s="80" t="str">
        <f t="shared" si="86"/>
        <v xml:space="preserve"> </v>
      </c>
      <c r="AB178" s="80" t="str">
        <f t="shared" si="86"/>
        <v xml:space="preserve"> </v>
      </c>
      <c r="AC178" s="80" t="str">
        <f t="shared" si="86"/>
        <v xml:space="preserve"> </v>
      </c>
      <c r="AD178" s="80" t="str">
        <f t="shared" si="86"/>
        <v xml:space="preserve"> </v>
      </c>
      <c r="AE178" s="80" t="str">
        <f t="shared" si="86"/>
        <v xml:space="preserve"> </v>
      </c>
      <c r="AF178" s="80" t="str">
        <f t="shared" si="86"/>
        <v xml:space="preserve"> </v>
      </c>
      <c r="AG178" s="80" t="str">
        <f t="shared" si="86"/>
        <v xml:space="preserve"> </v>
      </c>
    </row>
    <row r="179" spans="1:33" ht="15">
      <c r="A179" s="6"/>
      <c r="B179" s="111" t="s">
        <v>281</v>
      </c>
      <c r="C179" s="112"/>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row>
    <row r="180" spans="1:33">
      <c r="A180"/>
      <c r="B180" s="63">
        <v>1</v>
      </c>
      <c r="C180" s="243" t="s">
        <v>282</v>
      </c>
      <c r="D180" s="114"/>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row>
    <row r="181" spans="1:33">
      <c r="A181" s="6"/>
      <c r="B181" s="116"/>
      <c r="C181" s="244" t="s">
        <v>283</v>
      </c>
      <c r="D181" s="43"/>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row>
    <row r="182" spans="1:33">
      <c r="A182" s="6"/>
      <c r="B182" s="116"/>
      <c r="C182" s="244" t="s">
        <v>284</v>
      </c>
      <c r="D182" s="43"/>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row>
    <row r="183" spans="1:33">
      <c r="A183" s="6"/>
      <c r="B183" s="116"/>
      <c r="C183" s="244" t="s">
        <v>285</v>
      </c>
      <c r="D183" s="117"/>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row>
    <row r="184" spans="1:33">
      <c r="A184" s="6"/>
      <c r="B184" s="63">
        <v>2</v>
      </c>
      <c r="C184" s="118" t="s">
        <v>286</v>
      </c>
      <c r="D184" s="109" t="str">
        <f t="shared" ref="D184:AG184" si="87">IF(COUNTIF(D181:D183,"C")&gt;=1,"A",IF(COUNTIF(D181:D183,"C")&gt;0,"P"," "))</f>
        <v xml:space="preserve"> </v>
      </c>
      <c r="E184" s="109" t="str">
        <f t="shared" si="87"/>
        <v xml:space="preserve"> </v>
      </c>
      <c r="F184" s="109" t="str">
        <f t="shared" ref="F184:S184" si="88">IF(COUNTIF(F181:F183,"C")&gt;=1,"A",IF(COUNTIF(F181:F183,"C")&gt;0,"P"," "))</f>
        <v xml:space="preserve"> </v>
      </c>
      <c r="G184" s="109" t="str">
        <f t="shared" si="88"/>
        <v xml:space="preserve"> </v>
      </c>
      <c r="H184" s="109" t="str">
        <f t="shared" si="88"/>
        <v xml:space="preserve"> </v>
      </c>
      <c r="I184" s="109" t="str">
        <f t="shared" si="88"/>
        <v xml:space="preserve"> </v>
      </c>
      <c r="J184" s="109" t="str">
        <f t="shared" si="88"/>
        <v xml:space="preserve"> </v>
      </c>
      <c r="K184" s="109" t="str">
        <f t="shared" si="88"/>
        <v xml:space="preserve"> </v>
      </c>
      <c r="L184" s="109" t="str">
        <f t="shared" si="88"/>
        <v xml:space="preserve"> </v>
      </c>
      <c r="M184" s="109" t="str">
        <f t="shared" si="88"/>
        <v xml:space="preserve"> </v>
      </c>
      <c r="N184" s="109" t="str">
        <f t="shared" si="88"/>
        <v xml:space="preserve"> </v>
      </c>
      <c r="O184" s="109" t="str">
        <f t="shared" si="88"/>
        <v xml:space="preserve"> </v>
      </c>
      <c r="P184" s="109" t="str">
        <f t="shared" si="88"/>
        <v xml:space="preserve"> </v>
      </c>
      <c r="Q184" s="109" t="str">
        <f t="shared" si="88"/>
        <v xml:space="preserve"> </v>
      </c>
      <c r="R184" s="109" t="str">
        <f t="shared" si="88"/>
        <v xml:space="preserve"> </v>
      </c>
      <c r="S184" s="109" t="str">
        <f t="shared" si="88"/>
        <v xml:space="preserve"> </v>
      </c>
      <c r="T184" s="109" t="str">
        <f t="shared" si="87"/>
        <v xml:space="preserve"> </v>
      </c>
      <c r="U184" s="109" t="str">
        <f t="shared" si="87"/>
        <v xml:space="preserve"> </v>
      </c>
      <c r="V184" s="109" t="str">
        <f t="shared" si="87"/>
        <v xml:space="preserve"> </v>
      </c>
      <c r="W184" s="109" t="str">
        <f t="shared" si="87"/>
        <v xml:space="preserve"> </v>
      </c>
      <c r="X184" s="109" t="str">
        <f t="shared" si="87"/>
        <v xml:space="preserve"> </v>
      </c>
      <c r="Y184" s="109" t="str">
        <f t="shared" si="87"/>
        <v xml:space="preserve"> </v>
      </c>
      <c r="Z184" s="109" t="str">
        <f t="shared" si="87"/>
        <v xml:space="preserve"> </v>
      </c>
      <c r="AA184" s="109" t="str">
        <f t="shared" si="87"/>
        <v xml:space="preserve"> </v>
      </c>
      <c r="AB184" s="109" t="str">
        <f t="shared" si="87"/>
        <v xml:space="preserve"> </v>
      </c>
      <c r="AC184" s="109" t="str">
        <f t="shared" si="87"/>
        <v xml:space="preserve"> </v>
      </c>
      <c r="AD184" s="109" t="str">
        <f t="shared" si="87"/>
        <v xml:space="preserve"> </v>
      </c>
      <c r="AE184" s="109" t="str">
        <f t="shared" si="87"/>
        <v xml:space="preserve"> </v>
      </c>
      <c r="AF184" s="109" t="str">
        <f t="shared" si="87"/>
        <v xml:space="preserve"> </v>
      </c>
      <c r="AG184" s="109" t="str">
        <f t="shared" si="87"/>
        <v xml:space="preserve"> </v>
      </c>
    </row>
    <row r="185" spans="1:33">
      <c r="A185" s="6"/>
      <c r="B185" s="116"/>
      <c r="C185" s="244" t="s">
        <v>287</v>
      </c>
      <c r="D185" s="76"/>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row>
    <row r="186" spans="1:33">
      <c r="A186" s="6"/>
      <c r="B186" s="116"/>
      <c r="C186" s="244" t="s">
        <v>288</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row>
    <row r="187" spans="1:33">
      <c r="A187" s="6"/>
      <c r="B187" s="116"/>
      <c r="C187" s="244" t="s">
        <v>289</v>
      </c>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row>
    <row r="188" spans="1:33">
      <c r="A188" s="6"/>
      <c r="B188" s="63">
        <v>3</v>
      </c>
      <c r="C188" s="118" t="s">
        <v>290</v>
      </c>
      <c r="D188" s="109" t="str">
        <f t="shared" ref="D188:AG188" si="89">IF(COUNTIF(D185:D187,"C")&gt;=1,"A",IF(COUNTIF(D185:D187,"C")&gt;0,"P"," "))</f>
        <v xml:space="preserve"> </v>
      </c>
      <c r="E188" s="109" t="str">
        <f t="shared" si="89"/>
        <v xml:space="preserve"> </v>
      </c>
      <c r="F188" s="109" t="str">
        <f t="shared" ref="F188:S188" si="90">IF(COUNTIF(F185:F187,"C")&gt;=1,"A",IF(COUNTIF(F185:F187,"C")&gt;0,"P"," "))</f>
        <v xml:space="preserve"> </v>
      </c>
      <c r="G188" s="109" t="str">
        <f t="shared" si="90"/>
        <v xml:space="preserve"> </v>
      </c>
      <c r="H188" s="109" t="str">
        <f t="shared" si="90"/>
        <v xml:space="preserve"> </v>
      </c>
      <c r="I188" s="109" t="str">
        <f t="shared" si="90"/>
        <v xml:space="preserve"> </v>
      </c>
      <c r="J188" s="109" t="str">
        <f t="shared" si="90"/>
        <v xml:space="preserve"> </v>
      </c>
      <c r="K188" s="109" t="str">
        <f t="shared" si="90"/>
        <v xml:space="preserve"> </v>
      </c>
      <c r="L188" s="109" t="str">
        <f t="shared" si="90"/>
        <v xml:space="preserve"> </v>
      </c>
      <c r="M188" s="109" t="str">
        <f t="shared" si="90"/>
        <v xml:space="preserve"> </v>
      </c>
      <c r="N188" s="109" t="str">
        <f t="shared" si="90"/>
        <v xml:space="preserve"> </v>
      </c>
      <c r="O188" s="109" t="str">
        <f t="shared" si="90"/>
        <v xml:space="preserve"> </v>
      </c>
      <c r="P188" s="109" t="str">
        <f t="shared" si="90"/>
        <v xml:space="preserve"> </v>
      </c>
      <c r="Q188" s="109" t="str">
        <f t="shared" si="90"/>
        <v xml:space="preserve"> </v>
      </c>
      <c r="R188" s="109" t="str">
        <f t="shared" si="90"/>
        <v xml:space="preserve"> </v>
      </c>
      <c r="S188" s="109" t="str">
        <f t="shared" si="90"/>
        <v xml:space="preserve"> </v>
      </c>
      <c r="T188" s="109" t="str">
        <f t="shared" si="89"/>
        <v xml:space="preserve"> </v>
      </c>
      <c r="U188" s="109" t="str">
        <f t="shared" si="89"/>
        <v xml:space="preserve"> </v>
      </c>
      <c r="V188" s="109" t="str">
        <f t="shared" si="89"/>
        <v xml:space="preserve"> </v>
      </c>
      <c r="W188" s="109" t="str">
        <f t="shared" si="89"/>
        <v xml:space="preserve"> </v>
      </c>
      <c r="X188" s="109" t="str">
        <f t="shared" si="89"/>
        <v xml:space="preserve"> </v>
      </c>
      <c r="Y188" s="109" t="str">
        <f t="shared" si="89"/>
        <v xml:space="preserve"> </v>
      </c>
      <c r="Z188" s="109" t="str">
        <f t="shared" si="89"/>
        <v xml:space="preserve"> </v>
      </c>
      <c r="AA188" s="109" t="str">
        <f t="shared" si="89"/>
        <v xml:space="preserve"> </v>
      </c>
      <c r="AB188" s="109" t="str">
        <f t="shared" si="89"/>
        <v xml:space="preserve"> </v>
      </c>
      <c r="AC188" s="109" t="str">
        <f t="shared" si="89"/>
        <v xml:space="preserve"> </v>
      </c>
      <c r="AD188" s="109" t="str">
        <f t="shared" si="89"/>
        <v xml:space="preserve"> </v>
      </c>
      <c r="AE188" s="109" t="str">
        <f t="shared" si="89"/>
        <v xml:space="preserve"> </v>
      </c>
      <c r="AF188" s="109" t="str">
        <f t="shared" si="89"/>
        <v xml:space="preserve"> </v>
      </c>
      <c r="AG188" s="109" t="str">
        <f t="shared" si="89"/>
        <v xml:space="preserve"> </v>
      </c>
    </row>
    <row r="189" spans="1:33">
      <c r="A189" s="6"/>
      <c r="B189" s="116"/>
      <c r="C189" s="244" t="s">
        <v>291</v>
      </c>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row>
    <row r="190" spans="1:33">
      <c r="A190" s="6"/>
      <c r="B190" s="116"/>
      <c r="C190" s="244" t="s">
        <v>292</v>
      </c>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row>
    <row r="191" spans="1:33">
      <c r="A191" s="6"/>
      <c r="B191" s="116"/>
      <c r="C191" s="244" t="s">
        <v>293</v>
      </c>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row>
    <row r="192" spans="1:33">
      <c r="A192" s="6"/>
      <c r="B192" s="63">
        <v>4</v>
      </c>
      <c r="C192" s="118" t="s">
        <v>294</v>
      </c>
      <c r="D192" s="109" t="str">
        <f t="shared" ref="D192:AG192" si="91">IF(COUNTIF(D189:D191,"C")&gt;=1,"A",IF(COUNTIF(D189:D191,"C")&gt;0,"P"," "))</f>
        <v xml:space="preserve"> </v>
      </c>
      <c r="E192" s="109" t="str">
        <f t="shared" si="91"/>
        <v xml:space="preserve"> </v>
      </c>
      <c r="F192" s="109" t="str">
        <f t="shared" ref="F192:S192" si="92">IF(COUNTIF(F189:F191,"C")&gt;=1,"A",IF(COUNTIF(F189:F191,"C")&gt;0,"P"," "))</f>
        <v xml:space="preserve"> </v>
      </c>
      <c r="G192" s="109" t="str">
        <f t="shared" si="92"/>
        <v xml:space="preserve"> </v>
      </c>
      <c r="H192" s="109" t="str">
        <f t="shared" si="92"/>
        <v xml:space="preserve"> </v>
      </c>
      <c r="I192" s="109" t="str">
        <f t="shared" si="92"/>
        <v xml:space="preserve"> </v>
      </c>
      <c r="J192" s="109" t="str">
        <f t="shared" si="92"/>
        <v xml:space="preserve"> </v>
      </c>
      <c r="K192" s="109" t="str">
        <f t="shared" si="92"/>
        <v xml:space="preserve"> </v>
      </c>
      <c r="L192" s="109" t="str">
        <f t="shared" si="92"/>
        <v xml:space="preserve"> </v>
      </c>
      <c r="M192" s="109" t="str">
        <f t="shared" si="92"/>
        <v xml:space="preserve"> </v>
      </c>
      <c r="N192" s="109" t="str">
        <f t="shared" si="92"/>
        <v xml:space="preserve"> </v>
      </c>
      <c r="O192" s="109" t="str">
        <f t="shared" si="92"/>
        <v xml:space="preserve"> </v>
      </c>
      <c r="P192" s="109" t="str">
        <f t="shared" si="92"/>
        <v xml:space="preserve"> </v>
      </c>
      <c r="Q192" s="109" t="str">
        <f t="shared" si="92"/>
        <v xml:space="preserve"> </v>
      </c>
      <c r="R192" s="109" t="str">
        <f t="shared" si="92"/>
        <v xml:space="preserve"> </v>
      </c>
      <c r="S192" s="109" t="str">
        <f t="shared" si="92"/>
        <v xml:space="preserve"> </v>
      </c>
      <c r="T192" s="109" t="str">
        <f t="shared" si="91"/>
        <v xml:space="preserve"> </v>
      </c>
      <c r="U192" s="109" t="str">
        <f t="shared" si="91"/>
        <v xml:space="preserve"> </v>
      </c>
      <c r="V192" s="109" t="str">
        <f t="shared" si="91"/>
        <v xml:space="preserve"> </v>
      </c>
      <c r="W192" s="109" t="str">
        <f t="shared" si="91"/>
        <v xml:space="preserve"> </v>
      </c>
      <c r="X192" s="109" t="str">
        <f t="shared" si="91"/>
        <v xml:space="preserve"> </v>
      </c>
      <c r="Y192" s="109" t="str">
        <f t="shared" si="91"/>
        <v xml:space="preserve"> </v>
      </c>
      <c r="Z192" s="109" t="str">
        <f t="shared" si="91"/>
        <v xml:space="preserve"> </v>
      </c>
      <c r="AA192" s="109" t="str">
        <f t="shared" si="91"/>
        <v xml:space="preserve"> </v>
      </c>
      <c r="AB192" s="109" t="str">
        <f t="shared" si="91"/>
        <v xml:space="preserve"> </v>
      </c>
      <c r="AC192" s="109" t="str">
        <f t="shared" si="91"/>
        <v xml:space="preserve"> </v>
      </c>
      <c r="AD192" s="109" t="str">
        <f t="shared" si="91"/>
        <v xml:space="preserve"> </v>
      </c>
      <c r="AE192" s="109" t="str">
        <f t="shared" si="91"/>
        <v xml:space="preserve"> </v>
      </c>
      <c r="AF192" s="109" t="str">
        <f t="shared" si="91"/>
        <v xml:space="preserve"> </v>
      </c>
      <c r="AG192" s="109" t="str">
        <f t="shared" si="91"/>
        <v xml:space="preserve"> </v>
      </c>
    </row>
    <row r="193" spans="1:33">
      <c r="A193" s="6"/>
      <c r="B193" s="116"/>
      <c r="C193" s="244" t="s">
        <v>295</v>
      </c>
      <c r="D193" s="31"/>
      <c r="E193" s="31"/>
      <c r="F193" s="31"/>
      <c r="G193" s="31"/>
      <c r="H193" s="31"/>
      <c r="I193" s="31"/>
      <c r="J193" s="31"/>
      <c r="K193" s="31"/>
      <c r="L193" s="31"/>
      <c r="M193" s="31"/>
      <c r="N193" s="31"/>
      <c r="O193" s="31"/>
      <c r="P193" s="31"/>
      <c r="Q193" s="31"/>
      <c r="R193" s="31"/>
      <c r="S193" s="75"/>
      <c r="T193" s="31"/>
      <c r="U193" s="31"/>
      <c r="V193" s="31"/>
      <c r="W193" s="31"/>
      <c r="X193" s="31"/>
      <c r="Y193" s="31"/>
      <c r="Z193" s="31"/>
      <c r="AA193" s="31"/>
      <c r="AB193" s="31"/>
      <c r="AC193" s="31"/>
      <c r="AD193" s="31"/>
      <c r="AE193" s="31"/>
      <c r="AF193" s="31"/>
      <c r="AG193" s="75"/>
    </row>
    <row r="194" spans="1:33">
      <c r="A194" s="6"/>
      <c r="B194" s="116"/>
      <c r="C194" s="244" t="s">
        <v>296</v>
      </c>
      <c r="D194" s="31"/>
      <c r="E194" s="31"/>
      <c r="F194" s="31"/>
      <c r="G194" s="31"/>
      <c r="H194" s="31"/>
      <c r="I194" s="31"/>
      <c r="J194" s="31"/>
      <c r="K194" s="31"/>
      <c r="L194" s="31"/>
      <c r="M194" s="31"/>
      <c r="N194" s="31"/>
      <c r="O194" s="31"/>
      <c r="P194" s="31"/>
      <c r="Q194" s="31"/>
      <c r="R194" s="31"/>
      <c r="S194" s="75"/>
      <c r="T194" s="31"/>
      <c r="U194" s="31"/>
      <c r="V194" s="31"/>
      <c r="W194" s="31"/>
      <c r="X194" s="31"/>
      <c r="Y194" s="31"/>
      <c r="Z194" s="31"/>
      <c r="AA194" s="31"/>
      <c r="AB194" s="31"/>
      <c r="AC194" s="31"/>
      <c r="AD194" s="31"/>
      <c r="AE194" s="31"/>
      <c r="AF194" s="31"/>
      <c r="AG194" s="75"/>
    </row>
    <row r="195" spans="1:33">
      <c r="A195" s="6"/>
      <c r="B195" s="116"/>
      <c r="C195" s="244" t="s">
        <v>297</v>
      </c>
      <c r="D195" s="31"/>
      <c r="E195" s="31"/>
      <c r="F195" s="31"/>
      <c r="G195" s="31"/>
      <c r="H195" s="31"/>
      <c r="I195" s="31"/>
      <c r="J195" s="31"/>
      <c r="K195" s="31"/>
      <c r="L195" s="31"/>
      <c r="M195" s="31"/>
      <c r="N195" s="31"/>
      <c r="O195" s="31"/>
      <c r="P195" s="31"/>
      <c r="Q195" s="31"/>
      <c r="R195" s="31"/>
      <c r="S195" s="75"/>
      <c r="T195" s="31"/>
      <c r="U195" s="31"/>
      <c r="V195" s="31"/>
      <c r="W195" s="31"/>
      <c r="X195" s="31"/>
      <c r="Y195" s="31"/>
      <c r="Z195" s="31"/>
      <c r="AA195" s="31"/>
      <c r="AB195" s="31"/>
      <c r="AC195" s="31"/>
      <c r="AD195" s="31"/>
      <c r="AE195" s="31"/>
      <c r="AF195" s="31"/>
      <c r="AG195" s="75"/>
    </row>
    <row r="196" spans="1:33">
      <c r="A196" s="6"/>
      <c r="B196" s="63">
        <v>5</v>
      </c>
      <c r="C196" s="118" t="s">
        <v>298</v>
      </c>
      <c r="D196" s="109" t="str">
        <f t="shared" ref="D196:AG196" si="93">IF(COUNTIF(D193:D195,"C")&gt;=1,"A",IF(COUNTIF(D193:D195,"C")&gt;0,"P"," "))</f>
        <v xml:space="preserve"> </v>
      </c>
      <c r="E196" s="109" t="str">
        <f t="shared" si="93"/>
        <v xml:space="preserve"> </v>
      </c>
      <c r="F196" s="109" t="str">
        <f t="shared" ref="F196:S196" si="94">IF(COUNTIF(F193:F195,"C")&gt;=1,"A",IF(COUNTIF(F193:F195,"C")&gt;0,"P"," "))</f>
        <v xml:space="preserve"> </v>
      </c>
      <c r="G196" s="109" t="str">
        <f t="shared" si="94"/>
        <v xml:space="preserve"> </v>
      </c>
      <c r="H196" s="109" t="str">
        <f t="shared" si="94"/>
        <v xml:space="preserve"> </v>
      </c>
      <c r="I196" s="109" t="str">
        <f t="shared" si="94"/>
        <v xml:space="preserve"> </v>
      </c>
      <c r="J196" s="109" t="str">
        <f t="shared" si="94"/>
        <v xml:space="preserve"> </v>
      </c>
      <c r="K196" s="109" t="str">
        <f t="shared" si="94"/>
        <v xml:space="preserve"> </v>
      </c>
      <c r="L196" s="109" t="str">
        <f t="shared" si="94"/>
        <v xml:space="preserve"> </v>
      </c>
      <c r="M196" s="109" t="str">
        <f t="shared" si="94"/>
        <v xml:space="preserve"> </v>
      </c>
      <c r="N196" s="109" t="str">
        <f t="shared" si="94"/>
        <v xml:space="preserve"> </v>
      </c>
      <c r="O196" s="109" t="str">
        <f t="shared" si="94"/>
        <v xml:space="preserve"> </v>
      </c>
      <c r="P196" s="109" t="str">
        <f t="shared" si="94"/>
        <v xml:space="preserve"> </v>
      </c>
      <c r="Q196" s="109" t="str">
        <f t="shared" si="94"/>
        <v xml:space="preserve"> </v>
      </c>
      <c r="R196" s="109" t="str">
        <f t="shared" si="94"/>
        <v xml:space="preserve"> </v>
      </c>
      <c r="S196" s="109" t="str">
        <f t="shared" si="94"/>
        <v xml:space="preserve"> </v>
      </c>
      <c r="T196" s="109" t="str">
        <f t="shared" si="93"/>
        <v xml:space="preserve"> </v>
      </c>
      <c r="U196" s="109" t="str">
        <f t="shared" si="93"/>
        <v xml:space="preserve"> </v>
      </c>
      <c r="V196" s="109" t="str">
        <f t="shared" si="93"/>
        <v xml:space="preserve"> </v>
      </c>
      <c r="W196" s="109" t="str">
        <f t="shared" si="93"/>
        <v xml:space="preserve"> </v>
      </c>
      <c r="X196" s="109" t="str">
        <f t="shared" si="93"/>
        <v xml:space="preserve"> </v>
      </c>
      <c r="Y196" s="109" t="str">
        <f t="shared" si="93"/>
        <v xml:space="preserve"> </v>
      </c>
      <c r="Z196" s="109" t="str">
        <f t="shared" si="93"/>
        <v xml:space="preserve"> </v>
      </c>
      <c r="AA196" s="109" t="str">
        <f t="shared" si="93"/>
        <v xml:space="preserve"> </v>
      </c>
      <c r="AB196" s="109" t="str">
        <f t="shared" si="93"/>
        <v xml:space="preserve"> </v>
      </c>
      <c r="AC196" s="109" t="str">
        <f t="shared" si="93"/>
        <v xml:space="preserve"> </v>
      </c>
      <c r="AD196" s="109" t="str">
        <f t="shared" si="93"/>
        <v xml:space="preserve"> </v>
      </c>
      <c r="AE196" s="109" t="str">
        <f t="shared" si="93"/>
        <v xml:space="preserve"> </v>
      </c>
      <c r="AF196" s="109" t="str">
        <f t="shared" si="93"/>
        <v xml:space="preserve"> </v>
      </c>
      <c r="AG196" s="109" t="str">
        <f t="shared" si="93"/>
        <v xml:space="preserve"> </v>
      </c>
    </row>
    <row r="197" spans="1:33">
      <c r="A197" s="6"/>
      <c r="B197" s="42"/>
      <c r="C197" s="245" t="s">
        <v>299</v>
      </c>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row>
    <row r="198" spans="1:33">
      <c r="A198" s="6"/>
      <c r="B198" s="42"/>
      <c r="C198" s="245" t="s">
        <v>300</v>
      </c>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row>
    <row r="199" spans="1:33" ht="13.5" thickBot="1">
      <c r="A199" s="6"/>
      <c r="B199" s="42"/>
      <c r="C199" s="245" t="s">
        <v>301</v>
      </c>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row>
    <row r="200" spans="1:33" ht="13.5" hidden="1" thickBot="1">
      <c r="A200" s="6"/>
      <c r="B200" s="42"/>
      <c r="C200" s="246"/>
      <c r="D200" s="109" t="str">
        <f t="shared" ref="D200:AG200" si="95">IF(COUNTIF(D197:D199,"C")&gt;=1,"A",IF(COUNTIF(D197:D199,"C")&gt;0,"P"," "))</f>
        <v xml:space="preserve"> </v>
      </c>
      <c r="E200" s="109" t="str">
        <f t="shared" si="95"/>
        <v xml:space="preserve"> </v>
      </c>
      <c r="F200" s="109" t="str">
        <f t="shared" ref="F200:S200" si="96">IF(COUNTIF(F197:F199,"C")&gt;=1,"A",IF(COUNTIF(F197:F199,"C")&gt;0,"P"," "))</f>
        <v xml:space="preserve"> </v>
      </c>
      <c r="G200" s="109" t="str">
        <f t="shared" si="96"/>
        <v xml:space="preserve"> </v>
      </c>
      <c r="H200" s="109" t="str">
        <f t="shared" si="96"/>
        <v xml:space="preserve"> </v>
      </c>
      <c r="I200" s="109" t="str">
        <f t="shared" si="96"/>
        <v xml:space="preserve"> </v>
      </c>
      <c r="J200" s="109" t="str">
        <f t="shared" si="96"/>
        <v xml:space="preserve"> </v>
      </c>
      <c r="K200" s="109" t="str">
        <f t="shared" si="96"/>
        <v xml:space="preserve"> </v>
      </c>
      <c r="L200" s="109" t="str">
        <f t="shared" si="96"/>
        <v xml:space="preserve"> </v>
      </c>
      <c r="M200" s="109" t="str">
        <f t="shared" si="96"/>
        <v xml:space="preserve"> </v>
      </c>
      <c r="N200" s="109" t="str">
        <f t="shared" si="96"/>
        <v xml:space="preserve"> </v>
      </c>
      <c r="O200" s="109" t="str">
        <f t="shared" si="96"/>
        <v xml:space="preserve"> </v>
      </c>
      <c r="P200" s="109" t="str">
        <f t="shared" si="96"/>
        <v xml:space="preserve"> </v>
      </c>
      <c r="Q200" s="109" t="str">
        <f t="shared" si="96"/>
        <v xml:space="preserve"> </v>
      </c>
      <c r="R200" s="109" t="str">
        <f t="shared" si="96"/>
        <v xml:space="preserve"> </v>
      </c>
      <c r="S200" s="109" t="str">
        <f t="shared" si="96"/>
        <v xml:space="preserve"> </v>
      </c>
      <c r="T200" s="109" t="str">
        <f t="shared" si="95"/>
        <v xml:space="preserve"> </v>
      </c>
      <c r="U200" s="109" t="str">
        <f t="shared" si="95"/>
        <v xml:space="preserve"> </v>
      </c>
      <c r="V200" s="109" t="str">
        <f t="shared" si="95"/>
        <v xml:space="preserve"> </v>
      </c>
      <c r="W200" s="109" t="str">
        <f t="shared" si="95"/>
        <v xml:space="preserve"> </v>
      </c>
      <c r="X200" s="109" t="str">
        <f t="shared" si="95"/>
        <v xml:space="preserve"> </v>
      </c>
      <c r="Y200" s="109" t="str">
        <f t="shared" si="95"/>
        <v xml:space="preserve"> </v>
      </c>
      <c r="Z200" s="109" t="str">
        <f t="shared" si="95"/>
        <v xml:space="preserve"> </v>
      </c>
      <c r="AA200" s="109" t="str">
        <f t="shared" si="95"/>
        <v xml:space="preserve"> </v>
      </c>
      <c r="AB200" s="109" t="str">
        <f t="shared" si="95"/>
        <v xml:space="preserve"> </v>
      </c>
      <c r="AC200" s="109" t="str">
        <f t="shared" si="95"/>
        <v xml:space="preserve"> </v>
      </c>
      <c r="AD200" s="109" t="str">
        <f t="shared" si="95"/>
        <v xml:space="preserve"> </v>
      </c>
      <c r="AE200" s="109" t="str">
        <f t="shared" si="95"/>
        <v xml:space="preserve"> </v>
      </c>
      <c r="AF200" s="109" t="str">
        <f t="shared" si="95"/>
        <v xml:space="preserve"> </v>
      </c>
      <c r="AG200" s="109" t="str">
        <f t="shared" si="95"/>
        <v xml:space="preserve"> </v>
      </c>
    </row>
    <row r="201" spans="1:33" ht="13.5" thickBot="1">
      <c r="A201" s="6"/>
      <c r="B201" s="97"/>
      <c r="C201" s="65" t="s">
        <v>118</v>
      </c>
      <c r="D201" s="80" t="str">
        <f>IF(COUNTIF(D184:D200,"A")&gt;4,"C",IF(COUNTIF(D184:D200,"A")&gt;0,"P"," "))</f>
        <v xml:space="preserve"> </v>
      </c>
      <c r="E201" s="80" t="str">
        <f t="shared" ref="E201" si="97">IF(COUNTIF(E184:E200,"A")&gt;4,"C",IF(COUNTIF(E184:E200,"A")&gt;0,"P"," "))</f>
        <v xml:space="preserve"> </v>
      </c>
      <c r="F201" s="80" t="str">
        <f t="shared" ref="F201:S201" si="98">IF(COUNTIF(F184:F200,"A")&gt;4,"C",IF(COUNTIF(F184:F200,"A")&gt;0,"P"," "))</f>
        <v xml:space="preserve"> </v>
      </c>
      <c r="G201" s="80" t="str">
        <f t="shared" si="98"/>
        <v xml:space="preserve"> </v>
      </c>
      <c r="H201" s="80" t="str">
        <f t="shared" si="98"/>
        <v xml:space="preserve"> </v>
      </c>
      <c r="I201" s="80" t="str">
        <f t="shared" si="98"/>
        <v xml:space="preserve"> </v>
      </c>
      <c r="J201" s="80" t="str">
        <f t="shared" si="98"/>
        <v xml:space="preserve"> </v>
      </c>
      <c r="K201" s="80" t="str">
        <f t="shared" si="98"/>
        <v xml:space="preserve"> </v>
      </c>
      <c r="L201" s="80" t="str">
        <f t="shared" si="98"/>
        <v xml:space="preserve"> </v>
      </c>
      <c r="M201" s="80" t="str">
        <f t="shared" si="98"/>
        <v xml:space="preserve"> </v>
      </c>
      <c r="N201" s="80" t="str">
        <f t="shared" si="98"/>
        <v xml:space="preserve"> </v>
      </c>
      <c r="O201" s="80" t="str">
        <f t="shared" si="98"/>
        <v xml:space="preserve"> </v>
      </c>
      <c r="P201" s="80" t="str">
        <f t="shared" si="98"/>
        <v xml:space="preserve"> </v>
      </c>
      <c r="Q201" s="80" t="str">
        <f t="shared" si="98"/>
        <v xml:space="preserve"> </v>
      </c>
      <c r="R201" s="80" t="str">
        <f t="shared" si="98"/>
        <v xml:space="preserve"> </v>
      </c>
      <c r="S201" s="80" t="str">
        <f t="shared" si="98"/>
        <v xml:space="preserve"> </v>
      </c>
      <c r="T201" s="80" t="str">
        <f t="shared" ref="T201:AG201" si="99">IF(COUNTIF(T184:T200,"A")&gt;4,"C",IF(COUNTIF(T184:T200,"A")&gt;0,"P"," "))</f>
        <v xml:space="preserve"> </v>
      </c>
      <c r="U201" s="80" t="str">
        <f t="shared" si="99"/>
        <v xml:space="preserve"> </v>
      </c>
      <c r="V201" s="80" t="str">
        <f t="shared" si="99"/>
        <v xml:space="preserve"> </v>
      </c>
      <c r="W201" s="80" t="str">
        <f t="shared" si="99"/>
        <v xml:space="preserve"> </v>
      </c>
      <c r="X201" s="80" t="str">
        <f t="shared" si="99"/>
        <v xml:space="preserve"> </v>
      </c>
      <c r="Y201" s="80" t="str">
        <f t="shared" si="99"/>
        <v xml:space="preserve"> </v>
      </c>
      <c r="Z201" s="80" t="str">
        <f t="shared" si="99"/>
        <v xml:space="preserve"> </v>
      </c>
      <c r="AA201" s="80" t="str">
        <f t="shared" si="99"/>
        <v xml:space="preserve"> </v>
      </c>
      <c r="AB201" s="80" t="str">
        <f t="shared" si="99"/>
        <v xml:space="preserve"> </v>
      </c>
      <c r="AC201" s="80" t="str">
        <f t="shared" si="99"/>
        <v xml:space="preserve"> </v>
      </c>
      <c r="AD201" s="80" t="str">
        <f t="shared" si="99"/>
        <v xml:space="preserve"> </v>
      </c>
      <c r="AE201" s="80" t="str">
        <f t="shared" si="99"/>
        <v xml:space="preserve"> </v>
      </c>
      <c r="AF201" s="80" t="str">
        <f t="shared" si="99"/>
        <v xml:space="preserve"> </v>
      </c>
      <c r="AG201" s="80" t="str">
        <f t="shared" si="99"/>
        <v xml:space="preserve"> </v>
      </c>
    </row>
    <row r="202" spans="1:33" ht="15">
      <c r="B202" s="107" t="s">
        <v>302</v>
      </c>
      <c r="D202" s="285"/>
      <c r="T202" s="285"/>
      <c r="U202" s="285"/>
      <c r="V202" s="285"/>
      <c r="W202" s="285"/>
      <c r="X202" s="285"/>
      <c r="Y202" s="285"/>
      <c r="Z202" s="285"/>
      <c r="AA202" s="285"/>
      <c r="AB202" s="285"/>
      <c r="AC202" s="285"/>
      <c r="AD202" s="285"/>
      <c r="AE202" s="285"/>
      <c r="AF202" s="285"/>
      <c r="AG202" s="285"/>
    </row>
    <row r="203" spans="1:33">
      <c r="A203"/>
      <c r="B203" s="2">
        <v>1</v>
      </c>
      <c r="C203" s="248" t="s">
        <v>303</v>
      </c>
      <c r="D203" s="285"/>
      <c r="T203" s="285"/>
      <c r="U203" s="285"/>
      <c r="V203" s="285"/>
      <c r="W203" s="285"/>
      <c r="X203" s="285"/>
      <c r="Y203" s="285"/>
      <c r="Z203" s="285"/>
      <c r="AA203" s="285"/>
      <c r="AB203" s="285"/>
      <c r="AC203" s="285"/>
      <c r="AD203" s="285"/>
      <c r="AE203" s="285"/>
      <c r="AF203" s="285"/>
      <c r="AG203" s="285"/>
    </row>
    <row r="204" spans="1:33">
      <c r="B204" s="108"/>
      <c r="C204" s="161" t="s">
        <v>304</v>
      </c>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row>
    <row r="205" spans="1:33">
      <c r="B205" s="108"/>
      <c r="C205" s="161" t="s">
        <v>305</v>
      </c>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row>
    <row r="206" spans="1:33">
      <c r="B206" s="108"/>
      <c r="C206" s="161" t="s">
        <v>306</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row>
    <row r="207" spans="1:33">
      <c r="B207" s="2">
        <v>2</v>
      </c>
      <c r="C207" s="311" t="s">
        <v>307</v>
      </c>
      <c r="D207" s="109" t="str">
        <f t="shared" ref="D207:AG207" si="100">IF(COUNTIF(D204:D206,"C")&gt;=1,"A",IF(COUNTIF(D204:D206,"C")&gt;0,"P"," "))</f>
        <v xml:space="preserve"> </v>
      </c>
      <c r="E207" s="109" t="str">
        <f t="shared" si="100"/>
        <v xml:space="preserve"> </v>
      </c>
      <c r="F207" s="109" t="str">
        <f t="shared" ref="F207:S207" si="101">IF(COUNTIF(F204:F206,"C")&gt;=1,"A",IF(COUNTIF(F204:F206,"C")&gt;0,"P"," "))</f>
        <v xml:space="preserve"> </v>
      </c>
      <c r="G207" s="109" t="str">
        <f t="shared" si="101"/>
        <v xml:space="preserve"> </v>
      </c>
      <c r="H207" s="109" t="str">
        <f t="shared" si="101"/>
        <v xml:space="preserve"> </v>
      </c>
      <c r="I207" s="109" t="str">
        <f t="shared" si="101"/>
        <v xml:space="preserve"> </v>
      </c>
      <c r="J207" s="109" t="str">
        <f t="shared" si="101"/>
        <v xml:space="preserve"> </v>
      </c>
      <c r="K207" s="109" t="str">
        <f t="shared" si="101"/>
        <v xml:space="preserve"> </v>
      </c>
      <c r="L207" s="109" t="str">
        <f t="shared" si="101"/>
        <v xml:space="preserve"> </v>
      </c>
      <c r="M207" s="109" t="str">
        <f t="shared" si="101"/>
        <v xml:space="preserve"> </v>
      </c>
      <c r="N207" s="109" t="str">
        <f t="shared" si="101"/>
        <v xml:space="preserve"> </v>
      </c>
      <c r="O207" s="109" t="str">
        <f t="shared" si="101"/>
        <v xml:space="preserve"> </v>
      </c>
      <c r="P207" s="109" t="str">
        <f t="shared" si="101"/>
        <v xml:space="preserve"> </v>
      </c>
      <c r="Q207" s="109" t="str">
        <f t="shared" si="101"/>
        <v xml:space="preserve"> </v>
      </c>
      <c r="R207" s="109" t="str">
        <f t="shared" si="101"/>
        <v xml:space="preserve"> </v>
      </c>
      <c r="S207" s="109" t="str">
        <f t="shared" si="101"/>
        <v xml:space="preserve"> </v>
      </c>
      <c r="T207" s="109" t="str">
        <f t="shared" si="100"/>
        <v xml:space="preserve"> </v>
      </c>
      <c r="U207" s="109" t="str">
        <f t="shared" si="100"/>
        <v xml:space="preserve"> </v>
      </c>
      <c r="V207" s="109" t="str">
        <f t="shared" si="100"/>
        <v xml:space="preserve"> </v>
      </c>
      <c r="W207" s="109" t="str">
        <f t="shared" si="100"/>
        <v xml:space="preserve"> </v>
      </c>
      <c r="X207" s="109" t="str">
        <f t="shared" si="100"/>
        <v xml:space="preserve"> </v>
      </c>
      <c r="Y207" s="109" t="str">
        <f t="shared" si="100"/>
        <v xml:space="preserve"> </v>
      </c>
      <c r="Z207" s="109" t="str">
        <f t="shared" si="100"/>
        <v xml:space="preserve"> </v>
      </c>
      <c r="AA207" s="109" t="str">
        <f t="shared" si="100"/>
        <v xml:space="preserve"> </v>
      </c>
      <c r="AB207" s="109" t="str">
        <f t="shared" si="100"/>
        <v xml:space="preserve"> </v>
      </c>
      <c r="AC207" s="109" t="str">
        <f t="shared" si="100"/>
        <v xml:space="preserve"> </v>
      </c>
      <c r="AD207" s="109" t="str">
        <f t="shared" si="100"/>
        <v xml:space="preserve"> </v>
      </c>
      <c r="AE207" s="109" t="str">
        <f t="shared" si="100"/>
        <v xml:space="preserve"> </v>
      </c>
      <c r="AF207" s="109" t="str">
        <f t="shared" si="100"/>
        <v xml:space="preserve"> </v>
      </c>
      <c r="AG207" s="109" t="str">
        <f t="shared" si="100"/>
        <v xml:space="preserve"> </v>
      </c>
    </row>
    <row r="208" spans="1:33">
      <c r="B208" s="110"/>
      <c r="C208" s="161" t="s">
        <v>308</v>
      </c>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row>
    <row r="209" spans="2:33">
      <c r="B209" s="110"/>
      <c r="C209" s="161" t="s">
        <v>309</v>
      </c>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row>
    <row r="210" spans="2:33">
      <c r="B210" s="110"/>
      <c r="C210" s="161" t="s">
        <v>310</v>
      </c>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row>
    <row r="211" spans="2:33">
      <c r="B211" s="2">
        <v>3</v>
      </c>
      <c r="C211" s="311" t="s">
        <v>311</v>
      </c>
      <c r="D211" s="109" t="str">
        <f t="shared" ref="D211:AG211" si="102">IF(COUNTIF(D208:D210,"C")&gt;=1,"A",IF(COUNTIF(D208:D210,"C")&gt;0,"P"," "))</f>
        <v xml:space="preserve"> </v>
      </c>
      <c r="E211" s="109" t="str">
        <f t="shared" si="102"/>
        <v xml:space="preserve"> </v>
      </c>
      <c r="F211" s="109" t="str">
        <f t="shared" ref="F211:S211" si="103">IF(COUNTIF(F208:F210,"C")&gt;=1,"A",IF(COUNTIF(F208:F210,"C")&gt;0,"P"," "))</f>
        <v xml:space="preserve"> </v>
      </c>
      <c r="G211" s="109" t="str">
        <f t="shared" si="103"/>
        <v xml:space="preserve"> </v>
      </c>
      <c r="H211" s="109" t="str">
        <f t="shared" si="103"/>
        <v xml:space="preserve"> </v>
      </c>
      <c r="I211" s="109" t="str">
        <f t="shared" si="103"/>
        <v xml:space="preserve"> </v>
      </c>
      <c r="J211" s="109" t="str">
        <f t="shared" si="103"/>
        <v xml:space="preserve"> </v>
      </c>
      <c r="K211" s="109" t="str">
        <f t="shared" si="103"/>
        <v xml:space="preserve"> </v>
      </c>
      <c r="L211" s="109" t="str">
        <f t="shared" si="103"/>
        <v xml:space="preserve"> </v>
      </c>
      <c r="M211" s="109" t="str">
        <f t="shared" si="103"/>
        <v xml:space="preserve"> </v>
      </c>
      <c r="N211" s="109" t="str">
        <f t="shared" si="103"/>
        <v xml:space="preserve"> </v>
      </c>
      <c r="O211" s="109" t="str">
        <f t="shared" si="103"/>
        <v xml:space="preserve"> </v>
      </c>
      <c r="P211" s="109" t="str">
        <f t="shared" si="103"/>
        <v xml:space="preserve"> </v>
      </c>
      <c r="Q211" s="109" t="str">
        <f t="shared" si="103"/>
        <v xml:space="preserve"> </v>
      </c>
      <c r="R211" s="109" t="str">
        <f t="shared" si="103"/>
        <v xml:space="preserve"> </v>
      </c>
      <c r="S211" s="109" t="str">
        <f t="shared" si="103"/>
        <v xml:space="preserve"> </v>
      </c>
      <c r="T211" s="109" t="str">
        <f t="shared" si="102"/>
        <v xml:space="preserve"> </v>
      </c>
      <c r="U211" s="109" t="str">
        <f t="shared" si="102"/>
        <v xml:space="preserve"> </v>
      </c>
      <c r="V211" s="109" t="str">
        <f t="shared" si="102"/>
        <v xml:space="preserve"> </v>
      </c>
      <c r="W211" s="109" t="str">
        <f t="shared" si="102"/>
        <v xml:space="preserve"> </v>
      </c>
      <c r="X211" s="109" t="str">
        <f t="shared" si="102"/>
        <v xml:space="preserve"> </v>
      </c>
      <c r="Y211" s="109" t="str">
        <f t="shared" si="102"/>
        <v xml:space="preserve"> </v>
      </c>
      <c r="Z211" s="109" t="str">
        <f t="shared" si="102"/>
        <v xml:space="preserve"> </v>
      </c>
      <c r="AA211" s="109" t="str">
        <f t="shared" si="102"/>
        <v xml:space="preserve"> </v>
      </c>
      <c r="AB211" s="109" t="str">
        <f t="shared" si="102"/>
        <v xml:space="preserve"> </v>
      </c>
      <c r="AC211" s="109" t="str">
        <f t="shared" si="102"/>
        <v xml:space="preserve"> </v>
      </c>
      <c r="AD211" s="109" t="str">
        <f t="shared" si="102"/>
        <v xml:space="preserve"> </v>
      </c>
      <c r="AE211" s="109" t="str">
        <f t="shared" si="102"/>
        <v xml:space="preserve"> </v>
      </c>
      <c r="AF211" s="109" t="str">
        <f t="shared" si="102"/>
        <v xml:space="preserve"> </v>
      </c>
      <c r="AG211" s="109" t="str">
        <f t="shared" si="102"/>
        <v xml:space="preserve"> </v>
      </c>
    </row>
    <row r="212" spans="2:33">
      <c r="B212" s="110"/>
      <c r="C212" s="161" t="s">
        <v>312</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row>
    <row r="213" spans="2:33">
      <c r="B213" s="110"/>
      <c r="C213" s="161" t="s">
        <v>313</v>
      </c>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row>
    <row r="214" spans="2:33">
      <c r="B214" s="110"/>
      <c r="C214" s="161" t="s">
        <v>314</v>
      </c>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row>
    <row r="215" spans="2:33">
      <c r="B215" s="2">
        <v>4</v>
      </c>
      <c r="C215" s="311" t="s">
        <v>315</v>
      </c>
      <c r="D215" s="109" t="str">
        <f t="shared" ref="D215:AG215" si="104">IF(COUNTIF(D212:D214,"C")&gt;=1,"A",IF(COUNTIF(D212:D214,"C")&gt;0,"P"," "))</f>
        <v xml:space="preserve"> </v>
      </c>
      <c r="E215" s="109" t="str">
        <f t="shared" si="104"/>
        <v xml:space="preserve"> </v>
      </c>
      <c r="F215" s="109" t="str">
        <f t="shared" ref="F215:S215" si="105">IF(COUNTIF(F212:F214,"C")&gt;=1,"A",IF(COUNTIF(F212:F214,"C")&gt;0,"P"," "))</f>
        <v xml:space="preserve"> </v>
      </c>
      <c r="G215" s="109" t="str">
        <f t="shared" si="105"/>
        <v xml:space="preserve"> </v>
      </c>
      <c r="H215" s="109" t="str">
        <f t="shared" si="105"/>
        <v xml:space="preserve"> </v>
      </c>
      <c r="I215" s="109" t="str">
        <f t="shared" si="105"/>
        <v xml:space="preserve"> </v>
      </c>
      <c r="J215" s="109" t="str">
        <f t="shared" si="105"/>
        <v xml:space="preserve"> </v>
      </c>
      <c r="K215" s="109" t="str">
        <f t="shared" si="105"/>
        <v xml:space="preserve"> </v>
      </c>
      <c r="L215" s="109" t="str">
        <f t="shared" si="105"/>
        <v xml:space="preserve"> </v>
      </c>
      <c r="M215" s="109" t="str">
        <f t="shared" si="105"/>
        <v xml:space="preserve"> </v>
      </c>
      <c r="N215" s="109" t="str">
        <f t="shared" si="105"/>
        <v xml:space="preserve"> </v>
      </c>
      <c r="O215" s="109" t="str">
        <f t="shared" si="105"/>
        <v xml:space="preserve"> </v>
      </c>
      <c r="P215" s="109" t="str">
        <f t="shared" si="105"/>
        <v xml:space="preserve"> </v>
      </c>
      <c r="Q215" s="109" t="str">
        <f t="shared" si="105"/>
        <v xml:space="preserve"> </v>
      </c>
      <c r="R215" s="109" t="str">
        <f t="shared" si="105"/>
        <v xml:space="preserve"> </v>
      </c>
      <c r="S215" s="109" t="str">
        <f t="shared" si="105"/>
        <v xml:space="preserve"> </v>
      </c>
      <c r="T215" s="109" t="str">
        <f t="shared" si="104"/>
        <v xml:space="preserve"> </v>
      </c>
      <c r="U215" s="109" t="str">
        <f t="shared" si="104"/>
        <v xml:space="preserve"> </v>
      </c>
      <c r="V215" s="109" t="str">
        <f t="shared" si="104"/>
        <v xml:space="preserve"> </v>
      </c>
      <c r="W215" s="109" t="str">
        <f t="shared" si="104"/>
        <v xml:space="preserve"> </v>
      </c>
      <c r="X215" s="109" t="str">
        <f t="shared" si="104"/>
        <v xml:space="preserve"> </v>
      </c>
      <c r="Y215" s="109" t="str">
        <f t="shared" si="104"/>
        <v xml:space="preserve"> </v>
      </c>
      <c r="Z215" s="109" t="str">
        <f t="shared" si="104"/>
        <v xml:space="preserve"> </v>
      </c>
      <c r="AA215" s="109" t="str">
        <f t="shared" si="104"/>
        <v xml:space="preserve"> </v>
      </c>
      <c r="AB215" s="109" t="str">
        <f t="shared" si="104"/>
        <v xml:space="preserve"> </v>
      </c>
      <c r="AC215" s="109" t="str">
        <f t="shared" si="104"/>
        <v xml:space="preserve"> </v>
      </c>
      <c r="AD215" s="109" t="str">
        <f t="shared" si="104"/>
        <v xml:space="preserve"> </v>
      </c>
      <c r="AE215" s="109" t="str">
        <f t="shared" si="104"/>
        <v xml:space="preserve"> </v>
      </c>
      <c r="AF215" s="109" t="str">
        <f t="shared" si="104"/>
        <v xml:space="preserve"> </v>
      </c>
      <c r="AG215" s="109" t="str">
        <f t="shared" si="104"/>
        <v xml:space="preserve"> </v>
      </c>
    </row>
    <row r="216" spans="2:33">
      <c r="B216" s="110"/>
      <c r="C216" s="161" t="s">
        <v>316</v>
      </c>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row>
    <row r="217" spans="2:33">
      <c r="B217" s="110"/>
      <c r="C217" s="161" t="s">
        <v>317</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row>
    <row r="218" spans="2:33">
      <c r="B218" s="110"/>
      <c r="C218" s="161" t="s">
        <v>318</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row>
    <row r="219" spans="2:33">
      <c r="B219" s="2">
        <v>5</v>
      </c>
      <c r="C219" s="311" t="s">
        <v>319</v>
      </c>
      <c r="D219" s="109" t="str">
        <f t="shared" ref="D219:AG219" si="106">IF(COUNTIF(D216:D218,"C")&gt;=1,"A",IF(COUNTIF(D216:D218,"C")&gt;0,"P"," "))</f>
        <v xml:space="preserve"> </v>
      </c>
      <c r="E219" s="109" t="str">
        <f t="shared" si="106"/>
        <v xml:space="preserve"> </v>
      </c>
      <c r="F219" s="109" t="str">
        <f t="shared" ref="F219:S219" si="107">IF(COUNTIF(F216:F218,"C")&gt;=1,"A",IF(COUNTIF(F216:F218,"C")&gt;0,"P"," "))</f>
        <v xml:space="preserve"> </v>
      </c>
      <c r="G219" s="109" t="str">
        <f t="shared" si="107"/>
        <v xml:space="preserve"> </v>
      </c>
      <c r="H219" s="109" t="str">
        <f t="shared" si="107"/>
        <v xml:space="preserve"> </v>
      </c>
      <c r="I219" s="109" t="str">
        <f t="shared" si="107"/>
        <v xml:space="preserve"> </v>
      </c>
      <c r="J219" s="109" t="str">
        <f t="shared" si="107"/>
        <v xml:space="preserve"> </v>
      </c>
      <c r="K219" s="109" t="str">
        <f t="shared" si="107"/>
        <v xml:space="preserve"> </v>
      </c>
      <c r="L219" s="109" t="str">
        <f t="shared" si="107"/>
        <v xml:space="preserve"> </v>
      </c>
      <c r="M219" s="109" t="str">
        <f t="shared" si="107"/>
        <v xml:space="preserve"> </v>
      </c>
      <c r="N219" s="109" t="str">
        <f t="shared" si="107"/>
        <v xml:space="preserve"> </v>
      </c>
      <c r="O219" s="109" t="str">
        <f t="shared" si="107"/>
        <v xml:space="preserve"> </v>
      </c>
      <c r="P219" s="109" t="str">
        <f t="shared" si="107"/>
        <v xml:space="preserve"> </v>
      </c>
      <c r="Q219" s="109" t="str">
        <f t="shared" si="107"/>
        <v xml:space="preserve"> </v>
      </c>
      <c r="R219" s="109" t="str">
        <f t="shared" si="107"/>
        <v xml:space="preserve"> </v>
      </c>
      <c r="S219" s="109" t="str">
        <f t="shared" si="107"/>
        <v xml:space="preserve"> </v>
      </c>
      <c r="T219" s="109" t="str">
        <f t="shared" si="106"/>
        <v xml:space="preserve"> </v>
      </c>
      <c r="U219" s="109" t="str">
        <f t="shared" si="106"/>
        <v xml:space="preserve"> </v>
      </c>
      <c r="V219" s="109" t="str">
        <f t="shared" si="106"/>
        <v xml:space="preserve"> </v>
      </c>
      <c r="W219" s="109" t="str">
        <f t="shared" si="106"/>
        <v xml:space="preserve"> </v>
      </c>
      <c r="X219" s="109" t="str">
        <f t="shared" si="106"/>
        <v xml:space="preserve"> </v>
      </c>
      <c r="Y219" s="109" t="str">
        <f t="shared" si="106"/>
        <v xml:space="preserve"> </v>
      </c>
      <c r="Z219" s="109" t="str">
        <f t="shared" si="106"/>
        <v xml:space="preserve"> </v>
      </c>
      <c r="AA219" s="109" t="str">
        <f t="shared" si="106"/>
        <v xml:space="preserve"> </v>
      </c>
      <c r="AB219" s="109" t="str">
        <f t="shared" si="106"/>
        <v xml:space="preserve"> </v>
      </c>
      <c r="AC219" s="109" t="str">
        <f t="shared" si="106"/>
        <v xml:space="preserve"> </v>
      </c>
      <c r="AD219" s="109" t="str">
        <f t="shared" si="106"/>
        <v xml:space="preserve"> </v>
      </c>
      <c r="AE219" s="109" t="str">
        <f t="shared" si="106"/>
        <v xml:space="preserve"> </v>
      </c>
      <c r="AF219" s="109" t="str">
        <f t="shared" si="106"/>
        <v xml:space="preserve"> </v>
      </c>
      <c r="AG219" s="109" t="str">
        <f t="shared" si="106"/>
        <v xml:space="preserve"> </v>
      </c>
    </row>
    <row r="220" spans="2:33">
      <c r="B220" s="110"/>
      <c r="C220" s="161" t="s">
        <v>320</v>
      </c>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row>
    <row r="221" spans="2:33">
      <c r="B221" s="110"/>
      <c r="C221" s="161" t="s">
        <v>321</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row>
    <row r="222" spans="2:33" ht="13.5" thickBot="1">
      <c r="B222" s="110"/>
      <c r="C222" s="161" t="s">
        <v>322</v>
      </c>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row>
    <row r="223" spans="2:33" ht="13.5" hidden="1" thickBot="1">
      <c r="D223" s="109" t="str">
        <f t="shared" ref="D223:AG223" si="108">IF(COUNTIF(D220:D222,"C")&gt;=1,"A",IF(COUNTIF(D220:D222,"C")&gt;0,"P"," "))</f>
        <v xml:space="preserve"> </v>
      </c>
      <c r="E223" s="109" t="str">
        <f t="shared" si="108"/>
        <v xml:space="preserve"> </v>
      </c>
      <c r="F223" s="109" t="str">
        <f t="shared" ref="F223:S223" si="109">IF(COUNTIF(F220:F222,"C")&gt;=1,"A",IF(COUNTIF(F220:F222,"C")&gt;0,"P"," "))</f>
        <v xml:space="preserve"> </v>
      </c>
      <c r="G223" s="109" t="str">
        <f t="shared" si="109"/>
        <v xml:space="preserve"> </v>
      </c>
      <c r="H223" s="109" t="str">
        <f t="shared" si="109"/>
        <v xml:space="preserve"> </v>
      </c>
      <c r="I223" s="109" t="str">
        <f t="shared" si="109"/>
        <v xml:space="preserve"> </v>
      </c>
      <c r="J223" s="109" t="str">
        <f t="shared" si="109"/>
        <v xml:space="preserve"> </v>
      </c>
      <c r="K223" s="109" t="str">
        <f t="shared" si="109"/>
        <v xml:space="preserve"> </v>
      </c>
      <c r="L223" s="109" t="str">
        <f t="shared" si="109"/>
        <v xml:space="preserve"> </v>
      </c>
      <c r="M223" s="109" t="str">
        <f t="shared" si="109"/>
        <v xml:space="preserve"> </v>
      </c>
      <c r="N223" s="109" t="str">
        <f t="shared" si="109"/>
        <v xml:space="preserve"> </v>
      </c>
      <c r="O223" s="109" t="str">
        <f t="shared" si="109"/>
        <v xml:space="preserve"> </v>
      </c>
      <c r="P223" s="109" t="str">
        <f t="shared" si="109"/>
        <v xml:space="preserve"> </v>
      </c>
      <c r="Q223" s="109" t="str">
        <f t="shared" si="109"/>
        <v xml:space="preserve"> </v>
      </c>
      <c r="R223" s="109" t="str">
        <f t="shared" si="109"/>
        <v xml:space="preserve"> </v>
      </c>
      <c r="S223" s="109" t="str">
        <f t="shared" si="109"/>
        <v xml:space="preserve"> </v>
      </c>
      <c r="T223" s="109" t="str">
        <f t="shared" si="108"/>
        <v xml:space="preserve"> </v>
      </c>
      <c r="U223" s="109" t="str">
        <f t="shared" si="108"/>
        <v xml:space="preserve"> </v>
      </c>
      <c r="V223" s="109" t="str">
        <f t="shared" si="108"/>
        <v xml:space="preserve"> </v>
      </c>
      <c r="W223" s="109" t="str">
        <f t="shared" si="108"/>
        <v xml:space="preserve"> </v>
      </c>
      <c r="X223" s="109" t="str">
        <f t="shared" si="108"/>
        <v xml:space="preserve"> </v>
      </c>
      <c r="Y223" s="109" t="str">
        <f t="shared" si="108"/>
        <v xml:space="preserve"> </v>
      </c>
      <c r="Z223" s="109" t="str">
        <f t="shared" si="108"/>
        <v xml:space="preserve"> </v>
      </c>
      <c r="AA223" s="109" t="str">
        <f t="shared" si="108"/>
        <v xml:space="preserve"> </v>
      </c>
      <c r="AB223" s="109" t="str">
        <f t="shared" si="108"/>
        <v xml:space="preserve"> </v>
      </c>
      <c r="AC223" s="109" t="str">
        <f t="shared" si="108"/>
        <v xml:space="preserve"> </v>
      </c>
      <c r="AD223" s="109" t="str">
        <f t="shared" si="108"/>
        <v xml:space="preserve"> </v>
      </c>
      <c r="AE223" s="109" t="str">
        <f t="shared" si="108"/>
        <v xml:space="preserve"> </v>
      </c>
      <c r="AF223" s="109" t="str">
        <f t="shared" si="108"/>
        <v xml:space="preserve"> </v>
      </c>
      <c r="AG223" s="109" t="str">
        <f t="shared" si="108"/>
        <v xml:space="preserve"> </v>
      </c>
    </row>
    <row r="224" spans="2:33" ht="13.5" thickBot="1">
      <c r="C224" s="65" t="s">
        <v>118</v>
      </c>
      <c r="D224" s="80" t="str">
        <f>IF(COUNTIF(D207:D223,"A")&gt;4,"C",IF(COUNTIF(D207:D223,"A")&gt;0,"P"," "))</f>
        <v xml:space="preserve"> </v>
      </c>
      <c r="E224" s="80" t="str">
        <f t="shared" ref="E224" si="110">IF(COUNTIF(E207:E223,"A")&gt;4,"C",IF(COUNTIF(E207:E223,"A")&gt;0,"P"," "))</f>
        <v xml:space="preserve"> </v>
      </c>
      <c r="F224" s="80" t="str">
        <f t="shared" ref="F224:S224" si="111">IF(COUNTIF(F207:F223,"A")&gt;4,"C",IF(COUNTIF(F207:F223,"A")&gt;0,"P"," "))</f>
        <v xml:space="preserve"> </v>
      </c>
      <c r="G224" s="80" t="str">
        <f t="shared" si="111"/>
        <v xml:space="preserve"> </v>
      </c>
      <c r="H224" s="80" t="str">
        <f t="shared" si="111"/>
        <v xml:space="preserve"> </v>
      </c>
      <c r="I224" s="80" t="str">
        <f t="shared" si="111"/>
        <v xml:space="preserve"> </v>
      </c>
      <c r="J224" s="80" t="str">
        <f t="shared" si="111"/>
        <v xml:space="preserve"> </v>
      </c>
      <c r="K224" s="80" t="str">
        <f t="shared" si="111"/>
        <v xml:space="preserve"> </v>
      </c>
      <c r="L224" s="80" t="str">
        <f t="shared" si="111"/>
        <v xml:space="preserve"> </v>
      </c>
      <c r="M224" s="80" t="str">
        <f t="shared" si="111"/>
        <v xml:space="preserve"> </v>
      </c>
      <c r="N224" s="80" t="str">
        <f t="shared" si="111"/>
        <v xml:space="preserve"> </v>
      </c>
      <c r="O224" s="80" t="str">
        <f t="shared" si="111"/>
        <v xml:space="preserve"> </v>
      </c>
      <c r="P224" s="80" t="str">
        <f t="shared" si="111"/>
        <v xml:space="preserve"> </v>
      </c>
      <c r="Q224" s="80" t="str">
        <f t="shared" si="111"/>
        <v xml:space="preserve"> </v>
      </c>
      <c r="R224" s="80" t="str">
        <f t="shared" si="111"/>
        <v xml:space="preserve"> </v>
      </c>
      <c r="S224" s="80" t="str">
        <f t="shared" si="111"/>
        <v xml:space="preserve"> </v>
      </c>
      <c r="T224" s="80" t="str">
        <f t="shared" ref="T224:AG224" si="112">IF(COUNTIF(T207:T223,"A")&gt;4,"C",IF(COUNTIF(T207:T223,"A")&gt;0,"P"," "))</f>
        <v xml:space="preserve"> </v>
      </c>
      <c r="U224" s="80" t="str">
        <f t="shared" si="112"/>
        <v xml:space="preserve"> </v>
      </c>
      <c r="V224" s="80" t="str">
        <f t="shared" si="112"/>
        <v xml:space="preserve"> </v>
      </c>
      <c r="W224" s="80" t="str">
        <f t="shared" si="112"/>
        <v xml:space="preserve"> </v>
      </c>
      <c r="X224" s="80" t="str">
        <f t="shared" si="112"/>
        <v xml:space="preserve"> </v>
      </c>
      <c r="Y224" s="80" t="str">
        <f t="shared" si="112"/>
        <v xml:space="preserve"> </v>
      </c>
      <c r="Z224" s="80" t="str">
        <f t="shared" si="112"/>
        <v xml:space="preserve"> </v>
      </c>
      <c r="AA224" s="80" t="str">
        <f t="shared" si="112"/>
        <v xml:space="preserve"> </v>
      </c>
      <c r="AB224" s="80" t="str">
        <f t="shared" si="112"/>
        <v xml:space="preserve"> </v>
      </c>
      <c r="AC224" s="80" t="str">
        <f t="shared" si="112"/>
        <v xml:space="preserve"> </v>
      </c>
      <c r="AD224" s="80" t="str">
        <f t="shared" si="112"/>
        <v xml:space="preserve"> </v>
      </c>
      <c r="AE224" s="80" t="str">
        <f t="shared" si="112"/>
        <v xml:space="preserve"> </v>
      </c>
      <c r="AF224" s="80" t="str">
        <f t="shared" si="112"/>
        <v xml:space="preserve"> </v>
      </c>
      <c r="AG224" s="80" t="str">
        <f t="shared" si="112"/>
        <v xml:space="preserve"> </v>
      </c>
    </row>
    <row r="225" spans="1:33" ht="15">
      <c r="B225" s="107" t="s">
        <v>323</v>
      </c>
      <c r="D225" s="285"/>
      <c r="T225" s="285"/>
      <c r="U225" s="285"/>
      <c r="V225" s="285"/>
      <c r="W225" s="285"/>
      <c r="X225" s="285"/>
      <c r="Y225" s="285"/>
      <c r="Z225" s="285"/>
      <c r="AA225" s="285"/>
      <c r="AB225" s="285"/>
      <c r="AC225" s="285"/>
      <c r="AD225" s="285"/>
      <c r="AE225" s="285"/>
      <c r="AF225" s="285"/>
      <c r="AG225" s="285"/>
    </row>
    <row r="226" spans="1:33">
      <c r="A226"/>
      <c r="B226" s="2">
        <v>1</v>
      </c>
      <c r="C226" s="453" t="s">
        <v>324</v>
      </c>
      <c r="D226" s="285"/>
      <c r="T226" s="285"/>
      <c r="U226" s="285"/>
      <c r="V226" s="285"/>
      <c r="W226" s="285"/>
      <c r="X226" s="285"/>
      <c r="Y226" s="285"/>
      <c r="Z226" s="285"/>
      <c r="AA226" s="285"/>
      <c r="AB226" s="285"/>
      <c r="AC226" s="285"/>
      <c r="AD226" s="285"/>
      <c r="AE226" s="285"/>
      <c r="AF226" s="285"/>
      <c r="AG226" s="285"/>
    </row>
    <row r="227" spans="1:33">
      <c r="B227" s="108"/>
      <c r="C227" s="119" t="s">
        <v>1215</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row>
    <row r="228" spans="1:33">
      <c r="B228" s="108"/>
      <c r="C228" s="161" t="s">
        <v>325</v>
      </c>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row>
    <row r="229" spans="1:33">
      <c r="B229" s="108"/>
      <c r="C229" s="119" t="s">
        <v>326</v>
      </c>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row>
    <row r="230" spans="1:33">
      <c r="B230" s="2">
        <v>2</v>
      </c>
      <c r="C230" s="453" t="s">
        <v>327</v>
      </c>
      <c r="D230" s="109" t="str">
        <f t="shared" ref="D230:AG230" si="113">IF(COUNTIF(D227:D229,"C")&gt;=1,"A",IF(COUNTIF(D227:D229,"C")&gt;0,"P"," "))</f>
        <v xml:space="preserve"> </v>
      </c>
      <c r="E230" s="109" t="str">
        <f t="shared" si="113"/>
        <v xml:space="preserve"> </v>
      </c>
      <c r="F230" s="109" t="str">
        <f t="shared" si="113"/>
        <v xml:space="preserve"> </v>
      </c>
      <c r="G230" s="109" t="str">
        <f t="shared" si="113"/>
        <v xml:space="preserve"> </v>
      </c>
      <c r="H230" s="109" t="str">
        <f t="shared" si="113"/>
        <v xml:space="preserve"> </v>
      </c>
      <c r="I230" s="109" t="str">
        <f t="shared" si="113"/>
        <v xml:space="preserve"> </v>
      </c>
      <c r="J230" s="109" t="str">
        <f t="shared" si="113"/>
        <v xml:space="preserve"> </v>
      </c>
      <c r="K230" s="109" t="str">
        <f t="shared" si="113"/>
        <v xml:space="preserve"> </v>
      </c>
      <c r="L230" s="109" t="str">
        <f t="shared" si="113"/>
        <v xml:space="preserve"> </v>
      </c>
      <c r="M230" s="109" t="str">
        <f t="shared" si="113"/>
        <v xml:space="preserve"> </v>
      </c>
      <c r="N230" s="109" t="str">
        <f t="shared" si="113"/>
        <v xml:space="preserve"> </v>
      </c>
      <c r="O230" s="109" t="str">
        <f t="shared" si="113"/>
        <v xml:space="preserve"> </v>
      </c>
      <c r="P230" s="109" t="str">
        <f t="shared" si="113"/>
        <v xml:space="preserve"> </v>
      </c>
      <c r="Q230" s="109" t="str">
        <f t="shared" si="113"/>
        <v xml:space="preserve"> </v>
      </c>
      <c r="R230" s="109" t="str">
        <f t="shared" si="113"/>
        <v xml:space="preserve"> </v>
      </c>
      <c r="S230" s="109" t="str">
        <f t="shared" si="113"/>
        <v xml:space="preserve"> </v>
      </c>
      <c r="T230" s="109" t="str">
        <f t="shared" si="113"/>
        <v xml:space="preserve"> </v>
      </c>
      <c r="U230" s="109" t="str">
        <f t="shared" si="113"/>
        <v xml:space="preserve"> </v>
      </c>
      <c r="V230" s="109" t="str">
        <f t="shared" si="113"/>
        <v xml:space="preserve"> </v>
      </c>
      <c r="W230" s="109" t="str">
        <f t="shared" si="113"/>
        <v xml:space="preserve"> </v>
      </c>
      <c r="X230" s="109" t="str">
        <f t="shared" si="113"/>
        <v xml:space="preserve"> </v>
      </c>
      <c r="Y230" s="109" t="str">
        <f t="shared" si="113"/>
        <v xml:space="preserve"> </v>
      </c>
      <c r="Z230" s="109" t="str">
        <f t="shared" si="113"/>
        <v xml:space="preserve"> </v>
      </c>
      <c r="AA230" s="109" t="str">
        <f t="shared" si="113"/>
        <v xml:space="preserve"> </v>
      </c>
      <c r="AB230" s="109" t="str">
        <f t="shared" si="113"/>
        <v xml:space="preserve"> </v>
      </c>
      <c r="AC230" s="109" t="str">
        <f t="shared" si="113"/>
        <v xml:space="preserve"> </v>
      </c>
      <c r="AD230" s="109" t="str">
        <f t="shared" si="113"/>
        <v xml:space="preserve"> </v>
      </c>
      <c r="AE230" s="109" t="str">
        <f t="shared" si="113"/>
        <v xml:space="preserve"> </v>
      </c>
      <c r="AF230" s="109" t="str">
        <f t="shared" si="113"/>
        <v xml:space="preserve"> </v>
      </c>
      <c r="AG230" s="109" t="str">
        <f t="shared" si="113"/>
        <v xml:space="preserve"> </v>
      </c>
    </row>
    <row r="231" spans="1:33">
      <c r="B231" s="110"/>
      <c r="C231" s="119" t="s">
        <v>328</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row>
    <row r="232" spans="1:33">
      <c r="B232" s="110"/>
      <c r="C232" s="119" t="s">
        <v>329</v>
      </c>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row>
    <row r="233" spans="1:33">
      <c r="B233" s="110"/>
      <c r="C233" s="119" t="s">
        <v>330</v>
      </c>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row>
    <row r="234" spans="1:33">
      <c r="B234" s="2">
        <v>3</v>
      </c>
      <c r="C234" s="453" t="s">
        <v>331</v>
      </c>
      <c r="D234" s="109" t="str">
        <f t="shared" ref="D234:AG234" si="114">IF(COUNTIF(D231:D233,"C")&gt;=1,"A",IF(COUNTIF(D231:D233,"C")&gt;0,"P"," "))</f>
        <v xml:space="preserve"> </v>
      </c>
      <c r="E234" s="109" t="str">
        <f t="shared" si="114"/>
        <v xml:space="preserve"> </v>
      </c>
      <c r="F234" s="109" t="str">
        <f t="shared" si="114"/>
        <v xml:space="preserve"> </v>
      </c>
      <c r="G234" s="109" t="str">
        <f t="shared" si="114"/>
        <v xml:space="preserve"> </v>
      </c>
      <c r="H234" s="109" t="str">
        <f t="shared" si="114"/>
        <v xml:space="preserve"> </v>
      </c>
      <c r="I234" s="109" t="str">
        <f t="shared" si="114"/>
        <v xml:space="preserve"> </v>
      </c>
      <c r="J234" s="109" t="str">
        <f t="shared" si="114"/>
        <v xml:space="preserve"> </v>
      </c>
      <c r="K234" s="109" t="str">
        <f t="shared" si="114"/>
        <v xml:space="preserve"> </v>
      </c>
      <c r="L234" s="109" t="str">
        <f t="shared" si="114"/>
        <v xml:space="preserve"> </v>
      </c>
      <c r="M234" s="109" t="str">
        <f t="shared" si="114"/>
        <v xml:space="preserve"> </v>
      </c>
      <c r="N234" s="109" t="str">
        <f t="shared" si="114"/>
        <v xml:space="preserve"> </v>
      </c>
      <c r="O234" s="109" t="str">
        <f t="shared" si="114"/>
        <v xml:space="preserve"> </v>
      </c>
      <c r="P234" s="109" t="str">
        <f t="shared" si="114"/>
        <v xml:space="preserve"> </v>
      </c>
      <c r="Q234" s="109" t="str">
        <f t="shared" si="114"/>
        <v xml:space="preserve"> </v>
      </c>
      <c r="R234" s="109" t="str">
        <f t="shared" si="114"/>
        <v xml:space="preserve"> </v>
      </c>
      <c r="S234" s="109" t="str">
        <f t="shared" si="114"/>
        <v xml:space="preserve"> </v>
      </c>
      <c r="T234" s="109" t="str">
        <f t="shared" si="114"/>
        <v xml:space="preserve"> </v>
      </c>
      <c r="U234" s="109" t="str">
        <f t="shared" si="114"/>
        <v xml:space="preserve"> </v>
      </c>
      <c r="V234" s="109" t="str">
        <f t="shared" si="114"/>
        <v xml:space="preserve"> </v>
      </c>
      <c r="W234" s="109" t="str">
        <f t="shared" si="114"/>
        <v xml:space="preserve"> </v>
      </c>
      <c r="X234" s="109" t="str">
        <f t="shared" si="114"/>
        <v xml:space="preserve"> </v>
      </c>
      <c r="Y234" s="109" t="str">
        <f t="shared" si="114"/>
        <v xml:space="preserve"> </v>
      </c>
      <c r="Z234" s="109" t="str">
        <f t="shared" si="114"/>
        <v xml:space="preserve"> </v>
      </c>
      <c r="AA234" s="109" t="str">
        <f t="shared" si="114"/>
        <v xml:space="preserve"> </v>
      </c>
      <c r="AB234" s="109" t="str">
        <f t="shared" si="114"/>
        <v xml:space="preserve"> </v>
      </c>
      <c r="AC234" s="109" t="str">
        <f t="shared" si="114"/>
        <v xml:space="preserve"> </v>
      </c>
      <c r="AD234" s="109" t="str">
        <f t="shared" si="114"/>
        <v xml:space="preserve"> </v>
      </c>
      <c r="AE234" s="109" t="str">
        <f t="shared" si="114"/>
        <v xml:space="preserve"> </v>
      </c>
      <c r="AF234" s="109" t="str">
        <f t="shared" si="114"/>
        <v xml:space="preserve"> </v>
      </c>
      <c r="AG234" s="109" t="str">
        <f t="shared" si="114"/>
        <v xml:space="preserve"> </v>
      </c>
    </row>
    <row r="235" spans="1:33">
      <c r="B235" s="110"/>
      <c r="C235" s="119" t="s">
        <v>332</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row>
    <row r="236" spans="1:33">
      <c r="B236" s="110"/>
      <c r="C236" s="119" t="s">
        <v>333</v>
      </c>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row>
    <row r="237" spans="1:33">
      <c r="B237" s="110"/>
      <c r="C237" s="119" t="s">
        <v>334</v>
      </c>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row>
    <row r="238" spans="1:33">
      <c r="B238" s="2">
        <v>4</v>
      </c>
      <c r="C238" s="453" t="s">
        <v>335</v>
      </c>
      <c r="D238" s="109" t="str">
        <f t="shared" ref="D238:AG238" si="115">IF(COUNTIF(D235:D237,"C")&gt;=1,"A",IF(COUNTIF(D235:D237,"C")&gt;0,"P"," "))</f>
        <v xml:space="preserve"> </v>
      </c>
      <c r="E238" s="109" t="str">
        <f t="shared" si="115"/>
        <v xml:space="preserve"> </v>
      </c>
      <c r="F238" s="109" t="str">
        <f t="shared" si="115"/>
        <v xml:space="preserve"> </v>
      </c>
      <c r="G238" s="109" t="str">
        <f t="shared" si="115"/>
        <v xml:space="preserve"> </v>
      </c>
      <c r="H238" s="109" t="str">
        <f t="shared" si="115"/>
        <v xml:space="preserve"> </v>
      </c>
      <c r="I238" s="109" t="str">
        <f t="shared" si="115"/>
        <v xml:space="preserve"> </v>
      </c>
      <c r="J238" s="109" t="str">
        <f t="shared" si="115"/>
        <v xml:space="preserve"> </v>
      </c>
      <c r="K238" s="109" t="str">
        <f t="shared" si="115"/>
        <v xml:space="preserve"> </v>
      </c>
      <c r="L238" s="109" t="str">
        <f t="shared" si="115"/>
        <v xml:space="preserve"> </v>
      </c>
      <c r="M238" s="109" t="str">
        <f t="shared" si="115"/>
        <v xml:space="preserve"> </v>
      </c>
      <c r="N238" s="109" t="str">
        <f t="shared" si="115"/>
        <v xml:space="preserve"> </v>
      </c>
      <c r="O238" s="109" t="str">
        <f t="shared" si="115"/>
        <v xml:space="preserve"> </v>
      </c>
      <c r="P238" s="109" t="str">
        <f t="shared" si="115"/>
        <v xml:space="preserve"> </v>
      </c>
      <c r="Q238" s="109" t="str">
        <f t="shared" si="115"/>
        <v xml:space="preserve"> </v>
      </c>
      <c r="R238" s="109" t="str">
        <f t="shared" si="115"/>
        <v xml:space="preserve"> </v>
      </c>
      <c r="S238" s="109" t="str">
        <f t="shared" si="115"/>
        <v xml:space="preserve"> </v>
      </c>
      <c r="T238" s="109" t="str">
        <f t="shared" si="115"/>
        <v xml:space="preserve"> </v>
      </c>
      <c r="U238" s="109" t="str">
        <f t="shared" si="115"/>
        <v xml:space="preserve"> </v>
      </c>
      <c r="V238" s="109" t="str">
        <f t="shared" si="115"/>
        <v xml:space="preserve"> </v>
      </c>
      <c r="W238" s="109" t="str">
        <f t="shared" si="115"/>
        <v xml:space="preserve"> </v>
      </c>
      <c r="X238" s="109" t="str">
        <f t="shared" si="115"/>
        <v xml:space="preserve"> </v>
      </c>
      <c r="Y238" s="109" t="str">
        <f t="shared" si="115"/>
        <v xml:space="preserve"> </v>
      </c>
      <c r="Z238" s="109" t="str">
        <f t="shared" si="115"/>
        <v xml:space="preserve"> </v>
      </c>
      <c r="AA238" s="109" t="str">
        <f t="shared" si="115"/>
        <v xml:space="preserve"> </v>
      </c>
      <c r="AB238" s="109" t="str">
        <f t="shared" si="115"/>
        <v xml:space="preserve"> </v>
      </c>
      <c r="AC238" s="109" t="str">
        <f t="shared" si="115"/>
        <v xml:space="preserve"> </v>
      </c>
      <c r="AD238" s="109" t="str">
        <f t="shared" si="115"/>
        <v xml:space="preserve"> </v>
      </c>
      <c r="AE238" s="109" t="str">
        <f t="shared" si="115"/>
        <v xml:space="preserve"> </v>
      </c>
      <c r="AF238" s="109" t="str">
        <f t="shared" si="115"/>
        <v xml:space="preserve"> </v>
      </c>
      <c r="AG238" s="109" t="str">
        <f t="shared" si="115"/>
        <v xml:space="preserve"> </v>
      </c>
    </row>
    <row r="239" spans="1:33">
      <c r="B239" s="110"/>
      <c r="C239" s="119" t="s">
        <v>336</v>
      </c>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row>
    <row r="240" spans="1:33">
      <c r="B240" s="110"/>
      <c r="C240" s="119" t="s">
        <v>337</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row>
    <row r="241" spans="1:33">
      <c r="B241" s="110"/>
      <c r="C241" s="119" t="s">
        <v>338</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row>
    <row r="242" spans="1:33">
      <c r="B242" s="2">
        <v>5</v>
      </c>
      <c r="C242" s="453" t="s">
        <v>339</v>
      </c>
      <c r="D242" s="109" t="str">
        <f t="shared" ref="D242:AG242" si="116">IF(COUNTIF(D239:D241,"C")&gt;=1,"A",IF(COUNTIF(D239:D241,"C")&gt;0,"P"," "))</f>
        <v xml:space="preserve"> </v>
      </c>
      <c r="E242" s="109" t="str">
        <f t="shared" si="116"/>
        <v xml:space="preserve"> </v>
      </c>
      <c r="F242" s="109" t="str">
        <f t="shared" si="116"/>
        <v xml:space="preserve"> </v>
      </c>
      <c r="G242" s="109" t="str">
        <f t="shared" si="116"/>
        <v xml:space="preserve"> </v>
      </c>
      <c r="H242" s="109" t="str">
        <f t="shared" si="116"/>
        <v xml:space="preserve"> </v>
      </c>
      <c r="I242" s="109" t="str">
        <f t="shared" si="116"/>
        <v xml:space="preserve"> </v>
      </c>
      <c r="J242" s="109" t="str">
        <f t="shared" si="116"/>
        <v xml:space="preserve"> </v>
      </c>
      <c r="K242" s="109" t="str">
        <f t="shared" si="116"/>
        <v xml:space="preserve"> </v>
      </c>
      <c r="L242" s="109" t="str">
        <f t="shared" si="116"/>
        <v xml:space="preserve"> </v>
      </c>
      <c r="M242" s="109" t="str">
        <f t="shared" si="116"/>
        <v xml:space="preserve"> </v>
      </c>
      <c r="N242" s="109" t="str">
        <f t="shared" si="116"/>
        <v xml:space="preserve"> </v>
      </c>
      <c r="O242" s="109" t="str">
        <f t="shared" si="116"/>
        <v xml:space="preserve"> </v>
      </c>
      <c r="P242" s="109" t="str">
        <f t="shared" si="116"/>
        <v xml:space="preserve"> </v>
      </c>
      <c r="Q242" s="109" t="str">
        <f t="shared" si="116"/>
        <v xml:space="preserve"> </v>
      </c>
      <c r="R242" s="109" t="str">
        <f t="shared" si="116"/>
        <v xml:space="preserve"> </v>
      </c>
      <c r="S242" s="109" t="str">
        <f t="shared" si="116"/>
        <v xml:space="preserve"> </v>
      </c>
      <c r="T242" s="109" t="str">
        <f t="shared" si="116"/>
        <v xml:space="preserve"> </v>
      </c>
      <c r="U242" s="109" t="str">
        <f t="shared" si="116"/>
        <v xml:space="preserve"> </v>
      </c>
      <c r="V242" s="109" t="str">
        <f t="shared" si="116"/>
        <v xml:space="preserve"> </v>
      </c>
      <c r="W242" s="109" t="str">
        <f t="shared" si="116"/>
        <v xml:space="preserve"> </v>
      </c>
      <c r="X242" s="109" t="str">
        <f t="shared" si="116"/>
        <v xml:space="preserve"> </v>
      </c>
      <c r="Y242" s="109" t="str">
        <f t="shared" si="116"/>
        <v xml:space="preserve"> </v>
      </c>
      <c r="Z242" s="109" t="str">
        <f t="shared" si="116"/>
        <v xml:space="preserve"> </v>
      </c>
      <c r="AA242" s="109" t="str">
        <f t="shared" si="116"/>
        <v xml:space="preserve"> </v>
      </c>
      <c r="AB242" s="109" t="str">
        <f t="shared" si="116"/>
        <v xml:space="preserve"> </v>
      </c>
      <c r="AC242" s="109" t="str">
        <f t="shared" si="116"/>
        <v xml:space="preserve"> </v>
      </c>
      <c r="AD242" s="109" t="str">
        <f t="shared" si="116"/>
        <v xml:space="preserve"> </v>
      </c>
      <c r="AE242" s="109" t="str">
        <f t="shared" si="116"/>
        <v xml:space="preserve"> </v>
      </c>
      <c r="AF242" s="109" t="str">
        <f t="shared" si="116"/>
        <v xml:space="preserve"> </v>
      </c>
      <c r="AG242" s="109" t="str">
        <f t="shared" si="116"/>
        <v xml:space="preserve"> </v>
      </c>
    </row>
    <row r="243" spans="1:33">
      <c r="B243" s="110"/>
      <c r="C243" s="119" t="s">
        <v>340</v>
      </c>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row>
    <row r="244" spans="1:33">
      <c r="B244" s="110"/>
      <c r="C244" s="119" t="s">
        <v>341</v>
      </c>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row>
    <row r="245" spans="1:33" ht="13.5" thickBot="1">
      <c r="B245" s="110"/>
      <c r="C245" s="119" t="s">
        <v>342</v>
      </c>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row>
    <row r="246" spans="1:33" ht="13.5" hidden="1" thickBot="1">
      <c r="D246" s="109" t="str">
        <f t="shared" ref="D246:AG246" si="117">IF(COUNTIF(D243:D245,"C")&gt;=1,"A",IF(COUNTIF(D243:D245,"C")&gt;0,"P"," "))</f>
        <v xml:space="preserve"> </v>
      </c>
      <c r="E246" s="109" t="str">
        <f t="shared" si="117"/>
        <v xml:space="preserve"> </v>
      </c>
      <c r="F246" s="109" t="str">
        <f t="shared" si="117"/>
        <v xml:space="preserve"> </v>
      </c>
      <c r="G246" s="109" t="str">
        <f t="shared" si="117"/>
        <v xml:space="preserve"> </v>
      </c>
      <c r="H246" s="109" t="str">
        <f t="shared" si="117"/>
        <v xml:space="preserve"> </v>
      </c>
      <c r="I246" s="109" t="str">
        <f t="shared" si="117"/>
        <v xml:space="preserve"> </v>
      </c>
      <c r="J246" s="109" t="str">
        <f t="shared" si="117"/>
        <v xml:space="preserve"> </v>
      </c>
      <c r="K246" s="109" t="str">
        <f t="shared" si="117"/>
        <v xml:space="preserve"> </v>
      </c>
      <c r="L246" s="109" t="str">
        <f t="shared" si="117"/>
        <v xml:space="preserve"> </v>
      </c>
      <c r="M246" s="109" t="str">
        <f t="shared" si="117"/>
        <v xml:space="preserve"> </v>
      </c>
      <c r="N246" s="109" t="str">
        <f t="shared" si="117"/>
        <v xml:space="preserve"> </v>
      </c>
      <c r="O246" s="109" t="str">
        <f t="shared" si="117"/>
        <v xml:space="preserve"> </v>
      </c>
      <c r="P246" s="109" t="str">
        <f t="shared" si="117"/>
        <v xml:space="preserve"> </v>
      </c>
      <c r="Q246" s="109" t="str">
        <f t="shared" si="117"/>
        <v xml:space="preserve"> </v>
      </c>
      <c r="R246" s="109" t="str">
        <f t="shared" si="117"/>
        <v xml:space="preserve"> </v>
      </c>
      <c r="S246" s="109" t="str">
        <f t="shared" si="117"/>
        <v xml:space="preserve"> </v>
      </c>
      <c r="T246" s="109" t="str">
        <f t="shared" si="117"/>
        <v xml:space="preserve"> </v>
      </c>
      <c r="U246" s="109" t="str">
        <f t="shared" si="117"/>
        <v xml:space="preserve"> </v>
      </c>
      <c r="V246" s="109" t="str">
        <f t="shared" si="117"/>
        <v xml:space="preserve"> </v>
      </c>
      <c r="W246" s="109" t="str">
        <f t="shared" si="117"/>
        <v xml:space="preserve"> </v>
      </c>
      <c r="X246" s="109" t="str">
        <f t="shared" si="117"/>
        <v xml:space="preserve"> </v>
      </c>
      <c r="Y246" s="109" t="str">
        <f t="shared" si="117"/>
        <v xml:space="preserve"> </v>
      </c>
      <c r="Z246" s="109" t="str">
        <f t="shared" si="117"/>
        <v xml:space="preserve"> </v>
      </c>
      <c r="AA246" s="109" t="str">
        <f t="shared" si="117"/>
        <v xml:space="preserve"> </v>
      </c>
      <c r="AB246" s="109" t="str">
        <f t="shared" si="117"/>
        <v xml:space="preserve"> </v>
      </c>
      <c r="AC246" s="109" t="str">
        <f t="shared" si="117"/>
        <v xml:space="preserve"> </v>
      </c>
      <c r="AD246" s="109" t="str">
        <f t="shared" si="117"/>
        <v xml:space="preserve"> </v>
      </c>
      <c r="AE246" s="109" t="str">
        <f t="shared" si="117"/>
        <v xml:space="preserve"> </v>
      </c>
      <c r="AF246" s="109" t="str">
        <f t="shared" si="117"/>
        <v xml:space="preserve"> </v>
      </c>
      <c r="AG246" s="109" t="str">
        <f t="shared" si="117"/>
        <v xml:space="preserve"> </v>
      </c>
    </row>
    <row r="247" spans="1:33" ht="13.5" thickBot="1">
      <c r="C247" s="65" t="s">
        <v>118</v>
      </c>
      <c r="D247" s="80" t="str">
        <f>IF(COUNTIF(D230:D246,"A")&gt;4,"C",IF(COUNTIF(D230:D246,"A")&gt;0,"P"," "))</f>
        <v xml:space="preserve"> </v>
      </c>
      <c r="E247" s="80" t="str">
        <f t="shared" ref="E247:AG247" si="118">IF(COUNTIF(E230:E246,"A")&gt;4,"C",IF(COUNTIF(E230:E246,"A")&gt;0,"P"," "))</f>
        <v xml:space="preserve"> </v>
      </c>
      <c r="F247" s="80" t="str">
        <f t="shared" si="118"/>
        <v xml:space="preserve"> </v>
      </c>
      <c r="G247" s="80" t="str">
        <f t="shared" si="118"/>
        <v xml:space="preserve"> </v>
      </c>
      <c r="H247" s="80" t="str">
        <f t="shared" si="118"/>
        <v xml:space="preserve"> </v>
      </c>
      <c r="I247" s="80" t="str">
        <f t="shared" si="118"/>
        <v xml:space="preserve"> </v>
      </c>
      <c r="J247" s="80" t="str">
        <f t="shared" si="118"/>
        <v xml:space="preserve"> </v>
      </c>
      <c r="K247" s="80" t="str">
        <f t="shared" si="118"/>
        <v xml:space="preserve"> </v>
      </c>
      <c r="L247" s="80" t="str">
        <f t="shared" si="118"/>
        <v xml:space="preserve"> </v>
      </c>
      <c r="M247" s="80" t="str">
        <f t="shared" si="118"/>
        <v xml:space="preserve"> </v>
      </c>
      <c r="N247" s="80" t="str">
        <f t="shared" si="118"/>
        <v xml:space="preserve"> </v>
      </c>
      <c r="O247" s="80" t="str">
        <f t="shared" si="118"/>
        <v xml:space="preserve"> </v>
      </c>
      <c r="P247" s="80" t="str">
        <f t="shared" si="118"/>
        <v xml:space="preserve"> </v>
      </c>
      <c r="Q247" s="80" t="str">
        <f t="shared" si="118"/>
        <v xml:space="preserve"> </v>
      </c>
      <c r="R247" s="80" t="str">
        <f t="shared" si="118"/>
        <v xml:space="preserve"> </v>
      </c>
      <c r="S247" s="80" t="str">
        <f t="shared" si="118"/>
        <v xml:space="preserve"> </v>
      </c>
      <c r="T247" s="80" t="str">
        <f t="shared" si="118"/>
        <v xml:space="preserve"> </v>
      </c>
      <c r="U247" s="80" t="str">
        <f t="shared" si="118"/>
        <v xml:space="preserve"> </v>
      </c>
      <c r="V247" s="80" t="str">
        <f t="shared" si="118"/>
        <v xml:space="preserve"> </v>
      </c>
      <c r="W247" s="80" t="str">
        <f t="shared" si="118"/>
        <v xml:space="preserve"> </v>
      </c>
      <c r="X247" s="80" t="str">
        <f t="shared" si="118"/>
        <v xml:space="preserve"> </v>
      </c>
      <c r="Y247" s="80" t="str">
        <f t="shared" si="118"/>
        <v xml:space="preserve"> </v>
      </c>
      <c r="Z247" s="80" t="str">
        <f t="shared" si="118"/>
        <v xml:space="preserve"> </v>
      </c>
      <c r="AA247" s="80" t="str">
        <f t="shared" si="118"/>
        <v xml:space="preserve"> </v>
      </c>
      <c r="AB247" s="80" t="str">
        <f t="shared" si="118"/>
        <v xml:space="preserve"> </v>
      </c>
      <c r="AC247" s="80" t="str">
        <f t="shared" si="118"/>
        <v xml:space="preserve"> </v>
      </c>
      <c r="AD247" s="80" t="str">
        <f t="shared" si="118"/>
        <v xml:space="preserve"> </v>
      </c>
      <c r="AE247" s="80" t="str">
        <f t="shared" si="118"/>
        <v xml:space="preserve"> </v>
      </c>
      <c r="AF247" s="80" t="str">
        <f t="shared" si="118"/>
        <v xml:space="preserve"> </v>
      </c>
      <c r="AG247" s="80" t="str">
        <f t="shared" si="118"/>
        <v xml:space="preserve"> </v>
      </c>
    </row>
    <row r="248" spans="1:33" ht="15">
      <c r="B248" s="107" t="s">
        <v>343</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c r="A249"/>
      <c r="B249" s="2">
        <v>1</v>
      </c>
      <c r="C249" s="242" t="s">
        <v>344</v>
      </c>
      <c r="D249" s="285"/>
      <c r="T249" s="285"/>
      <c r="U249" s="285"/>
      <c r="V249" s="285"/>
      <c r="W249" s="285"/>
      <c r="X249" s="285"/>
      <c r="Y249" s="285"/>
      <c r="Z249" s="285"/>
      <c r="AA249" s="285"/>
      <c r="AB249" s="285"/>
      <c r="AC249" s="285"/>
      <c r="AD249" s="285"/>
      <c r="AE249" s="285"/>
      <c r="AF249" s="285"/>
      <c r="AG249" s="285"/>
    </row>
    <row r="250" spans="1:33">
      <c r="B250" s="108"/>
      <c r="C250" s="160" t="s">
        <v>345</v>
      </c>
      <c r="D250" s="121"/>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row>
    <row r="251" spans="1:33">
      <c r="B251" s="108"/>
      <c r="C251" s="160" t="s">
        <v>346</v>
      </c>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row>
    <row r="252" spans="1:33">
      <c r="B252" s="108"/>
      <c r="C252" s="160" t="s">
        <v>347</v>
      </c>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row>
    <row r="253" spans="1:33">
      <c r="B253" s="2">
        <v>2</v>
      </c>
      <c r="C253" s="311" t="s">
        <v>348</v>
      </c>
      <c r="D253" s="109" t="str">
        <f t="shared" ref="D253:AG253" si="119">IF(COUNTIF(D250:D252,"C")&gt;=1,"A",IF(COUNTIF(D250:D252,"C")&gt;0,"P"," "))</f>
        <v xml:space="preserve"> </v>
      </c>
      <c r="E253" s="109" t="str">
        <f t="shared" si="119"/>
        <v xml:space="preserve"> </v>
      </c>
      <c r="F253" s="109" t="str">
        <f t="shared" ref="F253:S253" si="120">IF(COUNTIF(F250:F252,"C")&gt;=1,"A",IF(COUNTIF(F250:F252,"C")&gt;0,"P"," "))</f>
        <v xml:space="preserve"> </v>
      </c>
      <c r="G253" s="109" t="str">
        <f t="shared" si="120"/>
        <v xml:space="preserve"> </v>
      </c>
      <c r="H253" s="109" t="str">
        <f t="shared" si="120"/>
        <v xml:space="preserve"> </v>
      </c>
      <c r="I253" s="109" t="str">
        <f t="shared" si="120"/>
        <v xml:space="preserve"> </v>
      </c>
      <c r="J253" s="109" t="str">
        <f t="shared" si="120"/>
        <v xml:space="preserve"> </v>
      </c>
      <c r="K253" s="109" t="str">
        <f t="shared" si="120"/>
        <v xml:space="preserve"> </v>
      </c>
      <c r="L253" s="109" t="str">
        <f t="shared" si="120"/>
        <v xml:space="preserve"> </v>
      </c>
      <c r="M253" s="109" t="str">
        <f t="shared" si="120"/>
        <v xml:space="preserve"> </v>
      </c>
      <c r="N253" s="109" t="str">
        <f t="shared" si="120"/>
        <v xml:space="preserve"> </v>
      </c>
      <c r="O253" s="109" t="str">
        <f t="shared" si="120"/>
        <v xml:space="preserve"> </v>
      </c>
      <c r="P253" s="109" t="str">
        <f t="shared" si="120"/>
        <v xml:space="preserve"> </v>
      </c>
      <c r="Q253" s="109" t="str">
        <f t="shared" si="120"/>
        <v xml:space="preserve"> </v>
      </c>
      <c r="R253" s="109" t="str">
        <f t="shared" si="120"/>
        <v xml:space="preserve"> </v>
      </c>
      <c r="S253" s="109" t="str">
        <f t="shared" si="120"/>
        <v xml:space="preserve"> </v>
      </c>
      <c r="T253" s="109" t="str">
        <f t="shared" si="119"/>
        <v xml:space="preserve"> </v>
      </c>
      <c r="U253" s="109" t="str">
        <f t="shared" si="119"/>
        <v xml:space="preserve"> </v>
      </c>
      <c r="V253" s="109" t="str">
        <f t="shared" si="119"/>
        <v xml:space="preserve"> </v>
      </c>
      <c r="W253" s="109" t="str">
        <f t="shared" si="119"/>
        <v xml:space="preserve"> </v>
      </c>
      <c r="X253" s="109" t="str">
        <f t="shared" si="119"/>
        <v xml:space="preserve"> </v>
      </c>
      <c r="Y253" s="109" t="str">
        <f t="shared" si="119"/>
        <v xml:space="preserve"> </v>
      </c>
      <c r="Z253" s="109" t="str">
        <f t="shared" si="119"/>
        <v xml:space="preserve"> </v>
      </c>
      <c r="AA253" s="109" t="str">
        <f t="shared" si="119"/>
        <v xml:space="preserve"> </v>
      </c>
      <c r="AB253" s="109" t="str">
        <f t="shared" si="119"/>
        <v xml:space="preserve"> </v>
      </c>
      <c r="AC253" s="109" t="str">
        <f t="shared" si="119"/>
        <v xml:space="preserve"> </v>
      </c>
      <c r="AD253" s="109" t="str">
        <f t="shared" si="119"/>
        <v xml:space="preserve"> </v>
      </c>
      <c r="AE253" s="109" t="str">
        <f t="shared" si="119"/>
        <v xml:space="preserve"> </v>
      </c>
      <c r="AF253" s="109" t="str">
        <f t="shared" si="119"/>
        <v xml:space="preserve"> </v>
      </c>
      <c r="AG253" s="109" t="str">
        <f t="shared" si="119"/>
        <v xml:space="preserve"> </v>
      </c>
    </row>
    <row r="254" spans="1:33">
      <c r="B254" s="110"/>
      <c r="C254" s="160" t="s">
        <v>349</v>
      </c>
      <c r="D254" s="121"/>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row>
    <row r="255" spans="1:33">
      <c r="B255" s="110"/>
      <c r="C255" s="160" t="s">
        <v>350</v>
      </c>
      <c r="D255" s="121"/>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row>
    <row r="256" spans="1:33">
      <c r="B256" s="110"/>
      <c r="C256" s="160" t="s">
        <v>351</v>
      </c>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row>
    <row r="257" spans="1:33">
      <c r="B257" s="2">
        <v>3</v>
      </c>
      <c r="C257" s="311" t="s">
        <v>352</v>
      </c>
      <c r="D257" s="109" t="str">
        <f t="shared" ref="D257:AG257" si="121">IF(COUNTIF(D254:D256,"C")&gt;=1,"A",IF(COUNTIF(D254:D256,"C")&gt;0,"P"," "))</f>
        <v xml:space="preserve"> </v>
      </c>
      <c r="E257" s="109" t="str">
        <f t="shared" si="121"/>
        <v xml:space="preserve"> </v>
      </c>
      <c r="F257" s="109" t="str">
        <f t="shared" ref="F257:S257" si="122">IF(COUNTIF(F254:F256,"C")&gt;=1,"A",IF(COUNTIF(F254:F256,"C")&gt;0,"P"," "))</f>
        <v xml:space="preserve"> </v>
      </c>
      <c r="G257" s="109" t="str">
        <f t="shared" si="122"/>
        <v xml:space="preserve"> </v>
      </c>
      <c r="H257" s="109" t="str">
        <f t="shared" si="122"/>
        <v xml:space="preserve"> </v>
      </c>
      <c r="I257" s="109" t="str">
        <f t="shared" si="122"/>
        <v xml:space="preserve"> </v>
      </c>
      <c r="J257" s="109" t="str">
        <f t="shared" si="122"/>
        <v xml:space="preserve"> </v>
      </c>
      <c r="K257" s="109" t="str">
        <f t="shared" si="122"/>
        <v xml:space="preserve"> </v>
      </c>
      <c r="L257" s="109" t="str">
        <f t="shared" si="122"/>
        <v xml:space="preserve"> </v>
      </c>
      <c r="M257" s="109" t="str">
        <f t="shared" si="122"/>
        <v xml:space="preserve"> </v>
      </c>
      <c r="N257" s="109" t="str">
        <f t="shared" si="122"/>
        <v xml:space="preserve"> </v>
      </c>
      <c r="O257" s="109" t="str">
        <f t="shared" si="122"/>
        <v xml:space="preserve"> </v>
      </c>
      <c r="P257" s="109" t="str">
        <f t="shared" si="122"/>
        <v xml:space="preserve"> </v>
      </c>
      <c r="Q257" s="109" t="str">
        <f t="shared" si="122"/>
        <v xml:space="preserve"> </v>
      </c>
      <c r="R257" s="109" t="str">
        <f t="shared" si="122"/>
        <v xml:space="preserve"> </v>
      </c>
      <c r="S257" s="109" t="str">
        <f t="shared" si="122"/>
        <v xml:space="preserve"> </v>
      </c>
      <c r="T257" s="109" t="str">
        <f t="shared" si="121"/>
        <v xml:space="preserve"> </v>
      </c>
      <c r="U257" s="109" t="str">
        <f t="shared" si="121"/>
        <v xml:space="preserve"> </v>
      </c>
      <c r="V257" s="109" t="str">
        <f t="shared" si="121"/>
        <v xml:space="preserve"> </v>
      </c>
      <c r="W257" s="109" t="str">
        <f t="shared" si="121"/>
        <v xml:space="preserve"> </v>
      </c>
      <c r="X257" s="109" t="str">
        <f t="shared" si="121"/>
        <v xml:space="preserve"> </v>
      </c>
      <c r="Y257" s="109" t="str">
        <f t="shared" si="121"/>
        <v xml:space="preserve"> </v>
      </c>
      <c r="Z257" s="109" t="str">
        <f t="shared" si="121"/>
        <v xml:space="preserve"> </v>
      </c>
      <c r="AA257" s="109" t="str">
        <f t="shared" si="121"/>
        <v xml:space="preserve"> </v>
      </c>
      <c r="AB257" s="109" t="str">
        <f t="shared" si="121"/>
        <v xml:space="preserve"> </v>
      </c>
      <c r="AC257" s="109" t="str">
        <f t="shared" si="121"/>
        <v xml:space="preserve"> </v>
      </c>
      <c r="AD257" s="109" t="str">
        <f t="shared" si="121"/>
        <v xml:space="preserve"> </v>
      </c>
      <c r="AE257" s="109" t="str">
        <f t="shared" si="121"/>
        <v xml:space="preserve"> </v>
      </c>
      <c r="AF257" s="109" t="str">
        <f t="shared" si="121"/>
        <v xml:space="preserve"> </v>
      </c>
      <c r="AG257" s="109" t="str">
        <f t="shared" si="121"/>
        <v xml:space="preserve"> </v>
      </c>
    </row>
    <row r="258" spans="1:33">
      <c r="B258" s="110"/>
      <c r="C258" s="160" t="s">
        <v>353</v>
      </c>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row>
    <row r="259" spans="1:33">
      <c r="B259" s="110"/>
      <c r="C259" s="160" t="s">
        <v>354</v>
      </c>
      <c r="D259" s="121"/>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row>
    <row r="260" spans="1:33">
      <c r="B260" s="110"/>
      <c r="C260" s="160" t="s">
        <v>355</v>
      </c>
      <c r="D260" s="121"/>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row>
    <row r="261" spans="1:33">
      <c r="B261" s="2">
        <v>4</v>
      </c>
      <c r="C261" s="311" t="s">
        <v>356</v>
      </c>
      <c r="D261" s="109" t="str">
        <f t="shared" ref="D261:AG261" si="123">IF(COUNTIF(D258:D260,"C")&gt;=1,"A",IF(COUNTIF(D258:D260,"C")&gt;0,"P"," "))</f>
        <v xml:space="preserve"> </v>
      </c>
      <c r="E261" s="109" t="str">
        <f t="shared" si="123"/>
        <v xml:space="preserve"> </v>
      </c>
      <c r="F261" s="109" t="str">
        <f t="shared" ref="F261:S261" si="124">IF(COUNTIF(F258:F260,"C")&gt;=1,"A",IF(COUNTIF(F258:F260,"C")&gt;0,"P"," "))</f>
        <v xml:space="preserve"> </v>
      </c>
      <c r="G261" s="109" t="str">
        <f t="shared" si="124"/>
        <v xml:space="preserve"> </v>
      </c>
      <c r="H261" s="109" t="str">
        <f t="shared" si="124"/>
        <v xml:space="preserve"> </v>
      </c>
      <c r="I261" s="109" t="str">
        <f t="shared" si="124"/>
        <v xml:space="preserve"> </v>
      </c>
      <c r="J261" s="109" t="str">
        <f t="shared" si="124"/>
        <v xml:space="preserve"> </v>
      </c>
      <c r="K261" s="109" t="str">
        <f t="shared" si="124"/>
        <v xml:space="preserve"> </v>
      </c>
      <c r="L261" s="109" t="str">
        <f t="shared" si="124"/>
        <v xml:space="preserve"> </v>
      </c>
      <c r="M261" s="109" t="str">
        <f t="shared" si="124"/>
        <v xml:space="preserve"> </v>
      </c>
      <c r="N261" s="109" t="str">
        <f t="shared" si="124"/>
        <v xml:space="preserve"> </v>
      </c>
      <c r="O261" s="109" t="str">
        <f t="shared" si="124"/>
        <v xml:space="preserve"> </v>
      </c>
      <c r="P261" s="109" t="str">
        <f t="shared" si="124"/>
        <v xml:space="preserve"> </v>
      </c>
      <c r="Q261" s="109" t="str">
        <f t="shared" si="124"/>
        <v xml:space="preserve"> </v>
      </c>
      <c r="R261" s="109" t="str">
        <f t="shared" si="124"/>
        <v xml:space="preserve"> </v>
      </c>
      <c r="S261" s="109" t="str">
        <f t="shared" si="124"/>
        <v xml:space="preserve"> </v>
      </c>
      <c r="T261" s="109" t="str">
        <f t="shared" si="123"/>
        <v xml:space="preserve"> </v>
      </c>
      <c r="U261" s="109" t="str">
        <f t="shared" si="123"/>
        <v xml:space="preserve"> </v>
      </c>
      <c r="V261" s="109" t="str">
        <f t="shared" si="123"/>
        <v xml:space="preserve"> </v>
      </c>
      <c r="W261" s="109" t="str">
        <f t="shared" si="123"/>
        <v xml:space="preserve"> </v>
      </c>
      <c r="X261" s="109" t="str">
        <f t="shared" si="123"/>
        <v xml:space="preserve"> </v>
      </c>
      <c r="Y261" s="109" t="str">
        <f t="shared" si="123"/>
        <v xml:space="preserve"> </v>
      </c>
      <c r="Z261" s="109" t="str">
        <f t="shared" si="123"/>
        <v xml:space="preserve"> </v>
      </c>
      <c r="AA261" s="109" t="str">
        <f t="shared" si="123"/>
        <v xml:space="preserve"> </v>
      </c>
      <c r="AB261" s="109" t="str">
        <f t="shared" si="123"/>
        <v xml:space="preserve"> </v>
      </c>
      <c r="AC261" s="109" t="str">
        <f t="shared" si="123"/>
        <v xml:space="preserve"> </v>
      </c>
      <c r="AD261" s="109" t="str">
        <f t="shared" si="123"/>
        <v xml:space="preserve"> </v>
      </c>
      <c r="AE261" s="109" t="str">
        <f t="shared" si="123"/>
        <v xml:space="preserve"> </v>
      </c>
      <c r="AF261" s="109" t="str">
        <f t="shared" si="123"/>
        <v xml:space="preserve"> </v>
      </c>
      <c r="AG261" s="109" t="str">
        <f t="shared" si="123"/>
        <v xml:space="preserve"> </v>
      </c>
    </row>
    <row r="262" spans="1:33">
      <c r="B262" s="110"/>
      <c r="C262" s="160" t="s">
        <v>357</v>
      </c>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row>
    <row r="263" spans="1:33">
      <c r="B263" s="110"/>
      <c r="C263" s="160" t="s">
        <v>358</v>
      </c>
      <c r="D263" s="121"/>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row>
    <row r="264" spans="1:33">
      <c r="B264" s="110"/>
      <c r="C264" s="160" t="s">
        <v>359</v>
      </c>
      <c r="D264" s="121"/>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row>
    <row r="265" spans="1:33">
      <c r="B265" s="2">
        <v>5</v>
      </c>
      <c r="C265" s="311" t="s">
        <v>360</v>
      </c>
      <c r="D265" s="109" t="str">
        <f t="shared" ref="D265:AG265" si="125">IF(COUNTIF(D262:D264,"C")&gt;=1,"A",IF(COUNTIF(D262:D264,"C")&gt;0,"P"," "))</f>
        <v xml:space="preserve"> </v>
      </c>
      <c r="E265" s="109" t="str">
        <f t="shared" si="125"/>
        <v xml:space="preserve"> </v>
      </c>
      <c r="F265" s="109" t="str">
        <f t="shared" ref="F265:S265" si="126">IF(COUNTIF(F262:F264,"C")&gt;=1,"A",IF(COUNTIF(F262:F264,"C")&gt;0,"P"," "))</f>
        <v xml:space="preserve"> </v>
      </c>
      <c r="G265" s="109" t="str">
        <f t="shared" si="126"/>
        <v xml:space="preserve"> </v>
      </c>
      <c r="H265" s="109" t="str">
        <f t="shared" si="126"/>
        <v xml:space="preserve"> </v>
      </c>
      <c r="I265" s="109" t="str">
        <f t="shared" si="126"/>
        <v xml:space="preserve"> </v>
      </c>
      <c r="J265" s="109" t="str">
        <f t="shared" si="126"/>
        <v xml:space="preserve"> </v>
      </c>
      <c r="K265" s="109" t="str">
        <f t="shared" si="126"/>
        <v xml:space="preserve"> </v>
      </c>
      <c r="L265" s="109" t="str">
        <f t="shared" si="126"/>
        <v xml:space="preserve"> </v>
      </c>
      <c r="M265" s="109" t="str">
        <f t="shared" si="126"/>
        <v xml:space="preserve"> </v>
      </c>
      <c r="N265" s="109" t="str">
        <f t="shared" si="126"/>
        <v xml:space="preserve"> </v>
      </c>
      <c r="O265" s="109" t="str">
        <f t="shared" si="126"/>
        <v xml:space="preserve"> </v>
      </c>
      <c r="P265" s="109" t="str">
        <f t="shared" si="126"/>
        <v xml:space="preserve"> </v>
      </c>
      <c r="Q265" s="109" t="str">
        <f t="shared" si="126"/>
        <v xml:space="preserve"> </v>
      </c>
      <c r="R265" s="109" t="str">
        <f t="shared" si="126"/>
        <v xml:space="preserve"> </v>
      </c>
      <c r="S265" s="109" t="str">
        <f t="shared" si="126"/>
        <v xml:space="preserve"> </v>
      </c>
      <c r="T265" s="109" t="str">
        <f t="shared" si="125"/>
        <v xml:space="preserve"> </v>
      </c>
      <c r="U265" s="109" t="str">
        <f t="shared" si="125"/>
        <v xml:space="preserve"> </v>
      </c>
      <c r="V265" s="109" t="str">
        <f t="shared" si="125"/>
        <v xml:space="preserve"> </v>
      </c>
      <c r="W265" s="109" t="str">
        <f t="shared" si="125"/>
        <v xml:space="preserve"> </v>
      </c>
      <c r="X265" s="109" t="str">
        <f t="shared" si="125"/>
        <v xml:space="preserve"> </v>
      </c>
      <c r="Y265" s="109" t="str">
        <f t="shared" si="125"/>
        <v xml:space="preserve"> </v>
      </c>
      <c r="Z265" s="109" t="str">
        <f t="shared" si="125"/>
        <v xml:space="preserve"> </v>
      </c>
      <c r="AA265" s="109" t="str">
        <f t="shared" si="125"/>
        <v xml:space="preserve"> </v>
      </c>
      <c r="AB265" s="109" t="str">
        <f t="shared" si="125"/>
        <v xml:space="preserve"> </v>
      </c>
      <c r="AC265" s="109" t="str">
        <f t="shared" si="125"/>
        <v xml:space="preserve"> </v>
      </c>
      <c r="AD265" s="109" t="str">
        <f t="shared" si="125"/>
        <v xml:space="preserve"> </v>
      </c>
      <c r="AE265" s="109" t="str">
        <f t="shared" si="125"/>
        <v xml:space="preserve"> </v>
      </c>
      <c r="AF265" s="109" t="str">
        <f t="shared" si="125"/>
        <v xml:space="preserve"> </v>
      </c>
      <c r="AG265" s="109" t="str">
        <f t="shared" si="125"/>
        <v xml:space="preserve"> </v>
      </c>
    </row>
    <row r="266" spans="1:33">
      <c r="B266" s="110"/>
      <c r="C266" s="160" t="s">
        <v>361</v>
      </c>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row>
    <row r="267" spans="1:33">
      <c r="B267" s="110"/>
      <c r="C267" s="160" t="s">
        <v>362</v>
      </c>
      <c r="D267" s="121"/>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row>
    <row r="268" spans="1:33" ht="13.5" thickBot="1">
      <c r="B268" s="110"/>
      <c r="C268" s="160" t="s">
        <v>363</v>
      </c>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row>
    <row r="269" spans="1:33" ht="13.5" hidden="1" thickBot="1">
      <c r="D269" s="109" t="str">
        <f t="shared" ref="D269:AG269" si="127">IF(COUNTIF(D266:D268,"C")&gt;=1,"A",IF(COUNTIF(D266:D268,"C")&gt;0,"P"," "))</f>
        <v xml:space="preserve"> </v>
      </c>
      <c r="E269" s="109" t="str">
        <f t="shared" si="127"/>
        <v xml:space="preserve"> </v>
      </c>
      <c r="F269" s="109" t="str">
        <f t="shared" ref="F269:S269" si="128">IF(COUNTIF(F266:F268,"C")&gt;=1,"A",IF(COUNTIF(F266:F268,"C")&gt;0,"P"," "))</f>
        <v xml:space="preserve"> </v>
      </c>
      <c r="G269" s="109" t="str">
        <f t="shared" si="128"/>
        <v xml:space="preserve"> </v>
      </c>
      <c r="H269" s="109" t="str">
        <f t="shared" si="128"/>
        <v xml:space="preserve"> </v>
      </c>
      <c r="I269" s="109" t="str">
        <f t="shared" si="128"/>
        <v xml:space="preserve"> </v>
      </c>
      <c r="J269" s="109" t="str">
        <f t="shared" si="128"/>
        <v xml:space="preserve"> </v>
      </c>
      <c r="K269" s="109" t="str">
        <f t="shared" si="128"/>
        <v xml:space="preserve"> </v>
      </c>
      <c r="L269" s="109" t="str">
        <f t="shared" si="128"/>
        <v xml:space="preserve"> </v>
      </c>
      <c r="M269" s="109" t="str">
        <f t="shared" si="128"/>
        <v xml:space="preserve"> </v>
      </c>
      <c r="N269" s="109" t="str">
        <f t="shared" si="128"/>
        <v xml:space="preserve"> </v>
      </c>
      <c r="O269" s="109" t="str">
        <f t="shared" si="128"/>
        <v xml:space="preserve"> </v>
      </c>
      <c r="P269" s="109" t="str">
        <f t="shared" si="128"/>
        <v xml:space="preserve"> </v>
      </c>
      <c r="Q269" s="109" t="str">
        <f t="shared" si="128"/>
        <v xml:space="preserve"> </v>
      </c>
      <c r="R269" s="109" t="str">
        <f t="shared" si="128"/>
        <v xml:space="preserve"> </v>
      </c>
      <c r="S269" s="109" t="str">
        <f t="shared" si="128"/>
        <v xml:space="preserve"> </v>
      </c>
      <c r="T269" s="109" t="str">
        <f t="shared" si="127"/>
        <v xml:space="preserve"> </v>
      </c>
      <c r="U269" s="109" t="str">
        <f t="shared" si="127"/>
        <v xml:space="preserve"> </v>
      </c>
      <c r="V269" s="109" t="str">
        <f t="shared" si="127"/>
        <v xml:space="preserve"> </v>
      </c>
      <c r="W269" s="109" t="str">
        <f t="shared" si="127"/>
        <v xml:space="preserve"> </v>
      </c>
      <c r="X269" s="109" t="str">
        <f t="shared" si="127"/>
        <v xml:space="preserve"> </v>
      </c>
      <c r="Y269" s="109" t="str">
        <f t="shared" si="127"/>
        <v xml:space="preserve"> </v>
      </c>
      <c r="Z269" s="109" t="str">
        <f t="shared" si="127"/>
        <v xml:space="preserve"> </v>
      </c>
      <c r="AA269" s="109" t="str">
        <f t="shared" si="127"/>
        <v xml:space="preserve"> </v>
      </c>
      <c r="AB269" s="109" t="str">
        <f t="shared" si="127"/>
        <v xml:space="preserve"> </v>
      </c>
      <c r="AC269" s="109" t="str">
        <f t="shared" si="127"/>
        <v xml:space="preserve"> </v>
      </c>
      <c r="AD269" s="109" t="str">
        <f t="shared" si="127"/>
        <v xml:space="preserve"> </v>
      </c>
      <c r="AE269" s="109" t="str">
        <f t="shared" si="127"/>
        <v xml:space="preserve"> </v>
      </c>
      <c r="AF269" s="109" t="str">
        <f t="shared" si="127"/>
        <v xml:space="preserve"> </v>
      </c>
      <c r="AG269" s="109" t="str">
        <f t="shared" si="127"/>
        <v xml:space="preserve"> </v>
      </c>
    </row>
    <row r="270" spans="1:33" ht="13.5" thickBot="1">
      <c r="C270" s="65" t="s">
        <v>118</v>
      </c>
      <c r="D270" s="80" t="str">
        <f>IF(COUNTIF(D253:D269,"A")&gt;4,"C",IF(COUNTIF(D253:D269,"A")&gt;0,"P"," "))</f>
        <v xml:space="preserve"> </v>
      </c>
      <c r="E270" s="80" t="str">
        <f t="shared" ref="E270" si="129">IF(COUNTIF(E253:E269,"A")&gt;4,"C",IF(COUNTIF(E253:E269,"A")&gt;0,"P"," "))</f>
        <v xml:space="preserve"> </v>
      </c>
      <c r="F270" s="80" t="str">
        <f t="shared" ref="F270:S270" si="130">IF(COUNTIF(F253:F269,"A")&gt;4,"C",IF(COUNTIF(F253:F269,"A")&gt;0,"P"," "))</f>
        <v xml:space="preserve"> </v>
      </c>
      <c r="G270" s="80" t="str">
        <f t="shared" si="130"/>
        <v xml:space="preserve"> </v>
      </c>
      <c r="H270" s="80" t="str">
        <f t="shared" si="130"/>
        <v xml:space="preserve"> </v>
      </c>
      <c r="I270" s="80" t="str">
        <f t="shared" si="130"/>
        <v xml:space="preserve"> </v>
      </c>
      <c r="J270" s="80" t="str">
        <f t="shared" si="130"/>
        <v xml:space="preserve"> </v>
      </c>
      <c r="K270" s="80" t="str">
        <f t="shared" si="130"/>
        <v xml:space="preserve"> </v>
      </c>
      <c r="L270" s="80" t="str">
        <f t="shared" si="130"/>
        <v xml:space="preserve"> </v>
      </c>
      <c r="M270" s="80" t="str">
        <f t="shared" si="130"/>
        <v xml:space="preserve"> </v>
      </c>
      <c r="N270" s="80" t="str">
        <f t="shared" si="130"/>
        <v xml:space="preserve"> </v>
      </c>
      <c r="O270" s="80" t="str">
        <f t="shared" si="130"/>
        <v xml:space="preserve"> </v>
      </c>
      <c r="P270" s="80" t="str">
        <f t="shared" si="130"/>
        <v xml:space="preserve"> </v>
      </c>
      <c r="Q270" s="80" t="str">
        <f t="shared" si="130"/>
        <v xml:space="preserve"> </v>
      </c>
      <c r="R270" s="80" t="str">
        <f t="shared" si="130"/>
        <v xml:space="preserve"> </v>
      </c>
      <c r="S270" s="80" t="str">
        <f t="shared" si="130"/>
        <v xml:space="preserve"> </v>
      </c>
      <c r="T270" s="80" t="str">
        <f t="shared" ref="T270:AG270" si="131">IF(COUNTIF(T253:T269,"A")&gt;4,"C",IF(COUNTIF(T253:T269,"A")&gt;0,"P"," "))</f>
        <v xml:space="preserve"> </v>
      </c>
      <c r="U270" s="80" t="str">
        <f t="shared" si="131"/>
        <v xml:space="preserve"> </v>
      </c>
      <c r="V270" s="80" t="str">
        <f t="shared" si="131"/>
        <v xml:space="preserve"> </v>
      </c>
      <c r="W270" s="80" t="str">
        <f t="shared" si="131"/>
        <v xml:space="preserve"> </v>
      </c>
      <c r="X270" s="80" t="str">
        <f t="shared" si="131"/>
        <v xml:space="preserve"> </v>
      </c>
      <c r="Y270" s="80" t="str">
        <f t="shared" si="131"/>
        <v xml:space="preserve"> </v>
      </c>
      <c r="Z270" s="80" t="str">
        <f t="shared" si="131"/>
        <v xml:space="preserve"> </v>
      </c>
      <c r="AA270" s="80" t="str">
        <f t="shared" si="131"/>
        <v xml:space="preserve"> </v>
      </c>
      <c r="AB270" s="80" t="str">
        <f t="shared" si="131"/>
        <v xml:space="preserve"> </v>
      </c>
      <c r="AC270" s="80" t="str">
        <f t="shared" si="131"/>
        <v xml:space="preserve"> </v>
      </c>
      <c r="AD270" s="80" t="str">
        <f t="shared" si="131"/>
        <v xml:space="preserve"> </v>
      </c>
      <c r="AE270" s="80" t="str">
        <f t="shared" si="131"/>
        <v xml:space="preserve"> </v>
      </c>
      <c r="AF270" s="80" t="str">
        <f t="shared" si="131"/>
        <v xml:space="preserve"> </v>
      </c>
      <c r="AG270" s="80" t="str">
        <f t="shared" si="131"/>
        <v xml:space="preserve"> </v>
      </c>
    </row>
    <row r="271" spans="1:33" ht="15">
      <c r="B271" s="107" t="s">
        <v>364</v>
      </c>
      <c r="D271" s="285"/>
      <c r="T271" s="285"/>
      <c r="U271" s="285"/>
      <c r="V271" s="285"/>
      <c r="W271" s="285"/>
      <c r="X271" s="285"/>
      <c r="Y271" s="285"/>
      <c r="Z271" s="285"/>
      <c r="AA271" s="285"/>
      <c r="AB271" s="285"/>
      <c r="AC271" s="285"/>
      <c r="AD271" s="285"/>
      <c r="AE271" s="285"/>
      <c r="AF271" s="285"/>
      <c r="AG271" s="285"/>
    </row>
    <row r="272" spans="1:33">
      <c r="A272"/>
      <c r="B272" s="2">
        <v>1</v>
      </c>
      <c r="C272" s="248" t="s">
        <v>365</v>
      </c>
      <c r="D272" s="285"/>
      <c r="T272" s="285"/>
      <c r="U272" s="285"/>
      <c r="V272" s="285"/>
      <c r="W272" s="285"/>
      <c r="X272" s="285"/>
      <c r="Y272" s="285"/>
      <c r="Z272" s="285"/>
      <c r="AA272" s="285"/>
      <c r="AB272" s="285"/>
      <c r="AC272" s="285"/>
      <c r="AD272" s="285"/>
      <c r="AE272" s="285"/>
      <c r="AF272" s="285"/>
      <c r="AG272" s="285"/>
    </row>
    <row r="273" spans="2:33">
      <c r="B273" s="108"/>
      <c r="C273" s="160" t="s">
        <v>366</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row>
    <row r="274" spans="2:33">
      <c r="B274" s="108"/>
      <c r="C274" s="160" t="s">
        <v>367</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row>
    <row r="275" spans="2:33">
      <c r="B275" s="108"/>
      <c r="C275" s="160" t="s">
        <v>368</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row>
    <row r="276" spans="2:33">
      <c r="B276" s="2">
        <v>2</v>
      </c>
      <c r="C276" s="311" t="s">
        <v>369</v>
      </c>
      <c r="D276" s="109" t="str">
        <f t="shared" ref="D276:AG276" si="132">IF(COUNTIF(D273:D275,"C")&gt;=1,"A",IF(COUNTIF(D273:D275,"C")&gt;0,"P"," "))</f>
        <v xml:space="preserve"> </v>
      </c>
      <c r="E276" s="109" t="str">
        <f t="shared" si="132"/>
        <v xml:space="preserve"> </v>
      </c>
      <c r="F276" s="109" t="str">
        <f t="shared" ref="F276:S276" si="133">IF(COUNTIF(F273:F275,"C")&gt;=1,"A",IF(COUNTIF(F273:F275,"C")&gt;0,"P"," "))</f>
        <v xml:space="preserve"> </v>
      </c>
      <c r="G276" s="109" t="str">
        <f t="shared" si="133"/>
        <v xml:space="preserve"> </v>
      </c>
      <c r="H276" s="109" t="str">
        <f t="shared" si="133"/>
        <v xml:space="preserve"> </v>
      </c>
      <c r="I276" s="109" t="str">
        <f t="shared" si="133"/>
        <v xml:space="preserve"> </v>
      </c>
      <c r="J276" s="109" t="str">
        <f t="shared" si="133"/>
        <v xml:space="preserve"> </v>
      </c>
      <c r="K276" s="109" t="str">
        <f t="shared" si="133"/>
        <v xml:space="preserve"> </v>
      </c>
      <c r="L276" s="109" t="str">
        <f t="shared" si="133"/>
        <v xml:space="preserve"> </v>
      </c>
      <c r="M276" s="109" t="str">
        <f t="shared" si="133"/>
        <v xml:space="preserve"> </v>
      </c>
      <c r="N276" s="109" t="str">
        <f t="shared" si="133"/>
        <v xml:space="preserve"> </v>
      </c>
      <c r="O276" s="109" t="str">
        <f t="shared" si="133"/>
        <v xml:space="preserve"> </v>
      </c>
      <c r="P276" s="109" t="str">
        <f t="shared" si="133"/>
        <v xml:space="preserve"> </v>
      </c>
      <c r="Q276" s="109" t="str">
        <f t="shared" si="133"/>
        <v xml:space="preserve"> </v>
      </c>
      <c r="R276" s="109" t="str">
        <f t="shared" si="133"/>
        <v xml:space="preserve"> </v>
      </c>
      <c r="S276" s="109" t="str">
        <f t="shared" si="133"/>
        <v xml:space="preserve"> </v>
      </c>
      <c r="T276" s="109" t="str">
        <f t="shared" si="132"/>
        <v xml:space="preserve"> </v>
      </c>
      <c r="U276" s="109" t="str">
        <f t="shared" si="132"/>
        <v xml:space="preserve"> </v>
      </c>
      <c r="V276" s="109" t="str">
        <f t="shared" si="132"/>
        <v xml:space="preserve"> </v>
      </c>
      <c r="W276" s="109" t="str">
        <f t="shared" si="132"/>
        <v xml:space="preserve"> </v>
      </c>
      <c r="X276" s="109" t="str">
        <f t="shared" si="132"/>
        <v xml:space="preserve"> </v>
      </c>
      <c r="Y276" s="109" t="str">
        <f t="shared" si="132"/>
        <v xml:space="preserve"> </v>
      </c>
      <c r="Z276" s="109" t="str">
        <f t="shared" si="132"/>
        <v xml:space="preserve"> </v>
      </c>
      <c r="AA276" s="109" t="str">
        <f t="shared" si="132"/>
        <v xml:space="preserve"> </v>
      </c>
      <c r="AB276" s="109" t="str">
        <f t="shared" si="132"/>
        <v xml:space="preserve"> </v>
      </c>
      <c r="AC276" s="109" t="str">
        <f t="shared" si="132"/>
        <v xml:space="preserve"> </v>
      </c>
      <c r="AD276" s="109" t="str">
        <f t="shared" si="132"/>
        <v xml:space="preserve"> </v>
      </c>
      <c r="AE276" s="109" t="str">
        <f t="shared" si="132"/>
        <v xml:space="preserve"> </v>
      </c>
      <c r="AF276" s="109" t="str">
        <f t="shared" si="132"/>
        <v xml:space="preserve"> </v>
      </c>
      <c r="AG276" s="109" t="str">
        <f t="shared" si="132"/>
        <v xml:space="preserve"> </v>
      </c>
    </row>
    <row r="277" spans="2:33">
      <c r="B277" s="110"/>
      <c r="C277" s="160" t="s">
        <v>370</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row>
    <row r="278" spans="2:33">
      <c r="B278" s="110"/>
      <c r="C278" s="160" t="s">
        <v>371</v>
      </c>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row>
    <row r="279" spans="2:33">
      <c r="B279" s="110"/>
      <c r="C279" s="160" t="s">
        <v>372</v>
      </c>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row>
    <row r="280" spans="2:33">
      <c r="B280" s="2">
        <v>3</v>
      </c>
      <c r="C280" s="311" t="s">
        <v>373</v>
      </c>
      <c r="D280" s="109" t="str">
        <f t="shared" ref="D280:AG280" si="134">IF(COUNTIF(D277:D279,"C")&gt;=1,"A",IF(COUNTIF(D277:D279,"C")&gt;0,"P"," "))</f>
        <v xml:space="preserve"> </v>
      </c>
      <c r="E280" s="109" t="str">
        <f t="shared" si="134"/>
        <v xml:space="preserve"> </v>
      </c>
      <c r="F280" s="109" t="str">
        <f t="shared" ref="F280:S280" si="135">IF(COUNTIF(F277:F279,"C")&gt;=1,"A",IF(COUNTIF(F277:F279,"C")&gt;0,"P"," "))</f>
        <v xml:space="preserve"> </v>
      </c>
      <c r="G280" s="109" t="str">
        <f t="shared" si="135"/>
        <v xml:space="preserve"> </v>
      </c>
      <c r="H280" s="109" t="str">
        <f t="shared" si="135"/>
        <v xml:space="preserve"> </v>
      </c>
      <c r="I280" s="109" t="str">
        <f t="shared" si="135"/>
        <v xml:space="preserve"> </v>
      </c>
      <c r="J280" s="109" t="str">
        <f t="shared" si="135"/>
        <v xml:space="preserve"> </v>
      </c>
      <c r="K280" s="109" t="str">
        <f t="shared" si="135"/>
        <v xml:space="preserve"> </v>
      </c>
      <c r="L280" s="109" t="str">
        <f t="shared" si="135"/>
        <v xml:space="preserve"> </v>
      </c>
      <c r="M280" s="109" t="str">
        <f t="shared" si="135"/>
        <v xml:space="preserve"> </v>
      </c>
      <c r="N280" s="109" t="str">
        <f t="shared" si="135"/>
        <v xml:space="preserve"> </v>
      </c>
      <c r="O280" s="109" t="str">
        <f t="shared" si="135"/>
        <v xml:space="preserve"> </v>
      </c>
      <c r="P280" s="109" t="str">
        <f t="shared" si="135"/>
        <v xml:space="preserve"> </v>
      </c>
      <c r="Q280" s="109" t="str">
        <f t="shared" si="135"/>
        <v xml:space="preserve"> </v>
      </c>
      <c r="R280" s="109" t="str">
        <f t="shared" si="135"/>
        <v xml:space="preserve"> </v>
      </c>
      <c r="S280" s="109" t="str">
        <f t="shared" si="135"/>
        <v xml:space="preserve"> </v>
      </c>
      <c r="T280" s="109" t="str">
        <f t="shared" si="134"/>
        <v xml:space="preserve"> </v>
      </c>
      <c r="U280" s="109" t="str">
        <f t="shared" si="134"/>
        <v xml:space="preserve"> </v>
      </c>
      <c r="V280" s="109" t="str">
        <f t="shared" si="134"/>
        <v xml:space="preserve"> </v>
      </c>
      <c r="W280" s="109" t="str">
        <f t="shared" si="134"/>
        <v xml:space="preserve"> </v>
      </c>
      <c r="X280" s="109" t="str">
        <f t="shared" si="134"/>
        <v xml:space="preserve"> </v>
      </c>
      <c r="Y280" s="109" t="str">
        <f t="shared" si="134"/>
        <v xml:space="preserve"> </v>
      </c>
      <c r="Z280" s="109" t="str">
        <f t="shared" si="134"/>
        <v xml:space="preserve"> </v>
      </c>
      <c r="AA280" s="109" t="str">
        <f t="shared" si="134"/>
        <v xml:space="preserve"> </v>
      </c>
      <c r="AB280" s="109" t="str">
        <f t="shared" si="134"/>
        <v xml:space="preserve"> </v>
      </c>
      <c r="AC280" s="109" t="str">
        <f t="shared" si="134"/>
        <v xml:space="preserve"> </v>
      </c>
      <c r="AD280" s="109" t="str">
        <f t="shared" si="134"/>
        <v xml:space="preserve"> </v>
      </c>
      <c r="AE280" s="109" t="str">
        <f t="shared" si="134"/>
        <v xml:space="preserve"> </v>
      </c>
      <c r="AF280" s="109" t="str">
        <f t="shared" si="134"/>
        <v xml:space="preserve"> </v>
      </c>
      <c r="AG280" s="109" t="str">
        <f t="shared" si="134"/>
        <v xml:space="preserve"> </v>
      </c>
    </row>
    <row r="281" spans="2:33">
      <c r="B281" s="110"/>
      <c r="C281" s="160" t="s">
        <v>374</v>
      </c>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row>
    <row r="282" spans="2:33">
      <c r="B282" s="110"/>
      <c r="C282" s="160" t="s">
        <v>375</v>
      </c>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row>
    <row r="283" spans="2:33">
      <c r="B283" s="110"/>
      <c r="C283" s="160" t="s">
        <v>376</v>
      </c>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row>
    <row r="284" spans="2:33">
      <c r="B284" s="2">
        <v>4</v>
      </c>
      <c r="C284" s="311" t="s">
        <v>377</v>
      </c>
      <c r="D284" s="109" t="str">
        <f t="shared" ref="D284:AG284" si="136">IF(COUNTIF(D281:D283,"C")&gt;=1,"A",IF(COUNTIF(D281:D283,"C")&gt;0,"P"," "))</f>
        <v xml:space="preserve"> </v>
      </c>
      <c r="E284" s="109" t="str">
        <f t="shared" si="136"/>
        <v xml:space="preserve"> </v>
      </c>
      <c r="F284" s="109" t="str">
        <f t="shared" ref="F284:S284" si="137">IF(COUNTIF(F281:F283,"C")&gt;=1,"A",IF(COUNTIF(F281:F283,"C")&gt;0,"P"," "))</f>
        <v xml:space="preserve"> </v>
      </c>
      <c r="G284" s="109" t="str">
        <f t="shared" si="137"/>
        <v xml:space="preserve"> </v>
      </c>
      <c r="H284" s="109" t="str">
        <f t="shared" si="137"/>
        <v xml:space="preserve"> </v>
      </c>
      <c r="I284" s="109" t="str">
        <f t="shared" si="137"/>
        <v xml:space="preserve"> </v>
      </c>
      <c r="J284" s="109" t="str">
        <f t="shared" si="137"/>
        <v xml:space="preserve"> </v>
      </c>
      <c r="K284" s="109" t="str">
        <f t="shared" si="137"/>
        <v xml:space="preserve"> </v>
      </c>
      <c r="L284" s="109" t="str">
        <f t="shared" si="137"/>
        <v xml:space="preserve"> </v>
      </c>
      <c r="M284" s="109" t="str">
        <f t="shared" si="137"/>
        <v xml:space="preserve"> </v>
      </c>
      <c r="N284" s="109" t="str">
        <f t="shared" si="137"/>
        <v xml:space="preserve"> </v>
      </c>
      <c r="O284" s="109" t="str">
        <f t="shared" si="137"/>
        <v xml:space="preserve"> </v>
      </c>
      <c r="P284" s="109" t="str">
        <f t="shared" si="137"/>
        <v xml:space="preserve"> </v>
      </c>
      <c r="Q284" s="109" t="str">
        <f t="shared" si="137"/>
        <v xml:space="preserve"> </v>
      </c>
      <c r="R284" s="109" t="str">
        <f t="shared" si="137"/>
        <v xml:space="preserve"> </v>
      </c>
      <c r="S284" s="109" t="str">
        <f t="shared" si="137"/>
        <v xml:space="preserve"> </v>
      </c>
      <c r="T284" s="109" t="str">
        <f t="shared" si="136"/>
        <v xml:space="preserve"> </v>
      </c>
      <c r="U284" s="109" t="str">
        <f t="shared" si="136"/>
        <v xml:space="preserve"> </v>
      </c>
      <c r="V284" s="109" t="str">
        <f t="shared" si="136"/>
        <v xml:space="preserve"> </v>
      </c>
      <c r="W284" s="109" t="str">
        <f t="shared" si="136"/>
        <v xml:space="preserve"> </v>
      </c>
      <c r="X284" s="109" t="str">
        <f t="shared" si="136"/>
        <v xml:space="preserve"> </v>
      </c>
      <c r="Y284" s="109" t="str">
        <f t="shared" si="136"/>
        <v xml:space="preserve"> </v>
      </c>
      <c r="Z284" s="109" t="str">
        <f t="shared" si="136"/>
        <v xml:space="preserve"> </v>
      </c>
      <c r="AA284" s="109" t="str">
        <f t="shared" si="136"/>
        <v xml:space="preserve"> </v>
      </c>
      <c r="AB284" s="109" t="str">
        <f t="shared" si="136"/>
        <v xml:space="preserve"> </v>
      </c>
      <c r="AC284" s="109" t="str">
        <f t="shared" si="136"/>
        <v xml:space="preserve"> </v>
      </c>
      <c r="AD284" s="109" t="str">
        <f t="shared" si="136"/>
        <v xml:space="preserve"> </v>
      </c>
      <c r="AE284" s="109" t="str">
        <f t="shared" si="136"/>
        <v xml:space="preserve"> </v>
      </c>
      <c r="AF284" s="109" t="str">
        <f t="shared" si="136"/>
        <v xml:space="preserve"> </v>
      </c>
      <c r="AG284" s="109" t="str">
        <f t="shared" si="136"/>
        <v xml:space="preserve"> </v>
      </c>
    </row>
    <row r="285" spans="2:33">
      <c r="B285" s="110"/>
      <c r="C285" s="160" t="s">
        <v>378</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row>
    <row r="286" spans="2:33">
      <c r="B286" s="110"/>
      <c r="C286" s="160" t="s">
        <v>379</v>
      </c>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row>
    <row r="287" spans="2:33">
      <c r="B287" s="110"/>
      <c r="C287" s="160" t="s">
        <v>380</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row>
    <row r="288" spans="2:33">
      <c r="B288" s="2">
        <v>5</v>
      </c>
      <c r="C288" s="311" t="s">
        <v>381</v>
      </c>
      <c r="D288" s="109" t="str">
        <f t="shared" ref="D288:AG288" si="138">IF(COUNTIF(D285:D287,"C")&gt;=1,"A",IF(COUNTIF(D285:D287,"C")&gt;0,"P"," "))</f>
        <v xml:space="preserve"> </v>
      </c>
      <c r="E288" s="109" t="str">
        <f t="shared" si="138"/>
        <v xml:space="preserve"> </v>
      </c>
      <c r="F288" s="109" t="str">
        <f t="shared" ref="F288:S288" si="139">IF(COUNTIF(F285:F287,"C")&gt;=1,"A",IF(COUNTIF(F285:F287,"C")&gt;0,"P"," "))</f>
        <v xml:space="preserve"> </v>
      </c>
      <c r="G288" s="109" t="str">
        <f t="shared" si="139"/>
        <v xml:space="preserve"> </v>
      </c>
      <c r="H288" s="109" t="str">
        <f t="shared" si="139"/>
        <v xml:space="preserve"> </v>
      </c>
      <c r="I288" s="109" t="str">
        <f t="shared" si="139"/>
        <v xml:space="preserve"> </v>
      </c>
      <c r="J288" s="109" t="str">
        <f t="shared" si="139"/>
        <v xml:space="preserve"> </v>
      </c>
      <c r="K288" s="109" t="str">
        <f t="shared" si="139"/>
        <v xml:space="preserve"> </v>
      </c>
      <c r="L288" s="109" t="str">
        <f t="shared" si="139"/>
        <v xml:space="preserve"> </v>
      </c>
      <c r="M288" s="109" t="str">
        <f t="shared" si="139"/>
        <v xml:space="preserve"> </v>
      </c>
      <c r="N288" s="109" t="str">
        <f t="shared" si="139"/>
        <v xml:space="preserve"> </v>
      </c>
      <c r="O288" s="109" t="str">
        <f t="shared" si="139"/>
        <v xml:space="preserve"> </v>
      </c>
      <c r="P288" s="109" t="str">
        <f t="shared" si="139"/>
        <v xml:space="preserve"> </v>
      </c>
      <c r="Q288" s="109" t="str">
        <f t="shared" si="139"/>
        <v xml:space="preserve"> </v>
      </c>
      <c r="R288" s="109" t="str">
        <f t="shared" si="139"/>
        <v xml:space="preserve"> </v>
      </c>
      <c r="S288" s="109" t="str">
        <f t="shared" si="139"/>
        <v xml:space="preserve"> </v>
      </c>
      <c r="T288" s="109" t="str">
        <f t="shared" si="138"/>
        <v xml:space="preserve"> </v>
      </c>
      <c r="U288" s="109" t="str">
        <f t="shared" si="138"/>
        <v xml:space="preserve"> </v>
      </c>
      <c r="V288" s="109" t="str">
        <f t="shared" si="138"/>
        <v xml:space="preserve"> </v>
      </c>
      <c r="W288" s="109" t="str">
        <f t="shared" si="138"/>
        <v xml:space="preserve"> </v>
      </c>
      <c r="X288" s="109" t="str">
        <f t="shared" si="138"/>
        <v xml:space="preserve"> </v>
      </c>
      <c r="Y288" s="109" t="str">
        <f t="shared" si="138"/>
        <v xml:space="preserve"> </v>
      </c>
      <c r="Z288" s="109" t="str">
        <f t="shared" si="138"/>
        <v xml:space="preserve"> </v>
      </c>
      <c r="AA288" s="109" t="str">
        <f t="shared" si="138"/>
        <v xml:space="preserve"> </v>
      </c>
      <c r="AB288" s="109" t="str">
        <f t="shared" si="138"/>
        <v xml:space="preserve"> </v>
      </c>
      <c r="AC288" s="109" t="str">
        <f t="shared" si="138"/>
        <v xml:space="preserve"> </v>
      </c>
      <c r="AD288" s="109" t="str">
        <f t="shared" si="138"/>
        <v xml:space="preserve"> </v>
      </c>
      <c r="AE288" s="109" t="str">
        <f t="shared" si="138"/>
        <v xml:space="preserve"> </v>
      </c>
      <c r="AF288" s="109" t="str">
        <f t="shared" si="138"/>
        <v xml:space="preserve"> </v>
      </c>
      <c r="AG288" s="109" t="str">
        <f t="shared" si="138"/>
        <v xml:space="preserve"> </v>
      </c>
    </row>
    <row r="289" spans="1:33">
      <c r="B289" s="110"/>
      <c r="C289" s="160" t="s">
        <v>382</v>
      </c>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row>
    <row r="290" spans="1:33">
      <c r="B290" s="110"/>
      <c r="C290" s="160" t="s">
        <v>383</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row>
    <row r="291" spans="1:33" ht="13.5" thickBot="1">
      <c r="B291" s="110"/>
      <c r="C291" s="160" t="s">
        <v>384</v>
      </c>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row>
    <row r="292" spans="1:33" ht="13.5" hidden="1" thickBot="1">
      <c r="D292" s="109" t="str">
        <f t="shared" ref="D292:AG292" si="140">IF(COUNTIF(D289:D291,"C")&gt;=1,"A",IF(COUNTIF(D289:D291,"C")&gt;0,"P"," "))</f>
        <v xml:space="preserve"> </v>
      </c>
      <c r="E292" s="109" t="str">
        <f t="shared" si="140"/>
        <v xml:space="preserve"> </v>
      </c>
      <c r="F292" s="109" t="str">
        <f t="shared" ref="F292:S292" si="141">IF(COUNTIF(F289:F291,"C")&gt;=1,"A",IF(COUNTIF(F289:F291,"C")&gt;0,"P"," "))</f>
        <v xml:space="preserve"> </v>
      </c>
      <c r="G292" s="109" t="str">
        <f t="shared" si="141"/>
        <v xml:space="preserve"> </v>
      </c>
      <c r="H292" s="109" t="str">
        <f t="shared" si="141"/>
        <v xml:space="preserve"> </v>
      </c>
      <c r="I292" s="109" t="str">
        <f t="shared" si="141"/>
        <v xml:space="preserve"> </v>
      </c>
      <c r="J292" s="109" t="str">
        <f t="shared" si="141"/>
        <v xml:space="preserve"> </v>
      </c>
      <c r="K292" s="109" t="str">
        <f t="shared" si="141"/>
        <v xml:space="preserve"> </v>
      </c>
      <c r="L292" s="109" t="str">
        <f t="shared" si="141"/>
        <v xml:space="preserve"> </v>
      </c>
      <c r="M292" s="109" t="str">
        <f t="shared" si="141"/>
        <v xml:space="preserve"> </v>
      </c>
      <c r="N292" s="109" t="str">
        <f t="shared" si="141"/>
        <v xml:space="preserve"> </v>
      </c>
      <c r="O292" s="109" t="str">
        <f t="shared" si="141"/>
        <v xml:space="preserve"> </v>
      </c>
      <c r="P292" s="109" t="str">
        <f t="shared" si="141"/>
        <v xml:space="preserve"> </v>
      </c>
      <c r="Q292" s="109" t="str">
        <f t="shared" si="141"/>
        <v xml:space="preserve"> </v>
      </c>
      <c r="R292" s="109" t="str">
        <f t="shared" si="141"/>
        <v xml:space="preserve"> </v>
      </c>
      <c r="S292" s="109" t="str">
        <f t="shared" si="141"/>
        <v xml:space="preserve"> </v>
      </c>
      <c r="T292" s="109" t="str">
        <f t="shared" si="140"/>
        <v xml:space="preserve"> </v>
      </c>
      <c r="U292" s="109" t="str">
        <f t="shared" si="140"/>
        <v xml:space="preserve"> </v>
      </c>
      <c r="V292" s="109" t="str">
        <f t="shared" si="140"/>
        <v xml:space="preserve"> </v>
      </c>
      <c r="W292" s="109" t="str">
        <f t="shared" si="140"/>
        <v xml:space="preserve"> </v>
      </c>
      <c r="X292" s="109" t="str">
        <f t="shared" si="140"/>
        <v xml:space="preserve"> </v>
      </c>
      <c r="Y292" s="109" t="str">
        <f t="shared" si="140"/>
        <v xml:space="preserve"> </v>
      </c>
      <c r="Z292" s="109" t="str">
        <f t="shared" si="140"/>
        <v xml:space="preserve"> </v>
      </c>
      <c r="AA292" s="109" t="str">
        <f t="shared" si="140"/>
        <v xml:space="preserve"> </v>
      </c>
      <c r="AB292" s="109" t="str">
        <f t="shared" si="140"/>
        <v xml:space="preserve"> </v>
      </c>
      <c r="AC292" s="109" t="str">
        <f t="shared" si="140"/>
        <v xml:space="preserve"> </v>
      </c>
      <c r="AD292" s="109" t="str">
        <f t="shared" si="140"/>
        <v xml:space="preserve"> </v>
      </c>
      <c r="AE292" s="109" t="str">
        <f t="shared" si="140"/>
        <v xml:space="preserve"> </v>
      </c>
      <c r="AF292" s="109" t="str">
        <f t="shared" si="140"/>
        <v xml:space="preserve"> </v>
      </c>
      <c r="AG292" s="109" t="str">
        <f t="shared" si="140"/>
        <v xml:space="preserve"> </v>
      </c>
    </row>
    <row r="293" spans="1:33" ht="13.5" thickBot="1">
      <c r="C293" s="65" t="s">
        <v>118</v>
      </c>
      <c r="D293" s="80" t="str">
        <f>IF(COUNTIF(D276:D292,"A")&gt;4,"C",IF(COUNTIF(D276:D292,"A")&gt;0,"P"," "))</f>
        <v xml:space="preserve"> </v>
      </c>
      <c r="E293" s="80" t="str">
        <f t="shared" ref="E293" si="142">IF(COUNTIF(E276:E292,"A")&gt;4,"C",IF(COUNTIF(E276:E292,"A")&gt;0,"P"," "))</f>
        <v xml:space="preserve"> </v>
      </c>
      <c r="F293" s="80" t="str">
        <f t="shared" ref="F293:S293" si="143">IF(COUNTIF(F276:F292,"A")&gt;4,"C",IF(COUNTIF(F276:F292,"A")&gt;0,"P"," "))</f>
        <v xml:space="preserve"> </v>
      </c>
      <c r="G293" s="80" t="str">
        <f t="shared" si="143"/>
        <v xml:space="preserve"> </v>
      </c>
      <c r="H293" s="80" t="str">
        <f t="shared" si="143"/>
        <v xml:space="preserve"> </v>
      </c>
      <c r="I293" s="80" t="str">
        <f t="shared" si="143"/>
        <v xml:space="preserve"> </v>
      </c>
      <c r="J293" s="80" t="str">
        <f t="shared" si="143"/>
        <v xml:space="preserve"> </v>
      </c>
      <c r="K293" s="80" t="str">
        <f t="shared" si="143"/>
        <v xml:space="preserve"> </v>
      </c>
      <c r="L293" s="80" t="str">
        <f t="shared" si="143"/>
        <v xml:space="preserve"> </v>
      </c>
      <c r="M293" s="80" t="str">
        <f t="shared" si="143"/>
        <v xml:space="preserve"> </v>
      </c>
      <c r="N293" s="80" t="str">
        <f t="shared" si="143"/>
        <v xml:space="preserve"> </v>
      </c>
      <c r="O293" s="80" t="str">
        <f t="shared" si="143"/>
        <v xml:space="preserve"> </v>
      </c>
      <c r="P293" s="80" t="str">
        <f t="shared" si="143"/>
        <v xml:space="preserve"> </v>
      </c>
      <c r="Q293" s="80" t="str">
        <f t="shared" si="143"/>
        <v xml:space="preserve"> </v>
      </c>
      <c r="R293" s="80" t="str">
        <f t="shared" si="143"/>
        <v xml:space="preserve"> </v>
      </c>
      <c r="S293" s="80" t="str">
        <f t="shared" si="143"/>
        <v xml:space="preserve"> </v>
      </c>
      <c r="T293" s="80" t="str">
        <f t="shared" ref="T293:AG293" si="144">IF(COUNTIF(T276:T292,"A")&gt;4,"C",IF(COUNTIF(T276:T292,"A")&gt;0,"P"," "))</f>
        <v xml:space="preserve"> </v>
      </c>
      <c r="U293" s="80" t="str">
        <f t="shared" si="144"/>
        <v xml:space="preserve"> </v>
      </c>
      <c r="V293" s="80" t="str">
        <f t="shared" si="144"/>
        <v xml:space="preserve"> </v>
      </c>
      <c r="W293" s="80" t="str">
        <f t="shared" si="144"/>
        <v xml:space="preserve"> </v>
      </c>
      <c r="X293" s="80" t="str">
        <f t="shared" si="144"/>
        <v xml:space="preserve"> </v>
      </c>
      <c r="Y293" s="80" t="str">
        <f t="shared" si="144"/>
        <v xml:space="preserve"> </v>
      </c>
      <c r="Z293" s="80" t="str">
        <f t="shared" si="144"/>
        <v xml:space="preserve"> </v>
      </c>
      <c r="AA293" s="80" t="str">
        <f t="shared" si="144"/>
        <v xml:space="preserve"> </v>
      </c>
      <c r="AB293" s="80" t="str">
        <f t="shared" si="144"/>
        <v xml:space="preserve"> </v>
      </c>
      <c r="AC293" s="80" t="str">
        <f t="shared" si="144"/>
        <v xml:space="preserve"> </v>
      </c>
      <c r="AD293" s="80" t="str">
        <f t="shared" si="144"/>
        <v xml:space="preserve"> </v>
      </c>
      <c r="AE293" s="80" t="str">
        <f t="shared" si="144"/>
        <v xml:space="preserve"> </v>
      </c>
      <c r="AF293" s="80" t="str">
        <f t="shared" si="144"/>
        <v xml:space="preserve"> </v>
      </c>
      <c r="AG293" s="80" t="str">
        <f t="shared" si="144"/>
        <v xml:space="preserve"> </v>
      </c>
    </row>
    <row r="294" spans="1:33" ht="15">
      <c r="B294" s="107" t="s">
        <v>385</v>
      </c>
      <c r="D294" s="285"/>
      <c r="T294" s="285"/>
      <c r="U294" s="285"/>
      <c r="V294" s="285"/>
      <c r="W294" s="285"/>
      <c r="X294" s="285"/>
      <c r="Y294" s="285"/>
      <c r="Z294" s="285"/>
      <c r="AA294" s="285"/>
      <c r="AB294" s="285"/>
      <c r="AC294" s="285"/>
      <c r="AD294" s="285"/>
      <c r="AE294" s="285"/>
      <c r="AF294" s="285"/>
      <c r="AG294" s="285"/>
    </row>
    <row r="295" spans="1:33">
      <c r="A295"/>
      <c r="B295" s="2">
        <v>1</v>
      </c>
      <c r="C295" s="248" t="s">
        <v>386</v>
      </c>
      <c r="D295" s="285"/>
      <c r="T295" s="285"/>
      <c r="U295" s="285"/>
      <c r="V295" s="285"/>
      <c r="W295" s="285"/>
      <c r="X295" s="285"/>
      <c r="Y295" s="285"/>
      <c r="Z295" s="285"/>
      <c r="AA295" s="285"/>
      <c r="AB295" s="285"/>
      <c r="AC295" s="285"/>
      <c r="AD295" s="285"/>
      <c r="AE295" s="285"/>
      <c r="AF295" s="285"/>
      <c r="AG295" s="285"/>
    </row>
    <row r="296" spans="1:33">
      <c r="B296" s="108"/>
      <c r="C296" s="160" t="s">
        <v>387</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row>
    <row r="297" spans="1:33">
      <c r="B297" s="108"/>
      <c r="C297" s="160" t="s">
        <v>388</v>
      </c>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row>
    <row r="298" spans="1:33">
      <c r="B298" s="108"/>
      <c r="C298" s="160" t="s">
        <v>389</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row>
    <row r="299" spans="1:33">
      <c r="B299" s="2">
        <v>2</v>
      </c>
      <c r="C299" s="311" t="s">
        <v>390</v>
      </c>
      <c r="D299" s="109" t="str">
        <f t="shared" ref="D299:AG299" si="145">IF(COUNTIF(D296:D298,"C")&gt;=1,"A",IF(COUNTIF(D296:D298,"C")&gt;0,"P"," "))</f>
        <v xml:space="preserve"> </v>
      </c>
      <c r="E299" s="109" t="str">
        <f t="shared" si="145"/>
        <v xml:space="preserve"> </v>
      </c>
      <c r="F299" s="109" t="str">
        <f t="shared" ref="F299:S299" si="146">IF(COUNTIF(F296:F298,"C")&gt;=1,"A",IF(COUNTIF(F296:F298,"C")&gt;0,"P"," "))</f>
        <v xml:space="preserve"> </v>
      </c>
      <c r="G299" s="109" t="str">
        <f t="shared" si="146"/>
        <v xml:space="preserve"> </v>
      </c>
      <c r="H299" s="109" t="str">
        <f t="shared" si="146"/>
        <v xml:space="preserve"> </v>
      </c>
      <c r="I299" s="109" t="str">
        <f t="shared" si="146"/>
        <v xml:space="preserve"> </v>
      </c>
      <c r="J299" s="109" t="str">
        <f t="shared" si="146"/>
        <v xml:space="preserve"> </v>
      </c>
      <c r="K299" s="109" t="str">
        <f t="shared" si="146"/>
        <v xml:space="preserve"> </v>
      </c>
      <c r="L299" s="109" t="str">
        <f t="shared" si="146"/>
        <v xml:space="preserve"> </v>
      </c>
      <c r="M299" s="109" t="str">
        <f t="shared" si="146"/>
        <v xml:space="preserve"> </v>
      </c>
      <c r="N299" s="109" t="str">
        <f t="shared" si="146"/>
        <v xml:space="preserve"> </v>
      </c>
      <c r="O299" s="109" t="str">
        <f t="shared" si="146"/>
        <v xml:space="preserve"> </v>
      </c>
      <c r="P299" s="109" t="str">
        <f t="shared" si="146"/>
        <v xml:space="preserve"> </v>
      </c>
      <c r="Q299" s="109" t="str">
        <f t="shared" si="146"/>
        <v xml:space="preserve"> </v>
      </c>
      <c r="R299" s="109" t="str">
        <f t="shared" si="146"/>
        <v xml:space="preserve"> </v>
      </c>
      <c r="S299" s="109" t="str">
        <f t="shared" si="146"/>
        <v xml:space="preserve"> </v>
      </c>
      <c r="T299" s="109" t="str">
        <f t="shared" si="145"/>
        <v xml:space="preserve"> </v>
      </c>
      <c r="U299" s="109" t="str">
        <f t="shared" si="145"/>
        <v xml:space="preserve"> </v>
      </c>
      <c r="V299" s="109" t="str">
        <f t="shared" si="145"/>
        <v xml:space="preserve"> </v>
      </c>
      <c r="W299" s="109" t="str">
        <f t="shared" si="145"/>
        <v xml:space="preserve"> </v>
      </c>
      <c r="X299" s="109" t="str">
        <f t="shared" si="145"/>
        <v xml:space="preserve"> </v>
      </c>
      <c r="Y299" s="109" t="str">
        <f t="shared" si="145"/>
        <v xml:space="preserve"> </v>
      </c>
      <c r="Z299" s="109" t="str">
        <f t="shared" si="145"/>
        <v xml:space="preserve"> </v>
      </c>
      <c r="AA299" s="109" t="str">
        <f t="shared" si="145"/>
        <v xml:space="preserve"> </v>
      </c>
      <c r="AB299" s="109" t="str">
        <f t="shared" si="145"/>
        <v xml:space="preserve"> </v>
      </c>
      <c r="AC299" s="109" t="str">
        <f t="shared" si="145"/>
        <v xml:space="preserve"> </v>
      </c>
      <c r="AD299" s="109" t="str">
        <f t="shared" si="145"/>
        <v xml:space="preserve"> </v>
      </c>
      <c r="AE299" s="109" t="str">
        <f t="shared" si="145"/>
        <v xml:space="preserve"> </v>
      </c>
      <c r="AF299" s="109" t="str">
        <f t="shared" si="145"/>
        <v xml:space="preserve"> </v>
      </c>
      <c r="AG299" s="109" t="str">
        <f t="shared" si="145"/>
        <v xml:space="preserve"> </v>
      </c>
    </row>
    <row r="300" spans="1:33">
      <c r="B300" s="110"/>
      <c r="C300" s="160" t="s">
        <v>391</v>
      </c>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row>
    <row r="301" spans="1:33">
      <c r="B301" s="110"/>
      <c r="C301" s="160" t="s">
        <v>392</v>
      </c>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row>
    <row r="302" spans="1:33">
      <c r="B302" s="110"/>
      <c r="C302" s="160" t="s">
        <v>393</v>
      </c>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row>
    <row r="303" spans="1:33">
      <c r="B303" s="2">
        <v>3</v>
      </c>
      <c r="C303" s="311" t="s">
        <v>394</v>
      </c>
      <c r="D303" s="109" t="str">
        <f t="shared" ref="D303:AG303" si="147">IF(COUNTIF(D300:D302,"C")&gt;=1,"A",IF(COUNTIF(D300:D302,"C")&gt;0,"P"," "))</f>
        <v xml:space="preserve"> </v>
      </c>
      <c r="E303" s="109" t="str">
        <f t="shared" si="147"/>
        <v xml:space="preserve"> </v>
      </c>
      <c r="F303" s="109" t="str">
        <f t="shared" ref="F303:S303" si="148">IF(COUNTIF(F300:F302,"C")&gt;=1,"A",IF(COUNTIF(F300:F302,"C")&gt;0,"P"," "))</f>
        <v xml:space="preserve"> </v>
      </c>
      <c r="G303" s="109" t="str">
        <f t="shared" si="148"/>
        <v xml:space="preserve"> </v>
      </c>
      <c r="H303" s="109" t="str">
        <f t="shared" si="148"/>
        <v xml:space="preserve"> </v>
      </c>
      <c r="I303" s="109" t="str">
        <f t="shared" si="148"/>
        <v xml:space="preserve"> </v>
      </c>
      <c r="J303" s="109" t="str">
        <f t="shared" si="148"/>
        <v xml:space="preserve"> </v>
      </c>
      <c r="K303" s="109" t="str">
        <f t="shared" si="148"/>
        <v xml:space="preserve"> </v>
      </c>
      <c r="L303" s="109" t="str">
        <f t="shared" si="148"/>
        <v xml:space="preserve"> </v>
      </c>
      <c r="M303" s="109" t="str">
        <f t="shared" si="148"/>
        <v xml:space="preserve"> </v>
      </c>
      <c r="N303" s="109" t="str">
        <f t="shared" si="148"/>
        <v xml:space="preserve"> </v>
      </c>
      <c r="O303" s="109" t="str">
        <f t="shared" si="148"/>
        <v xml:space="preserve"> </v>
      </c>
      <c r="P303" s="109" t="str">
        <f t="shared" si="148"/>
        <v xml:space="preserve"> </v>
      </c>
      <c r="Q303" s="109" t="str">
        <f t="shared" si="148"/>
        <v xml:space="preserve"> </v>
      </c>
      <c r="R303" s="109" t="str">
        <f t="shared" si="148"/>
        <v xml:space="preserve"> </v>
      </c>
      <c r="S303" s="109" t="str">
        <f t="shared" si="148"/>
        <v xml:space="preserve"> </v>
      </c>
      <c r="T303" s="109" t="str">
        <f t="shared" si="147"/>
        <v xml:space="preserve"> </v>
      </c>
      <c r="U303" s="109" t="str">
        <f t="shared" si="147"/>
        <v xml:space="preserve"> </v>
      </c>
      <c r="V303" s="109" t="str">
        <f t="shared" si="147"/>
        <v xml:space="preserve"> </v>
      </c>
      <c r="W303" s="109" t="str">
        <f t="shared" si="147"/>
        <v xml:space="preserve"> </v>
      </c>
      <c r="X303" s="109" t="str">
        <f t="shared" si="147"/>
        <v xml:space="preserve"> </v>
      </c>
      <c r="Y303" s="109" t="str">
        <f t="shared" si="147"/>
        <v xml:space="preserve"> </v>
      </c>
      <c r="Z303" s="109" t="str">
        <f t="shared" si="147"/>
        <v xml:space="preserve"> </v>
      </c>
      <c r="AA303" s="109" t="str">
        <f t="shared" si="147"/>
        <v xml:space="preserve"> </v>
      </c>
      <c r="AB303" s="109" t="str">
        <f t="shared" si="147"/>
        <v xml:space="preserve"> </v>
      </c>
      <c r="AC303" s="109" t="str">
        <f t="shared" si="147"/>
        <v xml:space="preserve"> </v>
      </c>
      <c r="AD303" s="109" t="str">
        <f t="shared" si="147"/>
        <v xml:space="preserve"> </v>
      </c>
      <c r="AE303" s="109" t="str">
        <f t="shared" si="147"/>
        <v xml:space="preserve"> </v>
      </c>
      <c r="AF303" s="109" t="str">
        <f t="shared" si="147"/>
        <v xml:space="preserve"> </v>
      </c>
      <c r="AG303" s="109" t="str">
        <f t="shared" si="147"/>
        <v xml:space="preserve"> </v>
      </c>
    </row>
    <row r="304" spans="1:33">
      <c r="B304" s="110"/>
      <c r="C304" s="160" t="s">
        <v>395</v>
      </c>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row>
    <row r="305" spans="1:33">
      <c r="B305" s="110"/>
      <c r="C305" s="160" t="s">
        <v>396</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row>
    <row r="306" spans="1:33">
      <c r="B306" s="110"/>
      <c r="C306" s="160" t="s">
        <v>397</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row>
    <row r="307" spans="1:33">
      <c r="B307" s="2">
        <v>4</v>
      </c>
      <c r="C307" s="311" t="s">
        <v>398</v>
      </c>
      <c r="D307" s="109" t="str">
        <f t="shared" ref="D307:AG307" si="149">IF(COUNTIF(D304:D306,"C")&gt;=1,"A",IF(COUNTIF(D304:D306,"C")&gt;0,"P"," "))</f>
        <v xml:space="preserve"> </v>
      </c>
      <c r="E307" s="109" t="str">
        <f t="shared" si="149"/>
        <v xml:space="preserve"> </v>
      </c>
      <c r="F307" s="109" t="str">
        <f t="shared" ref="F307:S307" si="150">IF(COUNTIF(F304:F306,"C")&gt;=1,"A",IF(COUNTIF(F304:F306,"C")&gt;0,"P"," "))</f>
        <v xml:space="preserve"> </v>
      </c>
      <c r="G307" s="109" t="str">
        <f t="shared" si="150"/>
        <v xml:space="preserve"> </v>
      </c>
      <c r="H307" s="109" t="str">
        <f t="shared" si="150"/>
        <v xml:space="preserve"> </v>
      </c>
      <c r="I307" s="109" t="str">
        <f t="shared" si="150"/>
        <v xml:space="preserve"> </v>
      </c>
      <c r="J307" s="109" t="str">
        <f t="shared" si="150"/>
        <v xml:space="preserve"> </v>
      </c>
      <c r="K307" s="109" t="str">
        <f t="shared" si="150"/>
        <v xml:space="preserve"> </v>
      </c>
      <c r="L307" s="109" t="str">
        <f t="shared" si="150"/>
        <v xml:space="preserve"> </v>
      </c>
      <c r="M307" s="109" t="str">
        <f t="shared" si="150"/>
        <v xml:space="preserve"> </v>
      </c>
      <c r="N307" s="109" t="str">
        <f t="shared" si="150"/>
        <v xml:space="preserve"> </v>
      </c>
      <c r="O307" s="109" t="str">
        <f t="shared" si="150"/>
        <v xml:space="preserve"> </v>
      </c>
      <c r="P307" s="109" t="str">
        <f t="shared" si="150"/>
        <v xml:space="preserve"> </v>
      </c>
      <c r="Q307" s="109" t="str">
        <f t="shared" si="150"/>
        <v xml:space="preserve"> </v>
      </c>
      <c r="R307" s="109" t="str">
        <f t="shared" si="150"/>
        <v xml:space="preserve"> </v>
      </c>
      <c r="S307" s="109" t="str">
        <f t="shared" si="150"/>
        <v xml:space="preserve"> </v>
      </c>
      <c r="T307" s="109" t="str">
        <f t="shared" si="149"/>
        <v xml:space="preserve"> </v>
      </c>
      <c r="U307" s="109" t="str">
        <f t="shared" si="149"/>
        <v xml:space="preserve"> </v>
      </c>
      <c r="V307" s="109" t="str">
        <f t="shared" si="149"/>
        <v xml:space="preserve"> </v>
      </c>
      <c r="W307" s="109" t="str">
        <f t="shared" si="149"/>
        <v xml:space="preserve"> </v>
      </c>
      <c r="X307" s="109" t="str">
        <f t="shared" si="149"/>
        <v xml:space="preserve"> </v>
      </c>
      <c r="Y307" s="109" t="str">
        <f t="shared" si="149"/>
        <v xml:space="preserve"> </v>
      </c>
      <c r="Z307" s="109" t="str">
        <f t="shared" si="149"/>
        <v xml:space="preserve"> </v>
      </c>
      <c r="AA307" s="109" t="str">
        <f t="shared" si="149"/>
        <v xml:space="preserve"> </v>
      </c>
      <c r="AB307" s="109" t="str">
        <f t="shared" si="149"/>
        <v xml:space="preserve"> </v>
      </c>
      <c r="AC307" s="109" t="str">
        <f t="shared" si="149"/>
        <v xml:space="preserve"> </v>
      </c>
      <c r="AD307" s="109" t="str">
        <f t="shared" si="149"/>
        <v xml:space="preserve"> </v>
      </c>
      <c r="AE307" s="109" t="str">
        <f t="shared" si="149"/>
        <v xml:space="preserve"> </v>
      </c>
      <c r="AF307" s="109" t="str">
        <f t="shared" si="149"/>
        <v xml:space="preserve"> </v>
      </c>
      <c r="AG307" s="109" t="str">
        <f t="shared" si="149"/>
        <v xml:space="preserve"> </v>
      </c>
    </row>
    <row r="308" spans="1:33">
      <c r="B308" s="110"/>
      <c r="C308" s="160" t="s">
        <v>399</v>
      </c>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row>
    <row r="309" spans="1:33">
      <c r="B309" s="110"/>
      <c r="C309" s="160" t="s">
        <v>400</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row>
    <row r="310" spans="1:33">
      <c r="B310" s="110"/>
      <c r="C310" s="160" t="s">
        <v>401</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row>
    <row r="311" spans="1:33">
      <c r="B311" s="2">
        <v>5</v>
      </c>
      <c r="C311" s="311" t="s">
        <v>402</v>
      </c>
      <c r="D311" s="109" t="str">
        <f t="shared" ref="D311:AG311" si="151">IF(COUNTIF(D308:D310,"C")&gt;=1,"A",IF(COUNTIF(D308:D310,"C")&gt;0,"P"," "))</f>
        <v xml:space="preserve"> </v>
      </c>
      <c r="E311" s="109" t="str">
        <f t="shared" si="151"/>
        <v xml:space="preserve"> </v>
      </c>
      <c r="F311" s="109" t="str">
        <f t="shared" ref="F311:S311" si="152">IF(COUNTIF(F308:F310,"C")&gt;=1,"A",IF(COUNTIF(F308:F310,"C")&gt;0,"P"," "))</f>
        <v xml:space="preserve"> </v>
      </c>
      <c r="G311" s="109" t="str">
        <f t="shared" si="152"/>
        <v xml:space="preserve"> </v>
      </c>
      <c r="H311" s="109" t="str">
        <f t="shared" si="152"/>
        <v xml:space="preserve"> </v>
      </c>
      <c r="I311" s="109" t="str">
        <f t="shared" si="152"/>
        <v xml:space="preserve"> </v>
      </c>
      <c r="J311" s="109" t="str">
        <f t="shared" si="152"/>
        <v xml:space="preserve"> </v>
      </c>
      <c r="K311" s="109" t="str">
        <f t="shared" si="152"/>
        <v xml:space="preserve"> </v>
      </c>
      <c r="L311" s="109" t="str">
        <f t="shared" si="152"/>
        <v xml:space="preserve"> </v>
      </c>
      <c r="M311" s="109" t="str">
        <f t="shared" si="152"/>
        <v xml:space="preserve"> </v>
      </c>
      <c r="N311" s="109" t="str">
        <f t="shared" si="152"/>
        <v xml:space="preserve"> </v>
      </c>
      <c r="O311" s="109" t="str">
        <f t="shared" si="152"/>
        <v xml:space="preserve"> </v>
      </c>
      <c r="P311" s="109" t="str">
        <f t="shared" si="152"/>
        <v xml:space="preserve"> </v>
      </c>
      <c r="Q311" s="109" t="str">
        <f t="shared" si="152"/>
        <v xml:space="preserve"> </v>
      </c>
      <c r="R311" s="109" t="str">
        <f t="shared" si="152"/>
        <v xml:space="preserve"> </v>
      </c>
      <c r="S311" s="109" t="str">
        <f t="shared" si="152"/>
        <v xml:space="preserve"> </v>
      </c>
      <c r="T311" s="109" t="str">
        <f t="shared" si="151"/>
        <v xml:space="preserve"> </v>
      </c>
      <c r="U311" s="109" t="str">
        <f t="shared" si="151"/>
        <v xml:space="preserve"> </v>
      </c>
      <c r="V311" s="109" t="str">
        <f t="shared" si="151"/>
        <v xml:space="preserve"> </v>
      </c>
      <c r="W311" s="109" t="str">
        <f t="shared" si="151"/>
        <v xml:space="preserve"> </v>
      </c>
      <c r="X311" s="109" t="str">
        <f t="shared" si="151"/>
        <v xml:space="preserve"> </v>
      </c>
      <c r="Y311" s="109" t="str">
        <f t="shared" si="151"/>
        <v xml:space="preserve"> </v>
      </c>
      <c r="Z311" s="109" t="str">
        <f t="shared" si="151"/>
        <v xml:space="preserve"> </v>
      </c>
      <c r="AA311" s="109" t="str">
        <f t="shared" si="151"/>
        <v xml:space="preserve"> </v>
      </c>
      <c r="AB311" s="109" t="str">
        <f t="shared" si="151"/>
        <v xml:space="preserve"> </v>
      </c>
      <c r="AC311" s="109" t="str">
        <f t="shared" si="151"/>
        <v xml:space="preserve"> </v>
      </c>
      <c r="AD311" s="109" t="str">
        <f t="shared" si="151"/>
        <v xml:space="preserve"> </v>
      </c>
      <c r="AE311" s="109" t="str">
        <f t="shared" si="151"/>
        <v xml:space="preserve"> </v>
      </c>
      <c r="AF311" s="109" t="str">
        <f t="shared" si="151"/>
        <v xml:space="preserve"> </v>
      </c>
      <c r="AG311" s="109" t="str">
        <f t="shared" si="151"/>
        <v xml:space="preserve"> </v>
      </c>
    </row>
    <row r="312" spans="1:33">
      <c r="B312" s="110"/>
      <c r="C312" s="160" t="s">
        <v>403</v>
      </c>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row>
    <row r="313" spans="1:33">
      <c r="B313" s="110"/>
      <c r="C313" s="160" t="s">
        <v>404</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row>
    <row r="314" spans="1:33" ht="13.5" thickBot="1">
      <c r="B314" s="110"/>
      <c r="C314" s="160" t="s">
        <v>405</v>
      </c>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row>
    <row r="315" spans="1:33" ht="13.5" hidden="1" thickBot="1">
      <c r="D315" s="109" t="str">
        <f t="shared" ref="D315:AG315" si="153">IF(COUNTIF(D312:D314,"C")&gt;=1,"A",IF(COUNTIF(D312:D314,"C")&gt;0,"P"," "))</f>
        <v xml:space="preserve"> </v>
      </c>
      <c r="E315" s="109" t="str">
        <f t="shared" si="153"/>
        <v xml:space="preserve"> </v>
      </c>
      <c r="F315" s="109" t="str">
        <f t="shared" ref="F315:S315" si="154">IF(COUNTIF(F312:F314,"C")&gt;=1,"A",IF(COUNTIF(F312:F314,"C")&gt;0,"P"," "))</f>
        <v xml:space="preserve"> </v>
      </c>
      <c r="G315" s="109" t="str">
        <f t="shared" si="154"/>
        <v xml:space="preserve"> </v>
      </c>
      <c r="H315" s="109" t="str">
        <f t="shared" si="154"/>
        <v xml:space="preserve"> </v>
      </c>
      <c r="I315" s="109" t="str">
        <f t="shared" si="154"/>
        <v xml:space="preserve"> </v>
      </c>
      <c r="J315" s="109" t="str">
        <f t="shared" si="154"/>
        <v xml:space="preserve"> </v>
      </c>
      <c r="K315" s="109" t="str">
        <f t="shared" si="154"/>
        <v xml:space="preserve"> </v>
      </c>
      <c r="L315" s="109" t="str">
        <f t="shared" si="154"/>
        <v xml:space="preserve"> </v>
      </c>
      <c r="M315" s="109" t="str">
        <f t="shared" si="154"/>
        <v xml:space="preserve"> </v>
      </c>
      <c r="N315" s="109" t="str">
        <f t="shared" si="154"/>
        <v xml:space="preserve"> </v>
      </c>
      <c r="O315" s="109" t="str">
        <f t="shared" si="154"/>
        <v xml:space="preserve"> </v>
      </c>
      <c r="P315" s="109" t="str">
        <f t="shared" si="154"/>
        <v xml:space="preserve"> </v>
      </c>
      <c r="Q315" s="109" t="str">
        <f t="shared" si="154"/>
        <v xml:space="preserve"> </v>
      </c>
      <c r="R315" s="109" t="str">
        <f t="shared" si="154"/>
        <v xml:space="preserve"> </v>
      </c>
      <c r="S315" s="109" t="str">
        <f t="shared" si="154"/>
        <v xml:space="preserve"> </v>
      </c>
      <c r="T315" s="109" t="str">
        <f t="shared" si="153"/>
        <v xml:space="preserve"> </v>
      </c>
      <c r="U315" s="109" t="str">
        <f t="shared" si="153"/>
        <v xml:space="preserve"> </v>
      </c>
      <c r="V315" s="109" t="str">
        <f t="shared" si="153"/>
        <v xml:space="preserve"> </v>
      </c>
      <c r="W315" s="109" t="str">
        <f t="shared" si="153"/>
        <v xml:space="preserve"> </v>
      </c>
      <c r="X315" s="109" t="str">
        <f t="shared" si="153"/>
        <v xml:space="preserve"> </v>
      </c>
      <c r="Y315" s="109" t="str">
        <f t="shared" si="153"/>
        <v xml:space="preserve"> </v>
      </c>
      <c r="Z315" s="109" t="str">
        <f t="shared" si="153"/>
        <v xml:space="preserve"> </v>
      </c>
      <c r="AA315" s="109" t="str">
        <f t="shared" si="153"/>
        <v xml:space="preserve"> </v>
      </c>
      <c r="AB315" s="109" t="str">
        <f t="shared" si="153"/>
        <v xml:space="preserve"> </v>
      </c>
      <c r="AC315" s="109" t="str">
        <f t="shared" si="153"/>
        <v xml:space="preserve"> </v>
      </c>
      <c r="AD315" s="109" t="str">
        <f t="shared" si="153"/>
        <v xml:space="preserve"> </v>
      </c>
      <c r="AE315" s="109" t="str">
        <f t="shared" si="153"/>
        <v xml:space="preserve"> </v>
      </c>
      <c r="AF315" s="109" t="str">
        <f t="shared" si="153"/>
        <v xml:space="preserve"> </v>
      </c>
      <c r="AG315" s="109" t="str">
        <f t="shared" si="153"/>
        <v xml:space="preserve"> </v>
      </c>
    </row>
    <row r="316" spans="1:33" ht="13.5" thickBot="1">
      <c r="C316" s="65" t="s">
        <v>118</v>
      </c>
      <c r="D316" s="80" t="str">
        <f>IF(COUNTIF(D299:D315,"A")&gt;4,"C",IF(COUNTIF(D299:D315,"A")&gt;0,"P"," "))</f>
        <v xml:space="preserve"> </v>
      </c>
      <c r="E316" s="80" t="str">
        <f t="shared" ref="E316" si="155">IF(COUNTIF(E299:E315,"A")&gt;4,"C",IF(COUNTIF(E299:E315,"A")&gt;0,"P"," "))</f>
        <v xml:space="preserve"> </v>
      </c>
      <c r="F316" s="80" t="str">
        <f t="shared" ref="F316:S316" si="156">IF(COUNTIF(F299:F315,"A")&gt;4,"C",IF(COUNTIF(F299:F315,"A")&gt;0,"P"," "))</f>
        <v xml:space="preserve"> </v>
      </c>
      <c r="G316" s="80" t="str">
        <f t="shared" si="156"/>
        <v xml:space="preserve"> </v>
      </c>
      <c r="H316" s="80" t="str">
        <f t="shared" si="156"/>
        <v xml:space="preserve"> </v>
      </c>
      <c r="I316" s="80" t="str">
        <f t="shared" si="156"/>
        <v xml:space="preserve"> </v>
      </c>
      <c r="J316" s="80" t="str">
        <f t="shared" si="156"/>
        <v xml:space="preserve"> </v>
      </c>
      <c r="K316" s="80" t="str">
        <f t="shared" si="156"/>
        <v xml:space="preserve"> </v>
      </c>
      <c r="L316" s="80" t="str">
        <f t="shared" si="156"/>
        <v xml:space="preserve"> </v>
      </c>
      <c r="M316" s="80" t="str">
        <f t="shared" si="156"/>
        <v xml:space="preserve"> </v>
      </c>
      <c r="N316" s="80" t="str">
        <f t="shared" si="156"/>
        <v xml:space="preserve"> </v>
      </c>
      <c r="O316" s="80" t="str">
        <f t="shared" si="156"/>
        <v xml:space="preserve"> </v>
      </c>
      <c r="P316" s="80" t="str">
        <f t="shared" si="156"/>
        <v xml:space="preserve"> </v>
      </c>
      <c r="Q316" s="80" t="str">
        <f t="shared" si="156"/>
        <v xml:space="preserve"> </v>
      </c>
      <c r="R316" s="80" t="str">
        <f t="shared" si="156"/>
        <v xml:space="preserve"> </v>
      </c>
      <c r="S316" s="80" t="str">
        <f t="shared" si="156"/>
        <v xml:space="preserve"> </v>
      </c>
      <c r="T316" s="80" t="str">
        <f t="shared" ref="T316:AG316" si="157">IF(COUNTIF(T299:T315,"A")&gt;4,"C",IF(COUNTIF(T299:T315,"A")&gt;0,"P"," "))</f>
        <v xml:space="preserve"> </v>
      </c>
      <c r="U316" s="80" t="str">
        <f t="shared" si="157"/>
        <v xml:space="preserve"> </v>
      </c>
      <c r="V316" s="80" t="str">
        <f t="shared" si="157"/>
        <v xml:space="preserve"> </v>
      </c>
      <c r="W316" s="80" t="str">
        <f t="shared" si="157"/>
        <v xml:space="preserve"> </v>
      </c>
      <c r="X316" s="80" t="str">
        <f t="shared" si="157"/>
        <v xml:space="preserve"> </v>
      </c>
      <c r="Y316" s="80" t="str">
        <f t="shared" si="157"/>
        <v xml:space="preserve"> </v>
      </c>
      <c r="Z316" s="80" t="str">
        <f t="shared" si="157"/>
        <v xml:space="preserve"> </v>
      </c>
      <c r="AA316" s="80" t="str">
        <f t="shared" si="157"/>
        <v xml:space="preserve"> </v>
      </c>
      <c r="AB316" s="80" t="str">
        <f t="shared" si="157"/>
        <v xml:space="preserve"> </v>
      </c>
      <c r="AC316" s="80" t="str">
        <f t="shared" si="157"/>
        <v xml:space="preserve"> </v>
      </c>
      <c r="AD316" s="80" t="str">
        <f t="shared" si="157"/>
        <v xml:space="preserve"> </v>
      </c>
      <c r="AE316" s="80" t="str">
        <f t="shared" si="157"/>
        <v xml:space="preserve"> </v>
      </c>
      <c r="AF316" s="80" t="str">
        <f t="shared" si="157"/>
        <v xml:space="preserve"> </v>
      </c>
      <c r="AG316" s="80" t="str">
        <f t="shared" si="157"/>
        <v xml:space="preserve"> </v>
      </c>
    </row>
    <row r="317" spans="1:33" ht="15">
      <c r="B317" s="107" t="s">
        <v>406</v>
      </c>
      <c r="D317" s="285"/>
      <c r="T317" s="285"/>
      <c r="U317" s="285"/>
      <c r="V317" s="285"/>
      <c r="W317" s="285"/>
      <c r="X317" s="285"/>
      <c r="Y317" s="285"/>
      <c r="Z317" s="285"/>
      <c r="AA317" s="285"/>
      <c r="AB317" s="285"/>
      <c r="AC317" s="285"/>
      <c r="AD317" s="285"/>
      <c r="AE317" s="285"/>
      <c r="AF317" s="285"/>
      <c r="AG317" s="285"/>
    </row>
    <row r="318" spans="1:33">
      <c r="A318"/>
      <c r="B318" s="2">
        <v>1</v>
      </c>
      <c r="C318" s="248" t="s">
        <v>407</v>
      </c>
      <c r="D318" s="285"/>
      <c r="T318" s="285"/>
      <c r="U318" s="285"/>
      <c r="V318" s="285"/>
      <c r="W318" s="285"/>
      <c r="X318" s="285"/>
      <c r="Y318" s="285"/>
      <c r="Z318" s="285"/>
      <c r="AA318" s="285"/>
      <c r="AB318" s="285"/>
      <c r="AC318" s="285"/>
      <c r="AD318" s="285"/>
      <c r="AE318" s="285"/>
      <c r="AF318" s="285"/>
      <c r="AG318" s="285"/>
    </row>
    <row r="319" spans="1:33">
      <c r="B319" s="108"/>
      <c r="C319" s="160" t="s">
        <v>408</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row>
    <row r="320" spans="1:33">
      <c r="B320" s="108"/>
      <c r="C320" s="160" t="s">
        <v>409</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row>
    <row r="321" spans="2:33">
      <c r="B321" s="108"/>
      <c r="C321" s="160" t="s">
        <v>410</v>
      </c>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row>
    <row r="322" spans="2:33">
      <c r="B322" s="2">
        <v>2</v>
      </c>
      <c r="C322" s="311" t="s">
        <v>411</v>
      </c>
      <c r="D322" s="109" t="str">
        <f t="shared" ref="D322:AG322" si="158">IF(COUNTIF(D319:D321,"C")&gt;=1,"A",IF(COUNTIF(D319:D321,"C")&gt;0,"P"," "))</f>
        <v xml:space="preserve"> </v>
      </c>
      <c r="E322" s="109" t="str">
        <f t="shared" si="158"/>
        <v xml:space="preserve"> </v>
      </c>
      <c r="F322" s="109" t="str">
        <f t="shared" ref="F322:S322" si="159">IF(COUNTIF(F319:F321,"C")&gt;=1,"A",IF(COUNTIF(F319:F321,"C")&gt;0,"P"," "))</f>
        <v xml:space="preserve"> </v>
      </c>
      <c r="G322" s="109" t="str">
        <f t="shared" si="159"/>
        <v xml:space="preserve"> </v>
      </c>
      <c r="H322" s="109" t="str">
        <f t="shared" si="159"/>
        <v xml:space="preserve"> </v>
      </c>
      <c r="I322" s="109" t="str">
        <f t="shared" si="159"/>
        <v xml:space="preserve"> </v>
      </c>
      <c r="J322" s="109" t="str">
        <f t="shared" si="159"/>
        <v xml:space="preserve"> </v>
      </c>
      <c r="K322" s="109" t="str">
        <f t="shared" si="159"/>
        <v xml:space="preserve"> </v>
      </c>
      <c r="L322" s="109" t="str">
        <f t="shared" si="159"/>
        <v xml:space="preserve"> </v>
      </c>
      <c r="M322" s="109" t="str">
        <f t="shared" si="159"/>
        <v xml:space="preserve"> </v>
      </c>
      <c r="N322" s="109" t="str">
        <f t="shared" si="159"/>
        <v xml:space="preserve"> </v>
      </c>
      <c r="O322" s="109" t="str">
        <f t="shared" si="159"/>
        <v xml:space="preserve"> </v>
      </c>
      <c r="P322" s="109" t="str">
        <f t="shared" si="159"/>
        <v xml:space="preserve"> </v>
      </c>
      <c r="Q322" s="109" t="str">
        <f t="shared" si="159"/>
        <v xml:space="preserve"> </v>
      </c>
      <c r="R322" s="109" t="str">
        <f t="shared" si="159"/>
        <v xml:space="preserve"> </v>
      </c>
      <c r="S322" s="109" t="str">
        <f t="shared" si="159"/>
        <v xml:space="preserve"> </v>
      </c>
      <c r="T322" s="109" t="str">
        <f t="shared" si="158"/>
        <v xml:space="preserve"> </v>
      </c>
      <c r="U322" s="109" t="str">
        <f t="shared" si="158"/>
        <v xml:space="preserve"> </v>
      </c>
      <c r="V322" s="109" t="str">
        <f t="shared" si="158"/>
        <v xml:space="preserve"> </v>
      </c>
      <c r="W322" s="109" t="str">
        <f t="shared" si="158"/>
        <v xml:space="preserve"> </v>
      </c>
      <c r="X322" s="109" t="str">
        <f t="shared" si="158"/>
        <v xml:space="preserve"> </v>
      </c>
      <c r="Y322" s="109" t="str">
        <f t="shared" si="158"/>
        <v xml:space="preserve"> </v>
      </c>
      <c r="Z322" s="109" t="str">
        <f t="shared" si="158"/>
        <v xml:space="preserve"> </v>
      </c>
      <c r="AA322" s="109" t="str">
        <f t="shared" si="158"/>
        <v xml:space="preserve"> </v>
      </c>
      <c r="AB322" s="109" t="str">
        <f t="shared" si="158"/>
        <v xml:space="preserve"> </v>
      </c>
      <c r="AC322" s="109" t="str">
        <f t="shared" si="158"/>
        <v xml:space="preserve"> </v>
      </c>
      <c r="AD322" s="109" t="str">
        <f t="shared" si="158"/>
        <v xml:space="preserve"> </v>
      </c>
      <c r="AE322" s="109" t="str">
        <f t="shared" si="158"/>
        <v xml:space="preserve"> </v>
      </c>
      <c r="AF322" s="109" t="str">
        <f t="shared" si="158"/>
        <v xml:space="preserve"> </v>
      </c>
      <c r="AG322" s="109" t="str">
        <f t="shared" si="158"/>
        <v xml:space="preserve"> </v>
      </c>
    </row>
    <row r="323" spans="2:33">
      <c r="B323" s="110"/>
      <c r="C323" s="160" t="s">
        <v>412</v>
      </c>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row>
    <row r="324" spans="2:33">
      <c r="B324" s="110"/>
      <c r="C324" s="160" t="s">
        <v>413</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row>
    <row r="325" spans="2:33">
      <c r="B325" s="110"/>
      <c r="C325" s="160" t="s">
        <v>414</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row>
    <row r="326" spans="2:33">
      <c r="B326" s="2">
        <v>3</v>
      </c>
      <c r="C326" s="311" t="s">
        <v>415</v>
      </c>
      <c r="D326" s="109" t="str">
        <f t="shared" ref="D326:AG326" si="160">IF(COUNTIF(D323:D325,"C")&gt;=1,"A",IF(COUNTIF(D323:D325,"C")&gt;0,"P"," "))</f>
        <v xml:space="preserve"> </v>
      </c>
      <c r="E326" s="109" t="str">
        <f t="shared" si="160"/>
        <v xml:space="preserve"> </v>
      </c>
      <c r="F326" s="109" t="str">
        <f t="shared" ref="F326:S326" si="161">IF(COUNTIF(F323:F325,"C")&gt;=1,"A",IF(COUNTIF(F323:F325,"C")&gt;0,"P"," "))</f>
        <v xml:space="preserve"> </v>
      </c>
      <c r="G326" s="109" t="str">
        <f t="shared" si="161"/>
        <v xml:space="preserve"> </v>
      </c>
      <c r="H326" s="109" t="str">
        <f t="shared" si="161"/>
        <v xml:space="preserve"> </v>
      </c>
      <c r="I326" s="109" t="str">
        <f t="shared" si="161"/>
        <v xml:space="preserve"> </v>
      </c>
      <c r="J326" s="109" t="str">
        <f t="shared" si="161"/>
        <v xml:space="preserve"> </v>
      </c>
      <c r="K326" s="109" t="str">
        <f t="shared" si="161"/>
        <v xml:space="preserve"> </v>
      </c>
      <c r="L326" s="109" t="str">
        <f t="shared" si="161"/>
        <v xml:space="preserve"> </v>
      </c>
      <c r="M326" s="109" t="str">
        <f t="shared" si="161"/>
        <v xml:space="preserve"> </v>
      </c>
      <c r="N326" s="109" t="str">
        <f t="shared" si="161"/>
        <v xml:space="preserve"> </v>
      </c>
      <c r="O326" s="109" t="str">
        <f t="shared" si="161"/>
        <v xml:space="preserve"> </v>
      </c>
      <c r="P326" s="109" t="str">
        <f t="shared" si="161"/>
        <v xml:space="preserve"> </v>
      </c>
      <c r="Q326" s="109" t="str">
        <f t="shared" si="161"/>
        <v xml:space="preserve"> </v>
      </c>
      <c r="R326" s="109" t="str">
        <f t="shared" si="161"/>
        <v xml:space="preserve"> </v>
      </c>
      <c r="S326" s="109" t="str">
        <f t="shared" si="161"/>
        <v xml:space="preserve"> </v>
      </c>
      <c r="T326" s="109" t="str">
        <f t="shared" si="160"/>
        <v xml:space="preserve"> </v>
      </c>
      <c r="U326" s="109" t="str">
        <f t="shared" si="160"/>
        <v xml:space="preserve"> </v>
      </c>
      <c r="V326" s="109" t="str">
        <f t="shared" si="160"/>
        <v xml:space="preserve"> </v>
      </c>
      <c r="W326" s="109" t="str">
        <f t="shared" si="160"/>
        <v xml:space="preserve"> </v>
      </c>
      <c r="X326" s="109" t="str">
        <f t="shared" si="160"/>
        <v xml:space="preserve"> </v>
      </c>
      <c r="Y326" s="109" t="str">
        <f t="shared" si="160"/>
        <v xml:space="preserve"> </v>
      </c>
      <c r="Z326" s="109" t="str">
        <f t="shared" si="160"/>
        <v xml:space="preserve"> </v>
      </c>
      <c r="AA326" s="109" t="str">
        <f t="shared" si="160"/>
        <v xml:space="preserve"> </v>
      </c>
      <c r="AB326" s="109" t="str">
        <f t="shared" si="160"/>
        <v xml:space="preserve"> </v>
      </c>
      <c r="AC326" s="109" t="str">
        <f t="shared" si="160"/>
        <v xml:space="preserve"> </v>
      </c>
      <c r="AD326" s="109" t="str">
        <f t="shared" si="160"/>
        <v xml:space="preserve"> </v>
      </c>
      <c r="AE326" s="109" t="str">
        <f t="shared" si="160"/>
        <v xml:space="preserve"> </v>
      </c>
      <c r="AF326" s="109" t="str">
        <f t="shared" si="160"/>
        <v xml:space="preserve"> </v>
      </c>
      <c r="AG326" s="109" t="str">
        <f t="shared" si="160"/>
        <v xml:space="preserve"> </v>
      </c>
    </row>
    <row r="327" spans="2:33">
      <c r="B327" s="110"/>
      <c r="C327" s="160" t="s">
        <v>416</v>
      </c>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row>
    <row r="328" spans="2:33">
      <c r="B328" s="110"/>
      <c r="C328" s="160" t="s">
        <v>417</v>
      </c>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row>
    <row r="329" spans="2:33">
      <c r="B329" s="110"/>
      <c r="C329" s="160" t="s">
        <v>418</v>
      </c>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row>
    <row r="330" spans="2:33">
      <c r="B330" s="2">
        <v>4</v>
      </c>
      <c r="C330" s="311" t="s">
        <v>419</v>
      </c>
      <c r="D330" s="109" t="str">
        <f t="shared" ref="D330:AG330" si="162">IF(COUNTIF(D327:D329,"C")&gt;=1,"A",IF(COUNTIF(D327:D329,"C")&gt;0,"P"," "))</f>
        <v xml:space="preserve"> </v>
      </c>
      <c r="E330" s="109" t="str">
        <f t="shared" si="162"/>
        <v xml:space="preserve"> </v>
      </c>
      <c r="F330" s="109" t="str">
        <f t="shared" ref="F330:S330" si="163">IF(COUNTIF(F327:F329,"C")&gt;=1,"A",IF(COUNTIF(F327:F329,"C")&gt;0,"P"," "))</f>
        <v xml:space="preserve"> </v>
      </c>
      <c r="G330" s="109" t="str">
        <f t="shared" si="163"/>
        <v xml:space="preserve"> </v>
      </c>
      <c r="H330" s="109" t="str">
        <f t="shared" si="163"/>
        <v xml:space="preserve"> </v>
      </c>
      <c r="I330" s="109" t="str">
        <f t="shared" si="163"/>
        <v xml:space="preserve"> </v>
      </c>
      <c r="J330" s="109" t="str">
        <f t="shared" si="163"/>
        <v xml:space="preserve"> </v>
      </c>
      <c r="K330" s="109" t="str">
        <f t="shared" si="163"/>
        <v xml:space="preserve"> </v>
      </c>
      <c r="L330" s="109" t="str">
        <f t="shared" si="163"/>
        <v xml:space="preserve"> </v>
      </c>
      <c r="M330" s="109" t="str">
        <f t="shared" si="163"/>
        <v xml:space="preserve"> </v>
      </c>
      <c r="N330" s="109" t="str">
        <f t="shared" si="163"/>
        <v xml:space="preserve"> </v>
      </c>
      <c r="O330" s="109" t="str">
        <f t="shared" si="163"/>
        <v xml:space="preserve"> </v>
      </c>
      <c r="P330" s="109" t="str">
        <f t="shared" si="163"/>
        <v xml:space="preserve"> </v>
      </c>
      <c r="Q330" s="109" t="str">
        <f t="shared" si="163"/>
        <v xml:space="preserve"> </v>
      </c>
      <c r="R330" s="109" t="str">
        <f t="shared" si="163"/>
        <v xml:space="preserve"> </v>
      </c>
      <c r="S330" s="109" t="str">
        <f t="shared" si="163"/>
        <v xml:space="preserve"> </v>
      </c>
      <c r="T330" s="109" t="str">
        <f t="shared" si="162"/>
        <v xml:space="preserve"> </v>
      </c>
      <c r="U330" s="109" t="str">
        <f t="shared" si="162"/>
        <v xml:space="preserve"> </v>
      </c>
      <c r="V330" s="109" t="str">
        <f t="shared" si="162"/>
        <v xml:space="preserve"> </v>
      </c>
      <c r="W330" s="109" t="str">
        <f t="shared" si="162"/>
        <v xml:space="preserve"> </v>
      </c>
      <c r="X330" s="109" t="str">
        <f t="shared" si="162"/>
        <v xml:space="preserve"> </v>
      </c>
      <c r="Y330" s="109" t="str">
        <f t="shared" si="162"/>
        <v xml:space="preserve"> </v>
      </c>
      <c r="Z330" s="109" t="str">
        <f t="shared" si="162"/>
        <v xml:space="preserve"> </v>
      </c>
      <c r="AA330" s="109" t="str">
        <f t="shared" si="162"/>
        <v xml:space="preserve"> </v>
      </c>
      <c r="AB330" s="109" t="str">
        <f t="shared" si="162"/>
        <v xml:space="preserve"> </v>
      </c>
      <c r="AC330" s="109" t="str">
        <f t="shared" si="162"/>
        <v xml:space="preserve"> </v>
      </c>
      <c r="AD330" s="109" t="str">
        <f t="shared" si="162"/>
        <v xml:space="preserve"> </v>
      </c>
      <c r="AE330" s="109" t="str">
        <f t="shared" si="162"/>
        <v xml:space="preserve"> </v>
      </c>
      <c r="AF330" s="109" t="str">
        <f t="shared" si="162"/>
        <v xml:space="preserve"> </v>
      </c>
      <c r="AG330" s="109" t="str">
        <f t="shared" si="162"/>
        <v xml:space="preserve"> </v>
      </c>
    </row>
    <row r="331" spans="2:33">
      <c r="B331" s="110"/>
      <c r="C331" s="160" t="s">
        <v>420</v>
      </c>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row>
    <row r="332" spans="2:33">
      <c r="B332" s="110"/>
      <c r="C332" s="160" t="s">
        <v>421</v>
      </c>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row>
    <row r="333" spans="2:33">
      <c r="B333" s="110"/>
      <c r="C333" s="160" t="s">
        <v>422</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row>
    <row r="334" spans="2:33">
      <c r="B334" s="2">
        <v>5</v>
      </c>
      <c r="C334" s="311" t="s">
        <v>423</v>
      </c>
      <c r="D334" s="109" t="str">
        <f t="shared" ref="D334:AG334" si="164">IF(COUNTIF(D331:D333,"C")&gt;=1,"A",IF(COUNTIF(D331:D333,"C")&gt;0,"P"," "))</f>
        <v xml:space="preserve"> </v>
      </c>
      <c r="E334" s="109" t="str">
        <f t="shared" si="164"/>
        <v xml:space="preserve"> </v>
      </c>
      <c r="F334" s="109" t="str">
        <f t="shared" ref="F334:S334" si="165">IF(COUNTIF(F331:F333,"C")&gt;=1,"A",IF(COUNTIF(F331:F333,"C")&gt;0,"P"," "))</f>
        <v xml:space="preserve"> </v>
      </c>
      <c r="G334" s="109" t="str">
        <f t="shared" si="165"/>
        <v xml:space="preserve"> </v>
      </c>
      <c r="H334" s="109" t="str">
        <f t="shared" si="165"/>
        <v xml:space="preserve"> </v>
      </c>
      <c r="I334" s="109" t="str">
        <f t="shared" si="165"/>
        <v xml:space="preserve"> </v>
      </c>
      <c r="J334" s="109" t="str">
        <f t="shared" si="165"/>
        <v xml:space="preserve"> </v>
      </c>
      <c r="K334" s="109" t="str">
        <f t="shared" si="165"/>
        <v xml:space="preserve"> </v>
      </c>
      <c r="L334" s="109" t="str">
        <f t="shared" si="165"/>
        <v xml:space="preserve"> </v>
      </c>
      <c r="M334" s="109" t="str">
        <f t="shared" si="165"/>
        <v xml:space="preserve"> </v>
      </c>
      <c r="N334" s="109" t="str">
        <f t="shared" si="165"/>
        <v xml:space="preserve"> </v>
      </c>
      <c r="O334" s="109" t="str">
        <f t="shared" si="165"/>
        <v xml:space="preserve"> </v>
      </c>
      <c r="P334" s="109" t="str">
        <f t="shared" si="165"/>
        <v xml:space="preserve"> </v>
      </c>
      <c r="Q334" s="109" t="str">
        <f t="shared" si="165"/>
        <v xml:space="preserve"> </v>
      </c>
      <c r="R334" s="109" t="str">
        <f t="shared" si="165"/>
        <v xml:space="preserve"> </v>
      </c>
      <c r="S334" s="109" t="str">
        <f t="shared" si="165"/>
        <v xml:space="preserve"> </v>
      </c>
      <c r="T334" s="109" t="str">
        <f t="shared" si="164"/>
        <v xml:space="preserve"> </v>
      </c>
      <c r="U334" s="109" t="str">
        <f t="shared" si="164"/>
        <v xml:space="preserve"> </v>
      </c>
      <c r="V334" s="109" t="str">
        <f t="shared" si="164"/>
        <v xml:space="preserve"> </v>
      </c>
      <c r="W334" s="109" t="str">
        <f t="shared" si="164"/>
        <v xml:space="preserve"> </v>
      </c>
      <c r="X334" s="109" t="str">
        <f t="shared" si="164"/>
        <v xml:space="preserve"> </v>
      </c>
      <c r="Y334" s="109" t="str">
        <f t="shared" si="164"/>
        <v xml:space="preserve"> </v>
      </c>
      <c r="Z334" s="109" t="str">
        <f t="shared" si="164"/>
        <v xml:space="preserve"> </v>
      </c>
      <c r="AA334" s="109" t="str">
        <f t="shared" si="164"/>
        <v xml:space="preserve"> </v>
      </c>
      <c r="AB334" s="109" t="str">
        <f t="shared" si="164"/>
        <v xml:space="preserve"> </v>
      </c>
      <c r="AC334" s="109" t="str">
        <f t="shared" si="164"/>
        <v xml:space="preserve"> </v>
      </c>
      <c r="AD334" s="109" t="str">
        <f t="shared" si="164"/>
        <v xml:space="preserve"> </v>
      </c>
      <c r="AE334" s="109" t="str">
        <f t="shared" si="164"/>
        <v xml:space="preserve"> </v>
      </c>
      <c r="AF334" s="109" t="str">
        <f t="shared" si="164"/>
        <v xml:space="preserve"> </v>
      </c>
      <c r="AG334" s="109" t="str">
        <f t="shared" si="164"/>
        <v xml:space="preserve"> </v>
      </c>
    </row>
    <row r="335" spans="2:33">
      <c r="B335" s="110"/>
      <c r="C335" s="160" t="s">
        <v>424</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row>
    <row r="336" spans="2:33">
      <c r="B336" s="110"/>
      <c r="C336" s="160" t="s">
        <v>425</v>
      </c>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row>
    <row r="337" spans="1:33" ht="13.5" thickBot="1">
      <c r="B337" s="110"/>
      <c r="C337" s="160" t="s">
        <v>426</v>
      </c>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row>
    <row r="338" spans="1:33" ht="13.5" hidden="1" thickBot="1">
      <c r="D338" s="109" t="str">
        <f t="shared" ref="D338:AG338" si="166">IF(COUNTIF(D335:D337,"C")&gt;=1,"A",IF(COUNTIF(D335:D337,"C")&gt;0,"P"," "))</f>
        <v xml:space="preserve"> </v>
      </c>
      <c r="E338" s="109" t="str">
        <f t="shared" si="166"/>
        <v xml:space="preserve"> </v>
      </c>
      <c r="F338" s="109" t="str">
        <f t="shared" ref="F338:S338" si="167">IF(COUNTIF(F335:F337,"C")&gt;=1,"A",IF(COUNTIF(F335:F337,"C")&gt;0,"P"," "))</f>
        <v xml:space="preserve"> </v>
      </c>
      <c r="G338" s="109" t="str">
        <f t="shared" si="167"/>
        <v xml:space="preserve"> </v>
      </c>
      <c r="H338" s="109" t="str">
        <f t="shared" si="167"/>
        <v xml:space="preserve"> </v>
      </c>
      <c r="I338" s="109" t="str">
        <f t="shared" si="167"/>
        <v xml:space="preserve"> </v>
      </c>
      <c r="J338" s="109" t="str">
        <f t="shared" si="167"/>
        <v xml:space="preserve"> </v>
      </c>
      <c r="K338" s="109" t="str">
        <f t="shared" si="167"/>
        <v xml:space="preserve"> </v>
      </c>
      <c r="L338" s="109" t="str">
        <f t="shared" si="167"/>
        <v xml:space="preserve"> </v>
      </c>
      <c r="M338" s="109" t="str">
        <f t="shared" si="167"/>
        <v xml:space="preserve"> </v>
      </c>
      <c r="N338" s="109" t="str">
        <f t="shared" si="167"/>
        <v xml:space="preserve"> </v>
      </c>
      <c r="O338" s="109" t="str">
        <f t="shared" si="167"/>
        <v xml:space="preserve"> </v>
      </c>
      <c r="P338" s="109" t="str">
        <f t="shared" si="167"/>
        <v xml:space="preserve"> </v>
      </c>
      <c r="Q338" s="109" t="str">
        <f t="shared" si="167"/>
        <v xml:space="preserve"> </v>
      </c>
      <c r="R338" s="109" t="str">
        <f t="shared" si="167"/>
        <v xml:space="preserve"> </v>
      </c>
      <c r="S338" s="109" t="str">
        <f t="shared" si="167"/>
        <v xml:space="preserve"> </v>
      </c>
      <c r="T338" s="109" t="str">
        <f t="shared" si="166"/>
        <v xml:space="preserve"> </v>
      </c>
      <c r="U338" s="109" t="str">
        <f t="shared" si="166"/>
        <v xml:space="preserve"> </v>
      </c>
      <c r="V338" s="109" t="str">
        <f t="shared" si="166"/>
        <v xml:space="preserve"> </v>
      </c>
      <c r="W338" s="109" t="str">
        <f t="shared" si="166"/>
        <v xml:space="preserve"> </v>
      </c>
      <c r="X338" s="109" t="str">
        <f t="shared" si="166"/>
        <v xml:space="preserve"> </v>
      </c>
      <c r="Y338" s="109" t="str">
        <f t="shared" si="166"/>
        <v xml:space="preserve"> </v>
      </c>
      <c r="Z338" s="109" t="str">
        <f t="shared" si="166"/>
        <v xml:space="preserve"> </v>
      </c>
      <c r="AA338" s="109" t="str">
        <f t="shared" si="166"/>
        <v xml:space="preserve"> </v>
      </c>
      <c r="AB338" s="109" t="str">
        <f t="shared" si="166"/>
        <v xml:space="preserve"> </v>
      </c>
      <c r="AC338" s="109" t="str">
        <f t="shared" si="166"/>
        <v xml:space="preserve"> </v>
      </c>
      <c r="AD338" s="109" t="str">
        <f t="shared" si="166"/>
        <v xml:space="preserve"> </v>
      </c>
      <c r="AE338" s="109" t="str">
        <f t="shared" si="166"/>
        <v xml:space="preserve"> </v>
      </c>
      <c r="AF338" s="109" t="str">
        <f t="shared" si="166"/>
        <v xml:space="preserve"> </v>
      </c>
      <c r="AG338" s="109" t="str">
        <f t="shared" si="166"/>
        <v xml:space="preserve"> </v>
      </c>
    </row>
    <row r="339" spans="1:33" ht="13.5" thickBot="1">
      <c r="C339" s="65" t="s">
        <v>118</v>
      </c>
      <c r="D339" s="80" t="str">
        <f>IF(COUNTIF(D322:D338,"A")&gt;4,"C",IF(COUNTIF(D322:D338,"A")&gt;0,"P"," "))</f>
        <v xml:space="preserve"> </v>
      </c>
      <c r="E339" s="80" t="str">
        <f t="shared" ref="E339" si="168">IF(COUNTIF(E322:E338,"A")&gt;4,"C",IF(COUNTIF(E322:E338,"A")&gt;0,"P"," "))</f>
        <v xml:space="preserve"> </v>
      </c>
      <c r="F339" s="80" t="str">
        <f t="shared" ref="F339:S339" si="169">IF(COUNTIF(F322:F338,"A")&gt;4,"C",IF(COUNTIF(F322:F338,"A")&gt;0,"P"," "))</f>
        <v xml:space="preserve"> </v>
      </c>
      <c r="G339" s="80" t="str">
        <f t="shared" si="169"/>
        <v xml:space="preserve"> </v>
      </c>
      <c r="H339" s="80" t="str">
        <f t="shared" si="169"/>
        <v xml:space="preserve"> </v>
      </c>
      <c r="I339" s="80" t="str">
        <f t="shared" si="169"/>
        <v xml:space="preserve"> </v>
      </c>
      <c r="J339" s="80" t="str">
        <f t="shared" si="169"/>
        <v xml:space="preserve"> </v>
      </c>
      <c r="K339" s="80" t="str">
        <f t="shared" si="169"/>
        <v xml:space="preserve"> </v>
      </c>
      <c r="L339" s="80" t="str">
        <f t="shared" si="169"/>
        <v xml:space="preserve"> </v>
      </c>
      <c r="M339" s="80" t="str">
        <f t="shared" si="169"/>
        <v xml:space="preserve"> </v>
      </c>
      <c r="N339" s="80" t="str">
        <f t="shared" si="169"/>
        <v xml:space="preserve"> </v>
      </c>
      <c r="O339" s="80" t="str">
        <f t="shared" si="169"/>
        <v xml:space="preserve"> </v>
      </c>
      <c r="P339" s="80" t="str">
        <f t="shared" si="169"/>
        <v xml:space="preserve"> </v>
      </c>
      <c r="Q339" s="80" t="str">
        <f t="shared" si="169"/>
        <v xml:space="preserve"> </v>
      </c>
      <c r="R339" s="80" t="str">
        <f t="shared" si="169"/>
        <v xml:space="preserve"> </v>
      </c>
      <c r="S339" s="80" t="str">
        <f t="shared" si="169"/>
        <v xml:space="preserve"> </v>
      </c>
      <c r="T339" s="80" t="str">
        <f t="shared" ref="T339:AG339" si="170">IF(COUNTIF(T322:T338,"A")&gt;4,"C",IF(COUNTIF(T322:T338,"A")&gt;0,"P"," "))</f>
        <v xml:space="preserve"> </v>
      </c>
      <c r="U339" s="80" t="str">
        <f t="shared" si="170"/>
        <v xml:space="preserve"> </v>
      </c>
      <c r="V339" s="80" t="str">
        <f t="shared" si="170"/>
        <v xml:space="preserve"> </v>
      </c>
      <c r="W339" s="80" t="str">
        <f t="shared" si="170"/>
        <v xml:space="preserve"> </v>
      </c>
      <c r="X339" s="80" t="str">
        <f t="shared" si="170"/>
        <v xml:space="preserve"> </v>
      </c>
      <c r="Y339" s="80" t="str">
        <f t="shared" si="170"/>
        <v xml:space="preserve"> </v>
      </c>
      <c r="Z339" s="80" t="str">
        <f t="shared" si="170"/>
        <v xml:space="preserve"> </v>
      </c>
      <c r="AA339" s="80" t="str">
        <f t="shared" si="170"/>
        <v xml:space="preserve"> </v>
      </c>
      <c r="AB339" s="80" t="str">
        <f t="shared" si="170"/>
        <v xml:space="preserve"> </v>
      </c>
      <c r="AC339" s="80" t="str">
        <f t="shared" si="170"/>
        <v xml:space="preserve"> </v>
      </c>
      <c r="AD339" s="80" t="str">
        <f t="shared" si="170"/>
        <v xml:space="preserve"> </v>
      </c>
      <c r="AE339" s="80" t="str">
        <f t="shared" si="170"/>
        <v xml:space="preserve"> </v>
      </c>
      <c r="AF339" s="80" t="str">
        <f t="shared" si="170"/>
        <v xml:space="preserve"> </v>
      </c>
      <c r="AG339" s="80" t="str">
        <f t="shared" si="170"/>
        <v xml:space="preserve"> </v>
      </c>
    </row>
    <row r="340" spans="1:33" ht="15">
      <c r="B340" s="107" t="s">
        <v>427</v>
      </c>
      <c r="D340" s="285"/>
      <c r="T340" s="285"/>
      <c r="U340" s="285"/>
      <c r="V340" s="285"/>
      <c r="W340" s="285"/>
      <c r="X340" s="285"/>
      <c r="Y340" s="285"/>
      <c r="Z340" s="285"/>
      <c r="AA340" s="285"/>
      <c r="AB340" s="285"/>
      <c r="AC340" s="285"/>
      <c r="AD340" s="285"/>
      <c r="AE340" s="285"/>
      <c r="AF340" s="285"/>
      <c r="AG340" s="285"/>
    </row>
    <row r="341" spans="1:33">
      <c r="A341"/>
      <c r="B341" s="2">
        <v>1</v>
      </c>
      <c r="C341" s="248" t="s">
        <v>428</v>
      </c>
      <c r="D341" s="285"/>
      <c r="T341" s="285"/>
      <c r="U341" s="285"/>
      <c r="V341" s="285"/>
      <c r="W341" s="285"/>
      <c r="X341" s="285"/>
      <c r="Y341" s="285"/>
      <c r="Z341" s="285"/>
      <c r="AA341" s="285"/>
      <c r="AB341" s="285"/>
      <c r="AC341" s="285"/>
      <c r="AD341" s="285"/>
      <c r="AE341" s="285"/>
      <c r="AF341" s="285"/>
      <c r="AG341" s="285"/>
    </row>
    <row r="342" spans="1:33">
      <c r="B342" s="108"/>
      <c r="C342" s="160" t="s">
        <v>429</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row>
    <row r="343" spans="1:33">
      <c r="B343" s="108"/>
      <c r="C343" s="160" t="s">
        <v>430</v>
      </c>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row>
    <row r="344" spans="1:33">
      <c r="B344" s="108"/>
      <c r="C344" s="160" t="s">
        <v>431</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row>
    <row r="345" spans="1:33">
      <c r="B345" s="2">
        <v>2</v>
      </c>
      <c r="C345" s="311" t="s">
        <v>432</v>
      </c>
      <c r="D345" s="109" t="str">
        <f t="shared" ref="D345:AG345" si="171">IF(COUNTIF(D342:D344,"C")&gt;=1,"A",IF(COUNTIF(D342:D344,"C")&gt;0,"P"," "))</f>
        <v xml:space="preserve"> </v>
      </c>
      <c r="E345" s="109" t="str">
        <f t="shared" si="171"/>
        <v xml:space="preserve"> </v>
      </c>
      <c r="F345" s="109" t="str">
        <f t="shared" ref="F345:S345" si="172">IF(COUNTIF(F342:F344,"C")&gt;=1,"A",IF(COUNTIF(F342:F344,"C")&gt;0,"P"," "))</f>
        <v xml:space="preserve"> </v>
      </c>
      <c r="G345" s="109" t="str">
        <f t="shared" si="172"/>
        <v xml:space="preserve"> </v>
      </c>
      <c r="H345" s="109" t="str">
        <f t="shared" si="172"/>
        <v xml:space="preserve"> </v>
      </c>
      <c r="I345" s="109" t="str">
        <f t="shared" si="172"/>
        <v xml:space="preserve"> </v>
      </c>
      <c r="J345" s="109" t="str">
        <f t="shared" si="172"/>
        <v xml:space="preserve"> </v>
      </c>
      <c r="K345" s="109" t="str">
        <f t="shared" si="172"/>
        <v xml:space="preserve"> </v>
      </c>
      <c r="L345" s="109" t="str">
        <f t="shared" si="172"/>
        <v xml:space="preserve"> </v>
      </c>
      <c r="M345" s="109" t="str">
        <f t="shared" si="172"/>
        <v xml:space="preserve"> </v>
      </c>
      <c r="N345" s="109" t="str">
        <f t="shared" si="172"/>
        <v xml:space="preserve"> </v>
      </c>
      <c r="O345" s="109" t="str">
        <f t="shared" si="172"/>
        <v xml:space="preserve"> </v>
      </c>
      <c r="P345" s="109" t="str">
        <f t="shared" si="172"/>
        <v xml:space="preserve"> </v>
      </c>
      <c r="Q345" s="109" t="str">
        <f t="shared" si="172"/>
        <v xml:space="preserve"> </v>
      </c>
      <c r="R345" s="109" t="str">
        <f t="shared" si="172"/>
        <v xml:space="preserve"> </v>
      </c>
      <c r="S345" s="109" t="str">
        <f t="shared" si="172"/>
        <v xml:space="preserve"> </v>
      </c>
      <c r="T345" s="109" t="str">
        <f t="shared" si="171"/>
        <v xml:space="preserve"> </v>
      </c>
      <c r="U345" s="109" t="str">
        <f t="shared" si="171"/>
        <v xml:space="preserve"> </v>
      </c>
      <c r="V345" s="109" t="str">
        <f t="shared" si="171"/>
        <v xml:space="preserve"> </v>
      </c>
      <c r="W345" s="109" t="str">
        <f t="shared" si="171"/>
        <v xml:space="preserve"> </v>
      </c>
      <c r="X345" s="109" t="str">
        <f t="shared" si="171"/>
        <v xml:space="preserve"> </v>
      </c>
      <c r="Y345" s="109" t="str">
        <f t="shared" si="171"/>
        <v xml:space="preserve"> </v>
      </c>
      <c r="Z345" s="109" t="str">
        <f t="shared" si="171"/>
        <v xml:space="preserve"> </v>
      </c>
      <c r="AA345" s="109" t="str">
        <f t="shared" si="171"/>
        <v xml:space="preserve"> </v>
      </c>
      <c r="AB345" s="109" t="str">
        <f t="shared" si="171"/>
        <v xml:space="preserve"> </v>
      </c>
      <c r="AC345" s="109" t="str">
        <f t="shared" si="171"/>
        <v xml:space="preserve"> </v>
      </c>
      <c r="AD345" s="109" t="str">
        <f t="shared" si="171"/>
        <v xml:space="preserve"> </v>
      </c>
      <c r="AE345" s="109" t="str">
        <f t="shared" si="171"/>
        <v xml:space="preserve"> </v>
      </c>
      <c r="AF345" s="109" t="str">
        <f t="shared" si="171"/>
        <v xml:space="preserve"> </v>
      </c>
      <c r="AG345" s="109" t="str">
        <f t="shared" si="171"/>
        <v xml:space="preserve"> </v>
      </c>
    </row>
    <row r="346" spans="1:33">
      <c r="B346" s="110"/>
      <c r="C346" s="160" t="s">
        <v>433</v>
      </c>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row>
    <row r="347" spans="1:33">
      <c r="B347" s="110"/>
      <c r="C347" s="160" t="s">
        <v>434</v>
      </c>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row>
    <row r="348" spans="1:33">
      <c r="B348" s="110"/>
      <c r="C348" s="160" t="s">
        <v>435</v>
      </c>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row>
    <row r="349" spans="1:33">
      <c r="B349" s="2">
        <v>3</v>
      </c>
      <c r="C349" s="311" t="s">
        <v>436</v>
      </c>
      <c r="D349" s="109" t="str">
        <f t="shared" ref="D349:AG349" si="173">IF(COUNTIF(D346:D348,"C")&gt;=1,"A",IF(COUNTIF(D346:D348,"C")&gt;0,"P"," "))</f>
        <v xml:space="preserve"> </v>
      </c>
      <c r="E349" s="109" t="str">
        <f t="shared" si="173"/>
        <v xml:space="preserve"> </v>
      </c>
      <c r="F349" s="109" t="str">
        <f t="shared" ref="F349:S349" si="174">IF(COUNTIF(F346:F348,"C")&gt;=1,"A",IF(COUNTIF(F346:F348,"C")&gt;0,"P"," "))</f>
        <v xml:space="preserve"> </v>
      </c>
      <c r="G349" s="109" t="str">
        <f t="shared" si="174"/>
        <v xml:space="preserve"> </v>
      </c>
      <c r="H349" s="109" t="str">
        <f t="shared" si="174"/>
        <v xml:space="preserve"> </v>
      </c>
      <c r="I349" s="109" t="str">
        <f t="shared" si="174"/>
        <v xml:space="preserve"> </v>
      </c>
      <c r="J349" s="109" t="str">
        <f t="shared" si="174"/>
        <v xml:space="preserve"> </v>
      </c>
      <c r="K349" s="109" t="str">
        <f t="shared" si="174"/>
        <v xml:space="preserve"> </v>
      </c>
      <c r="L349" s="109" t="str">
        <f t="shared" si="174"/>
        <v xml:space="preserve"> </v>
      </c>
      <c r="M349" s="109" t="str">
        <f t="shared" si="174"/>
        <v xml:space="preserve"> </v>
      </c>
      <c r="N349" s="109" t="str">
        <f t="shared" si="174"/>
        <v xml:space="preserve"> </v>
      </c>
      <c r="O349" s="109" t="str">
        <f t="shared" si="174"/>
        <v xml:space="preserve"> </v>
      </c>
      <c r="P349" s="109" t="str">
        <f t="shared" si="174"/>
        <v xml:space="preserve"> </v>
      </c>
      <c r="Q349" s="109" t="str">
        <f t="shared" si="174"/>
        <v xml:space="preserve"> </v>
      </c>
      <c r="R349" s="109" t="str">
        <f t="shared" si="174"/>
        <v xml:space="preserve"> </v>
      </c>
      <c r="S349" s="109" t="str">
        <f t="shared" si="174"/>
        <v xml:space="preserve"> </v>
      </c>
      <c r="T349" s="109" t="str">
        <f t="shared" si="173"/>
        <v xml:space="preserve"> </v>
      </c>
      <c r="U349" s="109" t="str">
        <f t="shared" si="173"/>
        <v xml:space="preserve"> </v>
      </c>
      <c r="V349" s="109" t="str">
        <f t="shared" si="173"/>
        <v xml:space="preserve"> </v>
      </c>
      <c r="W349" s="109" t="str">
        <f t="shared" si="173"/>
        <v xml:space="preserve"> </v>
      </c>
      <c r="X349" s="109" t="str">
        <f t="shared" si="173"/>
        <v xml:space="preserve"> </v>
      </c>
      <c r="Y349" s="109" t="str">
        <f t="shared" si="173"/>
        <v xml:space="preserve"> </v>
      </c>
      <c r="Z349" s="109" t="str">
        <f t="shared" si="173"/>
        <v xml:space="preserve"> </v>
      </c>
      <c r="AA349" s="109" t="str">
        <f t="shared" si="173"/>
        <v xml:space="preserve"> </v>
      </c>
      <c r="AB349" s="109" t="str">
        <f t="shared" si="173"/>
        <v xml:space="preserve"> </v>
      </c>
      <c r="AC349" s="109" t="str">
        <f t="shared" si="173"/>
        <v xml:space="preserve"> </v>
      </c>
      <c r="AD349" s="109" t="str">
        <f t="shared" si="173"/>
        <v xml:space="preserve"> </v>
      </c>
      <c r="AE349" s="109" t="str">
        <f t="shared" si="173"/>
        <v xml:space="preserve"> </v>
      </c>
      <c r="AF349" s="109" t="str">
        <f t="shared" si="173"/>
        <v xml:space="preserve"> </v>
      </c>
      <c r="AG349" s="109" t="str">
        <f t="shared" si="173"/>
        <v xml:space="preserve"> </v>
      </c>
    </row>
    <row r="350" spans="1:33">
      <c r="B350" s="110"/>
      <c r="C350" s="160" t="s">
        <v>437</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row>
    <row r="351" spans="1:33">
      <c r="B351" s="110"/>
      <c r="C351" s="160" t="s">
        <v>438</v>
      </c>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row>
    <row r="352" spans="1:33">
      <c r="B352" s="110"/>
      <c r="C352" s="160" t="s">
        <v>439</v>
      </c>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row>
    <row r="353" spans="1:33">
      <c r="B353" s="2">
        <v>4</v>
      </c>
      <c r="C353" s="311" t="s">
        <v>440</v>
      </c>
      <c r="D353" s="109" t="str">
        <f t="shared" ref="D353:AG353" si="175">IF(COUNTIF(D350:D352,"C")&gt;=1,"A",IF(COUNTIF(D350:D352,"C")&gt;0,"P"," "))</f>
        <v xml:space="preserve"> </v>
      </c>
      <c r="E353" s="109" t="str">
        <f t="shared" si="175"/>
        <v xml:space="preserve"> </v>
      </c>
      <c r="F353" s="109" t="str">
        <f t="shared" ref="F353:S353" si="176">IF(COUNTIF(F350:F352,"C")&gt;=1,"A",IF(COUNTIF(F350:F352,"C")&gt;0,"P"," "))</f>
        <v xml:space="preserve"> </v>
      </c>
      <c r="G353" s="109" t="str">
        <f t="shared" si="176"/>
        <v xml:space="preserve"> </v>
      </c>
      <c r="H353" s="109" t="str">
        <f t="shared" si="176"/>
        <v xml:space="preserve"> </v>
      </c>
      <c r="I353" s="109" t="str">
        <f t="shared" si="176"/>
        <v xml:space="preserve"> </v>
      </c>
      <c r="J353" s="109" t="str">
        <f t="shared" si="176"/>
        <v xml:space="preserve"> </v>
      </c>
      <c r="K353" s="109" t="str">
        <f t="shared" si="176"/>
        <v xml:space="preserve"> </v>
      </c>
      <c r="L353" s="109" t="str">
        <f t="shared" si="176"/>
        <v xml:space="preserve"> </v>
      </c>
      <c r="M353" s="109" t="str">
        <f t="shared" si="176"/>
        <v xml:space="preserve"> </v>
      </c>
      <c r="N353" s="109" t="str">
        <f t="shared" si="176"/>
        <v xml:space="preserve"> </v>
      </c>
      <c r="O353" s="109" t="str">
        <f t="shared" si="176"/>
        <v xml:space="preserve"> </v>
      </c>
      <c r="P353" s="109" t="str">
        <f t="shared" si="176"/>
        <v xml:space="preserve"> </v>
      </c>
      <c r="Q353" s="109" t="str">
        <f t="shared" si="176"/>
        <v xml:space="preserve"> </v>
      </c>
      <c r="R353" s="109" t="str">
        <f t="shared" si="176"/>
        <v xml:space="preserve"> </v>
      </c>
      <c r="S353" s="109" t="str">
        <f t="shared" si="176"/>
        <v xml:space="preserve"> </v>
      </c>
      <c r="T353" s="109" t="str">
        <f t="shared" si="175"/>
        <v xml:space="preserve"> </v>
      </c>
      <c r="U353" s="109" t="str">
        <f t="shared" si="175"/>
        <v xml:space="preserve"> </v>
      </c>
      <c r="V353" s="109" t="str">
        <f t="shared" si="175"/>
        <v xml:space="preserve"> </v>
      </c>
      <c r="W353" s="109" t="str">
        <f t="shared" si="175"/>
        <v xml:space="preserve"> </v>
      </c>
      <c r="X353" s="109" t="str">
        <f t="shared" si="175"/>
        <v xml:space="preserve"> </v>
      </c>
      <c r="Y353" s="109" t="str">
        <f t="shared" si="175"/>
        <v xml:space="preserve"> </v>
      </c>
      <c r="Z353" s="109" t="str">
        <f t="shared" si="175"/>
        <v xml:space="preserve"> </v>
      </c>
      <c r="AA353" s="109" t="str">
        <f t="shared" si="175"/>
        <v xml:space="preserve"> </v>
      </c>
      <c r="AB353" s="109" t="str">
        <f t="shared" si="175"/>
        <v xml:space="preserve"> </v>
      </c>
      <c r="AC353" s="109" t="str">
        <f t="shared" si="175"/>
        <v xml:space="preserve"> </v>
      </c>
      <c r="AD353" s="109" t="str">
        <f t="shared" si="175"/>
        <v xml:space="preserve"> </v>
      </c>
      <c r="AE353" s="109" t="str">
        <f t="shared" si="175"/>
        <v xml:space="preserve"> </v>
      </c>
      <c r="AF353" s="109" t="str">
        <f t="shared" si="175"/>
        <v xml:space="preserve"> </v>
      </c>
      <c r="AG353" s="109" t="str">
        <f t="shared" si="175"/>
        <v xml:space="preserve"> </v>
      </c>
    </row>
    <row r="354" spans="1:33">
      <c r="B354" s="110"/>
      <c r="C354" s="160" t="s">
        <v>441</v>
      </c>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row>
    <row r="355" spans="1:33">
      <c r="B355" s="110"/>
      <c r="C355" s="160" t="s">
        <v>442</v>
      </c>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row>
    <row r="356" spans="1:33">
      <c r="B356" s="110"/>
      <c r="C356" s="160" t="s">
        <v>443</v>
      </c>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row>
    <row r="357" spans="1:33">
      <c r="B357" s="2">
        <v>5</v>
      </c>
      <c r="C357" s="311" t="s">
        <v>444</v>
      </c>
      <c r="D357" s="109" t="str">
        <f t="shared" ref="D357:AG357" si="177">IF(COUNTIF(D354:D356,"C")&gt;=1,"A",IF(COUNTIF(D354:D356,"C")&gt;0,"P"," "))</f>
        <v xml:space="preserve"> </v>
      </c>
      <c r="E357" s="109" t="str">
        <f t="shared" si="177"/>
        <v xml:space="preserve"> </v>
      </c>
      <c r="F357" s="109" t="str">
        <f t="shared" ref="F357:S357" si="178">IF(COUNTIF(F354:F356,"C")&gt;=1,"A",IF(COUNTIF(F354:F356,"C")&gt;0,"P"," "))</f>
        <v xml:space="preserve"> </v>
      </c>
      <c r="G357" s="109" t="str">
        <f t="shared" si="178"/>
        <v xml:space="preserve"> </v>
      </c>
      <c r="H357" s="109" t="str">
        <f t="shared" si="178"/>
        <v xml:space="preserve"> </v>
      </c>
      <c r="I357" s="109" t="str">
        <f t="shared" si="178"/>
        <v xml:space="preserve"> </v>
      </c>
      <c r="J357" s="109" t="str">
        <f t="shared" si="178"/>
        <v xml:space="preserve"> </v>
      </c>
      <c r="K357" s="109" t="str">
        <f t="shared" si="178"/>
        <v xml:space="preserve"> </v>
      </c>
      <c r="L357" s="109" t="str">
        <f t="shared" si="178"/>
        <v xml:space="preserve"> </v>
      </c>
      <c r="M357" s="109" t="str">
        <f t="shared" si="178"/>
        <v xml:space="preserve"> </v>
      </c>
      <c r="N357" s="109" t="str">
        <f t="shared" si="178"/>
        <v xml:space="preserve"> </v>
      </c>
      <c r="O357" s="109" t="str">
        <f t="shared" si="178"/>
        <v xml:space="preserve"> </v>
      </c>
      <c r="P357" s="109" t="str">
        <f t="shared" si="178"/>
        <v xml:space="preserve"> </v>
      </c>
      <c r="Q357" s="109" t="str">
        <f t="shared" si="178"/>
        <v xml:space="preserve"> </v>
      </c>
      <c r="R357" s="109" t="str">
        <f t="shared" si="178"/>
        <v xml:space="preserve"> </v>
      </c>
      <c r="S357" s="109" t="str">
        <f t="shared" si="178"/>
        <v xml:space="preserve"> </v>
      </c>
      <c r="T357" s="109" t="str">
        <f t="shared" si="177"/>
        <v xml:space="preserve"> </v>
      </c>
      <c r="U357" s="109" t="str">
        <f t="shared" si="177"/>
        <v xml:space="preserve"> </v>
      </c>
      <c r="V357" s="109" t="str">
        <f t="shared" si="177"/>
        <v xml:space="preserve"> </v>
      </c>
      <c r="W357" s="109" t="str">
        <f t="shared" si="177"/>
        <v xml:space="preserve"> </v>
      </c>
      <c r="X357" s="109" t="str">
        <f t="shared" si="177"/>
        <v xml:space="preserve"> </v>
      </c>
      <c r="Y357" s="109" t="str">
        <f t="shared" si="177"/>
        <v xml:space="preserve"> </v>
      </c>
      <c r="Z357" s="109" t="str">
        <f t="shared" si="177"/>
        <v xml:space="preserve"> </v>
      </c>
      <c r="AA357" s="109" t="str">
        <f t="shared" si="177"/>
        <v xml:space="preserve"> </v>
      </c>
      <c r="AB357" s="109" t="str">
        <f t="shared" si="177"/>
        <v xml:space="preserve"> </v>
      </c>
      <c r="AC357" s="109" t="str">
        <f t="shared" si="177"/>
        <v xml:space="preserve"> </v>
      </c>
      <c r="AD357" s="109" t="str">
        <f t="shared" si="177"/>
        <v xml:space="preserve"> </v>
      </c>
      <c r="AE357" s="109" t="str">
        <f t="shared" si="177"/>
        <v xml:space="preserve"> </v>
      </c>
      <c r="AF357" s="109" t="str">
        <f t="shared" si="177"/>
        <v xml:space="preserve"> </v>
      </c>
      <c r="AG357" s="109" t="str">
        <f t="shared" si="177"/>
        <v xml:space="preserve"> </v>
      </c>
    </row>
    <row r="358" spans="1:33">
      <c r="B358" s="110"/>
      <c r="C358" s="160" t="s">
        <v>445</v>
      </c>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row>
    <row r="359" spans="1:33">
      <c r="B359" s="110"/>
      <c r="C359" s="160" t="s">
        <v>446</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row>
    <row r="360" spans="1:33" ht="13.5" thickBot="1">
      <c r="B360" s="110"/>
      <c r="C360" s="160" t="s">
        <v>447</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row>
    <row r="361" spans="1:33" ht="13.5" hidden="1" thickBot="1">
      <c r="D361" s="109" t="str">
        <f t="shared" ref="D361:AG361" si="179">IF(COUNTIF(D358:D360,"C")&gt;=1,"A",IF(COUNTIF(D358:D360,"C")&gt;0,"P"," "))</f>
        <v xml:space="preserve"> </v>
      </c>
      <c r="E361" s="109" t="str">
        <f t="shared" si="179"/>
        <v xml:space="preserve"> </v>
      </c>
      <c r="F361" s="109" t="str">
        <f t="shared" ref="F361:S361" si="180">IF(COUNTIF(F358:F360,"C")&gt;=1,"A",IF(COUNTIF(F358:F360,"C")&gt;0,"P"," "))</f>
        <v xml:space="preserve"> </v>
      </c>
      <c r="G361" s="109" t="str">
        <f t="shared" si="180"/>
        <v xml:space="preserve"> </v>
      </c>
      <c r="H361" s="109" t="str">
        <f t="shared" si="180"/>
        <v xml:space="preserve"> </v>
      </c>
      <c r="I361" s="109" t="str">
        <f t="shared" si="180"/>
        <v xml:space="preserve"> </v>
      </c>
      <c r="J361" s="109" t="str">
        <f t="shared" si="180"/>
        <v xml:space="preserve"> </v>
      </c>
      <c r="K361" s="109" t="str">
        <f t="shared" si="180"/>
        <v xml:space="preserve"> </v>
      </c>
      <c r="L361" s="109" t="str">
        <f t="shared" si="180"/>
        <v xml:space="preserve"> </v>
      </c>
      <c r="M361" s="109" t="str">
        <f t="shared" si="180"/>
        <v xml:space="preserve"> </v>
      </c>
      <c r="N361" s="109" t="str">
        <f t="shared" si="180"/>
        <v xml:space="preserve"> </v>
      </c>
      <c r="O361" s="109" t="str">
        <f t="shared" si="180"/>
        <v xml:space="preserve"> </v>
      </c>
      <c r="P361" s="109" t="str">
        <f t="shared" si="180"/>
        <v xml:space="preserve"> </v>
      </c>
      <c r="Q361" s="109" t="str">
        <f t="shared" si="180"/>
        <v xml:space="preserve"> </v>
      </c>
      <c r="R361" s="109" t="str">
        <f t="shared" si="180"/>
        <v xml:space="preserve"> </v>
      </c>
      <c r="S361" s="109" t="str">
        <f t="shared" si="180"/>
        <v xml:space="preserve"> </v>
      </c>
      <c r="T361" s="109" t="str">
        <f t="shared" si="179"/>
        <v xml:space="preserve"> </v>
      </c>
      <c r="U361" s="109" t="str">
        <f t="shared" si="179"/>
        <v xml:space="preserve"> </v>
      </c>
      <c r="V361" s="109" t="str">
        <f t="shared" si="179"/>
        <v xml:space="preserve"> </v>
      </c>
      <c r="W361" s="109" t="str">
        <f t="shared" si="179"/>
        <v xml:space="preserve"> </v>
      </c>
      <c r="X361" s="109" t="str">
        <f t="shared" si="179"/>
        <v xml:space="preserve"> </v>
      </c>
      <c r="Y361" s="109" t="str">
        <f t="shared" si="179"/>
        <v xml:space="preserve"> </v>
      </c>
      <c r="Z361" s="109" t="str">
        <f t="shared" si="179"/>
        <v xml:space="preserve"> </v>
      </c>
      <c r="AA361" s="109" t="str">
        <f t="shared" si="179"/>
        <v xml:space="preserve"> </v>
      </c>
      <c r="AB361" s="109" t="str">
        <f t="shared" si="179"/>
        <v xml:space="preserve"> </v>
      </c>
      <c r="AC361" s="109" t="str">
        <f t="shared" si="179"/>
        <v xml:space="preserve"> </v>
      </c>
      <c r="AD361" s="109" t="str">
        <f t="shared" si="179"/>
        <v xml:space="preserve"> </v>
      </c>
      <c r="AE361" s="109" t="str">
        <f t="shared" si="179"/>
        <v xml:space="preserve"> </v>
      </c>
      <c r="AF361" s="109" t="str">
        <f t="shared" si="179"/>
        <v xml:space="preserve"> </v>
      </c>
      <c r="AG361" s="109" t="str">
        <f t="shared" si="179"/>
        <v xml:space="preserve"> </v>
      </c>
    </row>
    <row r="362" spans="1:33" ht="13.5" thickBot="1">
      <c r="C362" s="65" t="s">
        <v>118</v>
      </c>
      <c r="D362" s="80" t="str">
        <f>IF(COUNTIF(D345:D361,"A")&gt;4,"C",IF(COUNTIF(D345:D361,"A")&gt;0,"P"," "))</f>
        <v xml:space="preserve"> </v>
      </c>
      <c r="E362" s="80" t="str">
        <f t="shared" ref="E362" si="181">IF(COUNTIF(E345:E361,"A")&gt;4,"C",IF(COUNTIF(E345:E361,"A")&gt;0,"P"," "))</f>
        <v xml:space="preserve"> </v>
      </c>
      <c r="F362" s="80" t="str">
        <f t="shared" ref="F362:S362" si="182">IF(COUNTIF(F345:F361,"A")&gt;4,"C",IF(COUNTIF(F345:F361,"A")&gt;0,"P"," "))</f>
        <v xml:space="preserve"> </v>
      </c>
      <c r="G362" s="80" t="str">
        <f t="shared" si="182"/>
        <v xml:space="preserve"> </v>
      </c>
      <c r="H362" s="80" t="str">
        <f t="shared" si="182"/>
        <v xml:space="preserve"> </v>
      </c>
      <c r="I362" s="80" t="str">
        <f t="shared" si="182"/>
        <v xml:space="preserve"> </v>
      </c>
      <c r="J362" s="80" t="str">
        <f t="shared" si="182"/>
        <v xml:space="preserve"> </v>
      </c>
      <c r="K362" s="80" t="str">
        <f t="shared" si="182"/>
        <v xml:space="preserve"> </v>
      </c>
      <c r="L362" s="80" t="str">
        <f t="shared" si="182"/>
        <v xml:space="preserve"> </v>
      </c>
      <c r="M362" s="80" t="str">
        <f t="shared" si="182"/>
        <v xml:space="preserve"> </v>
      </c>
      <c r="N362" s="80" t="str">
        <f t="shared" si="182"/>
        <v xml:space="preserve"> </v>
      </c>
      <c r="O362" s="80" t="str">
        <f t="shared" si="182"/>
        <v xml:space="preserve"> </v>
      </c>
      <c r="P362" s="80" t="str">
        <f t="shared" si="182"/>
        <v xml:space="preserve"> </v>
      </c>
      <c r="Q362" s="80" t="str">
        <f t="shared" si="182"/>
        <v xml:space="preserve"> </v>
      </c>
      <c r="R362" s="80" t="str">
        <f t="shared" si="182"/>
        <v xml:space="preserve"> </v>
      </c>
      <c r="S362" s="80" t="str">
        <f t="shared" si="182"/>
        <v xml:space="preserve"> </v>
      </c>
      <c r="T362" s="80" t="str">
        <f t="shared" ref="T362:AG362" si="183">IF(COUNTIF(T345:T361,"A")&gt;4,"C",IF(COUNTIF(T345:T361,"A")&gt;0,"P"," "))</f>
        <v xml:space="preserve"> </v>
      </c>
      <c r="U362" s="80" t="str">
        <f t="shared" si="183"/>
        <v xml:space="preserve"> </v>
      </c>
      <c r="V362" s="80" t="str">
        <f t="shared" si="183"/>
        <v xml:space="preserve"> </v>
      </c>
      <c r="W362" s="80" t="str">
        <f t="shared" si="183"/>
        <v xml:space="preserve"> </v>
      </c>
      <c r="X362" s="80" t="str">
        <f t="shared" si="183"/>
        <v xml:space="preserve"> </v>
      </c>
      <c r="Y362" s="80" t="str">
        <f t="shared" si="183"/>
        <v xml:space="preserve"> </v>
      </c>
      <c r="Z362" s="80" t="str">
        <f t="shared" si="183"/>
        <v xml:space="preserve"> </v>
      </c>
      <c r="AA362" s="80" t="str">
        <f t="shared" si="183"/>
        <v xml:space="preserve"> </v>
      </c>
      <c r="AB362" s="80" t="str">
        <f t="shared" si="183"/>
        <v xml:space="preserve"> </v>
      </c>
      <c r="AC362" s="80" t="str">
        <f t="shared" si="183"/>
        <v xml:space="preserve"> </v>
      </c>
      <c r="AD362" s="80" t="str">
        <f t="shared" si="183"/>
        <v xml:space="preserve"> </v>
      </c>
      <c r="AE362" s="80" t="str">
        <f t="shared" si="183"/>
        <v xml:space="preserve"> </v>
      </c>
      <c r="AF362" s="80" t="str">
        <f t="shared" si="183"/>
        <v xml:space="preserve"> </v>
      </c>
      <c r="AG362" s="80" t="str">
        <f t="shared" si="183"/>
        <v xml:space="preserve"> </v>
      </c>
    </row>
    <row r="363" spans="1:33" ht="15">
      <c r="B363" s="107" t="s">
        <v>448</v>
      </c>
      <c r="D363" s="285"/>
      <c r="T363" s="285"/>
      <c r="U363" s="285"/>
      <c r="V363" s="285"/>
      <c r="W363" s="285"/>
      <c r="X363" s="285"/>
      <c r="Y363" s="285"/>
      <c r="Z363" s="285"/>
      <c r="AA363" s="285"/>
      <c r="AB363" s="285"/>
      <c r="AC363" s="285"/>
      <c r="AD363" s="285"/>
      <c r="AE363" s="285"/>
      <c r="AF363" s="285"/>
      <c r="AG363" s="285"/>
    </row>
    <row r="364" spans="1:33">
      <c r="A364"/>
      <c r="B364" s="2">
        <v>1</v>
      </c>
      <c r="C364" s="248" t="s">
        <v>449</v>
      </c>
      <c r="D364" s="285"/>
      <c r="T364" s="285"/>
      <c r="U364" s="285"/>
      <c r="V364" s="285"/>
      <c r="W364" s="285"/>
      <c r="X364" s="285"/>
      <c r="Y364" s="285"/>
      <c r="Z364" s="285"/>
      <c r="AA364" s="285"/>
      <c r="AB364" s="285"/>
      <c r="AC364" s="285"/>
      <c r="AD364" s="285"/>
      <c r="AE364" s="285"/>
      <c r="AF364" s="285"/>
      <c r="AG364" s="285"/>
    </row>
    <row r="365" spans="1:33">
      <c r="B365" s="108"/>
      <c r="C365" s="161" t="s">
        <v>450</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row>
    <row r="366" spans="1:33">
      <c r="B366" s="108"/>
      <c r="C366" s="161" t="s">
        <v>451</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row>
    <row r="367" spans="1:33">
      <c r="B367" s="108"/>
      <c r="C367" s="161" t="s">
        <v>452</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row>
    <row r="368" spans="1:33">
      <c r="B368" s="2">
        <v>2</v>
      </c>
      <c r="C368" s="311" t="s">
        <v>453</v>
      </c>
      <c r="D368" s="109" t="str">
        <f t="shared" ref="D368:AG368" si="184">IF(COUNTIF(D365:D367,"C")&gt;=1,"A",IF(COUNTIF(D365:D367,"C")&gt;0,"P"," "))</f>
        <v xml:space="preserve"> </v>
      </c>
      <c r="E368" s="109" t="str">
        <f t="shared" si="184"/>
        <v xml:space="preserve"> </v>
      </c>
      <c r="F368" s="109" t="str">
        <f t="shared" ref="F368:S368" si="185">IF(COUNTIF(F365:F367,"C")&gt;=1,"A",IF(COUNTIF(F365:F367,"C")&gt;0,"P"," "))</f>
        <v xml:space="preserve"> </v>
      </c>
      <c r="G368" s="109" t="str">
        <f t="shared" si="185"/>
        <v xml:space="preserve"> </v>
      </c>
      <c r="H368" s="109" t="str">
        <f t="shared" si="185"/>
        <v xml:space="preserve"> </v>
      </c>
      <c r="I368" s="109" t="str">
        <f t="shared" si="185"/>
        <v xml:space="preserve"> </v>
      </c>
      <c r="J368" s="109" t="str">
        <f t="shared" si="185"/>
        <v xml:space="preserve"> </v>
      </c>
      <c r="K368" s="109" t="str">
        <f t="shared" si="185"/>
        <v xml:space="preserve"> </v>
      </c>
      <c r="L368" s="109" t="str">
        <f t="shared" si="185"/>
        <v xml:space="preserve"> </v>
      </c>
      <c r="M368" s="109" t="str">
        <f t="shared" si="185"/>
        <v xml:space="preserve"> </v>
      </c>
      <c r="N368" s="109" t="str">
        <f t="shared" si="185"/>
        <v xml:space="preserve"> </v>
      </c>
      <c r="O368" s="109" t="str">
        <f t="shared" si="185"/>
        <v xml:space="preserve"> </v>
      </c>
      <c r="P368" s="109" t="str">
        <f t="shared" si="185"/>
        <v xml:space="preserve"> </v>
      </c>
      <c r="Q368" s="109" t="str">
        <f t="shared" si="185"/>
        <v xml:space="preserve"> </v>
      </c>
      <c r="R368" s="109" t="str">
        <f t="shared" si="185"/>
        <v xml:space="preserve"> </v>
      </c>
      <c r="S368" s="109" t="str">
        <f t="shared" si="185"/>
        <v xml:space="preserve"> </v>
      </c>
      <c r="T368" s="109" t="str">
        <f t="shared" si="184"/>
        <v xml:space="preserve"> </v>
      </c>
      <c r="U368" s="109" t="str">
        <f t="shared" si="184"/>
        <v xml:space="preserve"> </v>
      </c>
      <c r="V368" s="109" t="str">
        <f t="shared" si="184"/>
        <v xml:space="preserve"> </v>
      </c>
      <c r="W368" s="109" t="str">
        <f t="shared" si="184"/>
        <v xml:space="preserve"> </v>
      </c>
      <c r="X368" s="109" t="str">
        <f t="shared" si="184"/>
        <v xml:space="preserve"> </v>
      </c>
      <c r="Y368" s="109" t="str">
        <f t="shared" si="184"/>
        <v xml:space="preserve"> </v>
      </c>
      <c r="Z368" s="109" t="str">
        <f t="shared" si="184"/>
        <v xml:space="preserve"> </v>
      </c>
      <c r="AA368" s="109" t="str">
        <f t="shared" si="184"/>
        <v xml:space="preserve"> </v>
      </c>
      <c r="AB368" s="109" t="str">
        <f t="shared" si="184"/>
        <v xml:space="preserve"> </v>
      </c>
      <c r="AC368" s="109" t="str">
        <f t="shared" si="184"/>
        <v xml:space="preserve"> </v>
      </c>
      <c r="AD368" s="109" t="str">
        <f t="shared" si="184"/>
        <v xml:space="preserve"> </v>
      </c>
      <c r="AE368" s="109" t="str">
        <f t="shared" si="184"/>
        <v xml:space="preserve"> </v>
      </c>
      <c r="AF368" s="109" t="str">
        <f t="shared" si="184"/>
        <v xml:space="preserve"> </v>
      </c>
      <c r="AG368" s="109" t="str">
        <f t="shared" si="184"/>
        <v xml:space="preserve"> </v>
      </c>
    </row>
    <row r="369" spans="2:33">
      <c r="B369" s="110"/>
      <c r="C369" s="161" t="s">
        <v>454</v>
      </c>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row>
    <row r="370" spans="2:33">
      <c r="B370" s="110"/>
      <c r="C370" s="161" t="s">
        <v>455</v>
      </c>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row>
    <row r="371" spans="2:33">
      <c r="B371" s="110"/>
      <c r="C371" s="161" t="s">
        <v>456</v>
      </c>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row>
    <row r="372" spans="2:33">
      <c r="B372" s="2">
        <v>3</v>
      </c>
      <c r="C372" s="311" t="s">
        <v>457</v>
      </c>
      <c r="D372" s="109" t="str">
        <f t="shared" ref="D372:AG372" si="186">IF(COUNTIF(D369:D371,"C")&gt;=1,"A",IF(COUNTIF(D369:D371,"C")&gt;0,"P"," "))</f>
        <v xml:space="preserve"> </v>
      </c>
      <c r="E372" s="109" t="str">
        <f t="shared" si="186"/>
        <v xml:space="preserve"> </v>
      </c>
      <c r="F372" s="109" t="str">
        <f t="shared" ref="F372:S372" si="187">IF(COUNTIF(F369:F371,"C")&gt;=1,"A",IF(COUNTIF(F369:F371,"C")&gt;0,"P"," "))</f>
        <v xml:space="preserve"> </v>
      </c>
      <c r="G372" s="109" t="str">
        <f t="shared" si="187"/>
        <v xml:space="preserve"> </v>
      </c>
      <c r="H372" s="109" t="str">
        <f t="shared" si="187"/>
        <v xml:space="preserve"> </v>
      </c>
      <c r="I372" s="109" t="str">
        <f t="shared" si="187"/>
        <v xml:space="preserve"> </v>
      </c>
      <c r="J372" s="109" t="str">
        <f t="shared" si="187"/>
        <v xml:space="preserve"> </v>
      </c>
      <c r="K372" s="109" t="str">
        <f t="shared" si="187"/>
        <v xml:space="preserve"> </v>
      </c>
      <c r="L372" s="109" t="str">
        <f t="shared" si="187"/>
        <v xml:space="preserve"> </v>
      </c>
      <c r="M372" s="109" t="str">
        <f t="shared" si="187"/>
        <v xml:space="preserve"> </v>
      </c>
      <c r="N372" s="109" t="str">
        <f t="shared" si="187"/>
        <v xml:space="preserve"> </v>
      </c>
      <c r="O372" s="109" t="str">
        <f t="shared" si="187"/>
        <v xml:space="preserve"> </v>
      </c>
      <c r="P372" s="109" t="str">
        <f t="shared" si="187"/>
        <v xml:space="preserve"> </v>
      </c>
      <c r="Q372" s="109" t="str">
        <f t="shared" si="187"/>
        <v xml:space="preserve"> </v>
      </c>
      <c r="R372" s="109" t="str">
        <f t="shared" si="187"/>
        <v xml:space="preserve"> </v>
      </c>
      <c r="S372" s="109" t="str">
        <f t="shared" si="187"/>
        <v xml:space="preserve"> </v>
      </c>
      <c r="T372" s="109" t="str">
        <f t="shared" si="186"/>
        <v xml:space="preserve"> </v>
      </c>
      <c r="U372" s="109" t="str">
        <f t="shared" si="186"/>
        <v xml:space="preserve"> </v>
      </c>
      <c r="V372" s="109" t="str">
        <f t="shared" si="186"/>
        <v xml:space="preserve"> </v>
      </c>
      <c r="W372" s="109" t="str">
        <f t="shared" si="186"/>
        <v xml:space="preserve"> </v>
      </c>
      <c r="X372" s="109" t="str">
        <f t="shared" si="186"/>
        <v xml:space="preserve"> </v>
      </c>
      <c r="Y372" s="109" t="str">
        <f t="shared" si="186"/>
        <v xml:space="preserve"> </v>
      </c>
      <c r="Z372" s="109" t="str">
        <f t="shared" si="186"/>
        <v xml:space="preserve"> </v>
      </c>
      <c r="AA372" s="109" t="str">
        <f t="shared" si="186"/>
        <v xml:space="preserve"> </v>
      </c>
      <c r="AB372" s="109" t="str">
        <f t="shared" si="186"/>
        <v xml:space="preserve"> </v>
      </c>
      <c r="AC372" s="109" t="str">
        <f t="shared" si="186"/>
        <v xml:space="preserve"> </v>
      </c>
      <c r="AD372" s="109" t="str">
        <f t="shared" si="186"/>
        <v xml:space="preserve"> </v>
      </c>
      <c r="AE372" s="109" t="str">
        <f t="shared" si="186"/>
        <v xml:space="preserve"> </v>
      </c>
      <c r="AF372" s="109" t="str">
        <f t="shared" si="186"/>
        <v xml:space="preserve"> </v>
      </c>
      <c r="AG372" s="109" t="str">
        <f t="shared" si="186"/>
        <v xml:space="preserve"> </v>
      </c>
    </row>
    <row r="373" spans="2:33">
      <c r="B373" s="110"/>
      <c r="C373" s="161" t="s">
        <v>458</v>
      </c>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row>
    <row r="374" spans="2:33">
      <c r="B374" s="110"/>
      <c r="C374" s="161" t="s">
        <v>459</v>
      </c>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row>
    <row r="375" spans="2:33">
      <c r="B375" s="110"/>
      <c r="C375" s="161" t="s">
        <v>460</v>
      </c>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row>
    <row r="376" spans="2:33">
      <c r="B376" s="2">
        <v>4</v>
      </c>
      <c r="C376" s="311" t="s">
        <v>461</v>
      </c>
      <c r="D376" s="109" t="str">
        <f t="shared" ref="D376:AG376" si="188">IF(COUNTIF(D373:D375,"C")&gt;=1,"A",IF(COUNTIF(D373:D375,"C")&gt;0,"P"," "))</f>
        <v xml:space="preserve"> </v>
      </c>
      <c r="E376" s="109" t="str">
        <f t="shared" si="188"/>
        <v xml:space="preserve"> </v>
      </c>
      <c r="F376" s="109" t="str">
        <f t="shared" ref="F376:S376" si="189">IF(COUNTIF(F373:F375,"C")&gt;=1,"A",IF(COUNTIF(F373:F375,"C")&gt;0,"P"," "))</f>
        <v xml:space="preserve"> </v>
      </c>
      <c r="G376" s="109" t="str">
        <f t="shared" si="189"/>
        <v xml:space="preserve"> </v>
      </c>
      <c r="H376" s="109" t="str">
        <f t="shared" si="189"/>
        <v xml:space="preserve"> </v>
      </c>
      <c r="I376" s="109" t="str">
        <f t="shared" si="189"/>
        <v xml:space="preserve"> </v>
      </c>
      <c r="J376" s="109" t="str">
        <f t="shared" si="189"/>
        <v xml:space="preserve"> </v>
      </c>
      <c r="K376" s="109" t="str">
        <f t="shared" si="189"/>
        <v xml:space="preserve"> </v>
      </c>
      <c r="L376" s="109" t="str">
        <f t="shared" si="189"/>
        <v xml:space="preserve"> </v>
      </c>
      <c r="M376" s="109" t="str">
        <f t="shared" si="189"/>
        <v xml:space="preserve"> </v>
      </c>
      <c r="N376" s="109" t="str">
        <f t="shared" si="189"/>
        <v xml:space="preserve"> </v>
      </c>
      <c r="O376" s="109" t="str">
        <f t="shared" si="189"/>
        <v xml:space="preserve"> </v>
      </c>
      <c r="P376" s="109" t="str">
        <f t="shared" si="189"/>
        <v xml:space="preserve"> </v>
      </c>
      <c r="Q376" s="109" t="str">
        <f t="shared" si="189"/>
        <v xml:space="preserve"> </v>
      </c>
      <c r="R376" s="109" t="str">
        <f t="shared" si="189"/>
        <v xml:space="preserve"> </v>
      </c>
      <c r="S376" s="109" t="str">
        <f t="shared" si="189"/>
        <v xml:space="preserve"> </v>
      </c>
      <c r="T376" s="109" t="str">
        <f t="shared" si="188"/>
        <v xml:space="preserve"> </v>
      </c>
      <c r="U376" s="109" t="str">
        <f t="shared" si="188"/>
        <v xml:space="preserve"> </v>
      </c>
      <c r="V376" s="109" t="str">
        <f t="shared" si="188"/>
        <v xml:space="preserve"> </v>
      </c>
      <c r="W376" s="109" t="str">
        <f t="shared" si="188"/>
        <v xml:space="preserve"> </v>
      </c>
      <c r="X376" s="109" t="str">
        <f t="shared" si="188"/>
        <v xml:space="preserve"> </v>
      </c>
      <c r="Y376" s="109" t="str">
        <f t="shared" si="188"/>
        <v xml:space="preserve"> </v>
      </c>
      <c r="Z376" s="109" t="str">
        <f t="shared" si="188"/>
        <v xml:space="preserve"> </v>
      </c>
      <c r="AA376" s="109" t="str">
        <f t="shared" si="188"/>
        <v xml:space="preserve"> </v>
      </c>
      <c r="AB376" s="109" t="str">
        <f t="shared" si="188"/>
        <v xml:space="preserve"> </v>
      </c>
      <c r="AC376" s="109" t="str">
        <f t="shared" si="188"/>
        <v xml:space="preserve"> </v>
      </c>
      <c r="AD376" s="109" t="str">
        <f t="shared" si="188"/>
        <v xml:space="preserve"> </v>
      </c>
      <c r="AE376" s="109" t="str">
        <f t="shared" si="188"/>
        <v xml:space="preserve"> </v>
      </c>
      <c r="AF376" s="109" t="str">
        <f t="shared" si="188"/>
        <v xml:space="preserve"> </v>
      </c>
      <c r="AG376" s="109" t="str">
        <f t="shared" si="188"/>
        <v xml:space="preserve"> </v>
      </c>
    </row>
    <row r="377" spans="2:33">
      <c r="B377" s="110"/>
      <c r="C377" s="161" t="s">
        <v>462</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row>
    <row r="378" spans="2:33">
      <c r="B378" s="110"/>
      <c r="C378" s="161" t="s">
        <v>463</v>
      </c>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row>
    <row r="379" spans="2:33">
      <c r="B379" s="110"/>
      <c r="C379" s="161" t="s">
        <v>464</v>
      </c>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row>
    <row r="380" spans="2:33">
      <c r="B380" s="2">
        <v>5</v>
      </c>
      <c r="C380" s="311" t="s">
        <v>465</v>
      </c>
      <c r="D380" s="109" t="str">
        <f t="shared" ref="D380:AG380" si="190">IF(COUNTIF(D377:D379,"C")&gt;=1,"A",IF(COUNTIF(D377:D379,"C")&gt;0,"P"," "))</f>
        <v xml:space="preserve"> </v>
      </c>
      <c r="E380" s="109" t="str">
        <f t="shared" si="190"/>
        <v xml:space="preserve"> </v>
      </c>
      <c r="F380" s="109" t="str">
        <f t="shared" ref="F380:S380" si="191">IF(COUNTIF(F377:F379,"C")&gt;=1,"A",IF(COUNTIF(F377:F379,"C")&gt;0,"P"," "))</f>
        <v xml:space="preserve"> </v>
      </c>
      <c r="G380" s="109" t="str">
        <f t="shared" si="191"/>
        <v xml:space="preserve"> </v>
      </c>
      <c r="H380" s="109" t="str">
        <f t="shared" si="191"/>
        <v xml:space="preserve"> </v>
      </c>
      <c r="I380" s="109" t="str">
        <f t="shared" si="191"/>
        <v xml:space="preserve"> </v>
      </c>
      <c r="J380" s="109" t="str">
        <f t="shared" si="191"/>
        <v xml:space="preserve"> </v>
      </c>
      <c r="K380" s="109" t="str">
        <f t="shared" si="191"/>
        <v xml:space="preserve"> </v>
      </c>
      <c r="L380" s="109" t="str">
        <f t="shared" si="191"/>
        <v xml:space="preserve"> </v>
      </c>
      <c r="M380" s="109" t="str">
        <f t="shared" si="191"/>
        <v xml:space="preserve"> </v>
      </c>
      <c r="N380" s="109" t="str">
        <f t="shared" si="191"/>
        <v xml:space="preserve"> </v>
      </c>
      <c r="O380" s="109" t="str">
        <f t="shared" si="191"/>
        <v xml:space="preserve"> </v>
      </c>
      <c r="P380" s="109" t="str">
        <f t="shared" si="191"/>
        <v xml:space="preserve"> </v>
      </c>
      <c r="Q380" s="109" t="str">
        <f t="shared" si="191"/>
        <v xml:space="preserve"> </v>
      </c>
      <c r="R380" s="109" t="str">
        <f t="shared" si="191"/>
        <v xml:space="preserve"> </v>
      </c>
      <c r="S380" s="109" t="str">
        <f t="shared" si="191"/>
        <v xml:space="preserve"> </v>
      </c>
      <c r="T380" s="109" t="str">
        <f t="shared" si="190"/>
        <v xml:space="preserve"> </v>
      </c>
      <c r="U380" s="109" t="str">
        <f t="shared" si="190"/>
        <v xml:space="preserve"> </v>
      </c>
      <c r="V380" s="109" t="str">
        <f t="shared" si="190"/>
        <v xml:space="preserve"> </v>
      </c>
      <c r="W380" s="109" t="str">
        <f t="shared" si="190"/>
        <v xml:space="preserve"> </v>
      </c>
      <c r="X380" s="109" t="str">
        <f t="shared" si="190"/>
        <v xml:space="preserve"> </v>
      </c>
      <c r="Y380" s="109" t="str">
        <f t="shared" si="190"/>
        <v xml:space="preserve"> </v>
      </c>
      <c r="Z380" s="109" t="str">
        <f t="shared" si="190"/>
        <v xml:space="preserve"> </v>
      </c>
      <c r="AA380" s="109" t="str">
        <f t="shared" si="190"/>
        <v xml:space="preserve"> </v>
      </c>
      <c r="AB380" s="109" t="str">
        <f t="shared" si="190"/>
        <v xml:space="preserve"> </v>
      </c>
      <c r="AC380" s="109" t="str">
        <f t="shared" si="190"/>
        <v xml:space="preserve"> </v>
      </c>
      <c r="AD380" s="109" t="str">
        <f t="shared" si="190"/>
        <v xml:space="preserve"> </v>
      </c>
      <c r="AE380" s="109" t="str">
        <f t="shared" si="190"/>
        <v xml:space="preserve"> </v>
      </c>
      <c r="AF380" s="109" t="str">
        <f t="shared" si="190"/>
        <v xml:space="preserve"> </v>
      </c>
      <c r="AG380" s="109" t="str">
        <f t="shared" si="190"/>
        <v xml:space="preserve"> </v>
      </c>
    </row>
    <row r="381" spans="2:33">
      <c r="B381" s="110"/>
      <c r="C381" s="161" t="s">
        <v>466</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row>
    <row r="382" spans="2:33">
      <c r="B382" s="110"/>
      <c r="C382" s="161" t="s">
        <v>467</v>
      </c>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row>
    <row r="383" spans="2:33" ht="13.5" thickBot="1">
      <c r="B383" s="110"/>
      <c r="C383" s="161" t="s">
        <v>468</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row>
    <row r="384" spans="2:33" ht="13.5" hidden="1" thickBot="1">
      <c r="D384" s="109" t="str">
        <f t="shared" ref="D384:AG384" si="192">IF(COUNTIF(D381:D383,"C")&gt;=1,"A",IF(COUNTIF(D381:D383,"C")&gt;0,"P"," "))</f>
        <v xml:space="preserve"> </v>
      </c>
      <c r="E384" s="109" t="str">
        <f t="shared" si="192"/>
        <v xml:space="preserve"> </v>
      </c>
      <c r="F384" s="109" t="str">
        <f t="shared" ref="F384:S384" si="193">IF(COUNTIF(F381:F383,"C")&gt;=1,"A",IF(COUNTIF(F381:F383,"C")&gt;0,"P"," "))</f>
        <v xml:space="preserve"> </v>
      </c>
      <c r="G384" s="109" t="str">
        <f t="shared" si="193"/>
        <v xml:space="preserve"> </v>
      </c>
      <c r="H384" s="109" t="str">
        <f t="shared" si="193"/>
        <v xml:space="preserve"> </v>
      </c>
      <c r="I384" s="109" t="str">
        <f t="shared" si="193"/>
        <v xml:space="preserve"> </v>
      </c>
      <c r="J384" s="109" t="str">
        <f t="shared" si="193"/>
        <v xml:space="preserve"> </v>
      </c>
      <c r="K384" s="109" t="str">
        <f t="shared" si="193"/>
        <v xml:space="preserve"> </v>
      </c>
      <c r="L384" s="109" t="str">
        <f t="shared" si="193"/>
        <v xml:space="preserve"> </v>
      </c>
      <c r="M384" s="109" t="str">
        <f t="shared" si="193"/>
        <v xml:space="preserve"> </v>
      </c>
      <c r="N384" s="109" t="str">
        <f t="shared" si="193"/>
        <v xml:space="preserve"> </v>
      </c>
      <c r="O384" s="109" t="str">
        <f t="shared" si="193"/>
        <v xml:space="preserve"> </v>
      </c>
      <c r="P384" s="109" t="str">
        <f t="shared" si="193"/>
        <v xml:space="preserve"> </v>
      </c>
      <c r="Q384" s="109" t="str">
        <f t="shared" si="193"/>
        <v xml:space="preserve"> </v>
      </c>
      <c r="R384" s="109" t="str">
        <f t="shared" si="193"/>
        <v xml:space="preserve"> </v>
      </c>
      <c r="S384" s="109" t="str">
        <f t="shared" si="193"/>
        <v xml:space="preserve"> </v>
      </c>
      <c r="T384" s="109" t="str">
        <f t="shared" si="192"/>
        <v xml:space="preserve"> </v>
      </c>
      <c r="U384" s="109" t="str">
        <f t="shared" si="192"/>
        <v xml:space="preserve"> </v>
      </c>
      <c r="V384" s="109" t="str">
        <f t="shared" si="192"/>
        <v xml:space="preserve"> </v>
      </c>
      <c r="W384" s="109" t="str">
        <f t="shared" si="192"/>
        <v xml:space="preserve"> </v>
      </c>
      <c r="X384" s="109" t="str">
        <f t="shared" si="192"/>
        <v xml:space="preserve"> </v>
      </c>
      <c r="Y384" s="109" t="str">
        <f t="shared" si="192"/>
        <v xml:space="preserve"> </v>
      </c>
      <c r="Z384" s="109" t="str">
        <f t="shared" si="192"/>
        <v xml:space="preserve"> </v>
      </c>
      <c r="AA384" s="109" t="str">
        <f t="shared" si="192"/>
        <v xml:space="preserve"> </v>
      </c>
      <c r="AB384" s="109" t="str">
        <f t="shared" si="192"/>
        <v xml:space="preserve"> </v>
      </c>
      <c r="AC384" s="109" t="str">
        <f t="shared" si="192"/>
        <v xml:space="preserve"> </v>
      </c>
      <c r="AD384" s="109" t="str">
        <f t="shared" si="192"/>
        <v xml:space="preserve"> </v>
      </c>
      <c r="AE384" s="109" t="str">
        <f t="shared" si="192"/>
        <v xml:space="preserve"> </v>
      </c>
      <c r="AF384" s="109" t="str">
        <f t="shared" si="192"/>
        <v xml:space="preserve"> </v>
      </c>
      <c r="AG384" s="109" t="str">
        <f t="shared" si="192"/>
        <v xml:space="preserve"> </v>
      </c>
    </row>
    <row r="385" spans="1:33" ht="13.5" thickBot="1">
      <c r="C385" s="65" t="s">
        <v>118</v>
      </c>
      <c r="D385" s="80" t="str">
        <f>IF(COUNTIF(D368:D384,"A")&gt;4,"C",IF(COUNTIF(D368:D384,"A")&gt;0,"P"," "))</f>
        <v xml:space="preserve"> </v>
      </c>
      <c r="E385" s="80" t="str">
        <f t="shared" ref="E385" si="194">IF(COUNTIF(E368:E384,"A")&gt;4,"C",IF(COUNTIF(E368:E384,"A")&gt;0,"P"," "))</f>
        <v xml:space="preserve"> </v>
      </c>
      <c r="F385" s="80" t="str">
        <f t="shared" ref="F385:S385" si="195">IF(COUNTIF(F368:F384,"A")&gt;4,"C",IF(COUNTIF(F368:F384,"A")&gt;0,"P"," "))</f>
        <v xml:space="preserve"> </v>
      </c>
      <c r="G385" s="80" t="str">
        <f t="shared" si="195"/>
        <v xml:space="preserve"> </v>
      </c>
      <c r="H385" s="80" t="str">
        <f t="shared" si="195"/>
        <v xml:space="preserve"> </v>
      </c>
      <c r="I385" s="80" t="str">
        <f t="shared" si="195"/>
        <v xml:space="preserve"> </v>
      </c>
      <c r="J385" s="80" t="str">
        <f t="shared" si="195"/>
        <v xml:space="preserve"> </v>
      </c>
      <c r="K385" s="80" t="str">
        <f t="shared" si="195"/>
        <v xml:space="preserve"> </v>
      </c>
      <c r="L385" s="80" t="str">
        <f t="shared" si="195"/>
        <v xml:space="preserve"> </v>
      </c>
      <c r="M385" s="80" t="str">
        <f t="shared" si="195"/>
        <v xml:space="preserve"> </v>
      </c>
      <c r="N385" s="80" t="str">
        <f t="shared" si="195"/>
        <v xml:space="preserve"> </v>
      </c>
      <c r="O385" s="80" t="str">
        <f t="shared" si="195"/>
        <v xml:space="preserve"> </v>
      </c>
      <c r="P385" s="80" t="str">
        <f t="shared" si="195"/>
        <v xml:space="preserve"> </v>
      </c>
      <c r="Q385" s="80" t="str">
        <f t="shared" si="195"/>
        <v xml:space="preserve"> </v>
      </c>
      <c r="R385" s="80" t="str">
        <f t="shared" si="195"/>
        <v xml:space="preserve"> </v>
      </c>
      <c r="S385" s="80" t="str">
        <f t="shared" si="195"/>
        <v xml:space="preserve"> </v>
      </c>
      <c r="T385" s="80" t="str">
        <f t="shared" ref="T385:AG385" si="196">IF(COUNTIF(T368:T384,"A")&gt;4,"C",IF(COUNTIF(T368:T384,"A")&gt;0,"P"," "))</f>
        <v xml:space="preserve"> </v>
      </c>
      <c r="U385" s="80" t="str">
        <f t="shared" si="196"/>
        <v xml:space="preserve"> </v>
      </c>
      <c r="V385" s="80" t="str">
        <f t="shared" si="196"/>
        <v xml:space="preserve"> </v>
      </c>
      <c r="W385" s="80" t="str">
        <f t="shared" si="196"/>
        <v xml:space="preserve"> </v>
      </c>
      <c r="X385" s="80" t="str">
        <f t="shared" si="196"/>
        <v xml:space="preserve"> </v>
      </c>
      <c r="Y385" s="80" t="str">
        <f t="shared" si="196"/>
        <v xml:space="preserve"> </v>
      </c>
      <c r="Z385" s="80" t="str">
        <f t="shared" si="196"/>
        <v xml:space="preserve"> </v>
      </c>
      <c r="AA385" s="80" t="str">
        <f t="shared" si="196"/>
        <v xml:space="preserve"> </v>
      </c>
      <c r="AB385" s="80" t="str">
        <f t="shared" si="196"/>
        <v xml:space="preserve"> </v>
      </c>
      <c r="AC385" s="80" t="str">
        <f t="shared" si="196"/>
        <v xml:space="preserve"> </v>
      </c>
      <c r="AD385" s="80" t="str">
        <f t="shared" si="196"/>
        <v xml:space="preserve"> </v>
      </c>
      <c r="AE385" s="80" t="str">
        <f t="shared" si="196"/>
        <v xml:space="preserve"> </v>
      </c>
      <c r="AF385" s="80" t="str">
        <f t="shared" si="196"/>
        <v xml:space="preserve"> </v>
      </c>
      <c r="AG385" s="80" t="str">
        <f t="shared" si="196"/>
        <v xml:space="preserve"> </v>
      </c>
    </row>
    <row r="386" spans="1:33" ht="15">
      <c r="A386" s="6"/>
      <c r="B386" s="111" t="s">
        <v>469</v>
      </c>
      <c r="C386" s="112"/>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c r="AA386" s="113"/>
      <c r="AB386" s="113"/>
      <c r="AC386" s="113"/>
      <c r="AD386" s="113"/>
      <c r="AE386" s="113"/>
      <c r="AF386" s="113"/>
      <c r="AG386" s="113"/>
    </row>
    <row r="387" spans="1:33">
      <c r="A387"/>
      <c r="B387" s="63">
        <v>1</v>
      </c>
      <c r="C387" s="243" t="s">
        <v>470</v>
      </c>
      <c r="D387" s="114"/>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row>
    <row r="388" spans="1:33">
      <c r="A388" s="6"/>
      <c r="B388" s="116"/>
      <c r="C388" s="244" t="s">
        <v>471</v>
      </c>
      <c r="D388" s="43"/>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row>
    <row r="389" spans="1:33">
      <c r="A389" s="6"/>
      <c r="B389" s="116"/>
      <c r="C389" s="244" t="s">
        <v>472</v>
      </c>
      <c r="D389" s="43"/>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row>
    <row r="390" spans="1:33">
      <c r="A390" s="6"/>
      <c r="B390" s="116"/>
      <c r="C390" s="244" t="s">
        <v>473</v>
      </c>
      <c r="D390" s="117"/>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row>
    <row r="391" spans="1:33">
      <c r="A391" s="6"/>
      <c r="B391" s="63">
        <v>2</v>
      </c>
      <c r="C391" s="118" t="s">
        <v>474</v>
      </c>
      <c r="D391" s="109" t="str">
        <f t="shared" ref="D391:AG391" si="197">IF(COUNTIF(D388:D390,"C")&gt;=1,"A",IF(COUNTIF(D388:D390,"C")&gt;0,"P"," "))</f>
        <v xml:space="preserve"> </v>
      </c>
      <c r="E391" s="109" t="str">
        <f t="shared" si="197"/>
        <v xml:space="preserve"> </v>
      </c>
      <c r="F391" s="109" t="str">
        <f t="shared" ref="F391:S391" si="198">IF(COUNTIF(F388:F390,"C")&gt;=1,"A",IF(COUNTIF(F388:F390,"C")&gt;0,"P"," "))</f>
        <v xml:space="preserve"> </v>
      </c>
      <c r="G391" s="109" t="str">
        <f t="shared" si="198"/>
        <v xml:space="preserve"> </v>
      </c>
      <c r="H391" s="109" t="str">
        <f t="shared" si="198"/>
        <v xml:space="preserve"> </v>
      </c>
      <c r="I391" s="109" t="str">
        <f t="shared" si="198"/>
        <v xml:space="preserve"> </v>
      </c>
      <c r="J391" s="109" t="str">
        <f t="shared" si="198"/>
        <v xml:space="preserve"> </v>
      </c>
      <c r="K391" s="109" t="str">
        <f t="shared" si="198"/>
        <v xml:space="preserve"> </v>
      </c>
      <c r="L391" s="109" t="str">
        <f t="shared" si="198"/>
        <v xml:space="preserve"> </v>
      </c>
      <c r="M391" s="109" t="str">
        <f t="shared" si="198"/>
        <v xml:space="preserve"> </v>
      </c>
      <c r="N391" s="109" t="str">
        <f t="shared" si="198"/>
        <v xml:space="preserve"> </v>
      </c>
      <c r="O391" s="109" t="str">
        <f t="shared" si="198"/>
        <v xml:space="preserve"> </v>
      </c>
      <c r="P391" s="109" t="str">
        <f t="shared" si="198"/>
        <v xml:space="preserve"> </v>
      </c>
      <c r="Q391" s="109" t="str">
        <f t="shared" si="198"/>
        <v xml:space="preserve"> </v>
      </c>
      <c r="R391" s="109" t="str">
        <f t="shared" si="198"/>
        <v xml:space="preserve"> </v>
      </c>
      <c r="S391" s="109" t="str">
        <f t="shared" si="198"/>
        <v xml:space="preserve"> </v>
      </c>
      <c r="T391" s="109" t="str">
        <f t="shared" si="197"/>
        <v xml:space="preserve"> </v>
      </c>
      <c r="U391" s="109" t="str">
        <f t="shared" si="197"/>
        <v xml:space="preserve"> </v>
      </c>
      <c r="V391" s="109" t="str">
        <f t="shared" si="197"/>
        <v xml:space="preserve"> </v>
      </c>
      <c r="W391" s="109" t="str">
        <f t="shared" si="197"/>
        <v xml:space="preserve"> </v>
      </c>
      <c r="X391" s="109" t="str">
        <f t="shared" si="197"/>
        <v xml:space="preserve"> </v>
      </c>
      <c r="Y391" s="109" t="str">
        <f t="shared" si="197"/>
        <v xml:space="preserve"> </v>
      </c>
      <c r="Z391" s="109" t="str">
        <f t="shared" si="197"/>
        <v xml:space="preserve"> </v>
      </c>
      <c r="AA391" s="109" t="str">
        <f t="shared" si="197"/>
        <v xml:space="preserve"> </v>
      </c>
      <c r="AB391" s="109" t="str">
        <f t="shared" si="197"/>
        <v xml:space="preserve"> </v>
      </c>
      <c r="AC391" s="109" t="str">
        <f t="shared" si="197"/>
        <v xml:space="preserve"> </v>
      </c>
      <c r="AD391" s="109" t="str">
        <f t="shared" si="197"/>
        <v xml:space="preserve"> </v>
      </c>
      <c r="AE391" s="109" t="str">
        <f t="shared" si="197"/>
        <v xml:space="preserve"> </v>
      </c>
      <c r="AF391" s="109" t="str">
        <f t="shared" si="197"/>
        <v xml:space="preserve"> </v>
      </c>
      <c r="AG391" s="109" t="str">
        <f t="shared" si="197"/>
        <v xml:space="preserve"> </v>
      </c>
    </row>
    <row r="392" spans="1:33">
      <c r="A392" s="6"/>
      <c r="B392" s="116"/>
      <c r="C392" s="244" t="s">
        <v>475</v>
      </c>
      <c r="D392" s="76"/>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row>
    <row r="393" spans="1:33">
      <c r="A393" s="6"/>
      <c r="B393" s="116"/>
      <c r="C393" s="244" t="s">
        <v>476</v>
      </c>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row>
    <row r="394" spans="1:33">
      <c r="A394" s="6"/>
      <c r="B394" s="116"/>
      <c r="C394" s="244" t="s">
        <v>477</v>
      </c>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row>
    <row r="395" spans="1:33">
      <c r="A395" s="6"/>
      <c r="B395" s="63">
        <v>3</v>
      </c>
      <c r="C395" s="118" t="s">
        <v>478</v>
      </c>
      <c r="D395" s="109" t="str">
        <f t="shared" ref="D395:AG395" si="199">IF(COUNTIF(D392:D394,"C")&gt;=1,"A",IF(COUNTIF(D392:D394,"C")&gt;0,"P"," "))</f>
        <v xml:space="preserve"> </v>
      </c>
      <c r="E395" s="109" t="str">
        <f t="shared" si="199"/>
        <v xml:space="preserve"> </v>
      </c>
      <c r="F395" s="109" t="str">
        <f t="shared" ref="F395:S395" si="200">IF(COUNTIF(F392:F394,"C")&gt;=1,"A",IF(COUNTIF(F392:F394,"C")&gt;0,"P"," "))</f>
        <v xml:space="preserve"> </v>
      </c>
      <c r="G395" s="109" t="str">
        <f t="shared" si="200"/>
        <v xml:space="preserve"> </v>
      </c>
      <c r="H395" s="109" t="str">
        <f t="shared" si="200"/>
        <v xml:space="preserve"> </v>
      </c>
      <c r="I395" s="109" t="str">
        <f t="shared" si="200"/>
        <v xml:space="preserve"> </v>
      </c>
      <c r="J395" s="109" t="str">
        <f t="shared" si="200"/>
        <v xml:space="preserve"> </v>
      </c>
      <c r="K395" s="109" t="str">
        <f t="shared" si="200"/>
        <v xml:space="preserve"> </v>
      </c>
      <c r="L395" s="109" t="str">
        <f t="shared" si="200"/>
        <v xml:space="preserve"> </v>
      </c>
      <c r="M395" s="109" t="str">
        <f t="shared" si="200"/>
        <v xml:space="preserve"> </v>
      </c>
      <c r="N395" s="109" t="str">
        <f t="shared" si="200"/>
        <v xml:space="preserve"> </v>
      </c>
      <c r="O395" s="109" t="str">
        <f t="shared" si="200"/>
        <v xml:space="preserve"> </v>
      </c>
      <c r="P395" s="109" t="str">
        <f t="shared" si="200"/>
        <v xml:space="preserve"> </v>
      </c>
      <c r="Q395" s="109" t="str">
        <f t="shared" si="200"/>
        <v xml:space="preserve"> </v>
      </c>
      <c r="R395" s="109" t="str">
        <f t="shared" si="200"/>
        <v xml:space="preserve"> </v>
      </c>
      <c r="S395" s="109" t="str">
        <f t="shared" si="200"/>
        <v xml:space="preserve"> </v>
      </c>
      <c r="T395" s="109" t="str">
        <f t="shared" si="199"/>
        <v xml:space="preserve"> </v>
      </c>
      <c r="U395" s="109" t="str">
        <f t="shared" si="199"/>
        <v xml:space="preserve"> </v>
      </c>
      <c r="V395" s="109" t="str">
        <f t="shared" si="199"/>
        <v xml:space="preserve"> </v>
      </c>
      <c r="W395" s="109" t="str">
        <f t="shared" si="199"/>
        <v xml:space="preserve"> </v>
      </c>
      <c r="X395" s="109" t="str">
        <f t="shared" si="199"/>
        <v xml:space="preserve"> </v>
      </c>
      <c r="Y395" s="109" t="str">
        <f t="shared" si="199"/>
        <v xml:space="preserve"> </v>
      </c>
      <c r="Z395" s="109" t="str">
        <f t="shared" si="199"/>
        <v xml:space="preserve"> </v>
      </c>
      <c r="AA395" s="109" t="str">
        <f t="shared" si="199"/>
        <v xml:space="preserve"> </v>
      </c>
      <c r="AB395" s="109" t="str">
        <f t="shared" si="199"/>
        <v xml:space="preserve"> </v>
      </c>
      <c r="AC395" s="109" t="str">
        <f t="shared" si="199"/>
        <v xml:space="preserve"> </v>
      </c>
      <c r="AD395" s="109" t="str">
        <f t="shared" si="199"/>
        <v xml:space="preserve"> </v>
      </c>
      <c r="AE395" s="109" t="str">
        <f t="shared" si="199"/>
        <v xml:space="preserve"> </v>
      </c>
      <c r="AF395" s="109" t="str">
        <f t="shared" si="199"/>
        <v xml:space="preserve"> </v>
      </c>
      <c r="AG395" s="109" t="str">
        <f t="shared" si="199"/>
        <v xml:space="preserve"> </v>
      </c>
    </row>
    <row r="396" spans="1:33">
      <c r="A396" s="6"/>
      <c r="B396" s="116"/>
      <c r="C396" s="244" t="s">
        <v>479</v>
      </c>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row>
    <row r="397" spans="1:33">
      <c r="A397" s="6"/>
      <c r="B397" s="116"/>
      <c r="C397" s="244" t="s">
        <v>480</v>
      </c>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row>
    <row r="398" spans="1:33">
      <c r="A398" s="6"/>
      <c r="B398" s="116"/>
      <c r="C398" s="244" t="s">
        <v>481</v>
      </c>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row>
    <row r="399" spans="1:33">
      <c r="A399" s="6"/>
      <c r="B399" s="63">
        <v>4</v>
      </c>
      <c r="C399" s="118" t="s">
        <v>482</v>
      </c>
      <c r="D399" s="109" t="str">
        <f t="shared" ref="D399:AG399" si="201">IF(COUNTIF(D396:D398,"C")&gt;=1,"A",IF(COUNTIF(D396:D398,"C")&gt;0,"P"," "))</f>
        <v xml:space="preserve"> </v>
      </c>
      <c r="E399" s="109" t="str">
        <f t="shared" si="201"/>
        <v xml:space="preserve"> </v>
      </c>
      <c r="F399" s="109" t="str">
        <f t="shared" ref="F399:S399" si="202">IF(COUNTIF(F396:F398,"C")&gt;=1,"A",IF(COUNTIF(F396:F398,"C")&gt;0,"P"," "))</f>
        <v xml:space="preserve"> </v>
      </c>
      <c r="G399" s="109" t="str">
        <f t="shared" si="202"/>
        <v xml:space="preserve"> </v>
      </c>
      <c r="H399" s="109" t="str">
        <f t="shared" si="202"/>
        <v xml:space="preserve"> </v>
      </c>
      <c r="I399" s="109" t="str">
        <f t="shared" si="202"/>
        <v xml:space="preserve"> </v>
      </c>
      <c r="J399" s="109" t="str">
        <f t="shared" si="202"/>
        <v xml:space="preserve"> </v>
      </c>
      <c r="K399" s="109" t="str">
        <f t="shared" si="202"/>
        <v xml:space="preserve"> </v>
      </c>
      <c r="L399" s="109" t="str">
        <f t="shared" si="202"/>
        <v xml:space="preserve"> </v>
      </c>
      <c r="M399" s="109" t="str">
        <f t="shared" si="202"/>
        <v xml:space="preserve"> </v>
      </c>
      <c r="N399" s="109" t="str">
        <f t="shared" si="202"/>
        <v xml:space="preserve"> </v>
      </c>
      <c r="O399" s="109" t="str">
        <f t="shared" si="202"/>
        <v xml:space="preserve"> </v>
      </c>
      <c r="P399" s="109" t="str">
        <f t="shared" si="202"/>
        <v xml:space="preserve"> </v>
      </c>
      <c r="Q399" s="109" t="str">
        <f t="shared" si="202"/>
        <v xml:space="preserve"> </v>
      </c>
      <c r="R399" s="109" t="str">
        <f t="shared" si="202"/>
        <v xml:space="preserve"> </v>
      </c>
      <c r="S399" s="109" t="str">
        <f t="shared" si="202"/>
        <v xml:space="preserve"> </v>
      </c>
      <c r="T399" s="109" t="str">
        <f t="shared" si="201"/>
        <v xml:space="preserve"> </v>
      </c>
      <c r="U399" s="109" t="str">
        <f t="shared" si="201"/>
        <v xml:space="preserve"> </v>
      </c>
      <c r="V399" s="109" t="str">
        <f t="shared" si="201"/>
        <v xml:space="preserve"> </v>
      </c>
      <c r="W399" s="109" t="str">
        <f t="shared" si="201"/>
        <v xml:space="preserve"> </v>
      </c>
      <c r="X399" s="109" t="str">
        <f t="shared" si="201"/>
        <v xml:space="preserve"> </v>
      </c>
      <c r="Y399" s="109" t="str">
        <f t="shared" si="201"/>
        <v xml:space="preserve"> </v>
      </c>
      <c r="Z399" s="109" t="str">
        <f t="shared" si="201"/>
        <v xml:space="preserve"> </v>
      </c>
      <c r="AA399" s="109" t="str">
        <f t="shared" si="201"/>
        <v xml:space="preserve"> </v>
      </c>
      <c r="AB399" s="109" t="str">
        <f t="shared" si="201"/>
        <v xml:space="preserve"> </v>
      </c>
      <c r="AC399" s="109" t="str">
        <f t="shared" si="201"/>
        <v xml:space="preserve"> </v>
      </c>
      <c r="AD399" s="109" t="str">
        <f t="shared" si="201"/>
        <v xml:space="preserve"> </v>
      </c>
      <c r="AE399" s="109" t="str">
        <f t="shared" si="201"/>
        <v xml:space="preserve"> </v>
      </c>
      <c r="AF399" s="109" t="str">
        <f t="shared" si="201"/>
        <v xml:space="preserve"> </v>
      </c>
      <c r="AG399" s="109" t="str">
        <f t="shared" si="201"/>
        <v xml:space="preserve"> </v>
      </c>
    </row>
    <row r="400" spans="1:33">
      <c r="A400" s="6"/>
      <c r="B400" s="116"/>
      <c r="C400" s="244" t="s">
        <v>483</v>
      </c>
      <c r="D400" s="31"/>
      <c r="E400" s="31"/>
      <c r="F400" s="31"/>
      <c r="G400" s="31"/>
      <c r="H400" s="31"/>
      <c r="I400" s="31"/>
      <c r="J400" s="31"/>
      <c r="K400" s="31"/>
      <c r="L400" s="31"/>
      <c r="M400" s="31"/>
      <c r="N400" s="31"/>
      <c r="O400" s="31"/>
      <c r="P400" s="31"/>
      <c r="Q400" s="31"/>
      <c r="R400" s="31"/>
      <c r="S400" s="75"/>
      <c r="T400" s="31"/>
      <c r="U400" s="31"/>
      <c r="V400" s="31"/>
      <c r="W400" s="31"/>
      <c r="X400" s="31"/>
      <c r="Y400" s="31"/>
      <c r="Z400" s="31"/>
      <c r="AA400" s="31"/>
      <c r="AB400" s="31"/>
      <c r="AC400" s="31"/>
      <c r="AD400" s="31"/>
      <c r="AE400" s="31"/>
      <c r="AF400" s="31"/>
      <c r="AG400" s="75"/>
    </row>
    <row r="401" spans="1:33">
      <c r="A401" s="6"/>
      <c r="B401" s="116"/>
      <c r="C401" s="244" t="s">
        <v>484</v>
      </c>
      <c r="D401" s="31"/>
      <c r="E401" s="31"/>
      <c r="F401" s="31"/>
      <c r="G401" s="31"/>
      <c r="H401" s="31"/>
      <c r="I401" s="31"/>
      <c r="J401" s="31"/>
      <c r="K401" s="31"/>
      <c r="L401" s="31"/>
      <c r="M401" s="31"/>
      <c r="N401" s="31"/>
      <c r="O401" s="31"/>
      <c r="P401" s="31"/>
      <c r="Q401" s="31"/>
      <c r="R401" s="31"/>
      <c r="S401" s="75"/>
      <c r="T401" s="31"/>
      <c r="U401" s="31"/>
      <c r="V401" s="31"/>
      <c r="W401" s="31"/>
      <c r="X401" s="31"/>
      <c r="Y401" s="31"/>
      <c r="Z401" s="31"/>
      <c r="AA401" s="31"/>
      <c r="AB401" s="31"/>
      <c r="AC401" s="31"/>
      <c r="AD401" s="31"/>
      <c r="AE401" s="31"/>
      <c r="AF401" s="31"/>
      <c r="AG401" s="75"/>
    </row>
    <row r="402" spans="1:33">
      <c r="A402" s="6"/>
      <c r="B402" s="116"/>
      <c r="C402" s="244" t="s">
        <v>485</v>
      </c>
      <c r="D402" s="31"/>
      <c r="E402" s="31"/>
      <c r="F402" s="31"/>
      <c r="G402" s="31"/>
      <c r="H402" s="31"/>
      <c r="I402" s="31"/>
      <c r="J402" s="31"/>
      <c r="K402" s="31"/>
      <c r="L402" s="31"/>
      <c r="M402" s="31"/>
      <c r="N402" s="31"/>
      <c r="O402" s="31"/>
      <c r="P402" s="31"/>
      <c r="Q402" s="31"/>
      <c r="R402" s="31"/>
      <c r="S402" s="75"/>
      <c r="T402" s="31"/>
      <c r="U402" s="31"/>
      <c r="V402" s="31"/>
      <c r="W402" s="31"/>
      <c r="X402" s="31"/>
      <c r="Y402" s="31"/>
      <c r="Z402" s="31"/>
      <c r="AA402" s="31"/>
      <c r="AB402" s="31"/>
      <c r="AC402" s="31"/>
      <c r="AD402" s="31"/>
      <c r="AE402" s="31"/>
      <c r="AF402" s="31"/>
      <c r="AG402" s="75"/>
    </row>
    <row r="403" spans="1:33">
      <c r="A403" s="6"/>
      <c r="B403" s="63">
        <v>5</v>
      </c>
      <c r="C403" s="118" t="s">
        <v>486</v>
      </c>
      <c r="D403" s="109" t="str">
        <f t="shared" ref="D403:AG403" si="203">IF(COUNTIF(D400:D402,"C")&gt;=1,"A",IF(COUNTIF(D400:D402,"C")&gt;0,"P"," "))</f>
        <v xml:space="preserve"> </v>
      </c>
      <c r="E403" s="109" t="str">
        <f t="shared" si="203"/>
        <v xml:space="preserve"> </v>
      </c>
      <c r="F403" s="109" t="str">
        <f t="shared" ref="F403:S403" si="204">IF(COUNTIF(F400:F402,"C")&gt;=1,"A",IF(COUNTIF(F400:F402,"C")&gt;0,"P"," "))</f>
        <v xml:space="preserve"> </v>
      </c>
      <c r="G403" s="109" t="str">
        <f t="shared" si="204"/>
        <v xml:space="preserve"> </v>
      </c>
      <c r="H403" s="109" t="str">
        <f t="shared" si="204"/>
        <v xml:space="preserve"> </v>
      </c>
      <c r="I403" s="109" t="str">
        <f t="shared" si="204"/>
        <v xml:space="preserve"> </v>
      </c>
      <c r="J403" s="109" t="str">
        <f t="shared" si="204"/>
        <v xml:space="preserve"> </v>
      </c>
      <c r="K403" s="109" t="str">
        <f t="shared" si="204"/>
        <v xml:space="preserve"> </v>
      </c>
      <c r="L403" s="109" t="str">
        <f t="shared" si="204"/>
        <v xml:space="preserve"> </v>
      </c>
      <c r="M403" s="109" t="str">
        <f t="shared" si="204"/>
        <v xml:space="preserve"> </v>
      </c>
      <c r="N403" s="109" t="str">
        <f t="shared" si="204"/>
        <v xml:space="preserve"> </v>
      </c>
      <c r="O403" s="109" t="str">
        <f t="shared" si="204"/>
        <v xml:space="preserve"> </v>
      </c>
      <c r="P403" s="109" t="str">
        <f t="shared" si="204"/>
        <v xml:space="preserve"> </v>
      </c>
      <c r="Q403" s="109" t="str">
        <f t="shared" si="204"/>
        <v xml:space="preserve"> </v>
      </c>
      <c r="R403" s="109" t="str">
        <f t="shared" si="204"/>
        <v xml:space="preserve"> </v>
      </c>
      <c r="S403" s="109" t="str">
        <f t="shared" si="204"/>
        <v xml:space="preserve"> </v>
      </c>
      <c r="T403" s="109" t="str">
        <f t="shared" si="203"/>
        <v xml:space="preserve"> </v>
      </c>
      <c r="U403" s="109" t="str">
        <f t="shared" si="203"/>
        <v xml:space="preserve"> </v>
      </c>
      <c r="V403" s="109" t="str">
        <f t="shared" si="203"/>
        <v xml:space="preserve"> </v>
      </c>
      <c r="W403" s="109" t="str">
        <f t="shared" si="203"/>
        <v xml:space="preserve"> </v>
      </c>
      <c r="X403" s="109" t="str">
        <f t="shared" si="203"/>
        <v xml:space="preserve"> </v>
      </c>
      <c r="Y403" s="109" t="str">
        <f t="shared" si="203"/>
        <v xml:space="preserve"> </v>
      </c>
      <c r="Z403" s="109" t="str">
        <f t="shared" si="203"/>
        <v xml:space="preserve"> </v>
      </c>
      <c r="AA403" s="109" t="str">
        <f t="shared" si="203"/>
        <v xml:space="preserve"> </v>
      </c>
      <c r="AB403" s="109" t="str">
        <f t="shared" si="203"/>
        <v xml:space="preserve"> </v>
      </c>
      <c r="AC403" s="109" t="str">
        <f t="shared" si="203"/>
        <v xml:space="preserve"> </v>
      </c>
      <c r="AD403" s="109" t="str">
        <f t="shared" si="203"/>
        <v xml:space="preserve"> </v>
      </c>
      <c r="AE403" s="109" t="str">
        <f t="shared" si="203"/>
        <v xml:space="preserve"> </v>
      </c>
      <c r="AF403" s="109" t="str">
        <f t="shared" si="203"/>
        <v xml:space="preserve"> </v>
      </c>
      <c r="AG403" s="109" t="str">
        <f t="shared" si="203"/>
        <v xml:space="preserve"> </v>
      </c>
    </row>
    <row r="404" spans="1:33">
      <c r="A404" s="6"/>
      <c r="B404" s="42"/>
      <c r="C404" s="245" t="s">
        <v>487</v>
      </c>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row>
    <row r="405" spans="1:33">
      <c r="A405" s="6"/>
      <c r="B405" s="42"/>
      <c r="C405" s="245" t="s">
        <v>488</v>
      </c>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row>
    <row r="406" spans="1:33" ht="13.5" thickBot="1">
      <c r="A406" s="6"/>
      <c r="B406" s="42"/>
      <c r="C406" s="245" t="s">
        <v>489</v>
      </c>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row>
    <row r="407" spans="1:33" ht="13.5" hidden="1" thickBot="1">
      <c r="A407" s="6"/>
      <c r="B407" s="42"/>
      <c r="C407" s="246"/>
      <c r="D407" s="109" t="str">
        <f t="shared" ref="D407:AG407" si="205">IF(COUNTIF(D404:D406,"C")&gt;=1,"A",IF(COUNTIF(D404:D406,"C")&gt;0,"P"," "))</f>
        <v xml:space="preserve"> </v>
      </c>
      <c r="E407" s="109" t="str">
        <f t="shared" si="205"/>
        <v xml:space="preserve"> </v>
      </c>
      <c r="F407" s="109" t="str">
        <f t="shared" ref="F407:S407" si="206">IF(COUNTIF(F404:F406,"C")&gt;=1,"A",IF(COUNTIF(F404:F406,"C")&gt;0,"P"," "))</f>
        <v xml:space="preserve"> </v>
      </c>
      <c r="G407" s="109" t="str">
        <f t="shared" si="206"/>
        <v xml:space="preserve"> </v>
      </c>
      <c r="H407" s="109" t="str">
        <f t="shared" si="206"/>
        <v xml:space="preserve"> </v>
      </c>
      <c r="I407" s="109" t="str">
        <f t="shared" si="206"/>
        <v xml:space="preserve"> </v>
      </c>
      <c r="J407" s="109" t="str">
        <f t="shared" si="206"/>
        <v xml:space="preserve"> </v>
      </c>
      <c r="K407" s="109" t="str">
        <f t="shared" si="206"/>
        <v xml:space="preserve"> </v>
      </c>
      <c r="L407" s="109" t="str">
        <f t="shared" si="206"/>
        <v xml:space="preserve"> </v>
      </c>
      <c r="M407" s="109" t="str">
        <f t="shared" si="206"/>
        <v xml:space="preserve"> </v>
      </c>
      <c r="N407" s="109" t="str">
        <f t="shared" si="206"/>
        <v xml:space="preserve"> </v>
      </c>
      <c r="O407" s="109" t="str">
        <f t="shared" si="206"/>
        <v xml:space="preserve"> </v>
      </c>
      <c r="P407" s="109" t="str">
        <f t="shared" si="206"/>
        <v xml:space="preserve"> </v>
      </c>
      <c r="Q407" s="109" t="str">
        <f t="shared" si="206"/>
        <v xml:space="preserve"> </v>
      </c>
      <c r="R407" s="109" t="str">
        <f t="shared" si="206"/>
        <v xml:space="preserve"> </v>
      </c>
      <c r="S407" s="109" t="str">
        <f t="shared" si="206"/>
        <v xml:space="preserve"> </v>
      </c>
      <c r="T407" s="109" t="str">
        <f t="shared" si="205"/>
        <v xml:space="preserve"> </v>
      </c>
      <c r="U407" s="109" t="str">
        <f t="shared" si="205"/>
        <v xml:space="preserve"> </v>
      </c>
      <c r="V407" s="109" t="str">
        <f t="shared" si="205"/>
        <v xml:space="preserve"> </v>
      </c>
      <c r="W407" s="109" t="str">
        <f t="shared" si="205"/>
        <v xml:space="preserve"> </v>
      </c>
      <c r="X407" s="109" t="str">
        <f t="shared" si="205"/>
        <v xml:space="preserve"> </v>
      </c>
      <c r="Y407" s="109" t="str">
        <f t="shared" si="205"/>
        <v xml:space="preserve"> </v>
      </c>
      <c r="Z407" s="109" t="str">
        <f t="shared" si="205"/>
        <v xml:space="preserve"> </v>
      </c>
      <c r="AA407" s="109" t="str">
        <f t="shared" si="205"/>
        <v xml:space="preserve"> </v>
      </c>
      <c r="AB407" s="109" t="str">
        <f t="shared" si="205"/>
        <v xml:space="preserve"> </v>
      </c>
      <c r="AC407" s="109" t="str">
        <f t="shared" si="205"/>
        <v xml:space="preserve"> </v>
      </c>
      <c r="AD407" s="109" t="str">
        <f t="shared" si="205"/>
        <v xml:space="preserve"> </v>
      </c>
      <c r="AE407" s="109" t="str">
        <f t="shared" si="205"/>
        <v xml:space="preserve"> </v>
      </c>
      <c r="AF407" s="109" t="str">
        <f t="shared" si="205"/>
        <v xml:space="preserve"> </v>
      </c>
      <c r="AG407" s="109" t="str">
        <f t="shared" si="205"/>
        <v xml:space="preserve"> </v>
      </c>
    </row>
    <row r="408" spans="1:33" ht="13.5" thickBot="1">
      <c r="A408" s="6"/>
      <c r="B408" s="97"/>
      <c r="C408" s="65" t="s">
        <v>118</v>
      </c>
      <c r="D408" s="80" t="str">
        <f>IF(COUNTIF(D391:D407,"A")&gt;4,"C",IF(COUNTIF(D391:D407,"A")&gt;0,"P"," "))</f>
        <v xml:space="preserve"> </v>
      </c>
      <c r="E408" s="80" t="str">
        <f t="shared" ref="E408" si="207">IF(COUNTIF(E391:E407,"A")&gt;4,"C",IF(COUNTIF(E391:E407,"A")&gt;0,"P"," "))</f>
        <v xml:space="preserve"> </v>
      </c>
      <c r="F408" s="80" t="str">
        <f t="shared" ref="F408:S408" si="208">IF(COUNTIF(F391:F407,"A")&gt;4,"C",IF(COUNTIF(F391:F407,"A")&gt;0,"P"," "))</f>
        <v xml:space="preserve"> </v>
      </c>
      <c r="G408" s="80" t="str">
        <f t="shared" si="208"/>
        <v xml:space="preserve"> </v>
      </c>
      <c r="H408" s="80" t="str">
        <f t="shared" si="208"/>
        <v xml:space="preserve"> </v>
      </c>
      <c r="I408" s="80" t="str">
        <f t="shared" si="208"/>
        <v xml:space="preserve"> </v>
      </c>
      <c r="J408" s="80" t="str">
        <f t="shared" si="208"/>
        <v xml:space="preserve"> </v>
      </c>
      <c r="K408" s="80" t="str">
        <f t="shared" si="208"/>
        <v xml:space="preserve"> </v>
      </c>
      <c r="L408" s="80" t="str">
        <f t="shared" si="208"/>
        <v xml:space="preserve"> </v>
      </c>
      <c r="M408" s="80" t="str">
        <f t="shared" si="208"/>
        <v xml:space="preserve"> </v>
      </c>
      <c r="N408" s="80" t="str">
        <f t="shared" si="208"/>
        <v xml:space="preserve"> </v>
      </c>
      <c r="O408" s="80" t="str">
        <f t="shared" si="208"/>
        <v xml:space="preserve"> </v>
      </c>
      <c r="P408" s="80" t="str">
        <f t="shared" si="208"/>
        <v xml:space="preserve"> </v>
      </c>
      <c r="Q408" s="80" t="str">
        <f t="shared" si="208"/>
        <v xml:space="preserve"> </v>
      </c>
      <c r="R408" s="80" t="str">
        <f t="shared" si="208"/>
        <v xml:space="preserve"> </v>
      </c>
      <c r="S408" s="80" t="str">
        <f t="shared" si="208"/>
        <v xml:space="preserve"> </v>
      </c>
      <c r="T408" s="80" t="str">
        <f t="shared" ref="T408:AG408" si="209">IF(COUNTIF(T391:T407,"A")&gt;4,"C",IF(COUNTIF(T391:T407,"A")&gt;0,"P"," "))</f>
        <v xml:space="preserve"> </v>
      </c>
      <c r="U408" s="80" t="str">
        <f t="shared" si="209"/>
        <v xml:space="preserve"> </v>
      </c>
      <c r="V408" s="80" t="str">
        <f t="shared" si="209"/>
        <v xml:space="preserve"> </v>
      </c>
      <c r="W408" s="80" t="str">
        <f t="shared" si="209"/>
        <v xml:space="preserve"> </v>
      </c>
      <c r="X408" s="80" t="str">
        <f t="shared" si="209"/>
        <v xml:space="preserve"> </v>
      </c>
      <c r="Y408" s="80" t="str">
        <f t="shared" si="209"/>
        <v xml:space="preserve"> </v>
      </c>
      <c r="Z408" s="80" t="str">
        <f t="shared" si="209"/>
        <v xml:space="preserve"> </v>
      </c>
      <c r="AA408" s="80" t="str">
        <f t="shared" si="209"/>
        <v xml:space="preserve"> </v>
      </c>
      <c r="AB408" s="80" t="str">
        <f t="shared" si="209"/>
        <v xml:space="preserve"> </v>
      </c>
      <c r="AC408" s="80" t="str">
        <f t="shared" si="209"/>
        <v xml:space="preserve"> </v>
      </c>
      <c r="AD408" s="80" t="str">
        <f t="shared" si="209"/>
        <v xml:space="preserve"> </v>
      </c>
      <c r="AE408" s="80" t="str">
        <f t="shared" si="209"/>
        <v xml:space="preserve"> </v>
      </c>
      <c r="AF408" s="80" t="str">
        <f t="shared" si="209"/>
        <v xml:space="preserve"> </v>
      </c>
      <c r="AG408" s="80" t="str">
        <f t="shared" si="209"/>
        <v xml:space="preserve"> </v>
      </c>
    </row>
    <row r="409" spans="1:33" ht="15">
      <c r="B409" s="107" t="s">
        <v>490</v>
      </c>
      <c r="D409" s="285"/>
      <c r="T409" s="285"/>
      <c r="U409" s="285"/>
      <c r="V409" s="285"/>
      <c r="W409" s="285"/>
      <c r="X409" s="285"/>
      <c r="Y409" s="285"/>
      <c r="Z409" s="285"/>
      <c r="AA409" s="285"/>
      <c r="AB409" s="285"/>
      <c r="AC409" s="285"/>
      <c r="AD409" s="285"/>
      <c r="AE409" s="285"/>
      <c r="AF409" s="285"/>
      <c r="AG409" s="285"/>
    </row>
    <row r="410" spans="1:33">
      <c r="A410"/>
      <c r="B410" s="2">
        <v>1</v>
      </c>
      <c r="C410" s="248" t="s">
        <v>491</v>
      </c>
      <c r="D410" s="285"/>
      <c r="T410" s="285"/>
      <c r="U410" s="285"/>
      <c r="V410" s="285"/>
      <c r="W410" s="285"/>
      <c r="X410" s="285"/>
      <c r="Y410" s="285"/>
      <c r="Z410" s="285"/>
      <c r="AA410" s="285"/>
      <c r="AB410" s="285"/>
      <c r="AC410" s="285"/>
      <c r="AD410" s="285"/>
      <c r="AE410" s="285"/>
      <c r="AF410" s="285"/>
      <c r="AG410" s="285"/>
    </row>
    <row r="411" spans="1:33">
      <c r="B411" s="108"/>
      <c r="C411" s="161" t="s">
        <v>492</v>
      </c>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row>
    <row r="412" spans="1:33">
      <c r="B412" s="108"/>
      <c r="C412" s="161" t="s">
        <v>493</v>
      </c>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row>
    <row r="413" spans="1:33">
      <c r="B413" s="108"/>
      <c r="C413" s="161" t="s">
        <v>494</v>
      </c>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row>
    <row r="414" spans="1:33">
      <c r="B414" s="2">
        <v>2</v>
      </c>
      <c r="C414" s="311" t="s">
        <v>495</v>
      </c>
      <c r="D414" s="109" t="str">
        <f t="shared" ref="D414:AG414" si="210">IF(COUNTIF(D411:D413,"C")&gt;=1,"A",IF(COUNTIF(D411:D413,"C")&gt;0,"P"," "))</f>
        <v xml:space="preserve"> </v>
      </c>
      <c r="E414" s="109" t="str">
        <f t="shared" si="210"/>
        <v xml:space="preserve"> </v>
      </c>
      <c r="F414" s="109" t="str">
        <f t="shared" ref="F414:S414" si="211">IF(COUNTIF(F411:F413,"C")&gt;=1,"A",IF(COUNTIF(F411:F413,"C")&gt;0,"P"," "))</f>
        <v xml:space="preserve"> </v>
      </c>
      <c r="G414" s="109" t="str">
        <f t="shared" si="211"/>
        <v xml:space="preserve"> </v>
      </c>
      <c r="H414" s="109" t="str">
        <f t="shared" si="211"/>
        <v xml:space="preserve"> </v>
      </c>
      <c r="I414" s="109" t="str">
        <f t="shared" si="211"/>
        <v xml:space="preserve"> </v>
      </c>
      <c r="J414" s="109" t="str">
        <f t="shared" si="211"/>
        <v xml:space="preserve"> </v>
      </c>
      <c r="K414" s="109" t="str">
        <f t="shared" si="211"/>
        <v xml:space="preserve"> </v>
      </c>
      <c r="L414" s="109" t="str">
        <f t="shared" si="211"/>
        <v xml:space="preserve"> </v>
      </c>
      <c r="M414" s="109" t="str">
        <f t="shared" si="211"/>
        <v xml:space="preserve"> </v>
      </c>
      <c r="N414" s="109" t="str">
        <f t="shared" si="211"/>
        <v xml:space="preserve"> </v>
      </c>
      <c r="O414" s="109" t="str">
        <f t="shared" si="211"/>
        <v xml:space="preserve"> </v>
      </c>
      <c r="P414" s="109" t="str">
        <f t="shared" si="211"/>
        <v xml:space="preserve"> </v>
      </c>
      <c r="Q414" s="109" t="str">
        <f t="shared" si="211"/>
        <v xml:space="preserve"> </v>
      </c>
      <c r="R414" s="109" t="str">
        <f t="shared" si="211"/>
        <v xml:space="preserve"> </v>
      </c>
      <c r="S414" s="109" t="str">
        <f t="shared" si="211"/>
        <v xml:space="preserve"> </v>
      </c>
      <c r="T414" s="109" t="str">
        <f t="shared" si="210"/>
        <v xml:space="preserve"> </v>
      </c>
      <c r="U414" s="109" t="str">
        <f t="shared" si="210"/>
        <v xml:space="preserve"> </v>
      </c>
      <c r="V414" s="109" t="str">
        <f t="shared" si="210"/>
        <v xml:space="preserve"> </v>
      </c>
      <c r="W414" s="109" t="str">
        <f t="shared" si="210"/>
        <v xml:space="preserve"> </v>
      </c>
      <c r="X414" s="109" t="str">
        <f t="shared" si="210"/>
        <v xml:space="preserve"> </v>
      </c>
      <c r="Y414" s="109" t="str">
        <f t="shared" si="210"/>
        <v xml:space="preserve"> </v>
      </c>
      <c r="Z414" s="109" t="str">
        <f t="shared" si="210"/>
        <v xml:space="preserve"> </v>
      </c>
      <c r="AA414" s="109" t="str">
        <f t="shared" si="210"/>
        <v xml:space="preserve"> </v>
      </c>
      <c r="AB414" s="109" t="str">
        <f t="shared" si="210"/>
        <v xml:space="preserve"> </v>
      </c>
      <c r="AC414" s="109" t="str">
        <f t="shared" si="210"/>
        <v xml:space="preserve"> </v>
      </c>
      <c r="AD414" s="109" t="str">
        <f t="shared" si="210"/>
        <v xml:space="preserve"> </v>
      </c>
      <c r="AE414" s="109" t="str">
        <f t="shared" si="210"/>
        <v xml:space="preserve"> </v>
      </c>
      <c r="AF414" s="109" t="str">
        <f t="shared" si="210"/>
        <v xml:space="preserve"> </v>
      </c>
      <c r="AG414" s="109" t="str">
        <f t="shared" si="210"/>
        <v xml:space="preserve"> </v>
      </c>
    </row>
    <row r="415" spans="1:33">
      <c r="B415" s="110"/>
      <c r="C415" s="161" t="s">
        <v>496</v>
      </c>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row>
    <row r="416" spans="1:33">
      <c r="B416" s="110"/>
      <c r="C416" s="161" t="s">
        <v>497</v>
      </c>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row>
    <row r="417" spans="2:33">
      <c r="B417" s="110"/>
      <c r="C417" s="161" t="s">
        <v>498</v>
      </c>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row>
    <row r="418" spans="2:33">
      <c r="B418" s="2">
        <v>3</v>
      </c>
      <c r="C418" s="311" t="s">
        <v>499</v>
      </c>
      <c r="D418" s="109" t="str">
        <f t="shared" ref="D418:AG418" si="212">IF(COUNTIF(D415:D417,"C")&gt;=1,"A",IF(COUNTIF(D415:D417,"C")&gt;0,"P"," "))</f>
        <v xml:space="preserve"> </v>
      </c>
      <c r="E418" s="109" t="str">
        <f t="shared" si="212"/>
        <v xml:space="preserve"> </v>
      </c>
      <c r="F418" s="109" t="str">
        <f t="shared" ref="F418:S418" si="213">IF(COUNTIF(F415:F417,"C")&gt;=1,"A",IF(COUNTIF(F415:F417,"C")&gt;0,"P"," "))</f>
        <v xml:space="preserve"> </v>
      </c>
      <c r="G418" s="109" t="str">
        <f t="shared" si="213"/>
        <v xml:space="preserve"> </v>
      </c>
      <c r="H418" s="109" t="str">
        <f t="shared" si="213"/>
        <v xml:space="preserve"> </v>
      </c>
      <c r="I418" s="109" t="str">
        <f t="shared" si="213"/>
        <v xml:space="preserve"> </v>
      </c>
      <c r="J418" s="109" t="str">
        <f t="shared" si="213"/>
        <v xml:space="preserve"> </v>
      </c>
      <c r="K418" s="109" t="str">
        <f t="shared" si="213"/>
        <v xml:space="preserve"> </v>
      </c>
      <c r="L418" s="109" t="str">
        <f t="shared" si="213"/>
        <v xml:space="preserve"> </v>
      </c>
      <c r="M418" s="109" t="str">
        <f t="shared" si="213"/>
        <v xml:space="preserve"> </v>
      </c>
      <c r="N418" s="109" t="str">
        <f t="shared" si="213"/>
        <v xml:space="preserve"> </v>
      </c>
      <c r="O418" s="109" t="str">
        <f t="shared" si="213"/>
        <v xml:space="preserve"> </v>
      </c>
      <c r="P418" s="109" t="str">
        <f t="shared" si="213"/>
        <v xml:space="preserve"> </v>
      </c>
      <c r="Q418" s="109" t="str">
        <f t="shared" si="213"/>
        <v xml:space="preserve"> </v>
      </c>
      <c r="R418" s="109" t="str">
        <f t="shared" si="213"/>
        <v xml:space="preserve"> </v>
      </c>
      <c r="S418" s="109" t="str">
        <f t="shared" si="213"/>
        <v xml:space="preserve"> </v>
      </c>
      <c r="T418" s="109" t="str">
        <f t="shared" si="212"/>
        <v xml:space="preserve"> </v>
      </c>
      <c r="U418" s="109" t="str">
        <f t="shared" si="212"/>
        <v xml:space="preserve"> </v>
      </c>
      <c r="V418" s="109" t="str">
        <f t="shared" si="212"/>
        <v xml:space="preserve"> </v>
      </c>
      <c r="W418" s="109" t="str">
        <f t="shared" si="212"/>
        <v xml:space="preserve"> </v>
      </c>
      <c r="X418" s="109" t="str">
        <f t="shared" si="212"/>
        <v xml:space="preserve"> </v>
      </c>
      <c r="Y418" s="109" t="str">
        <f t="shared" si="212"/>
        <v xml:space="preserve"> </v>
      </c>
      <c r="Z418" s="109" t="str">
        <f t="shared" si="212"/>
        <v xml:space="preserve"> </v>
      </c>
      <c r="AA418" s="109" t="str">
        <f t="shared" si="212"/>
        <v xml:space="preserve"> </v>
      </c>
      <c r="AB418" s="109" t="str">
        <f t="shared" si="212"/>
        <v xml:space="preserve"> </v>
      </c>
      <c r="AC418" s="109" t="str">
        <f t="shared" si="212"/>
        <v xml:space="preserve"> </v>
      </c>
      <c r="AD418" s="109" t="str">
        <f t="shared" si="212"/>
        <v xml:space="preserve"> </v>
      </c>
      <c r="AE418" s="109" t="str">
        <f t="shared" si="212"/>
        <v xml:space="preserve"> </v>
      </c>
      <c r="AF418" s="109" t="str">
        <f t="shared" si="212"/>
        <v xml:space="preserve"> </v>
      </c>
      <c r="AG418" s="109" t="str">
        <f t="shared" si="212"/>
        <v xml:space="preserve"> </v>
      </c>
    </row>
    <row r="419" spans="2:33">
      <c r="B419" s="110"/>
      <c r="C419" s="161" t="s">
        <v>500</v>
      </c>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row>
    <row r="420" spans="2:33">
      <c r="B420" s="110"/>
      <c r="C420" s="161" t="s">
        <v>501</v>
      </c>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row>
    <row r="421" spans="2:33">
      <c r="B421" s="110"/>
      <c r="C421" s="161" t="s">
        <v>268</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row>
    <row r="422" spans="2:33">
      <c r="B422" s="2">
        <v>4</v>
      </c>
      <c r="C422" s="311" t="s">
        <v>502</v>
      </c>
      <c r="D422" s="109" t="str">
        <f t="shared" ref="D422:AG422" si="214">IF(COUNTIF(D419:D421,"C")&gt;=1,"A",IF(COUNTIF(D419:D421,"C")&gt;0,"P"," "))</f>
        <v xml:space="preserve"> </v>
      </c>
      <c r="E422" s="109" t="str">
        <f t="shared" si="214"/>
        <v xml:space="preserve"> </v>
      </c>
      <c r="F422" s="109" t="str">
        <f t="shared" ref="F422:S422" si="215">IF(COUNTIF(F419:F421,"C")&gt;=1,"A",IF(COUNTIF(F419:F421,"C")&gt;0,"P"," "))</f>
        <v xml:space="preserve"> </v>
      </c>
      <c r="G422" s="109" t="str">
        <f t="shared" si="215"/>
        <v xml:space="preserve"> </v>
      </c>
      <c r="H422" s="109" t="str">
        <f t="shared" si="215"/>
        <v xml:space="preserve"> </v>
      </c>
      <c r="I422" s="109" t="str">
        <f t="shared" si="215"/>
        <v xml:space="preserve"> </v>
      </c>
      <c r="J422" s="109" t="str">
        <f t="shared" si="215"/>
        <v xml:space="preserve"> </v>
      </c>
      <c r="K422" s="109" t="str">
        <f t="shared" si="215"/>
        <v xml:space="preserve"> </v>
      </c>
      <c r="L422" s="109" t="str">
        <f t="shared" si="215"/>
        <v xml:space="preserve"> </v>
      </c>
      <c r="M422" s="109" t="str">
        <f t="shared" si="215"/>
        <v xml:space="preserve"> </v>
      </c>
      <c r="N422" s="109" t="str">
        <f t="shared" si="215"/>
        <v xml:space="preserve"> </v>
      </c>
      <c r="O422" s="109" t="str">
        <f t="shared" si="215"/>
        <v xml:space="preserve"> </v>
      </c>
      <c r="P422" s="109" t="str">
        <f t="shared" si="215"/>
        <v xml:space="preserve"> </v>
      </c>
      <c r="Q422" s="109" t="str">
        <f t="shared" si="215"/>
        <v xml:space="preserve"> </v>
      </c>
      <c r="R422" s="109" t="str">
        <f t="shared" si="215"/>
        <v xml:space="preserve"> </v>
      </c>
      <c r="S422" s="109" t="str">
        <f t="shared" si="215"/>
        <v xml:space="preserve"> </v>
      </c>
      <c r="T422" s="109" t="str">
        <f t="shared" si="214"/>
        <v xml:space="preserve"> </v>
      </c>
      <c r="U422" s="109" t="str">
        <f t="shared" si="214"/>
        <v xml:space="preserve"> </v>
      </c>
      <c r="V422" s="109" t="str">
        <f t="shared" si="214"/>
        <v xml:space="preserve"> </v>
      </c>
      <c r="W422" s="109" t="str">
        <f t="shared" si="214"/>
        <v xml:space="preserve"> </v>
      </c>
      <c r="X422" s="109" t="str">
        <f t="shared" si="214"/>
        <v xml:space="preserve"> </v>
      </c>
      <c r="Y422" s="109" t="str">
        <f t="shared" si="214"/>
        <v xml:space="preserve"> </v>
      </c>
      <c r="Z422" s="109" t="str">
        <f t="shared" si="214"/>
        <v xml:space="preserve"> </v>
      </c>
      <c r="AA422" s="109" t="str">
        <f t="shared" si="214"/>
        <v xml:space="preserve"> </v>
      </c>
      <c r="AB422" s="109" t="str">
        <f t="shared" si="214"/>
        <v xml:space="preserve"> </v>
      </c>
      <c r="AC422" s="109" t="str">
        <f t="shared" si="214"/>
        <v xml:space="preserve"> </v>
      </c>
      <c r="AD422" s="109" t="str">
        <f t="shared" si="214"/>
        <v xml:space="preserve"> </v>
      </c>
      <c r="AE422" s="109" t="str">
        <f t="shared" si="214"/>
        <v xml:space="preserve"> </v>
      </c>
      <c r="AF422" s="109" t="str">
        <f t="shared" si="214"/>
        <v xml:space="preserve"> </v>
      </c>
      <c r="AG422" s="109" t="str">
        <f t="shared" si="214"/>
        <v xml:space="preserve"> </v>
      </c>
    </row>
    <row r="423" spans="2:33">
      <c r="B423" s="110"/>
      <c r="C423" s="161" t="s">
        <v>503</v>
      </c>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row>
    <row r="424" spans="2:33">
      <c r="B424" s="110"/>
      <c r="C424" s="161" t="s">
        <v>504</v>
      </c>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row>
    <row r="425" spans="2:33">
      <c r="B425" s="110"/>
      <c r="C425" s="161" t="s">
        <v>505</v>
      </c>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row>
    <row r="426" spans="2:33">
      <c r="B426" s="2">
        <v>5</v>
      </c>
      <c r="C426" s="311" t="s">
        <v>506</v>
      </c>
      <c r="D426" s="109" t="str">
        <f t="shared" ref="D426:AG426" si="216">IF(COUNTIF(D423:D425,"C")&gt;=1,"A",IF(COUNTIF(D423:D425,"C")&gt;0,"P"," "))</f>
        <v xml:space="preserve"> </v>
      </c>
      <c r="E426" s="109" t="str">
        <f t="shared" si="216"/>
        <v xml:space="preserve"> </v>
      </c>
      <c r="F426" s="109" t="str">
        <f t="shared" ref="F426:S426" si="217">IF(COUNTIF(F423:F425,"C")&gt;=1,"A",IF(COUNTIF(F423:F425,"C")&gt;0,"P"," "))</f>
        <v xml:space="preserve"> </v>
      </c>
      <c r="G426" s="109" t="str">
        <f t="shared" si="217"/>
        <v xml:space="preserve"> </v>
      </c>
      <c r="H426" s="109" t="str">
        <f t="shared" si="217"/>
        <v xml:space="preserve"> </v>
      </c>
      <c r="I426" s="109" t="str">
        <f t="shared" si="217"/>
        <v xml:space="preserve"> </v>
      </c>
      <c r="J426" s="109" t="str">
        <f t="shared" si="217"/>
        <v xml:space="preserve"> </v>
      </c>
      <c r="K426" s="109" t="str">
        <f t="shared" si="217"/>
        <v xml:space="preserve"> </v>
      </c>
      <c r="L426" s="109" t="str">
        <f t="shared" si="217"/>
        <v xml:space="preserve"> </v>
      </c>
      <c r="M426" s="109" t="str">
        <f t="shared" si="217"/>
        <v xml:space="preserve"> </v>
      </c>
      <c r="N426" s="109" t="str">
        <f t="shared" si="217"/>
        <v xml:space="preserve"> </v>
      </c>
      <c r="O426" s="109" t="str">
        <f t="shared" si="217"/>
        <v xml:space="preserve"> </v>
      </c>
      <c r="P426" s="109" t="str">
        <f t="shared" si="217"/>
        <v xml:space="preserve"> </v>
      </c>
      <c r="Q426" s="109" t="str">
        <f t="shared" si="217"/>
        <v xml:space="preserve"> </v>
      </c>
      <c r="R426" s="109" t="str">
        <f t="shared" si="217"/>
        <v xml:space="preserve"> </v>
      </c>
      <c r="S426" s="109" t="str">
        <f t="shared" si="217"/>
        <v xml:space="preserve"> </v>
      </c>
      <c r="T426" s="109" t="str">
        <f t="shared" si="216"/>
        <v xml:space="preserve"> </v>
      </c>
      <c r="U426" s="109" t="str">
        <f t="shared" si="216"/>
        <v xml:space="preserve"> </v>
      </c>
      <c r="V426" s="109" t="str">
        <f t="shared" si="216"/>
        <v xml:space="preserve"> </v>
      </c>
      <c r="W426" s="109" t="str">
        <f t="shared" si="216"/>
        <v xml:space="preserve"> </v>
      </c>
      <c r="X426" s="109" t="str">
        <f t="shared" si="216"/>
        <v xml:space="preserve"> </v>
      </c>
      <c r="Y426" s="109" t="str">
        <f t="shared" si="216"/>
        <v xml:space="preserve"> </v>
      </c>
      <c r="Z426" s="109" t="str">
        <f t="shared" si="216"/>
        <v xml:space="preserve"> </v>
      </c>
      <c r="AA426" s="109" t="str">
        <f t="shared" si="216"/>
        <v xml:space="preserve"> </v>
      </c>
      <c r="AB426" s="109" t="str">
        <f t="shared" si="216"/>
        <v xml:space="preserve"> </v>
      </c>
      <c r="AC426" s="109" t="str">
        <f t="shared" si="216"/>
        <v xml:space="preserve"> </v>
      </c>
      <c r="AD426" s="109" t="str">
        <f t="shared" si="216"/>
        <v xml:space="preserve"> </v>
      </c>
      <c r="AE426" s="109" t="str">
        <f t="shared" si="216"/>
        <v xml:space="preserve"> </v>
      </c>
      <c r="AF426" s="109" t="str">
        <f t="shared" si="216"/>
        <v xml:space="preserve"> </v>
      </c>
      <c r="AG426" s="109" t="str">
        <f t="shared" si="216"/>
        <v xml:space="preserve"> </v>
      </c>
    </row>
    <row r="427" spans="2:33">
      <c r="B427" s="110"/>
      <c r="C427" s="161" t="s">
        <v>507</v>
      </c>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row>
    <row r="428" spans="2:33">
      <c r="B428" s="110"/>
      <c r="C428" s="161" t="s">
        <v>508</v>
      </c>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row>
    <row r="429" spans="2:33" ht="13.5" thickBot="1">
      <c r="B429" s="110"/>
      <c r="C429" s="161" t="s">
        <v>509</v>
      </c>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row>
    <row r="430" spans="2:33" ht="13.5" hidden="1" thickBot="1">
      <c r="D430" s="109" t="str">
        <f t="shared" ref="D430:AG430" si="218">IF(COUNTIF(D427:D429,"C")&gt;=1,"A",IF(COUNTIF(D427:D429,"C")&gt;0,"P"," "))</f>
        <v xml:space="preserve"> </v>
      </c>
      <c r="E430" s="109" t="str">
        <f t="shared" si="218"/>
        <v xml:space="preserve"> </v>
      </c>
      <c r="F430" s="109" t="str">
        <f t="shared" ref="F430:S430" si="219">IF(COUNTIF(F427:F429,"C")&gt;=1,"A",IF(COUNTIF(F427:F429,"C")&gt;0,"P"," "))</f>
        <v xml:space="preserve"> </v>
      </c>
      <c r="G430" s="109" t="str">
        <f t="shared" si="219"/>
        <v xml:space="preserve"> </v>
      </c>
      <c r="H430" s="109" t="str">
        <f t="shared" si="219"/>
        <v xml:space="preserve"> </v>
      </c>
      <c r="I430" s="109" t="str">
        <f t="shared" si="219"/>
        <v xml:space="preserve"> </v>
      </c>
      <c r="J430" s="109" t="str">
        <f t="shared" si="219"/>
        <v xml:space="preserve"> </v>
      </c>
      <c r="K430" s="109" t="str">
        <f t="shared" si="219"/>
        <v xml:space="preserve"> </v>
      </c>
      <c r="L430" s="109" t="str">
        <f t="shared" si="219"/>
        <v xml:space="preserve"> </v>
      </c>
      <c r="M430" s="109" t="str">
        <f t="shared" si="219"/>
        <v xml:space="preserve"> </v>
      </c>
      <c r="N430" s="109" t="str">
        <f t="shared" si="219"/>
        <v xml:space="preserve"> </v>
      </c>
      <c r="O430" s="109" t="str">
        <f t="shared" si="219"/>
        <v xml:space="preserve"> </v>
      </c>
      <c r="P430" s="109" t="str">
        <f t="shared" si="219"/>
        <v xml:space="preserve"> </v>
      </c>
      <c r="Q430" s="109" t="str">
        <f t="shared" si="219"/>
        <v xml:space="preserve"> </v>
      </c>
      <c r="R430" s="109" t="str">
        <f t="shared" si="219"/>
        <v xml:space="preserve"> </v>
      </c>
      <c r="S430" s="109" t="str">
        <f t="shared" si="219"/>
        <v xml:space="preserve"> </v>
      </c>
      <c r="T430" s="109" t="str">
        <f t="shared" si="218"/>
        <v xml:space="preserve"> </v>
      </c>
      <c r="U430" s="109" t="str">
        <f t="shared" si="218"/>
        <v xml:space="preserve"> </v>
      </c>
      <c r="V430" s="109" t="str">
        <f t="shared" si="218"/>
        <v xml:space="preserve"> </v>
      </c>
      <c r="W430" s="109" t="str">
        <f t="shared" si="218"/>
        <v xml:space="preserve"> </v>
      </c>
      <c r="X430" s="109" t="str">
        <f t="shared" si="218"/>
        <v xml:space="preserve"> </v>
      </c>
      <c r="Y430" s="109" t="str">
        <f t="shared" si="218"/>
        <v xml:space="preserve"> </v>
      </c>
      <c r="Z430" s="109" t="str">
        <f t="shared" si="218"/>
        <v xml:space="preserve"> </v>
      </c>
      <c r="AA430" s="109" t="str">
        <f t="shared" si="218"/>
        <v xml:space="preserve"> </v>
      </c>
      <c r="AB430" s="109" t="str">
        <f t="shared" si="218"/>
        <v xml:space="preserve"> </v>
      </c>
      <c r="AC430" s="109" t="str">
        <f t="shared" si="218"/>
        <v xml:space="preserve"> </v>
      </c>
      <c r="AD430" s="109" t="str">
        <f t="shared" si="218"/>
        <v xml:space="preserve"> </v>
      </c>
      <c r="AE430" s="109" t="str">
        <f t="shared" si="218"/>
        <v xml:space="preserve"> </v>
      </c>
      <c r="AF430" s="109" t="str">
        <f t="shared" si="218"/>
        <v xml:space="preserve"> </v>
      </c>
      <c r="AG430" s="109" t="str">
        <f t="shared" si="218"/>
        <v xml:space="preserve"> </v>
      </c>
    </row>
    <row r="431" spans="2:33" ht="13.5" thickBot="1">
      <c r="C431" s="65" t="s">
        <v>118</v>
      </c>
      <c r="D431" s="80" t="str">
        <f>IF(COUNTIF(D414:D430,"A")&gt;4,"C",IF(COUNTIF(D414:D430,"A")&gt;0,"P"," "))</f>
        <v xml:space="preserve"> </v>
      </c>
      <c r="E431" s="80" t="str">
        <f t="shared" ref="E431" si="220">IF(COUNTIF(E414:E430,"A")&gt;4,"C",IF(COUNTIF(E414:E430,"A")&gt;0,"P"," "))</f>
        <v xml:space="preserve"> </v>
      </c>
      <c r="F431" s="80" t="str">
        <f t="shared" ref="F431:S431" si="221">IF(COUNTIF(F414:F430,"A")&gt;4,"C",IF(COUNTIF(F414:F430,"A")&gt;0,"P"," "))</f>
        <v xml:space="preserve"> </v>
      </c>
      <c r="G431" s="80" t="str">
        <f t="shared" si="221"/>
        <v xml:space="preserve"> </v>
      </c>
      <c r="H431" s="80" t="str">
        <f t="shared" si="221"/>
        <v xml:space="preserve"> </v>
      </c>
      <c r="I431" s="80" t="str">
        <f t="shared" si="221"/>
        <v xml:space="preserve"> </v>
      </c>
      <c r="J431" s="80" t="str">
        <f t="shared" si="221"/>
        <v xml:space="preserve"> </v>
      </c>
      <c r="K431" s="80" t="str">
        <f t="shared" si="221"/>
        <v xml:space="preserve"> </v>
      </c>
      <c r="L431" s="80" t="str">
        <f t="shared" si="221"/>
        <v xml:space="preserve"> </v>
      </c>
      <c r="M431" s="80" t="str">
        <f t="shared" si="221"/>
        <v xml:space="preserve"> </v>
      </c>
      <c r="N431" s="80" t="str">
        <f t="shared" si="221"/>
        <v xml:space="preserve"> </v>
      </c>
      <c r="O431" s="80" t="str">
        <f t="shared" si="221"/>
        <v xml:space="preserve"> </v>
      </c>
      <c r="P431" s="80" t="str">
        <f t="shared" si="221"/>
        <v xml:space="preserve"> </v>
      </c>
      <c r="Q431" s="80" t="str">
        <f t="shared" si="221"/>
        <v xml:space="preserve"> </v>
      </c>
      <c r="R431" s="80" t="str">
        <f t="shared" si="221"/>
        <v xml:space="preserve"> </v>
      </c>
      <c r="S431" s="80" t="str">
        <f t="shared" si="221"/>
        <v xml:space="preserve"> </v>
      </c>
      <c r="T431" s="80" t="str">
        <f t="shared" ref="T431:AG431" si="222">IF(COUNTIF(T414:T430,"A")&gt;4,"C",IF(COUNTIF(T414:T430,"A")&gt;0,"P"," "))</f>
        <v xml:space="preserve"> </v>
      </c>
      <c r="U431" s="80" t="str">
        <f t="shared" si="222"/>
        <v xml:space="preserve"> </v>
      </c>
      <c r="V431" s="80" t="str">
        <f t="shared" si="222"/>
        <v xml:space="preserve"> </v>
      </c>
      <c r="W431" s="80" t="str">
        <f t="shared" si="222"/>
        <v xml:space="preserve"> </v>
      </c>
      <c r="X431" s="80" t="str">
        <f t="shared" si="222"/>
        <v xml:space="preserve"> </v>
      </c>
      <c r="Y431" s="80" t="str">
        <f t="shared" si="222"/>
        <v xml:space="preserve"> </v>
      </c>
      <c r="Z431" s="80" t="str">
        <f t="shared" si="222"/>
        <v xml:space="preserve"> </v>
      </c>
      <c r="AA431" s="80" t="str">
        <f t="shared" si="222"/>
        <v xml:space="preserve"> </v>
      </c>
      <c r="AB431" s="80" t="str">
        <f t="shared" si="222"/>
        <v xml:space="preserve"> </v>
      </c>
      <c r="AC431" s="80" t="str">
        <f t="shared" si="222"/>
        <v xml:space="preserve"> </v>
      </c>
      <c r="AD431" s="80" t="str">
        <f t="shared" si="222"/>
        <v xml:space="preserve"> </v>
      </c>
      <c r="AE431" s="80" t="str">
        <f t="shared" si="222"/>
        <v xml:space="preserve"> </v>
      </c>
      <c r="AF431" s="80" t="str">
        <f t="shared" si="222"/>
        <v xml:space="preserve"> </v>
      </c>
      <c r="AG431" s="80" t="str">
        <f t="shared" si="222"/>
        <v xml:space="preserve"> </v>
      </c>
    </row>
    <row r="432" spans="2:33" ht="15">
      <c r="B432" s="107" t="s">
        <v>510</v>
      </c>
      <c r="D432" s="285"/>
      <c r="T432" s="285"/>
      <c r="U432" s="285"/>
      <c r="V432" s="285"/>
      <c r="W432" s="285"/>
      <c r="X432" s="285"/>
      <c r="Y432" s="285"/>
      <c r="Z432" s="285"/>
      <c r="AA432" s="285"/>
      <c r="AB432" s="285"/>
      <c r="AC432" s="285"/>
      <c r="AD432" s="285"/>
      <c r="AE432" s="285"/>
      <c r="AF432" s="285"/>
      <c r="AG432" s="285"/>
    </row>
    <row r="433" spans="1:33">
      <c r="A433"/>
      <c r="B433" s="2">
        <v>1</v>
      </c>
      <c r="C433" s="248" t="s">
        <v>511</v>
      </c>
      <c r="D433" s="285"/>
      <c r="T433" s="285"/>
      <c r="U433" s="285"/>
      <c r="V433" s="285"/>
      <c r="W433" s="285"/>
      <c r="X433" s="285"/>
      <c r="Y433" s="285"/>
      <c r="Z433" s="285"/>
      <c r="AA433" s="285"/>
      <c r="AB433" s="285"/>
      <c r="AC433" s="285"/>
      <c r="AD433" s="285"/>
      <c r="AE433" s="285"/>
      <c r="AF433" s="285"/>
      <c r="AG433" s="285"/>
    </row>
    <row r="434" spans="1:33">
      <c r="B434" s="108"/>
      <c r="C434" s="161" t="s">
        <v>512</v>
      </c>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row>
    <row r="435" spans="1:33">
      <c r="B435" s="108"/>
      <c r="C435" s="161" t="s">
        <v>513</v>
      </c>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row>
    <row r="436" spans="1:33">
      <c r="B436" s="108"/>
      <c r="C436" s="161" t="s">
        <v>514</v>
      </c>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row>
    <row r="437" spans="1:33">
      <c r="B437" s="2">
        <v>2</v>
      </c>
      <c r="C437" s="311" t="s">
        <v>515</v>
      </c>
      <c r="D437" s="109" t="str">
        <f t="shared" ref="D437:AG437" si="223">IF(COUNTIF(D434:D436,"C")&gt;=1,"A",IF(COUNTIF(D434:D436,"C")&gt;0,"P"," "))</f>
        <v xml:space="preserve"> </v>
      </c>
      <c r="E437" s="109" t="str">
        <f t="shared" si="223"/>
        <v xml:space="preserve"> </v>
      </c>
      <c r="F437" s="109" t="str">
        <f t="shared" ref="F437:S437" si="224">IF(COUNTIF(F434:F436,"C")&gt;=1,"A",IF(COUNTIF(F434:F436,"C")&gt;0,"P"," "))</f>
        <v xml:space="preserve"> </v>
      </c>
      <c r="G437" s="109" t="str">
        <f t="shared" si="224"/>
        <v xml:space="preserve"> </v>
      </c>
      <c r="H437" s="109" t="str">
        <f t="shared" si="224"/>
        <v xml:space="preserve"> </v>
      </c>
      <c r="I437" s="109" t="str">
        <f t="shared" si="224"/>
        <v xml:space="preserve"> </v>
      </c>
      <c r="J437" s="109" t="str">
        <f t="shared" si="224"/>
        <v xml:space="preserve"> </v>
      </c>
      <c r="K437" s="109" t="str">
        <f t="shared" si="224"/>
        <v xml:space="preserve"> </v>
      </c>
      <c r="L437" s="109" t="str">
        <f t="shared" si="224"/>
        <v xml:space="preserve"> </v>
      </c>
      <c r="M437" s="109" t="str">
        <f t="shared" si="224"/>
        <v xml:space="preserve"> </v>
      </c>
      <c r="N437" s="109" t="str">
        <f t="shared" si="224"/>
        <v xml:space="preserve"> </v>
      </c>
      <c r="O437" s="109" t="str">
        <f t="shared" si="224"/>
        <v xml:space="preserve"> </v>
      </c>
      <c r="P437" s="109" t="str">
        <f t="shared" si="224"/>
        <v xml:space="preserve"> </v>
      </c>
      <c r="Q437" s="109" t="str">
        <f t="shared" si="224"/>
        <v xml:space="preserve"> </v>
      </c>
      <c r="R437" s="109" t="str">
        <f t="shared" si="224"/>
        <v xml:space="preserve"> </v>
      </c>
      <c r="S437" s="109" t="str">
        <f t="shared" si="224"/>
        <v xml:space="preserve"> </v>
      </c>
      <c r="T437" s="109" t="str">
        <f t="shared" si="223"/>
        <v xml:space="preserve"> </v>
      </c>
      <c r="U437" s="109" t="str">
        <f t="shared" si="223"/>
        <v xml:space="preserve"> </v>
      </c>
      <c r="V437" s="109" t="str">
        <f t="shared" si="223"/>
        <v xml:space="preserve"> </v>
      </c>
      <c r="W437" s="109" t="str">
        <f t="shared" si="223"/>
        <v xml:space="preserve"> </v>
      </c>
      <c r="X437" s="109" t="str">
        <f t="shared" si="223"/>
        <v xml:space="preserve"> </v>
      </c>
      <c r="Y437" s="109" t="str">
        <f t="shared" si="223"/>
        <v xml:space="preserve"> </v>
      </c>
      <c r="Z437" s="109" t="str">
        <f t="shared" si="223"/>
        <v xml:space="preserve"> </v>
      </c>
      <c r="AA437" s="109" t="str">
        <f t="shared" si="223"/>
        <v xml:space="preserve"> </v>
      </c>
      <c r="AB437" s="109" t="str">
        <f t="shared" si="223"/>
        <v xml:space="preserve"> </v>
      </c>
      <c r="AC437" s="109" t="str">
        <f t="shared" si="223"/>
        <v xml:space="preserve"> </v>
      </c>
      <c r="AD437" s="109" t="str">
        <f t="shared" si="223"/>
        <v xml:space="preserve"> </v>
      </c>
      <c r="AE437" s="109" t="str">
        <f t="shared" si="223"/>
        <v xml:space="preserve"> </v>
      </c>
      <c r="AF437" s="109" t="str">
        <f t="shared" si="223"/>
        <v xml:space="preserve"> </v>
      </c>
      <c r="AG437" s="109" t="str">
        <f t="shared" si="223"/>
        <v xml:space="preserve"> </v>
      </c>
    </row>
    <row r="438" spans="1:33">
      <c r="B438" s="110"/>
      <c r="C438" s="161" t="s">
        <v>516</v>
      </c>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row>
    <row r="439" spans="1:33">
      <c r="B439" s="110"/>
      <c r="C439" s="161" t="s">
        <v>517</v>
      </c>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row>
    <row r="440" spans="1:33">
      <c r="B440" s="110"/>
      <c r="C440" s="161" t="s">
        <v>518</v>
      </c>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row>
    <row r="441" spans="1:33">
      <c r="B441" s="2">
        <v>3</v>
      </c>
      <c r="C441" s="311" t="s">
        <v>519</v>
      </c>
      <c r="D441" s="109" t="str">
        <f t="shared" ref="D441:AG441" si="225">IF(COUNTIF(D438:D440,"C")&gt;=1,"A",IF(COUNTIF(D438:D440,"C")&gt;0,"P"," "))</f>
        <v xml:space="preserve"> </v>
      </c>
      <c r="E441" s="109" t="str">
        <f t="shared" si="225"/>
        <v xml:space="preserve"> </v>
      </c>
      <c r="F441" s="109" t="str">
        <f t="shared" ref="F441:S441" si="226">IF(COUNTIF(F438:F440,"C")&gt;=1,"A",IF(COUNTIF(F438:F440,"C")&gt;0,"P"," "))</f>
        <v xml:space="preserve"> </v>
      </c>
      <c r="G441" s="109" t="str">
        <f t="shared" si="226"/>
        <v xml:space="preserve"> </v>
      </c>
      <c r="H441" s="109" t="str">
        <f t="shared" si="226"/>
        <v xml:space="preserve"> </v>
      </c>
      <c r="I441" s="109" t="str">
        <f t="shared" si="226"/>
        <v xml:space="preserve"> </v>
      </c>
      <c r="J441" s="109" t="str">
        <f t="shared" si="226"/>
        <v xml:space="preserve"> </v>
      </c>
      <c r="K441" s="109" t="str">
        <f t="shared" si="226"/>
        <v xml:space="preserve"> </v>
      </c>
      <c r="L441" s="109" t="str">
        <f t="shared" si="226"/>
        <v xml:space="preserve"> </v>
      </c>
      <c r="M441" s="109" t="str">
        <f t="shared" si="226"/>
        <v xml:space="preserve"> </v>
      </c>
      <c r="N441" s="109" t="str">
        <f t="shared" si="226"/>
        <v xml:space="preserve"> </v>
      </c>
      <c r="O441" s="109" t="str">
        <f t="shared" si="226"/>
        <v xml:space="preserve"> </v>
      </c>
      <c r="P441" s="109" t="str">
        <f t="shared" si="226"/>
        <v xml:space="preserve"> </v>
      </c>
      <c r="Q441" s="109" t="str">
        <f t="shared" si="226"/>
        <v xml:space="preserve"> </v>
      </c>
      <c r="R441" s="109" t="str">
        <f t="shared" si="226"/>
        <v xml:space="preserve"> </v>
      </c>
      <c r="S441" s="109" t="str">
        <f t="shared" si="226"/>
        <v xml:space="preserve"> </v>
      </c>
      <c r="T441" s="109" t="str">
        <f t="shared" si="225"/>
        <v xml:space="preserve"> </v>
      </c>
      <c r="U441" s="109" t="str">
        <f t="shared" si="225"/>
        <v xml:space="preserve"> </v>
      </c>
      <c r="V441" s="109" t="str">
        <f t="shared" si="225"/>
        <v xml:space="preserve"> </v>
      </c>
      <c r="W441" s="109" t="str">
        <f t="shared" si="225"/>
        <v xml:space="preserve"> </v>
      </c>
      <c r="X441" s="109" t="str">
        <f t="shared" si="225"/>
        <v xml:space="preserve"> </v>
      </c>
      <c r="Y441" s="109" t="str">
        <f t="shared" si="225"/>
        <v xml:space="preserve"> </v>
      </c>
      <c r="Z441" s="109" t="str">
        <f t="shared" si="225"/>
        <v xml:space="preserve"> </v>
      </c>
      <c r="AA441" s="109" t="str">
        <f t="shared" si="225"/>
        <v xml:space="preserve"> </v>
      </c>
      <c r="AB441" s="109" t="str">
        <f t="shared" si="225"/>
        <v xml:space="preserve"> </v>
      </c>
      <c r="AC441" s="109" t="str">
        <f t="shared" si="225"/>
        <v xml:space="preserve"> </v>
      </c>
      <c r="AD441" s="109" t="str">
        <f t="shared" si="225"/>
        <v xml:space="preserve"> </v>
      </c>
      <c r="AE441" s="109" t="str">
        <f t="shared" si="225"/>
        <v xml:space="preserve"> </v>
      </c>
      <c r="AF441" s="109" t="str">
        <f t="shared" si="225"/>
        <v xml:space="preserve"> </v>
      </c>
      <c r="AG441" s="109" t="str">
        <f t="shared" si="225"/>
        <v xml:space="preserve"> </v>
      </c>
    </row>
    <row r="442" spans="1:33">
      <c r="B442" s="110"/>
      <c r="C442" s="161" t="s">
        <v>520</v>
      </c>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row>
    <row r="443" spans="1:33">
      <c r="B443" s="110"/>
      <c r="C443" s="161" t="s">
        <v>521</v>
      </c>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row>
    <row r="444" spans="1:33">
      <c r="B444" s="110"/>
      <c r="C444" s="161" t="s">
        <v>522</v>
      </c>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row>
    <row r="445" spans="1:33">
      <c r="B445" s="2">
        <v>4</v>
      </c>
      <c r="C445" s="311" t="s">
        <v>523</v>
      </c>
      <c r="D445" s="109" t="str">
        <f t="shared" ref="D445:AG445" si="227">IF(COUNTIF(D442:D444,"C")&gt;=1,"A",IF(COUNTIF(D442:D444,"C")&gt;0,"P"," "))</f>
        <v xml:space="preserve"> </v>
      </c>
      <c r="E445" s="109" t="str">
        <f t="shared" si="227"/>
        <v xml:space="preserve"> </v>
      </c>
      <c r="F445" s="109" t="str">
        <f t="shared" ref="F445:S445" si="228">IF(COUNTIF(F442:F444,"C")&gt;=1,"A",IF(COUNTIF(F442:F444,"C")&gt;0,"P"," "))</f>
        <v xml:space="preserve"> </v>
      </c>
      <c r="G445" s="109" t="str">
        <f t="shared" si="228"/>
        <v xml:space="preserve"> </v>
      </c>
      <c r="H445" s="109" t="str">
        <f t="shared" si="228"/>
        <v xml:space="preserve"> </v>
      </c>
      <c r="I445" s="109" t="str">
        <f t="shared" si="228"/>
        <v xml:space="preserve"> </v>
      </c>
      <c r="J445" s="109" t="str">
        <f t="shared" si="228"/>
        <v xml:space="preserve"> </v>
      </c>
      <c r="K445" s="109" t="str">
        <f t="shared" si="228"/>
        <v xml:space="preserve"> </v>
      </c>
      <c r="L445" s="109" t="str">
        <f t="shared" si="228"/>
        <v xml:space="preserve"> </v>
      </c>
      <c r="M445" s="109" t="str">
        <f t="shared" si="228"/>
        <v xml:space="preserve"> </v>
      </c>
      <c r="N445" s="109" t="str">
        <f t="shared" si="228"/>
        <v xml:space="preserve"> </v>
      </c>
      <c r="O445" s="109" t="str">
        <f t="shared" si="228"/>
        <v xml:space="preserve"> </v>
      </c>
      <c r="P445" s="109" t="str">
        <f t="shared" si="228"/>
        <v xml:space="preserve"> </v>
      </c>
      <c r="Q445" s="109" t="str">
        <f t="shared" si="228"/>
        <v xml:space="preserve"> </v>
      </c>
      <c r="R445" s="109" t="str">
        <f t="shared" si="228"/>
        <v xml:space="preserve"> </v>
      </c>
      <c r="S445" s="109" t="str">
        <f t="shared" si="228"/>
        <v xml:space="preserve"> </v>
      </c>
      <c r="T445" s="109" t="str">
        <f t="shared" si="227"/>
        <v xml:space="preserve"> </v>
      </c>
      <c r="U445" s="109" t="str">
        <f t="shared" si="227"/>
        <v xml:space="preserve"> </v>
      </c>
      <c r="V445" s="109" t="str">
        <f t="shared" si="227"/>
        <v xml:space="preserve"> </v>
      </c>
      <c r="W445" s="109" t="str">
        <f t="shared" si="227"/>
        <v xml:space="preserve"> </v>
      </c>
      <c r="X445" s="109" t="str">
        <f t="shared" si="227"/>
        <v xml:space="preserve"> </v>
      </c>
      <c r="Y445" s="109" t="str">
        <f t="shared" si="227"/>
        <v xml:space="preserve"> </v>
      </c>
      <c r="Z445" s="109" t="str">
        <f t="shared" si="227"/>
        <v xml:space="preserve"> </v>
      </c>
      <c r="AA445" s="109" t="str">
        <f t="shared" si="227"/>
        <v xml:space="preserve"> </v>
      </c>
      <c r="AB445" s="109" t="str">
        <f t="shared" si="227"/>
        <v xml:space="preserve"> </v>
      </c>
      <c r="AC445" s="109" t="str">
        <f t="shared" si="227"/>
        <v xml:space="preserve"> </v>
      </c>
      <c r="AD445" s="109" t="str">
        <f t="shared" si="227"/>
        <v xml:space="preserve"> </v>
      </c>
      <c r="AE445" s="109" t="str">
        <f t="shared" si="227"/>
        <v xml:space="preserve"> </v>
      </c>
      <c r="AF445" s="109" t="str">
        <f t="shared" si="227"/>
        <v xml:space="preserve"> </v>
      </c>
      <c r="AG445" s="109" t="str">
        <f t="shared" si="227"/>
        <v xml:space="preserve"> </v>
      </c>
    </row>
    <row r="446" spans="1:33">
      <c r="B446" s="110"/>
      <c r="C446" s="161" t="s">
        <v>524</v>
      </c>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row>
    <row r="447" spans="1:33">
      <c r="B447" s="110"/>
      <c r="C447" s="161" t="s">
        <v>525</v>
      </c>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row>
    <row r="448" spans="1:33">
      <c r="B448" s="110"/>
      <c r="C448" s="161" t="s">
        <v>526</v>
      </c>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row>
    <row r="449" spans="1:33">
      <c r="B449" s="2">
        <v>5</v>
      </c>
      <c r="C449" s="311" t="s">
        <v>527</v>
      </c>
      <c r="D449" s="109" t="str">
        <f t="shared" ref="D449:AG449" si="229">IF(COUNTIF(D446:D448,"C")&gt;=1,"A",IF(COUNTIF(D446:D448,"C")&gt;0,"P"," "))</f>
        <v xml:space="preserve"> </v>
      </c>
      <c r="E449" s="109" t="str">
        <f t="shared" si="229"/>
        <v xml:space="preserve"> </v>
      </c>
      <c r="F449" s="109" t="str">
        <f t="shared" ref="F449:S449" si="230">IF(COUNTIF(F446:F448,"C")&gt;=1,"A",IF(COUNTIF(F446:F448,"C")&gt;0,"P"," "))</f>
        <v xml:space="preserve"> </v>
      </c>
      <c r="G449" s="109" t="str">
        <f t="shared" si="230"/>
        <v xml:space="preserve"> </v>
      </c>
      <c r="H449" s="109" t="str">
        <f t="shared" si="230"/>
        <v xml:space="preserve"> </v>
      </c>
      <c r="I449" s="109" t="str">
        <f t="shared" si="230"/>
        <v xml:space="preserve"> </v>
      </c>
      <c r="J449" s="109" t="str">
        <f t="shared" si="230"/>
        <v xml:space="preserve"> </v>
      </c>
      <c r="K449" s="109" t="str">
        <f t="shared" si="230"/>
        <v xml:space="preserve"> </v>
      </c>
      <c r="L449" s="109" t="str">
        <f t="shared" si="230"/>
        <v xml:space="preserve"> </v>
      </c>
      <c r="M449" s="109" t="str">
        <f t="shared" si="230"/>
        <v xml:space="preserve"> </v>
      </c>
      <c r="N449" s="109" t="str">
        <f t="shared" si="230"/>
        <v xml:space="preserve"> </v>
      </c>
      <c r="O449" s="109" t="str">
        <f t="shared" si="230"/>
        <v xml:space="preserve"> </v>
      </c>
      <c r="P449" s="109" t="str">
        <f t="shared" si="230"/>
        <v xml:space="preserve"> </v>
      </c>
      <c r="Q449" s="109" t="str">
        <f t="shared" si="230"/>
        <v xml:space="preserve"> </v>
      </c>
      <c r="R449" s="109" t="str">
        <f t="shared" si="230"/>
        <v xml:space="preserve"> </v>
      </c>
      <c r="S449" s="109" t="str">
        <f t="shared" si="230"/>
        <v xml:space="preserve"> </v>
      </c>
      <c r="T449" s="109" t="str">
        <f t="shared" si="229"/>
        <v xml:space="preserve"> </v>
      </c>
      <c r="U449" s="109" t="str">
        <f t="shared" si="229"/>
        <v xml:space="preserve"> </v>
      </c>
      <c r="V449" s="109" t="str">
        <f t="shared" si="229"/>
        <v xml:space="preserve"> </v>
      </c>
      <c r="W449" s="109" t="str">
        <f t="shared" si="229"/>
        <v xml:space="preserve"> </v>
      </c>
      <c r="X449" s="109" t="str">
        <f t="shared" si="229"/>
        <v xml:space="preserve"> </v>
      </c>
      <c r="Y449" s="109" t="str">
        <f t="shared" si="229"/>
        <v xml:space="preserve"> </v>
      </c>
      <c r="Z449" s="109" t="str">
        <f t="shared" si="229"/>
        <v xml:space="preserve"> </v>
      </c>
      <c r="AA449" s="109" t="str">
        <f t="shared" si="229"/>
        <v xml:space="preserve"> </v>
      </c>
      <c r="AB449" s="109" t="str">
        <f t="shared" si="229"/>
        <v xml:space="preserve"> </v>
      </c>
      <c r="AC449" s="109" t="str">
        <f t="shared" si="229"/>
        <v xml:space="preserve"> </v>
      </c>
      <c r="AD449" s="109" t="str">
        <f t="shared" si="229"/>
        <v xml:space="preserve"> </v>
      </c>
      <c r="AE449" s="109" t="str">
        <f t="shared" si="229"/>
        <v xml:space="preserve"> </v>
      </c>
      <c r="AF449" s="109" t="str">
        <f t="shared" si="229"/>
        <v xml:space="preserve"> </v>
      </c>
      <c r="AG449" s="109" t="str">
        <f t="shared" si="229"/>
        <v xml:space="preserve"> </v>
      </c>
    </row>
    <row r="450" spans="1:33">
      <c r="B450" s="110"/>
      <c r="C450" s="161" t="s">
        <v>528</v>
      </c>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row>
    <row r="451" spans="1:33">
      <c r="B451" s="110"/>
      <c r="C451" s="161" t="s">
        <v>529</v>
      </c>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row>
    <row r="452" spans="1:33" ht="13.5" thickBot="1">
      <c r="B452" s="110"/>
      <c r="C452" s="161" t="s">
        <v>530</v>
      </c>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row>
    <row r="453" spans="1:33" ht="13.5" hidden="1" thickBot="1">
      <c r="D453" s="109" t="str">
        <f t="shared" ref="D453:AG453" si="231">IF(COUNTIF(D450:D452,"C")&gt;=1,"A",IF(COUNTIF(D450:D452,"C")&gt;0,"P"," "))</f>
        <v xml:space="preserve"> </v>
      </c>
      <c r="E453" s="109" t="str">
        <f t="shared" si="231"/>
        <v xml:space="preserve"> </v>
      </c>
      <c r="F453" s="109" t="str">
        <f t="shared" ref="F453:S453" si="232">IF(COUNTIF(F450:F452,"C")&gt;=1,"A",IF(COUNTIF(F450:F452,"C")&gt;0,"P"," "))</f>
        <v xml:space="preserve"> </v>
      </c>
      <c r="G453" s="109" t="str">
        <f t="shared" si="232"/>
        <v xml:space="preserve"> </v>
      </c>
      <c r="H453" s="109" t="str">
        <f t="shared" si="232"/>
        <v xml:space="preserve"> </v>
      </c>
      <c r="I453" s="109" t="str">
        <f t="shared" si="232"/>
        <v xml:space="preserve"> </v>
      </c>
      <c r="J453" s="109" t="str">
        <f t="shared" si="232"/>
        <v xml:space="preserve"> </v>
      </c>
      <c r="K453" s="109" t="str">
        <f t="shared" si="232"/>
        <v xml:space="preserve"> </v>
      </c>
      <c r="L453" s="109" t="str">
        <f t="shared" si="232"/>
        <v xml:space="preserve"> </v>
      </c>
      <c r="M453" s="109" t="str">
        <f t="shared" si="232"/>
        <v xml:space="preserve"> </v>
      </c>
      <c r="N453" s="109" t="str">
        <f t="shared" si="232"/>
        <v xml:space="preserve"> </v>
      </c>
      <c r="O453" s="109" t="str">
        <f t="shared" si="232"/>
        <v xml:space="preserve"> </v>
      </c>
      <c r="P453" s="109" t="str">
        <f t="shared" si="232"/>
        <v xml:space="preserve"> </v>
      </c>
      <c r="Q453" s="109" t="str">
        <f t="shared" si="232"/>
        <v xml:space="preserve"> </v>
      </c>
      <c r="R453" s="109" t="str">
        <f t="shared" si="232"/>
        <v xml:space="preserve"> </v>
      </c>
      <c r="S453" s="109" t="str">
        <f t="shared" si="232"/>
        <v xml:space="preserve"> </v>
      </c>
      <c r="T453" s="109" t="str">
        <f t="shared" si="231"/>
        <v xml:space="preserve"> </v>
      </c>
      <c r="U453" s="109" t="str">
        <f t="shared" si="231"/>
        <v xml:space="preserve"> </v>
      </c>
      <c r="V453" s="109" t="str">
        <f t="shared" si="231"/>
        <v xml:space="preserve"> </v>
      </c>
      <c r="W453" s="109" t="str">
        <f t="shared" si="231"/>
        <v xml:space="preserve"> </v>
      </c>
      <c r="X453" s="109" t="str">
        <f t="shared" si="231"/>
        <v xml:space="preserve"> </v>
      </c>
      <c r="Y453" s="109" t="str">
        <f t="shared" si="231"/>
        <v xml:space="preserve"> </v>
      </c>
      <c r="Z453" s="109" t="str">
        <f t="shared" si="231"/>
        <v xml:space="preserve"> </v>
      </c>
      <c r="AA453" s="109" t="str">
        <f t="shared" si="231"/>
        <v xml:space="preserve"> </v>
      </c>
      <c r="AB453" s="109" t="str">
        <f t="shared" si="231"/>
        <v xml:space="preserve"> </v>
      </c>
      <c r="AC453" s="109" t="str">
        <f t="shared" si="231"/>
        <v xml:space="preserve"> </v>
      </c>
      <c r="AD453" s="109" t="str">
        <f t="shared" si="231"/>
        <v xml:space="preserve"> </v>
      </c>
      <c r="AE453" s="109" t="str">
        <f t="shared" si="231"/>
        <v xml:space="preserve"> </v>
      </c>
      <c r="AF453" s="109" t="str">
        <f t="shared" si="231"/>
        <v xml:space="preserve"> </v>
      </c>
      <c r="AG453" s="109" t="str">
        <f t="shared" si="231"/>
        <v xml:space="preserve"> </v>
      </c>
    </row>
    <row r="454" spans="1:33" ht="13.5" thickBot="1">
      <c r="C454" s="65" t="s">
        <v>118</v>
      </c>
      <c r="D454" s="80" t="str">
        <f>IF(COUNTIF(D437:D453,"A")&gt;4,"C",IF(COUNTIF(D437:D453,"A")&gt;0,"P"," "))</f>
        <v xml:space="preserve"> </v>
      </c>
      <c r="E454" s="80" t="str">
        <f t="shared" ref="E454" si="233">IF(COUNTIF(E437:E453,"A")&gt;4,"C",IF(COUNTIF(E437:E453,"A")&gt;0,"P"," "))</f>
        <v xml:space="preserve"> </v>
      </c>
      <c r="F454" s="80" t="str">
        <f t="shared" ref="F454:S454" si="234">IF(COUNTIF(F437:F453,"A")&gt;4,"C",IF(COUNTIF(F437:F453,"A")&gt;0,"P"," "))</f>
        <v xml:space="preserve"> </v>
      </c>
      <c r="G454" s="80" t="str">
        <f t="shared" si="234"/>
        <v xml:space="preserve"> </v>
      </c>
      <c r="H454" s="80" t="str">
        <f t="shared" si="234"/>
        <v xml:space="preserve"> </v>
      </c>
      <c r="I454" s="80" t="str">
        <f t="shared" si="234"/>
        <v xml:space="preserve"> </v>
      </c>
      <c r="J454" s="80" t="str">
        <f t="shared" si="234"/>
        <v xml:space="preserve"> </v>
      </c>
      <c r="K454" s="80" t="str">
        <f t="shared" si="234"/>
        <v xml:space="preserve"> </v>
      </c>
      <c r="L454" s="80" t="str">
        <f t="shared" si="234"/>
        <v xml:space="preserve"> </v>
      </c>
      <c r="M454" s="80" t="str">
        <f t="shared" si="234"/>
        <v xml:space="preserve"> </v>
      </c>
      <c r="N454" s="80" t="str">
        <f t="shared" si="234"/>
        <v xml:space="preserve"> </v>
      </c>
      <c r="O454" s="80" t="str">
        <f t="shared" si="234"/>
        <v xml:space="preserve"> </v>
      </c>
      <c r="P454" s="80" t="str">
        <f t="shared" si="234"/>
        <v xml:space="preserve"> </v>
      </c>
      <c r="Q454" s="80" t="str">
        <f t="shared" si="234"/>
        <v xml:space="preserve"> </v>
      </c>
      <c r="R454" s="80" t="str">
        <f t="shared" si="234"/>
        <v xml:space="preserve"> </v>
      </c>
      <c r="S454" s="80" t="str">
        <f t="shared" si="234"/>
        <v xml:space="preserve"> </v>
      </c>
      <c r="T454" s="80" t="str">
        <f t="shared" ref="T454:AG454" si="235">IF(COUNTIF(T437:T453,"A")&gt;4,"C",IF(COUNTIF(T437:T453,"A")&gt;0,"P"," "))</f>
        <v xml:space="preserve"> </v>
      </c>
      <c r="U454" s="80" t="str">
        <f t="shared" si="235"/>
        <v xml:space="preserve"> </v>
      </c>
      <c r="V454" s="80" t="str">
        <f t="shared" si="235"/>
        <v xml:space="preserve"> </v>
      </c>
      <c r="W454" s="80" t="str">
        <f t="shared" si="235"/>
        <v xml:space="preserve"> </v>
      </c>
      <c r="X454" s="80" t="str">
        <f t="shared" si="235"/>
        <v xml:space="preserve"> </v>
      </c>
      <c r="Y454" s="80" t="str">
        <f t="shared" si="235"/>
        <v xml:space="preserve"> </v>
      </c>
      <c r="Z454" s="80" t="str">
        <f t="shared" si="235"/>
        <v xml:space="preserve"> </v>
      </c>
      <c r="AA454" s="80" t="str">
        <f t="shared" si="235"/>
        <v xml:space="preserve"> </v>
      </c>
      <c r="AB454" s="80" t="str">
        <f t="shared" si="235"/>
        <v xml:space="preserve"> </v>
      </c>
      <c r="AC454" s="80" t="str">
        <f t="shared" si="235"/>
        <v xml:space="preserve"> </v>
      </c>
      <c r="AD454" s="80" t="str">
        <f t="shared" si="235"/>
        <v xml:space="preserve"> </v>
      </c>
      <c r="AE454" s="80" t="str">
        <f t="shared" si="235"/>
        <v xml:space="preserve"> </v>
      </c>
      <c r="AF454" s="80" t="str">
        <f t="shared" si="235"/>
        <v xml:space="preserve"> </v>
      </c>
      <c r="AG454" s="80" t="str">
        <f t="shared" si="235"/>
        <v xml:space="preserve"> </v>
      </c>
    </row>
    <row r="455" spans="1:33" ht="15">
      <c r="A455" s="6"/>
      <c r="B455" s="111" t="s">
        <v>531</v>
      </c>
      <c r="C455" s="112"/>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row>
    <row r="456" spans="1:33">
      <c r="A456"/>
      <c r="B456" s="63">
        <v>1</v>
      </c>
      <c r="C456" s="243" t="s">
        <v>532</v>
      </c>
      <c r="D456" s="114"/>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row>
    <row r="457" spans="1:33">
      <c r="A457" s="6"/>
      <c r="B457" s="116"/>
      <c r="C457" s="244" t="s">
        <v>533</v>
      </c>
      <c r="D457" s="43"/>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row>
    <row r="458" spans="1:33">
      <c r="A458" s="6"/>
      <c r="B458" s="116"/>
      <c r="C458" s="244" t="s">
        <v>534</v>
      </c>
      <c r="D458" s="43"/>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row>
    <row r="459" spans="1:33">
      <c r="A459" s="6"/>
      <c r="B459" s="116"/>
      <c r="C459" s="244" t="s">
        <v>535</v>
      </c>
      <c r="D459" s="117"/>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row>
    <row r="460" spans="1:33">
      <c r="A460" s="6"/>
      <c r="B460" s="63">
        <v>2</v>
      </c>
      <c r="C460" s="118" t="s">
        <v>536</v>
      </c>
      <c r="D460" s="109" t="str">
        <f t="shared" ref="D460:AG460" si="236">IF(COUNTIF(D457:D459,"C")&gt;=1,"A",IF(COUNTIF(D457:D459,"C")&gt;0,"P"," "))</f>
        <v xml:space="preserve"> </v>
      </c>
      <c r="E460" s="109" t="str">
        <f t="shared" si="236"/>
        <v xml:space="preserve"> </v>
      </c>
      <c r="F460" s="109" t="str">
        <f t="shared" ref="F460:S460" si="237">IF(COUNTIF(F457:F459,"C")&gt;=1,"A",IF(COUNTIF(F457:F459,"C")&gt;0,"P"," "))</f>
        <v xml:space="preserve"> </v>
      </c>
      <c r="G460" s="109" t="str">
        <f t="shared" si="237"/>
        <v xml:space="preserve"> </v>
      </c>
      <c r="H460" s="109" t="str">
        <f t="shared" si="237"/>
        <v xml:space="preserve"> </v>
      </c>
      <c r="I460" s="109" t="str">
        <f t="shared" si="237"/>
        <v xml:space="preserve"> </v>
      </c>
      <c r="J460" s="109" t="str">
        <f t="shared" si="237"/>
        <v xml:space="preserve"> </v>
      </c>
      <c r="K460" s="109" t="str">
        <f t="shared" si="237"/>
        <v xml:space="preserve"> </v>
      </c>
      <c r="L460" s="109" t="str">
        <f t="shared" si="237"/>
        <v xml:space="preserve"> </v>
      </c>
      <c r="M460" s="109" t="str">
        <f t="shared" si="237"/>
        <v xml:space="preserve"> </v>
      </c>
      <c r="N460" s="109" t="str">
        <f t="shared" si="237"/>
        <v xml:space="preserve"> </v>
      </c>
      <c r="O460" s="109" t="str">
        <f t="shared" si="237"/>
        <v xml:space="preserve"> </v>
      </c>
      <c r="P460" s="109" t="str">
        <f t="shared" si="237"/>
        <v xml:space="preserve"> </v>
      </c>
      <c r="Q460" s="109" t="str">
        <f t="shared" si="237"/>
        <v xml:space="preserve"> </v>
      </c>
      <c r="R460" s="109" t="str">
        <f t="shared" si="237"/>
        <v xml:space="preserve"> </v>
      </c>
      <c r="S460" s="109" t="str">
        <f t="shared" si="237"/>
        <v xml:space="preserve"> </v>
      </c>
      <c r="T460" s="109" t="str">
        <f t="shared" si="236"/>
        <v xml:space="preserve"> </v>
      </c>
      <c r="U460" s="109" t="str">
        <f t="shared" si="236"/>
        <v xml:space="preserve"> </v>
      </c>
      <c r="V460" s="109" t="str">
        <f t="shared" si="236"/>
        <v xml:space="preserve"> </v>
      </c>
      <c r="W460" s="109" t="str">
        <f t="shared" si="236"/>
        <v xml:space="preserve"> </v>
      </c>
      <c r="X460" s="109" t="str">
        <f t="shared" si="236"/>
        <v xml:space="preserve"> </v>
      </c>
      <c r="Y460" s="109" t="str">
        <f t="shared" si="236"/>
        <v xml:space="preserve"> </v>
      </c>
      <c r="Z460" s="109" t="str">
        <f t="shared" si="236"/>
        <v xml:space="preserve"> </v>
      </c>
      <c r="AA460" s="109" t="str">
        <f t="shared" si="236"/>
        <v xml:space="preserve"> </v>
      </c>
      <c r="AB460" s="109" t="str">
        <f t="shared" si="236"/>
        <v xml:space="preserve"> </v>
      </c>
      <c r="AC460" s="109" t="str">
        <f t="shared" si="236"/>
        <v xml:space="preserve"> </v>
      </c>
      <c r="AD460" s="109" t="str">
        <f t="shared" si="236"/>
        <v xml:space="preserve"> </v>
      </c>
      <c r="AE460" s="109" t="str">
        <f t="shared" si="236"/>
        <v xml:space="preserve"> </v>
      </c>
      <c r="AF460" s="109" t="str">
        <f t="shared" si="236"/>
        <v xml:space="preserve"> </v>
      </c>
      <c r="AG460" s="109" t="str">
        <f t="shared" si="236"/>
        <v xml:space="preserve"> </v>
      </c>
    </row>
    <row r="461" spans="1:33">
      <c r="A461" s="6"/>
      <c r="B461" s="116"/>
      <c r="C461" s="244" t="s">
        <v>537</v>
      </c>
      <c r="D461" s="76"/>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row>
    <row r="462" spans="1:33">
      <c r="A462" s="6"/>
      <c r="B462" s="116"/>
      <c r="C462" s="244" t="s">
        <v>538</v>
      </c>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row>
    <row r="463" spans="1:33">
      <c r="A463" s="6"/>
      <c r="B463" s="116"/>
      <c r="C463" s="244" t="s">
        <v>539</v>
      </c>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row>
    <row r="464" spans="1:33">
      <c r="A464" s="6"/>
      <c r="B464" s="63">
        <v>3</v>
      </c>
      <c r="C464" s="118" t="s">
        <v>540</v>
      </c>
      <c r="D464" s="109" t="str">
        <f t="shared" ref="D464:AG464" si="238">IF(COUNTIF(D461:D463,"C")&gt;=1,"A",IF(COUNTIF(D461:D463,"C")&gt;0,"P"," "))</f>
        <v xml:space="preserve"> </v>
      </c>
      <c r="E464" s="109" t="str">
        <f t="shared" si="238"/>
        <v xml:space="preserve"> </v>
      </c>
      <c r="F464" s="109" t="str">
        <f t="shared" ref="F464:S464" si="239">IF(COUNTIF(F461:F463,"C")&gt;=1,"A",IF(COUNTIF(F461:F463,"C")&gt;0,"P"," "))</f>
        <v xml:space="preserve"> </v>
      </c>
      <c r="G464" s="109" t="str">
        <f t="shared" si="239"/>
        <v xml:space="preserve"> </v>
      </c>
      <c r="H464" s="109" t="str">
        <f t="shared" si="239"/>
        <v xml:space="preserve"> </v>
      </c>
      <c r="I464" s="109" t="str">
        <f t="shared" si="239"/>
        <v xml:space="preserve"> </v>
      </c>
      <c r="J464" s="109" t="str">
        <f t="shared" si="239"/>
        <v xml:space="preserve"> </v>
      </c>
      <c r="K464" s="109" t="str">
        <f t="shared" si="239"/>
        <v xml:space="preserve"> </v>
      </c>
      <c r="L464" s="109" t="str">
        <f t="shared" si="239"/>
        <v xml:space="preserve"> </v>
      </c>
      <c r="M464" s="109" t="str">
        <f t="shared" si="239"/>
        <v xml:space="preserve"> </v>
      </c>
      <c r="N464" s="109" t="str">
        <f t="shared" si="239"/>
        <v xml:space="preserve"> </v>
      </c>
      <c r="O464" s="109" t="str">
        <f t="shared" si="239"/>
        <v xml:space="preserve"> </v>
      </c>
      <c r="P464" s="109" t="str">
        <f t="shared" si="239"/>
        <v xml:space="preserve"> </v>
      </c>
      <c r="Q464" s="109" t="str">
        <f t="shared" si="239"/>
        <v xml:space="preserve"> </v>
      </c>
      <c r="R464" s="109" t="str">
        <f t="shared" si="239"/>
        <v xml:space="preserve"> </v>
      </c>
      <c r="S464" s="109" t="str">
        <f t="shared" si="239"/>
        <v xml:space="preserve"> </v>
      </c>
      <c r="T464" s="109" t="str">
        <f t="shared" si="238"/>
        <v xml:space="preserve"> </v>
      </c>
      <c r="U464" s="109" t="str">
        <f t="shared" si="238"/>
        <v xml:space="preserve"> </v>
      </c>
      <c r="V464" s="109" t="str">
        <f t="shared" si="238"/>
        <v xml:space="preserve"> </v>
      </c>
      <c r="W464" s="109" t="str">
        <f t="shared" si="238"/>
        <v xml:space="preserve"> </v>
      </c>
      <c r="X464" s="109" t="str">
        <f t="shared" si="238"/>
        <v xml:space="preserve"> </v>
      </c>
      <c r="Y464" s="109" t="str">
        <f t="shared" si="238"/>
        <v xml:space="preserve"> </v>
      </c>
      <c r="Z464" s="109" t="str">
        <f t="shared" si="238"/>
        <v xml:space="preserve"> </v>
      </c>
      <c r="AA464" s="109" t="str">
        <f t="shared" si="238"/>
        <v xml:space="preserve"> </v>
      </c>
      <c r="AB464" s="109" t="str">
        <f t="shared" si="238"/>
        <v xml:space="preserve"> </v>
      </c>
      <c r="AC464" s="109" t="str">
        <f t="shared" si="238"/>
        <v xml:space="preserve"> </v>
      </c>
      <c r="AD464" s="109" t="str">
        <f t="shared" si="238"/>
        <v xml:space="preserve"> </v>
      </c>
      <c r="AE464" s="109" t="str">
        <f t="shared" si="238"/>
        <v xml:space="preserve"> </v>
      </c>
      <c r="AF464" s="109" t="str">
        <f t="shared" si="238"/>
        <v xml:space="preserve"> </v>
      </c>
      <c r="AG464" s="109" t="str">
        <f t="shared" si="238"/>
        <v xml:space="preserve"> </v>
      </c>
    </row>
    <row r="465" spans="1:33">
      <c r="A465" s="6"/>
      <c r="B465" s="116"/>
      <c r="C465" s="244" t="s">
        <v>541</v>
      </c>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row>
    <row r="466" spans="1:33">
      <c r="A466" s="6"/>
      <c r="B466" s="116"/>
      <c r="C466" s="244" t="s">
        <v>542</v>
      </c>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row>
    <row r="467" spans="1:33">
      <c r="A467" s="6"/>
      <c r="B467" s="116"/>
      <c r="C467" s="244" t="s">
        <v>543</v>
      </c>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row>
    <row r="468" spans="1:33">
      <c r="A468" s="6"/>
      <c r="B468" s="63">
        <v>4</v>
      </c>
      <c r="C468" s="118" t="s">
        <v>544</v>
      </c>
      <c r="D468" s="109" t="str">
        <f t="shared" ref="D468:AG468" si="240">IF(COUNTIF(D465:D467,"C")&gt;=1,"A",IF(COUNTIF(D465:D467,"C")&gt;0,"P"," "))</f>
        <v xml:space="preserve"> </v>
      </c>
      <c r="E468" s="109" t="str">
        <f t="shared" si="240"/>
        <v xml:space="preserve"> </v>
      </c>
      <c r="F468" s="109" t="str">
        <f t="shared" ref="F468:S468" si="241">IF(COUNTIF(F465:F467,"C")&gt;=1,"A",IF(COUNTIF(F465:F467,"C")&gt;0,"P"," "))</f>
        <v xml:space="preserve"> </v>
      </c>
      <c r="G468" s="109" t="str">
        <f t="shared" si="241"/>
        <v xml:space="preserve"> </v>
      </c>
      <c r="H468" s="109" t="str">
        <f t="shared" si="241"/>
        <v xml:space="preserve"> </v>
      </c>
      <c r="I468" s="109" t="str">
        <f t="shared" si="241"/>
        <v xml:space="preserve"> </v>
      </c>
      <c r="J468" s="109" t="str">
        <f t="shared" si="241"/>
        <v xml:space="preserve"> </v>
      </c>
      <c r="K468" s="109" t="str">
        <f t="shared" si="241"/>
        <v xml:space="preserve"> </v>
      </c>
      <c r="L468" s="109" t="str">
        <f t="shared" si="241"/>
        <v xml:space="preserve"> </v>
      </c>
      <c r="M468" s="109" t="str">
        <f t="shared" si="241"/>
        <v xml:space="preserve"> </v>
      </c>
      <c r="N468" s="109" t="str">
        <f t="shared" si="241"/>
        <v xml:space="preserve"> </v>
      </c>
      <c r="O468" s="109" t="str">
        <f t="shared" si="241"/>
        <v xml:space="preserve"> </v>
      </c>
      <c r="P468" s="109" t="str">
        <f t="shared" si="241"/>
        <v xml:space="preserve"> </v>
      </c>
      <c r="Q468" s="109" t="str">
        <f t="shared" si="241"/>
        <v xml:space="preserve"> </v>
      </c>
      <c r="R468" s="109" t="str">
        <f t="shared" si="241"/>
        <v xml:space="preserve"> </v>
      </c>
      <c r="S468" s="109" t="str">
        <f t="shared" si="241"/>
        <v xml:space="preserve"> </v>
      </c>
      <c r="T468" s="109" t="str">
        <f t="shared" si="240"/>
        <v xml:space="preserve"> </v>
      </c>
      <c r="U468" s="109" t="str">
        <f t="shared" si="240"/>
        <v xml:space="preserve"> </v>
      </c>
      <c r="V468" s="109" t="str">
        <f t="shared" si="240"/>
        <v xml:space="preserve"> </v>
      </c>
      <c r="W468" s="109" t="str">
        <f t="shared" si="240"/>
        <v xml:space="preserve"> </v>
      </c>
      <c r="X468" s="109" t="str">
        <f t="shared" si="240"/>
        <v xml:space="preserve"> </v>
      </c>
      <c r="Y468" s="109" t="str">
        <f t="shared" si="240"/>
        <v xml:space="preserve"> </v>
      </c>
      <c r="Z468" s="109" t="str">
        <f t="shared" si="240"/>
        <v xml:space="preserve"> </v>
      </c>
      <c r="AA468" s="109" t="str">
        <f t="shared" si="240"/>
        <v xml:space="preserve"> </v>
      </c>
      <c r="AB468" s="109" t="str">
        <f t="shared" si="240"/>
        <v xml:space="preserve"> </v>
      </c>
      <c r="AC468" s="109" t="str">
        <f t="shared" si="240"/>
        <v xml:space="preserve"> </v>
      </c>
      <c r="AD468" s="109" t="str">
        <f t="shared" si="240"/>
        <v xml:space="preserve"> </v>
      </c>
      <c r="AE468" s="109" t="str">
        <f t="shared" si="240"/>
        <v xml:space="preserve"> </v>
      </c>
      <c r="AF468" s="109" t="str">
        <f t="shared" si="240"/>
        <v xml:space="preserve"> </v>
      </c>
      <c r="AG468" s="109" t="str">
        <f t="shared" si="240"/>
        <v xml:space="preserve"> </v>
      </c>
    </row>
    <row r="469" spans="1:33">
      <c r="A469" s="6"/>
      <c r="B469" s="116"/>
      <c r="C469" s="244" t="s">
        <v>545</v>
      </c>
      <c r="D469" s="31"/>
      <c r="E469" s="31"/>
      <c r="F469" s="31"/>
      <c r="G469" s="31"/>
      <c r="H469" s="31"/>
      <c r="I469" s="31"/>
      <c r="J469" s="31"/>
      <c r="K469" s="31"/>
      <c r="L469" s="31"/>
      <c r="M469" s="31"/>
      <c r="N469" s="31"/>
      <c r="O469" s="31"/>
      <c r="P469" s="31"/>
      <c r="Q469" s="31"/>
      <c r="R469" s="31"/>
      <c r="S469" s="75"/>
      <c r="T469" s="31"/>
      <c r="U469" s="31"/>
      <c r="V469" s="31"/>
      <c r="W469" s="31"/>
      <c r="X469" s="31"/>
      <c r="Y469" s="31"/>
      <c r="Z469" s="31"/>
      <c r="AA469" s="31"/>
      <c r="AB469" s="31"/>
      <c r="AC469" s="31"/>
      <c r="AD469" s="31"/>
      <c r="AE469" s="31"/>
      <c r="AF469" s="31"/>
      <c r="AG469" s="75"/>
    </row>
    <row r="470" spans="1:33">
      <c r="A470" s="6"/>
      <c r="B470" s="116"/>
      <c r="C470" s="244" t="s">
        <v>546</v>
      </c>
      <c r="D470" s="31"/>
      <c r="E470" s="31"/>
      <c r="F470" s="31"/>
      <c r="G470" s="31"/>
      <c r="H470" s="31"/>
      <c r="I470" s="31"/>
      <c r="J470" s="31"/>
      <c r="K470" s="31"/>
      <c r="L470" s="31"/>
      <c r="M470" s="31"/>
      <c r="N470" s="31"/>
      <c r="O470" s="31"/>
      <c r="P470" s="31"/>
      <c r="Q470" s="31"/>
      <c r="R470" s="31"/>
      <c r="S470" s="75"/>
      <c r="T470" s="31"/>
      <c r="U470" s="31"/>
      <c r="V470" s="31"/>
      <c r="W470" s="31"/>
      <c r="X470" s="31"/>
      <c r="Y470" s="31"/>
      <c r="Z470" s="31"/>
      <c r="AA470" s="31"/>
      <c r="AB470" s="31"/>
      <c r="AC470" s="31"/>
      <c r="AD470" s="31"/>
      <c r="AE470" s="31"/>
      <c r="AF470" s="31"/>
      <c r="AG470" s="75"/>
    </row>
    <row r="471" spans="1:33">
      <c r="A471" s="6"/>
      <c r="B471" s="116"/>
      <c r="C471" s="244" t="s">
        <v>547</v>
      </c>
      <c r="D471" s="31"/>
      <c r="E471" s="31"/>
      <c r="F471" s="31"/>
      <c r="G471" s="31"/>
      <c r="H471" s="31"/>
      <c r="I471" s="31"/>
      <c r="J471" s="31"/>
      <c r="K471" s="31"/>
      <c r="L471" s="31"/>
      <c r="M471" s="31"/>
      <c r="N471" s="31"/>
      <c r="O471" s="31"/>
      <c r="P471" s="31"/>
      <c r="Q471" s="31"/>
      <c r="R471" s="31"/>
      <c r="S471" s="75"/>
      <c r="T471" s="31"/>
      <c r="U471" s="31"/>
      <c r="V471" s="31"/>
      <c r="W471" s="31"/>
      <c r="X471" s="31"/>
      <c r="Y471" s="31"/>
      <c r="Z471" s="31"/>
      <c r="AA471" s="31"/>
      <c r="AB471" s="31"/>
      <c r="AC471" s="31"/>
      <c r="AD471" s="31"/>
      <c r="AE471" s="31"/>
      <c r="AF471" s="31"/>
      <c r="AG471" s="75"/>
    </row>
    <row r="472" spans="1:33">
      <c r="A472" s="6"/>
      <c r="B472" s="63">
        <v>5</v>
      </c>
      <c r="C472" s="118" t="s">
        <v>548</v>
      </c>
      <c r="D472" s="109" t="str">
        <f t="shared" ref="D472:AG472" si="242">IF(COUNTIF(D469:D471,"C")&gt;=1,"A",IF(COUNTIF(D469:D471,"C")&gt;0,"P"," "))</f>
        <v xml:space="preserve"> </v>
      </c>
      <c r="E472" s="109" t="str">
        <f t="shared" si="242"/>
        <v xml:space="preserve"> </v>
      </c>
      <c r="F472" s="109" t="str">
        <f t="shared" ref="F472:S472" si="243">IF(COUNTIF(F469:F471,"C")&gt;=1,"A",IF(COUNTIF(F469:F471,"C")&gt;0,"P"," "))</f>
        <v xml:space="preserve"> </v>
      </c>
      <c r="G472" s="109" t="str">
        <f t="shared" si="243"/>
        <v xml:space="preserve"> </v>
      </c>
      <c r="H472" s="109" t="str">
        <f t="shared" si="243"/>
        <v xml:space="preserve"> </v>
      </c>
      <c r="I472" s="109" t="str">
        <f t="shared" si="243"/>
        <v xml:space="preserve"> </v>
      </c>
      <c r="J472" s="109" t="str">
        <f t="shared" si="243"/>
        <v xml:space="preserve"> </v>
      </c>
      <c r="K472" s="109" t="str">
        <f t="shared" si="243"/>
        <v xml:space="preserve"> </v>
      </c>
      <c r="L472" s="109" t="str">
        <f t="shared" si="243"/>
        <v xml:space="preserve"> </v>
      </c>
      <c r="M472" s="109" t="str">
        <f t="shared" si="243"/>
        <v xml:space="preserve"> </v>
      </c>
      <c r="N472" s="109" t="str">
        <f t="shared" si="243"/>
        <v xml:space="preserve"> </v>
      </c>
      <c r="O472" s="109" t="str">
        <f t="shared" si="243"/>
        <v xml:space="preserve"> </v>
      </c>
      <c r="P472" s="109" t="str">
        <f t="shared" si="243"/>
        <v xml:space="preserve"> </v>
      </c>
      <c r="Q472" s="109" t="str">
        <f t="shared" si="243"/>
        <v xml:space="preserve"> </v>
      </c>
      <c r="R472" s="109" t="str">
        <f t="shared" si="243"/>
        <v xml:space="preserve"> </v>
      </c>
      <c r="S472" s="109" t="str">
        <f t="shared" si="243"/>
        <v xml:space="preserve"> </v>
      </c>
      <c r="T472" s="109" t="str">
        <f t="shared" si="242"/>
        <v xml:space="preserve"> </v>
      </c>
      <c r="U472" s="109" t="str">
        <f t="shared" si="242"/>
        <v xml:space="preserve"> </v>
      </c>
      <c r="V472" s="109" t="str">
        <f t="shared" si="242"/>
        <v xml:space="preserve"> </v>
      </c>
      <c r="W472" s="109" t="str">
        <f t="shared" si="242"/>
        <v xml:space="preserve"> </v>
      </c>
      <c r="X472" s="109" t="str">
        <f t="shared" si="242"/>
        <v xml:space="preserve"> </v>
      </c>
      <c r="Y472" s="109" t="str">
        <f t="shared" si="242"/>
        <v xml:space="preserve"> </v>
      </c>
      <c r="Z472" s="109" t="str">
        <f t="shared" si="242"/>
        <v xml:space="preserve"> </v>
      </c>
      <c r="AA472" s="109" t="str">
        <f t="shared" si="242"/>
        <v xml:space="preserve"> </v>
      </c>
      <c r="AB472" s="109" t="str">
        <f t="shared" si="242"/>
        <v xml:space="preserve"> </v>
      </c>
      <c r="AC472" s="109" t="str">
        <f t="shared" si="242"/>
        <v xml:space="preserve"> </v>
      </c>
      <c r="AD472" s="109" t="str">
        <f t="shared" si="242"/>
        <v xml:space="preserve"> </v>
      </c>
      <c r="AE472" s="109" t="str">
        <f t="shared" si="242"/>
        <v xml:space="preserve"> </v>
      </c>
      <c r="AF472" s="109" t="str">
        <f t="shared" si="242"/>
        <v xml:space="preserve"> </v>
      </c>
      <c r="AG472" s="109" t="str">
        <f t="shared" si="242"/>
        <v xml:space="preserve"> </v>
      </c>
    </row>
    <row r="473" spans="1:33">
      <c r="A473" s="6"/>
      <c r="B473" s="42"/>
      <c r="C473" s="245" t="s">
        <v>549</v>
      </c>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row>
    <row r="474" spans="1:33">
      <c r="A474" s="6"/>
      <c r="B474" s="42"/>
      <c r="C474" s="245" t="s">
        <v>550</v>
      </c>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row>
    <row r="475" spans="1:33" ht="13.5" thickBot="1">
      <c r="A475" s="6"/>
      <c r="B475" s="42"/>
      <c r="C475" s="245" t="s">
        <v>551</v>
      </c>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row>
    <row r="476" spans="1:33" ht="13.5" hidden="1" thickBot="1">
      <c r="A476" s="6"/>
      <c r="B476" s="42"/>
      <c r="C476" s="246"/>
      <c r="D476" s="109" t="str">
        <f t="shared" ref="D476:AG476" si="244">IF(COUNTIF(D473:D475,"C")&gt;=1,"A",IF(COUNTIF(D473:D475,"C")&gt;0,"P"," "))</f>
        <v xml:space="preserve"> </v>
      </c>
      <c r="E476" s="109" t="str">
        <f t="shared" si="244"/>
        <v xml:space="preserve"> </v>
      </c>
      <c r="F476" s="109" t="str">
        <f t="shared" ref="F476:S476" si="245">IF(COUNTIF(F473:F475,"C")&gt;=1,"A",IF(COUNTIF(F473:F475,"C")&gt;0,"P"," "))</f>
        <v xml:space="preserve"> </v>
      </c>
      <c r="G476" s="109" t="str">
        <f t="shared" si="245"/>
        <v xml:space="preserve"> </v>
      </c>
      <c r="H476" s="109" t="str">
        <f t="shared" si="245"/>
        <v xml:space="preserve"> </v>
      </c>
      <c r="I476" s="109" t="str">
        <f t="shared" si="245"/>
        <v xml:space="preserve"> </v>
      </c>
      <c r="J476" s="109" t="str">
        <f t="shared" si="245"/>
        <v xml:space="preserve"> </v>
      </c>
      <c r="K476" s="109" t="str">
        <f t="shared" si="245"/>
        <v xml:space="preserve"> </v>
      </c>
      <c r="L476" s="109" t="str">
        <f t="shared" si="245"/>
        <v xml:space="preserve"> </v>
      </c>
      <c r="M476" s="109" t="str">
        <f t="shared" si="245"/>
        <v xml:space="preserve"> </v>
      </c>
      <c r="N476" s="109" t="str">
        <f t="shared" si="245"/>
        <v xml:space="preserve"> </v>
      </c>
      <c r="O476" s="109" t="str">
        <f t="shared" si="245"/>
        <v xml:space="preserve"> </v>
      </c>
      <c r="P476" s="109" t="str">
        <f t="shared" si="245"/>
        <v xml:space="preserve"> </v>
      </c>
      <c r="Q476" s="109" t="str">
        <f t="shared" si="245"/>
        <v xml:space="preserve"> </v>
      </c>
      <c r="R476" s="109" t="str">
        <f t="shared" si="245"/>
        <v xml:space="preserve"> </v>
      </c>
      <c r="S476" s="109" t="str">
        <f t="shared" si="245"/>
        <v xml:space="preserve"> </v>
      </c>
      <c r="T476" s="109" t="str">
        <f t="shared" si="244"/>
        <v xml:space="preserve"> </v>
      </c>
      <c r="U476" s="109" t="str">
        <f t="shared" si="244"/>
        <v xml:space="preserve"> </v>
      </c>
      <c r="V476" s="109" t="str">
        <f t="shared" si="244"/>
        <v xml:space="preserve"> </v>
      </c>
      <c r="W476" s="109" t="str">
        <f t="shared" si="244"/>
        <v xml:space="preserve"> </v>
      </c>
      <c r="X476" s="109" t="str">
        <f t="shared" si="244"/>
        <v xml:space="preserve"> </v>
      </c>
      <c r="Y476" s="109" t="str">
        <f t="shared" si="244"/>
        <v xml:space="preserve"> </v>
      </c>
      <c r="Z476" s="109" t="str">
        <f t="shared" si="244"/>
        <v xml:space="preserve"> </v>
      </c>
      <c r="AA476" s="109" t="str">
        <f t="shared" si="244"/>
        <v xml:space="preserve"> </v>
      </c>
      <c r="AB476" s="109" t="str">
        <f t="shared" si="244"/>
        <v xml:space="preserve"> </v>
      </c>
      <c r="AC476" s="109" t="str">
        <f t="shared" si="244"/>
        <v xml:space="preserve"> </v>
      </c>
      <c r="AD476" s="109" t="str">
        <f t="shared" si="244"/>
        <v xml:space="preserve"> </v>
      </c>
      <c r="AE476" s="109" t="str">
        <f t="shared" si="244"/>
        <v xml:space="preserve"> </v>
      </c>
      <c r="AF476" s="109" t="str">
        <f t="shared" si="244"/>
        <v xml:space="preserve"> </v>
      </c>
      <c r="AG476" s="109" t="str">
        <f t="shared" si="244"/>
        <v xml:space="preserve"> </v>
      </c>
    </row>
    <row r="477" spans="1:33" ht="13.5" thickBot="1">
      <c r="A477" s="6"/>
      <c r="B477" s="97"/>
      <c r="C477" s="65" t="s">
        <v>118</v>
      </c>
      <c r="D477" s="80" t="str">
        <f>IF(COUNTIF(D460:D476,"A")&gt;4,"C",IF(COUNTIF(D460:D476,"A")&gt;0,"P"," "))</f>
        <v xml:space="preserve"> </v>
      </c>
      <c r="E477" s="80" t="str">
        <f t="shared" ref="E477" si="246">IF(COUNTIF(E460:E476,"A")&gt;4,"C",IF(COUNTIF(E460:E476,"A")&gt;0,"P"," "))</f>
        <v xml:space="preserve"> </v>
      </c>
      <c r="F477" s="80" t="str">
        <f t="shared" ref="F477:S477" si="247">IF(COUNTIF(F460:F476,"A")&gt;4,"C",IF(COUNTIF(F460:F476,"A")&gt;0,"P"," "))</f>
        <v xml:space="preserve"> </v>
      </c>
      <c r="G477" s="80" t="str">
        <f t="shared" si="247"/>
        <v xml:space="preserve"> </v>
      </c>
      <c r="H477" s="80" t="str">
        <f t="shared" si="247"/>
        <v xml:space="preserve"> </v>
      </c>
      <c r="I477" s="80" t="str">
        <f t="shared" si="247"/>
        <v xml:space="preserve"> </v>
      </c>
      <c r="J477" s="80" t="str">
        <f t="shared" si="247"/>
        <v xml:space="preserve"> </v>
      </c>
      <c r="K477" s="80" t="str">
        <f t="shared" si="247"/>
        <v xml:space="preserve"> </v>
      </c>
      <c r="L477" s="80" t="str">
        <f t="shared" si="247"/>
        <v xml:space="preserve"> </v>
      </c>
      <c r="M477" s="80" t="str">
        <f t="shared" si="247"/>
        <v xml:space="preserve"> </v>
      </c>
      <c r="N477" s="80" t="str">
        <f t="shared" si="247"/>
        <v xml:space="preserve"> </v>
      </c>
      <c r="O477" s="80" t="str">
        <f t="shared" si="247"/>
        <v xml:space="preserve"> </v>
      </c>
      <c r="P477" s="80" t="str">
        <f t="shared" si="247"/>
        <v xml:space="preserve"> </v>
      </c>
      <c r="Q477" s="80" t="str">
        <f t="shared" si="247"/>
        <v xml:space="preserve"> </v>
      </c>
      <c r="R477" s="80" t="str">
        <f t="shared" si="247"/>
        <v xml:space="preserve"> </v>
      </c>
      <c r="S477" s="80" t="str">
        <f t="shared" si="247"/>
        <v xml:space="preserve"> </v>
      </c>
      <c r="T477" s="80" t="str">
        <f t="shared" ref="T477:AG477" si="248">IF(COUNTIF(T460:T476,"A")&gt;4,"C",IF(COUNTIF(T460:T476,"A")&gt;0,"P"," "))</f>
        <v xml:space="preserve"> </v>
      </c>
      <c r="U477" s="80" t="str">
        <f t="shared" si="248"/>
        <v xml:space="preserve"> </v>
      </c>
      <c r="V477" s="80" t="str">
        <f t="shared" si="248"/>
        <v xml:space="preserve"> </v>
      </c>
      <c r="W477" s="80" t="str">
        <f t="shared" si="248"/>
        <v xml:space="preserve"> </v>
      </c>
      <c r="X477" s="80" t="str">
        <f t="shared" si="248"/>
        <v xml:space="preserve"> </v>
      </c>
      <c r="Y477" s="80" t="str">
        <f t="shared" si="248"/>
        <v xml:space="preserve"> </v>
      </c>
      <c r="Z477" s="80" t="str">
        <f t="shared" si="248"/>
        <v xml:space="preserve"> </v>
      </c>
      <c r="AA477" s="80" t="str">
        <f t="shared" si="248"/>
        <v xml:space="preserve"> </v>
      </c>
      <c r="AB477" s="80" t="str">
        <f t="shared" si="248"/>
        <v xml:space="preserve"> </v>
      </c>
      <c r="AC477" s="80" t="str">
        <f t="shared" si="248"/>
        <v xml:space="preserve"> </v>
      </c>
      <c r="AD477" s="80" t="str">
        <f t="shared" si="248"/>
        <v xml:space="preserve"> </v>
      </c>
      <c r="AE477" s="80" t="str">
        <f t="shared" si="248"/>
        <v xml:space="preserve"> </v>
      </c>
      <c r="AF477" s="80" t="str">
        <f t="shared" si="248"/>
        <v xml:space="preserve"> </v>
      </c>
      <c r="AG477" s="80" t="str">
        <f t="shared" si="248"/>
        <v xml:space="preserve"> </v>
      </c>
    </row>
    <row r="478" spans="1:33" ht="15">
      <c r="B478" s="107" t="s">
        <v>552</v>
      </c>
      <c r="D478" s="285"/>
      <c r="T478" s="285"/>
      <c r="U478" s="285"/>
      <c r="V478" s="285"/>
      <c r="W478" s="285"/>
      <c r="X478" s="285"/>
      <c r="Y478" s="285"/>
      <c r="Z478" s="285"/>
      <c r="AA478" s="285"/>
      <c r="AB478" s="285"/>
      <c r="AC478" s="285"/>
      <c r="AD478" s="285"/>
      <c r="AE478" s="285"/>
      <c r="AF478" s="285"/>
      <c r="AG478" s="285"/>
    </row>
    <row r="479" spans="1:33">
      <c r="A479"/>
      <c r="B479" s="2">
        <v>1</v>
      </c>
      <c r="C479" s="248" t="s">
        <v>553</v>
      </c>
      <c r="D479" s="285"/>
      <c r="T479" s="285"/>
      <c r="U479" s="285"/>
      <c r="V479" s="285"/>
      <c r="W479" s="285"/>
      <c r="X479" s="285"/>
      <c r="Y479" s="285"/>
      <c r="Z479" s="285"/>
      <c r="AA479" s="285"/>
      <c r="AB479" s="285"/>
      <c r="AC479" s="285"/>
      <c r="AD479" s="285"/>
      <c r="AE479" s="285"/>
      <c r="AF479" s="285"/>
      <c r="AG479" s="285"/>
    </row>
    <row r="480" spans="1:33">
      <c r="B480" s="108"/>
      <c r="C480" s="161" t="s">
        <v>554</v>
      </c>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row>
    <row r="481" spans="1:33">
      <c r="B481" s="2">
        <v>2</v>
      </c>
      <c r="C481" s="311" t="s">
        <v>555</v>
      </c>
      <c r="D481" s="109" t="str">
        <f t="shared" ref="D481:AG481" si="249">IF(COUNTIF(D480:D480,"C")&gt;=1,"A",IF(COUNTIF(D480:D480,"C")&gt;0,"P"," "))</f>
        <v xml:space="preserve"> </v>
      </c>
      <c r="E481" s="109" t="str">
        <f t="shared" si="249"/>
        <v xml:space="preserve"> </v>
      </c>
      <c r="F481" s="109" t="str">
        <f t="shared" ref="F481:S481" si="250">IF(COUNTIF(F480:F480,"C")&gt;=1,"A",IF(COUNTIF(F480:F480,"C")&gt;0,"P"," "))</f>
        <v xml:space="preserve"> </v>
      </c>
      <c r="G481" s="109" t="str">
        <f t="shared" si="250"/>
        <v xml:space="preserve"> </v>
      </c>
      <c r="H481" s="109" t="str">
        <f t="shared" si="250"/>
        <v xml:space="preserve"> </v>
      </c>
      <c r="I481" s="109" t="str">
        <f t="shared" si="250"/>
        <v xml:space="preserve"> </v>
      </c>
      <c r="J481" s="109" t="str">
        <f t="shared" si="250"/>
        <v xml:space="preserve"> </v>
      </c>
      <c r="K481" s="109" t="str">
        <f t="shared" si="250"/>
        <v xml:space="preserve"> </v>
      </c>
      <c r="L481" s="109" t="str">
        <f t="shared" si="250"/>
        <v xml:space="preserve"> </v>
      </c>
      <c r="M481" s="109" t="str">
        <f t="shared" si="250"/>
        <v xml:space="preserve"> </v>
      </c>
      <c r="N481" s="109" t="str">
        <f t="shared" si="250"/>
        <v xml:space="preserve"> </v>
      </c>
      <c r="O481" s="109" t="str">
        <f t="shared" si="250"/>
        <v xml:space="preserve"> </v>
      </c>
      <c r="P481" s="109" t="str">
        <f t="shared" si="250"/>
        <v xml:space="preserve"> </v>
      </c>
      <c r="Q481" s="109" t="str">
        <f t="shared" si="250"/>
        <v xml:space="preserve"> </v>
      </c>
      <c r="R481" s="109" t="str">
        <f t="shared" si="250"/>
        <v xml:space="preserve"> </v>
      </c>
      <c r="S481" s="109" t="str">
        <f t="shared" si="250"/>
        <v xml:space="preserve"> </v>
      </c>
      <c r="T481" s="109" t="str">
        <f t="shared" si="249"/>
        <v xml:space="preserve"> </v>
      </c>
      <c r="U481" s="109" t="str">
        <f t="shared" si="249"/>
        <v xml:space="preserve"> </v>
      </c>
      <c r="V481" s="109" t="str">
        <f t="shared" si="249"/>
        <v xml:space="preserve"> </v>
      </c>
      <c r="W481" s="109" t="str">
        <f t="shared" si="249"/>
        <v xml:space="preserve"> </v>
      </c>
      <c r="X481" s="109" t="str">
        <f t="shared" si="249"/>
        <v xml:space="preserve"> </v>
      </c>
      <c r="Y481" s="109" t="str">
        <f t="shared" si="249"/>
        <v xml:space="preserve"> </v>
      </c>
      <c r="Z481" s="109" t="str">
        <f t="shared" si="249"/>
        <v xml:space="preserve"> </v>
      </c>
      <c r="AA481" s="109" t="str">
        <f t="shared" si="249"/>
        <v xml:space="preserve"> </v>
      </c>
      <c r="AB481" s="109" t="str">
        <f t="shared" si="249"/>
        <v xml:space="preserve"> </v>
      </c>
      <c r="AC481" s="109" t="str">
        <f t="shared" si="249"/>
        <v xml:space="preserve"> </v>
      </c>
      <c r="AD481" s="109" t="str">
        <f t="shared" si="249"/>
        <v xml:space="preserve"> </v>
      </c>
      <c r="AE481" s="109" t="str">
        <f t="shared" si="249"/>
        <v xml:space="preserve"> </v>
      </c>
      <c r="AF481" s="109" t="str">
        <f t="shared" si="249"/>
        <v xml:space="preserve"> </v>
      </c>
      <c r="AG481" s="109" t="str">
        <f t="shared" si="249"/>
        <v xml:space="preserve"> </v>
      </c>
    </row>
    <row r="482" spans="1:33">
      <c r="B482" s="110"/>
      <c r="C482" s="161" t="s">
        <v>556</v>
      </c>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row>
    <row r="483" spans="1:33">
      <c r="B483" s="2">
        <v>3</v>
      </c>
      <c r="C483" s="311" t="s">
        <v>557</v>
      </c>
      <c r="D483" s="109" t="str">
        <f t="shared" ref="D483:AG483" si="251">IF(COUNTIF(D482:D482,"C")&gt;=1,"A",IF(COUNTIF(D482:D482,"C")&gt;0,"P"," "))</f>
        <v xml:space="preserve"> </v>
      </c>
      <c r="E483" s="109" t="str">
        <f t="shared" si="251"/>
        <v xml:space="preserve"> </v>
      </c>
      <c r="F483" s="109" t="str">
        <f t="shared" ref="F483:S483" si="252">IF(COUNTIF(F482:F482,"C")&gt;=1,"A",IF(COUNTIF(F482:F482,"C")&gt;0,"P"," "))</f>
        <v xml:space="preserve"> </v>
      </c>
      <c r="G483" s="109" t="str">
        <f t="shared" si="252"/>
        <v xml:space="preserve"> </v>
      </c>
      <c r="H483" s="109" t="str">
        <f t="shared" si="252"/>
        <v xml:space="preserve"> </v>
      </c>
      <c r="I483" s="109" t="str">
        <f t="shared" si="252"/>
        <v xml:space="preserve"> </v>
      </c>
      <c r="J483" s="109" t="str">
        <f t="shared" si="252"/>
        <v xml:space="preserve"> </v>
      </c>
      <c r="K483" s="109" t="str">
        <f t="shared" si="252"/>
        <v xml:space="preserve"> </v>
      </c>
      <c r="L483" s="109" t="str">
        <f t="shared" si="252"/>
        <v xml:space="preserve"> </v>
      </c>
      <c r="M483" s="109" t="str">
        <f t="shared" si="252"/>
        <v xml:space="preserve"> </v>
      </c>
      <c r="N483" s="109" t="str">
        <f t="shared" si="252"/>
        <v xml:space="preserve"> </v>
      </c>
      <c r="O483" s="109" t="str">
        <f t="shared" si="252"/>
        <v xml:space="preserve"> </v>
      </c>
      <c r="P483" s="109" t="str">
        <f t="shared" si="252"/>
        <v xml:space="preserve"> </v>
      </c>
      <c r="Q483" s="109" t="str">
        <f t="shared" si="252"/>
        <v xml:space="preserve"> </v>
      </c>
      <c r="R483" s="109" t="str">
        <f t="shared" si="252"/>
        <v xml:space="preserve"> </v>
      </c>
      <c r="S483" s="109" t="str">
        <f t="shared" si="252"/>
        <v xml:space="preserve"> </v>
      </c>
      <c r="T483" s="109" t="str">
        <f t="shared" si="251"/>
        <v xml:space="preserve"> </v>
      </c>
      <c r="U483" s="109" t="str">
        <f t="shared" si="251"/>
        <v xml:space="preserve"> </v>
      </c>
      <c r="V483" s="109" t="str">
        <f t="shared" si="251"/>
        <v xml:space="preserve"> </v>
      </c>
      <c r="W483" s="109" t="str">
        <f t="shared" si="251"/>
        <v xml:space="preserve"> </v>
      </c>
      <c r="X483" s="109" t="str">
        <f t="shared" si="251"/>
        <v xml:space="preserve"> </v>
      </c>
      <c r="Y483" s="109" t="str">
        <f t="shared" si="251"/>
        <v xml:space="preserve"> </v>
      </c>
      <c r="Z483" s="109" t="str">
        <f t="shared" si="251"/>
        <v xml:space="preserve"> </v>
      </c>
      <c r="AA483" s="109" t="str">
        <f t="shared" si="251"/>
        <v xml:space="preserve"> </v>
      </c>
      <c r="AB483" s="109" t="str">
        <f t="shared" si="251"/>
        <v xml:space="preserve"> </v>
      </c>
      <c r="AC483" s="109" t="str">
        <f t="shared" si="251"/>
        <v xml:space="preserve"> </v>
      </c>
      <c r="AD483" s="109" t="str">
        <f t="shared" si="251"/>
        <v xml:space="preserve"> </v>
      </c>
      <c r="AE483" s="109" t="str">
        <f t="shared" si="251"/>
        <v xml:space="preserve"> </v>
      </c>
      <c r="AF483" s="109" t="str">
        <f t="shared" si="251"/>
        <v xml:space="preserve"> </v>
      </c>
      <c r="AG483" s="109" t="str">
        <f t="shared" si="251"/>
        <v xml:space="preserve"> </v>
      </c>
    </row>
    <row r="484" spans="1:33">
      <c r="B484" s="110"/>
      <c r="C484" s="161" t="s">
        <v>558</v>
      </c>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row>
    <row r="485" spans="1:33">
      <c r="B485" s="2">
        <v>4</v>
      </c>
      <c r="C485" s="311" t="s">
        <v>559</v>
      </c>
      <c r="D485" s="109" t="str">
        <f t="shared" ref="D485:AG487" si="253">IF(COUNTIF(D484:D484,"C")&gt;=1,"A",IF(COUNTIF(D484:D484,"C")&gt;0,"P"," "))</f>
        <v xml:space="preserve"> </v>
      </c>
      <c r="E485" s="109" t="str">
        <f t="shared" si="253"/>
        <v xml:space="preserve"> </v>
      </c>
      <c r="F485" s="109" t="str">
        <f t="shared" ref="F485:S485" si="254">IF(COUNTIF(F484:F484,"C")&gt;=1,"A",IF(COUNTIF(F484:F484,"C")&gt;0,"P"," "))</f>
        <v xml:space="preserve"> </v>
      </c>
      <c r="G485" s="109" t="str">
        <f t="shared" si="254"/>
        <v xml:space="preserve"> </v>
      </c>
      <c r="H485" s="109" t="str">
        <f t="shared" si="254"/>
        <v xml:space="preserve"> </v>
      </c>
      <c r="I485" s="109" t="str">
        <f t="shared" si="254"/>
        <v xml:space="preserve"> </v>
      </c>
      <c r="J485" s="109" t="str">
        <f t="shared" si="254"/>
        <v xml:space="preserve"> </v>
      </c>
      <c r="K485" s="109" t="str">
        <f t="shared" si="254"/>
        <v xml:space="preserve"> </v>
      </c>
      <c r="L485" s="109" t="str">
        <f t="shared" si="254"/>
        <v xml:space="preserve"> </v>
      </c>
      <c r="M485" s="109" t="str">
        <f t="shared" si="254"/>
        <v xml:space="preserve"> </v>
      </c>
      <c r="N485" s="109" t="str">
        <f t="shared" si="254"/>
        <v xml:space="preserve"> </v>
      </c>
      <c r="O485" s="109" t="str">
        <f t="shared" si="254"/>
        <v xml:space="preserve"> </v>
      </c>
      <c r="P485" s="109" t="str">
        <f t="shared" si="254"/>
        <v xml:space="preserve"> </v>
      </c>
      <c r="Q485" s="109" t="str">
        <f t="shared" si="254"/>
        <v xml:space="preserve"> </v>
      </c>
      <c r="R485" s="109" t="str">
        <f t="shared" si="254"/>
        <v xml:space="preserve"> </v>
      </c>
      <c r="S485" s="109" t="str">
        <f t="shared" si="254"/>
        <v xml:space="preserve"> </v>
      </c>
      <c r="T485" s="109" t="str">
        <f t="shared" si="253"/>
        <v xml:space="preserve"> </v>
      </c>
      <c r="U485" s="109" t="str">
        <f t="shared" si="253"/>
        <v xml:space="preserve"> </v>
      </c>
      <c r="V485" s="109" t="str">
        <f t="shared" si="253"/>
        <v xml:space="preserve"> </v>
      </c>
      <c r="W485" s="109" t="str">
        <f t="shared" si="253"/>
        <v xml:space="preserve"> </v>
      </c>
      <c r="X485" s="109" t="str">
        <f t="shared" si="253"/>
        <v xml:space="preserve"> </v>
      </c>
      <c r="Y485" s="109" t="str">
        <f t="shared" si="253"/>
        <v xml:space="preserve"> </v>
      </c>
      <c r="Z485" s="109" t="str">
        <f t="shared" si="253"/>
        <v xml:space="preserve"> </v>
      </c>
      <c r="AA485" s="109" t="str">
        <f t="shared" si="253"/>
        <v xml:space="preserve"> </v>
      </c>
      <c r="AB485" s="109" t="str">
        <f t="shared" si="253"/>
        <v xml:space="preserve"> </v>
      </c>
      <c r="AC485" s="109" t="str">
        <f t="shared" si="253"/>
        <v xml:space="preserve"> </v>
      </c>
      <c r="AD485" s="109" t="str">
        <f t="shared" si="253"/>
        <v xml:space="preserve"> </v>
      </c>
      <c r="AE485" s="109" t="str">
        <f t="shared" si="253"/>
        <v xml:space="preserve"> </v>
      </c>
      <c r="AF485" s="109" t="str">
        <f t="shared" si="253"/>
        <v xml:space="preserve"> </v>
      </c>
      <c r="AG485" s="109" t="str">
        <f t="shared" si="253"/>
        <v xml:space="preserve"> </v>
      </c>
    </row>
    <row r="486" spans="1:33">
      <c r="B486" s="110"/>
      <c r="C486" s="161" t="s">
        <v>560</v>
      </c>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row>
    <row r="487" spans="1:33">
      <c r="B487" s="2">
        <v>5</v>
      </c>
      <c r="C487" s="311" t="s">
        <v>561</v>
      </c>
      <c r="D487" s="109" t="str">
        <f t="shared" si="253"/>
        <v xml:space="preserve"> </v>
      </c>
      <c r="E487" s="109" t="str">
        <f t="shared" si="253"/>
        <v xml:space="preserve"> </v>
      </c>
      <c r="F487" s="109" t="str">
        <f t="shared" ref="F487:S487" si="255">IF(COUNTIF(F486:F486,"C")&gt;=1,"A",IF(COUNTIF(F486:F486,"C")&gt;0,"P"," "))</f>
        <v xml:space="preserve"> </v>
      </c>
      <c r="G487" s="109" t="str">
        <f t="shared" si="255"/>
        <v xml:space="preserve"> </v>
      </c>
      <c r="H487" s="109" t="str">
        <f t="shared" si="255"/>
        <v xml:space="preserve"> </v>
      </c>
      <c r="I487" s="109" t="str">
        <f t="shared" si="255"/>
        <v xml:space="preserve"> </v>
      </c>
      <c r="J487" s="109" t="str">
        <f t="shared" si="255"/>
        <v xml:space="preserve"> </v>
      </c>
      <c r="K487" s="109" t="str">
        <f t="shared" si="255"/>
        <v xml:space="preserve"> </v>
      </c>
      <c r="L487" s="109" t="str">
        <f t="shared" si="255"/>
        <v xml:space="preserve"> </v>
      </c>
      <c r="M487" s="109" t="str">
        <f t="shared" si="255"/>
        <v xml:space="preserve"> </v>
      </c>
      <c r="N487" s="109" t="str">
        <f t="shared" si="255"/>
        <v xml:space="preserve"> </v>
      </c>
      <c r="O487" s="109" t="str">
        <f t="shared" si="255"/>
        <v xml:space="preserve"> </v>
      </c>
      <c r="P487" s="109" t="str">
        <f t="shared" si="255"/>
        <v xml:space="preserve"> </v>
      </c>
      <c r="Q487" s="109" t="str">
        <f t="shared" si="255"/>
        <v xml:space="preserve"> </v>
      </c>
      <c r="R487" s="109" t="str">
        <f t="shared" si="255"/>
        <v xml:space="preserve"> </v>
      </c>
      <c r="S487" s="109" t="str">
        <f t="shared" si="255"/>
        <v xml:space="preserve"> </v>
      </c>
      <c r="T487" s="109" t="str">
        <f t="shared" si="253"/>
        <v xml:space="preserve"> </v>
      </c>
      <c r="U487" s="109" t="str">
        <f t="shared" si="253"/>
        <v xml:space="preserve"> </v>
      </c>
      <c r="V487" s="109" t="str">
        <f t="shared" si="253"/>
        <v xml:space="preserve"> </v>
      </c>
      <c r="W487" s="109" t="str">
        <f t="shared" si="253"/>
        <v xml:space="preserve"> </v>
      </c>
      <c r="X487" s="109" t="str">
        <f t="shared" si="253"/>
        <v xml:space="preserve"> </v>
      </c>
      <c r="Y487" s="109" t="str">
        <f t="shared" si="253"/>
        <v xml:space="preserve"> </v>
      </c>
      <c r="Z487" s="109" t="str">
        <f t="shared" si="253"/>
        <v xml:space="preserve"> </v>
      </c>
      <c r="AA487" s="109" t="str">
        <f t="shared" si="253"/>
        <v xml:space="preserve"> </v>
      </c>
      <c r="AB487" s="109" t="str">
        <f t="shared" si="253"/>
        <v xml:space="preserve"> </v>
      </c>
      <c r="AC487" s="109" t="str">
        <f t="shared" si="253"/>
        <v xml:space="preserve"> </v>
      </c>
      <c r="AD487" s="109" t="str">
        <f t="shared" si="253"/>
        <v xml:space="preserve"> </v>
      </c>
      <c r="AE487" s="109" t="str">
        <f t="shared" si="253"/>
        <v xml:space="preserve"> </v>
      </c>
      <c r="AF487" s="109" t="str">
        <f t="shared" si="253"/>
        <v xml:space="preserve"> </v>
      </c>
      <c r="AG487" s="109" t="str">
        <f t="shared" si="253"/>
        <v xml:space="preserve"> </v>
      </c>
    </row>
    <row r="488" spans="1:33" ht="13.5" thickBot="1">
      <c r="B488" s="110"/>
      <c r="C488" s="161" t="s">
        <v>562</v>
      </c>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row>
    <row r="489" spans="1:33" ht="13.5" hidden="1" thickBot="1">
      <c r="D489" s="109" t="str">
        <f t="shared" ref="D489:AG489" si="256">IF(COUNTIF(D488:D488,"C")&gt;=1,"A",IF(COUNTIF(D488:D488,"C")&gt;0,"P"," "))</f>
        <v xml:space="preserve"> </v>
      </c>
      <c r="E489" s="109" t="str">
        <f t="shared" si="256"/>
        <v xml:space="preserve"> </v>
      </c>
      <c r="F489" s="109" t="str">
        <f t="shared" ref="F489:S489" si="257">IF(COUNTIF(F488:F488,"C")&gt;=1,"A",IF(COUNTIF(F488:F488,"C")&gt;0,"P"," "))</f>
        <v xml:space="preserve"> </v>
      </c>
      <c r="G489" s="109" t="str">
        <f t="shared" si="257"/>
        <v xml:space="preserve"> </v>
      </c>
      <c r="H489" s="109" t="str">
        <f t="shared" si="257"/>
        <v xml:space="preserve"> </v>
      </c>
      <c r="I489" s="109" t="str">
        <f t="shared" si="257"/>
        <v xml:space="preserve"> </v>
      </c>
      <c r="J489" s="109" t="str">
        <f t="shared" si="257"/>
        <v xml:space="preserve"> </v>
      </c>
      <c r="K489" s="109" t="str">
        <f t="shared" si="257"/>
        <v xml:space="preserve"> </v>
      </c>
      <c r="L489" s="109" t="str">
        <f t="shared" si="257"/>
        <v xml:space="preserve"> </v>
      </c>
      <c r="M489" s="109" t="str">
        <f t="shared" si="257"/>
        <v xml:space="preserve"> </v>
      </c>
      <c r="N489" s="109" t="str">
        <f t="shared" si="257"/>
        <v xml:space="preserve"> </v>
      </c>
      <c r="O489" s="109" t="str">
        <f t="shared" si="257"/>
        <v xml:space="preserve"> </v>
      </c>
      <c r="P489" s="109" t="str">
        <f t="shared" si="257"/>
        <v xml:space="preserve"> </v>
      </c>
      <c r="Q489" s="109" t="str">
        <f t="shared" si="257"/>
        <v xml:space="preserve"> </v>
      </c>
      <c r="R489" s="109" t="str">
        <f t="shared" si="257"/>
        <v xml:space="preserve"> </v>
      </c>
      <c r="S489" s="109" t="str">
        <f t="shared" si="257"/>
        <v xml:space="preserve"> </v>
      </c>
      <c r="T489" s="109" t="str">
        <f t="shared" si="256"/>
        <v xml:space="preserve"> </v>
      </c>
      <c r="U489" s="109" t="str">
        <f t="shared" si="256"/>
        <v xml:space="preserve"> </v>
      </c>
      <c r="V489" s="109" t="str">
        <f t="shared" si="256"/>
        <v xml:space="preserve"> </v>
      </c>
      <c r="W489" s="109" t="str">
        <f t="shared" si="256"/>
        <v xml:space="preserve"> </v>
      </c>
      <c r="X489" s="109" t="str">
        <f t="shared" si="256"/>
        <v xml:space="preserve"> </v>
      </c>
      <c r="Y489" s="109" t="str">
        <f t="shared" si="256"/>
        <v xml:space="preserve"> </v>
      </c>
      <c r="Z489" s="109" t="str">
        <f t="shared" si="256"/>
        <v xml:space="preserve"> </v>
      </c>
      <c r="AA489" s="109" t="str">
        <f t="shared" si="256"/>
        <v xml:space="preserve"> </v>
      </c>
      <c r="AB489" s="109" t="str">
        <f t="shared" si="256"/>
        <v xml:space="preserve"> </v>
      </c>
      <c r="AC489" s="109" t="str">
        <f t="shared" si="256"/>
        <v xml:space="preserve"> </v>
      </c>
      <c r="AD489" s="109" t="str">
        <f t="shared" si="256"/>
        <v xml:space="preserve"> </v>
      </c>
      <c r="AE489" s="109" t="str">
        <f t="shared" si="256"/>
        <v xml:space="preserve"> </v>
      </c>
      <c r="AF489" s="109" t="str">
        <f t="shared" si="256"/>
        <v xml:space="preserve"> </v>
      </c>
      <c r="AG489" s="109" t="str">
        <f t="shared" si="256"/>
        <v xml:space="preserve"> </v>
      </c>
    </row>
    <row r="490" spans="1:33" ht="13.5" thickBot="1">
      <c r="C490" s="65" t="s">
        <v>118</v>
      </c>
      <c r="D490" s="80" t="str">
        <f>IF(COUNTIF(D480:D489,"A")&gt;4,"C",IF(COUNTIF(D480:D489,"A")&gt;0,"P"," "))</f>
        <v xml:space="preserve"> </v>
      </c>
      <c r="E490" s="80" t="str">
        <f t="shared" ref="E490" si="258">IF(COUNTIF(E480:E489,"A")&gt;4,"C",IF(COUNTIF(E480:E489,"A")&gt;0,"P"," "))</f>
        <v xml:space="preserve"> </v>
      </c>
      <c r="F490" s="80" t="str">
        <f t="shared" ref="F490:S490" si="259">IF(COUNTIF(F480:F489,"A")&gt;4,"C",IF(COUNTIF(F480:F489,"A")&gt;0,"P"," "))</f>
        <v xml:space="preserve"> </v>
      </c>
      <c r="G490" s="80" t="str">
        <f t="shared" si="259"/>
        <v xml:space="preserve"> </v>
      </c>
      <c r="H490" s="80" t="str">
        <f t="shared" si="259"/>
        <v xml:space="preserve"> </v>
      </c>
      <c r="I490" s="80" t="str">
        <f t="shared" si="259"/>
        <v xml:space="preserve"> </v>
      </c>
      <c r="J490" s="80" t="str">
        <f t="shared" si="259"/>
        <v xml:space="preserve"> </v>
      </c>
      <c r="K490" s="80" t="str">
        <f t="shared" si="259"/>
        <v xml:space="preserve"> </v>
      </c>
      <c r="L490" s="80" t="str">
        <f t="shared" si="259"/>
        <v xml:space="preserve"> </v>
      </c>
      <c r="M490" s="80" t="str">
        <f t="shared" si="259"/>
        <v xml:space="preserve"> </v>
      </c>
      <c r="N490" s="80" t="str">
        <f t="shared" si="259"/>
        <v xml:space="preserve"> </v>
      </c>
      <c r="O490" s="80" t="str">
        <f t="shared" si="259"/>
        <v xml:space="preserve"> </v>
      </c>
      <c r="P490" s="80" t="str">
        <f t="shared" si="259"/>
        <v xml:space="preserve"> </v>
      </c>
      <c r="Q490" s="80" t="str">
        <f t="shared" si="259"/>
        <v xml:space="preserve"> </v>
      </c>
      <c r="R490" s="80" t="str">
        <f t="shared" si="259"/>
        <v xml:space="preserve"> </v>
      </c>
      <c r="S490" s="80" t="str">
        <f t="shared" si="259"/>
        <v xml:space="preserve"> </v>
      </c>
      <c r="T490" s="80" t="str">
        <f t="shared" ref="T490:AG490" si="260">IF(COUNTIF(T480:T489,"A")&gt;4,"C",IF(COUNTIF(T480:T489,"A")&gt;0,"P"," "))</f>
        <v xml:space="preserve"> </v>
      </c>
      <c r="U490" s="80" t="str">
        <f t="shared" si="260"/>
        <v xml:space="preserve"> </v>
      </c>
      <c r="V490" s="80" t="str">
        <f t="shared" si="260"/>
        <v xml:space="preserve"> </v>
      </c>
      <c r="W490" s="80" t="str">
        <f t="shared" si="260"/>
        <v xml:space="preserve"> </v>
      </c>
      <c r="X490" s="80" t="str">
        <f t="shared" si="260"/>
        <v xml:space="preserve"> </v>
      </c>
      <c r="Y490" s="80" t="str">
        <f t="shared" si="260"/>
        <v xml:space="preserve"> </v>
      </c>
      <c r="Z490" s="80" t="str">
        <f t="shared" si="260"/>
        <v xml:space="preserve"> </v>
      </c>
      <c r="AA490" s="80" t="str">
        <f t="shared" si="260"/>
        <v xml:space="preserve"> </v>
      </c>
      <c r="AB490" s="80" t="str">
        <f t="shared" si="260"/>
        <v xml:space="preserve"> </v>
      </c>
      <c r="AC490" s="80" t="str">
        <f t="shared" si="260"/>
        <v xml:space="preserve"> </v>
      </c>
      <c r="AD490" s="80" t="str">
        <f t="shared" si="260"/>
        <v xml:space="preserve"> </v>
      </c>
      <c r="AE490" s="80" t="str">
        <f t="shared" si="260"/>
        <v xml:space="preserve"> </v>
      </c>
      <c r="AF490" s="80" t="str">
        <f t="shared" si="260"/>
        <v xml:space="preserve"> </v>
      </c>
      <c r="AG490" s="80" t="str">
        <f t="shared" si="260"/>
        <v xml:space="preserve"> </v>
      </c>
    </row>
    <row r="491" spans="1:33" ht="15">
      <c r="B491" s="107" t="s">
        <v>563</v>
      </c>
      <c r="D491" s="285"/>
      <c r="T491" s="285"/>
      <c r="U491" s="285"/>
      <c r="V491" s="285"/>
      <c r="W491" s="285"/>
      <c r="X491" s="285"/>
      <c r="Y491" s="285"/>
      <c r="Z491" s="285"/>
      <c r="AA491" s="285"/>
      <c r="AB491" s="285"/>
      <c r="AC491" s="285"/>
      <c r="AD491" s="285"/>
      <c r="AE491" s="285"/>
      <c r="AF491" s="285"/>
      <c r="AG491" s="285"/>
    </row>
    <row r="492" spans="1:33">
      <c r="A492"/>
      <c r="B492" s="2">
        <v>1</v>
      </c>
      <c r="C492" s="248" t="s">
        <v>564</v>
      </c>
      <c r="D492" s="285"/>
      <c r="T492" s="285"/>
      <c r="U492" s="285"/>
      <c r="V492" s="285"/>
      <c r="W492" s="285"/>
      <c r="X492" s="285"/>
      <c r="Y492" s="285"/>
      <c r="Z492" s="285"/>
      <c r="AA492" s="285"/>
      <c r="AB492" s="285"/>
      <c r="AC492" s="285"/>
      <c r="AD492" s="285"/>
      <c r="AE492" s="285"/>
      <c r="AF492" s="285"/>
      <c r="AG492" s="285"/>
    </row>
    <row r="493" spans="1:33">
      <c r="B493" s="108"/>
      <c r="C493" s="160" t="s">
        <v>565</v>
      </c>
      <c r="D493" s="121"/>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row>
    <row r="494" spans="1:33">
      <c r="B494" s="108"/>
      <c r="C494" s="160" t="s">
        <v>566</v>
      </c>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row>
    <row r="495" spans="1:33">
      <c r="B495" s="108"/>
      <c r="C495" s="160" t="s">
        <v>567</v>
      </c>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row>
    <row r="496" spans="1:33">
      <c r="B496" s="2">
        <v>2</v>
      </c>
      <c r="C496" s="311" t="s">
        <v>568</v>
      </c>
      <c r="D496" s="109" t="str">
        <f t="shared" ref="D496:AG496" si="261">IF(COUNTIF(D493:D495,"C")&gt;=1,"A",IF(COUNTIF(D493:D495,"C")&gt;0,"P"," "))</f>
        <v xml:space="preserve"> </v>
      </c>
      <c r="E496" s="109" t="str">
        <f t="shared" si="261"/>
        <v xml:space="preserve"> </v>
      </c>
      <c r="F496" s="109" t="str">
        <f t="shared" ref="F496:S496" si="262">IF(COUNTIF(F493:F495,"C")&gt;=1,"A",IF(COUNTIF(F493:F495,"C")&gt;0,"P"," "))</f>
        <v xml:space="preserve"> </v>
      </c>
      <c r="G496" s="109" t="str">
        <f t="shared" si="262"/>
        <v xml:space="preserve"> </v>
      </c>
      <c r="H496" s="109" t="str">
        <f t="shared" si="262"/>
        <v xml:space="preserve"> </v>
      </c>
      <c r="I496" s="109" t="str">
        <f t="shared" si="262"/>
        <v xml:space="preserve"> </v>
      </c>
      <c r="J496" s="109" t="str">
        <f t="shared" si="262"/>
        <v xml:space="preserve"> </v>
      </c>
      <c r="K496" s="109" t="str">
        <f t="shared" si="262"/>
        <v xml:space="preserve"> </v>
      </c>
      <c r="L496" s="109" t="str">
        <f t="shared" si="262"/>
        <v xml:space="preserve"> </v>
      </c>
      <c r="M496" s="109" t="str">
        <f t="shared" si="262"/>
        <v xml:space="preserve"> </v>
      </c>
      <c r="N496" s="109" t="str">
        <f t="shared" si="262"/>
        <v xml:space="preserve"> </v>
      </c>
      <c r="O496" s="109" t="str">
        <f t="shared" si="262"/>
        <v xml:space="preserve"> </v>
      </c>
      <c r="P496" s="109" t="str">
        <f t="shared" si="262"/>
        <v xml:space="preserve"> </v>
      </c>
      <c r="Q496" s="109" t="str">
        <f t="shared" si="262"/>
        <v xml:space="preserve"> </v>
      </c>
      <c r="R496" s="109" t="str">
        <f t="shared" si="262"/>
        <v xml:space="preserve"> </v>
      </c>
      <c r="S496" s="109" t="str">
        <f t="shared" si="262"/>
        <v xml:space="preserve"> </v>
      </c>
      <c r="T496" s="109" t="str">
        <f t="shared" si="261"/>
        <v xml:space="preserve"> </v>
      </c>
      <c r="U496" s="109" t="str">
        <f t="shared" si="261"/>
        <v xml:space="preserve"> </v>
      </c>
      <c r="V496" s="109" t="str">
        <f t="shared" si="261"/>
        <v xml:space="preserve"> </v>
      </c>
      <c r="W496" s="109" t="str">
        <f t="shared" si="261"/>
        <v xml:space="preserve"> </v>
      </c>
      <c r="X496" s="109" t="str">
        <f t="shared" si="261"/>
        <v xml:space="preserve"> </v>
      </c>
      <c r="Y496" s="109" t="str">
        <f t="shared" si="261"/>
        <v xml:space="preserve"> </v>
      </c>
      <c r="Z496" s="109" t="str">
        <f t="shared" si="261"/>
        <v xml:space="preserve"> </v>
      </c>
      <c r="AA496" s="109" t="str">
        <f t="shared" si="261"/>
        <v xml:space="preserve"> </v>
      </c>
      <c r="AB496" s="109" t="str">
        <f t="shared" si="261"/>
        <v xml:space="preserve"> </v>
      </c>
      <c r="AC496" s="109" t="str">
        <f t="shared" si="261"/>
        <v xml:space="preserve"> </v>
      </c>
      <c r="AD496" s="109" t="str">
        <f t="shared" si="261"/>
        <v xml:space="preserve"> </v>
      </c>
      <c r="AE496" s="109" t="str">
        <f t="shared" si="261"/>
        <v xml:space="preserve"> </v>
      </c>
      <c r="AF496" s="109" t="str">
        <f t="shared" si="261"/>
        <v xml:space="preserve"> </v>
      </c>
      <c r="AG496" s="109" t="str">
        <f t="shared" si="261"/>
        <v xml:space="preserve"> </v>
      </c>
    </row>
    <row r="497" spans="2:33">
      <c r="B497" s="110"/>
      <c r="C497" s="160" t="s">
        <v>569</v>
      </c>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row>
    <row r="498" spans="2:33">
      <c r="B498" s="110"/>
      <c r="C498" s="160" t="s">
        <v>570</v>
      </c>
      <c r="D498" s="121"/>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row>
    <row r="499" spans="2:33">
      <c r="B499" s="110"/>
      <c r="C499" s="160" t="s">
        <v>571</v>
      </c>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row>
    <row r="500" spans="2:33">
      <c r="B500" s="2">
        <v>3</v>
      </c>
      <c r="C500" s="311" t="s">
        <v>572</v>
      </c>
      <c r="D500" s="109" t="str">
        <f t="shared" ref="D500:AG500" si="263">IF(COUNTIF(D497:D499,"C")&gt;=1,"A",IF(COUNTIF(D497:D499,"C")&gt;0,"P"," "))</f>
        <v xml:space="preserve"> </v>
      </c>
      <c r="E500" s="109" t="str">
        <f t="shared" si="263"/>
        <v xml:space="preserve"> </v>
      </c>
      <c r="F500" s="109" t="str">
        <f t="shared" ref="F500:S500" si="264">IF(COUNTIF(F497:F499,"C")&gt;=1,"A",IF(COUNTIF(F497:F499,"C")&gt;0,"P"," "))</f>
        <v xml:space="preserve"> </v>
      </c>
      <c r="G500" s="109" t="str">
        <f t="shared" si="264"/>
        <v xml:space="preserve"> </v>
      </c>
      <c r="H500" s="109" t="str">
        <f t="shared" si="264"/>
        <v xml:space="preserve"> </v>
      </c>
      <c r="I500" s="109" t="str">
        <f t="shared" si="264"/>
        <v xml:space="preserve"> </v>
      </c>
      <c r="J500" s="109" t="str">
        <f t="shared" si="264"/>
        <v xml:space="preserve"> </v>
      </c>
      <c r="K500" s="109" t="str">
        <f t="shared" si="264"/>
        <v xml:space="preserve"> </v>
      </c>
      <c r="L500" s="109" t="str">
        <f t="shared" si="264"/>
        <v xml:space="preserve"> </v>
      </c>
      <c r="M500" s="109" t="str">
        <f t="shared" si="264"/>
        <v xml:space="preserve"> </v>
      </c>
      <c r="N500" s="109" t="str">
        <f t="shared" si="264"/>
        <v xml:space="preserve"> </v>
      </c>
      <c r="O500" s="109" t="str">
        <f t="shared" si="264"/>
        <v xml:space="preserve"> </v>
      </c>
      <c r="P500" s="109" t="str">
        <f t="shared" si="264"/>
        <v xml:space="preserve"> </v>
      </c>
      <c r="Q500" s="109" t="str">
        <f t="shared" si="264"/>
        <v xml:space="preserve"> </v>
      </c>
      <c r="R500" s="109" t="str">
        <f t="shared" si="264"/>
        <v xml:space="preserve"> </v>
      </c>
      <c r="S500" s="109" t="str">
        <f t="shared" si="264"/>
        <v xml:space="preserve"> </v>
      </c>
      <c r="T500" s="109" t="str">
        <f t="shared" si="263"/>
        <v xml:space="preserve"> </v>
      </c>
      <c r="U500" s="109" t="str">
        <f t="shared" si="263"/>
        <v xml:space="preserve"> </v>
      </c>
      <c r="V500" s="109" t="str">
        <f t="shared" si="263"/>
        <v xml:space="preserve"> </v>
      </c>
      <c r="W500" s="109" t="str">
        <f t="shared" si="263"/>
        <v xml:space="preserve"> </v>
      </c>
      <c r="X500" s="109" t="str">
        <f t="shared" si="263"/>
        <v xml:space="preserve"> </v>
      </c>
      <c r="Y500" s="109" t="str">
        <f t="shared" si="263"/>
        <v xml:space="preserve"> </v>
      </c>
      <c r="Z500" s="109" t="str">
        <f t="shared" si="263"/>
        <v xml:space="preserve"> </v>
      </c>
      <c r="AA500" s="109" t="str">
        <f t="shared" si="263"/>
        <v xml:space="preserve"> </v>
      </c>
      <c r="AB500" s="109" t="str">
        <f t="shared" si="263"/>
        <v xml:space="preserve"> </v>
      </c>
      <c r="AC500" s="109" t="str">
        <f t="shared" si="263"/>
        <v xml:space="preserve"> </v>
      </c>
      <c r="AD500" s="109" t="str">
        <f t="shared" si="263"/>
        <v xml:space="preserve"> </v>
      </c>
      <c r="AE500" s="109" t="str">
        <f t="shared" si="263"/>
        <v xml:space="preserve"> </v>
      </c>
      <c r="AF500" s="109" t="str">
        <f t="shared" si="263"/>
        <v xml:space="preserve"> </v>
      </c>
      <c r="AG500" s="109" t="str">
        <f t="shared" si="263"/>
        <v xml:space="preserve"> </v>
      </c>
    </row>
    <row r="501" spans="2:33">
      <c r="B501" s="110"/>
      <c r="C501" s="160" t="s">
        <v>573</v>
      </c>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row>
    <row r="502" spans="2:33">
      <c r="B502" s="110"/>
      <c r="C502" s="160" t="s">
        <v>574</v>
      </c>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row>
    <row r="503" spans="2:33">
      <c r="B503" s="110"/>
      <c r="C503" s="160" t="s">
        <v>575</v>
      </c>
      <c r="D503" s="121"/>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row>
    <row r="504" spans="2:33">
      <c r="B504" s="2">
        <v>4</v>
      </c>
      <c r="C504" s="311" t="s">
        <v>576</v>
      </c>
      <c r="D504" s="109" t="str">
        <f t="shared" ref="D504:AG504" si="265">IF(COUNTIF(D501:D503,"C")&gt;=1,"A",IF(COUNTIF(D501:D503,"C")&gt;0,"P"," "))</f>
        <v xml:space="preserve"> </v>
      </c>
      <c r="E504" s="109" t="str">
        <f t="shared" si="265"/>
        <v xml:space="preserve"> </v>
      </c>
      <c r="F504" s="109" t="str">
        <f t="shared" ref="F504:S504" si="266">IF(COUNTIF(F501:F503,"C")&gt;=1,"A",IF(COUNTIF(F501:F503,"C")&gt;0,"P"," "))</f>
        <v xml:space="preserve"> </v>
      </c>
      <c r="G504" s="109" t="str">
        <f t="shared" si="266"/>
        <v xml:space="preserve"> </v>
      </c>
      <c r="H504" s="109" t="str">
        <f t="shared" si="266"/>
        <v xml:space="preserve"> </v>
      </c>
      <c r="I504" s="109" t="str">
        <f t="shared" si="266"/>
        <v xml:space="preserve"> </v>
      </c>
      <c r="J504" s="109" t="str">
        <f t="shared" si="266"/>
        <v xml:space="preserve"> </v>
      </c>
      <c r="K504" s="109" t="str">
        <f t="shared" si="266"/>
        <v xml:space="preserve"> </v>
      </c>
      <c r="L504" s="109" t="str">
        <f t="shared" si="266"/>
        <v xml:space="preserve"> </v>
      </c>
      <c r="M504" s="109" t="str">
        <f t="shared" si="266"/>
        <v xml:space="preserve"> </v>
      </c>
      <c r="N504" s="109" t="str">
        <f t="shared" si="266"/>
        <v xml:space="preserve"> </v>
      </c>
      <c r="O504" s="109" t="str">
        <f t="shared" si="266"/>
        <v xml:space="preserve"> </v>
      </c>
      <c r="P504" s="109" t="str">
        <f t="shared" si="266"/>
        <v xml:space="preserve"> </v>
      </c>
      <c r="Q504" s="109" t="str">
        <f t="shared" si="266"/>
        <v xml:space="preserve"> </v>
      </c>
      <c r="R504" s="109" t="str">
        <f t="shared" si="266"/>
        <v xml:space="preserve"> </v>
      </c>
      <c r="S504" s="109" t="str">
        <f t="shared" si="266"/>
        <v xml:space="preserve"> </v>
      </c>
      <c r="T504" s="109" t="str">
        <f t="shared" si="265"/>
        <v xml:space="preserve"> </v>
      </c>
      <c r="U504" s="109" t="str">
        <f t="shared" si="265"/>
        <v xml:space="preserve"> </v>
      </c>
      <c r="V504" s="109" t="str">
        <f t="shared" si="265"/>
        <v xml:space="preserve"> </v>
      </c>
      <c r="W504" s="109" t="str">
        <f t="shared" si="265"/>
        <v xml:space="preserve"> </v>
      </c>
      <c r="X504" s="109" t="str">
        <f t="shared" si="265"/>
        <v xml:space="preserve"> </v>
      </c>
      <c r="Y504" s="109" t="str">
        <f t="shared" si="265"/>
        <v xml:space="preserve"> </v>
      </c>
      <c r="Z504" s="109" t="str">
        <f t="shared" si="265"/>
        <v xml:space="preserve"> </v>
      </c>
      <c r="AA504" s="109" t="str">
        <f t="shared" si="265"/>
        <v xml:space="preserve"> </v>
      </c>
      <c r="AB504" s="109" t="str">
        <f t="shared" si="265"/>
        <v xml:space="preserve"> </v>
      </c>
      <c r="AC504" s="109" t="str">
        <f t="shared" si="265"/>
        <v xml:space="preserve"> </v>
      </c>
      <c r="AD504" s="109" t="str">
        <f t="shared" si="265"/>
        <v xml:space="preserve"> </v>
      </c>
      <c r="AE504" s="109" t="str">
        <f t="shared" si="265"/>
        <v xml:space="preserve"> </v>
      </c>
      <c r="AF504" s="109" t="str">
        <f t="shared" si="265"/>
        <v xml:space="preserve"> </v>
      </c>
      <c r="AG504" s="109" t="str">
        <f t="shared" si="265"/>
        <v xml:space="preserve"> </v>
      </c>
    </row>
    <row r="505" spans="2:33">
      <c r="B505" s="110"/>
      <c r="C505" s="160" t="s">
        <v>577</v>
      </c>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row>
    <row r="506" spans="2:33">
      <c r="B506" s="110"/>
      <c r="C506" s="160" t="s">
        <v>578</v>
      </c>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row>
    <row r="507" spans="2:33">
      <c r="B507" s="110"/>
      <c r="C507" s="160" t="s">
        <v>579</v>
      </c>
      <c r="D507" s="121"/>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row>
    <row r="508" spans="2:33">
      <c r="B508" s="2">
        <v>5</v>
      </c>
      <c r="C508" s="311" t="s">
        <v>580</v>
      </c>
      <c r="D508" s="109" t="str">
        <f t="shared" ref="D508:AG508" si="267">IF(COUNTIF(D505:D507,"C")&gt;=1,"A",IF(COUNTIF(D505:D507,"C")&gt;0,"P"," "))</f>
        <v xml:space="preserve"> </v>
      </c>
      <c r="E508" s="109" t="str">
        <f t="shared" si="267"/>
        <v xml:space="preserve"> </v>
      </c>
      <c r="F508" s="109" t="str">
        <f t="shared" ref="F508:S508" si="268">IF(COUNTIF(F505:F507,"C")&gt;=1,"A",IF(COUNTIF(F505:F507,"C")&gt;0,"P"," "))</f>
        <v xml:space="preserve"> </v>
      </c>
      <c r="G508" s="109" t="str">
        <f t="shared" si="268"/>
        <v xml:space="preserve"> </v>
      </c>
      <c r="H508" s="109" t="str">
        <f t="shared" si="268"/>
        <v xml:space="preserve"> </v>
      </c>
      <c r="I508" s="109" t="str">
        <f t="shared" si="268"/>
        <v xml:space="preserve"> </v>
      </c>
      <c r="J508" s="109" t="str">
        <f t="shared" si="268"/>
        <v xml:space="preserve"> </v>
      </c>
      <c r="K508" s="109" t="str">
        <f t="shared" si="268"/>
        <v xml:space="preserve"> </v>
      </c>
      <c r="L508" s="109" t="str">
        <f t="shared" si="268"/>
        <v xml:space="preserve"> </v>
      </c>
      <c r="M508" s="109" t="str">
        <f t="shared" si="268"/>
        <v xml:space="preserve"> </v>
      </c>
      <c r="N508" s="109" t="str">
        <f t="shared" si="268"/>
        <v xml:space="preserve"> </v>
      </c>
      <c r="O508" s="109" t="str">
        <f t="shared" si="268"/>
        <v xml:space="preserve"> </v>
      </c>
      <c r="P508" s="109" t="str">
        <f t="shared" si="268"/>
        <v xml:space="preserve"> </v>
      </c>
      <c r="Q508" s="109" t="str">
        <f t="shared" si="268"/>
        <v xml:space="preserve"> </v>
      </c>
      <c r="R508" s="109" t="str">
        <f t="shared" si="268"/>
        <v xml:space="preserve"> </v>
      </c>
      <c r="S508" s="109" t="str">
        <f t="shared" si="268"/>
        <v xml:space="preserve"> </v>
      </c>
      <c r="T508" s="109" t="str">
        <f t="shared" si="267"/>
        <v xml:space="preserve"> </v>
      </c>
      <c r="U508" s="109" t="str">
        <f t="shared" si="267"/>
        <v xml:space="preserve"> </v>
      </c>
      <c r="V508" s="109" t="str">
        <f t="shared" si="267"/>
        <v xml:space="preserve"> </v>
      </c>
      <c r="W508" s="109" t="str">
        <f t="shared" si="267"/>
        <v xml:space="preserve"> </v>
      </c>
      <c r="X508" s="109" t="str">
        <f t="shared" si="267"/>
        <v xml:space="preserve"> </v>
      </c>
      <c r="Y508" s="109" t="str">
        <f t="shared" si="267"/>
        <v xml:space="preserve"> </v>
      </c>
      <c r="Z508" s="109" t="str">
        <f t="shared" si="267"/>
        <v xml:space="preserve"> </v>
      </c>
      <c r="AA508" s="109" t="str">
        <f t="shared" si="267"/>
        <v xml:space="preserve"> </v>
      </c>
      <c r="AB508" s="109" t="str">
        <f t="shared" si="267"/>
        <v xml:space="preserve"> </v>
      </c>
      <c r="AC508" s="109" t="str">
        <f t="shared" si="267"/>
        <v xml:space="preserve"> </v>
      </c>
      <c r="AD508" s="109" t="str">
        <f t="shared" si="267"/>
        <v xml:space="preserve"> </v>
      </c>
      <c r="AE508" s="109" t="str">
        <f t="shared" si="267"/>
        <v xml:space="preserve"> </v>
      </c>
      <c r="AF508" s="109" t="str">
        <f t="shared" si="267"/>
        <v xml:space="preserve"> </v>
      </c>
      <c r="AG508" s="109" t="str">
        <f t="shared" si="267"/>
        <v xml:space="preserve"> </v>
      </c>
    </row>
    <row r="509" spans="2:33">
      <c r="B509" s="110"/>
      <c r="C509" s="160" t="s">
        <v>581</v>
      </c>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row>
    <row r="510" spans="2:33">
      <c r="B510" s="110"/>
      <c r="C510" s="160" t="s">
        <v>582</v>
      </c>
      <c r="D510" s="121"/>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row>
    <row r="511" spans="2:33" ht="13.5" thickBot="1">
      <c r="B511" s="110"/>
      <c r="C511" s="160" t="s">
        <v>583</v>
      </c>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row>
    <row r="512" spans="2:33" ht="13.5" hidden="1" thickBot="1">
      <c r="D512" s="109" t="str">
        <f t="shared" ref="D512:AG512" si="269">IF(COUNTIF(D509:D511,"C")&gt;=1,"A",IF(COUNTIF(D509:D511,"C")&gt;0,"P"," "))</f>
        <v xml:space="preserve"> </v>
      </c>
      <c r="E512" s="109" t="str">
        <f t="shared" si="269"/>
        <v xml:space="preserve"> </v>
      </c>
      <c r="F512" s="109" t="str">
        <f t="shared" ref="F512:S512" si="270">IF(COUNTIF(F509:F511,"C")&gt;=1,"A",IF(COUNTIF(F509:F511,"C")&gt;0,"P"," "))</f>
        <v xml:space="preserve"> </v>
      </c>
      <c r="G512" s="109" t="str">
        <f t="shared" si="270"/>
        <v xml:space="preserve"> </v>
      </c>
      <c r="H512" s="109" t="str">
        <f t="shared" si="270"/>
        <v xml:space="preserve"> </v>
      </c>
      <c r="I512" s="109" t="str">
        <f t="shared" si="270"/>
        <v xml:space="preserve"> </v>
      </c>
      <c r="J512" s="109" t="str">
        <f t="shared" si="270"/>
        <v xml:space="preserve"> </v>
      </c>
      <c r="K512" s="109" t="str">
        <f t="shared" si="270"/>
        <v xml:space="preserve"> </v>
      </c>
      <c r="L512" s="109" t="str">
        <f t="shared" si="270"/>
        <v xml:space="preserve"> </v>
      </c>
      <c r="M512" s="109" t="str">
        <f t="shared" si="270"/>
        <v xml:space="preserve"> </v>
      </c>
      <c r="N512" s="109" t="str">
        <f t="shared" si="270"/>
        <v xml:space="preserve"> </v>
      </c>
      <c r="O512" s="109" t="str">
        <f t="shared" si="270"/>
        <v xml:space="preserve"> </v>
      </c>
      <c r="P512" s="109" t="str">
        <f t="shared" si="270"/>
        <v xml:space="preserve"> </v>
      </c>
      <c r="Q512" s="109" t="str">
        <f t="shared" si="270"/>
        <v xml:space="preserve"> </v>
      </c>
      <c r="R512" s="109" t="str">
        <f t="shared" si="270"/>
        <v xml:space="preserve"> </v>
      </c>
      <c r="S512" s="109" t="str">
        <f t="shared" si="270"/>
        <v xml:space="preserve"> </v>
      </c>
      <c r="T512" s="109" t="str">
        <f t="shared" si="269"/>
        <v xml:space="preserve"> </v>
      </c>
      <c r="U512" s="109" t="str">
        <f t="shared" si="269"/>
        <v xml:space="preserve"> </v>
      </c>
      <c r="V512" s="109" t="str">
        <f t="shared" si="269"/>
        <v xml:space="preserve"> </v>
      </c>
      <c r="W512" s="109" t="str">
        <f t="shared" si="269"/>
        <v xml:space="preserve"> </v>
      </c>
      <c r="X512" s="109" t="str">
        <f t="shared" si="269"/>
        <v xml:space="preserve"> </v>
      </c>
      <c r="Y512" s="109" t="str">
        <f t="shared" si="269"/>
        <v xml:space="preserve"> </v>
      </c>
      <c r="Z512" s="109" t="str">
        <f t="shared" si="269"/>
        <v xml:space="preserve"> </v>
      </c>
      <c r="AA512" s="109" t="str">
        <f t="shared" si="269"/>
        <v xml:space="preserve"> </v>
      </c>
      <c r="AB512" s="109" t="str">
        <f t="shared" si="269"/>
        <v xml:space="preserve"> </v>
      </c>
      <c r="AC512" s="109" t="str">
        <f t="shared" si="269"/>
        <v xml:space="preserve"> </v>
      </c>
      <c r="AD512" s="109" t="str">
        <f t="shared" si="269"/>
        <v xml:space="preserve"> </v>
      </c>
      <c r="AE512" s="109" t="str">
        <f t="shared" si="269"/>
        <v xml:space="preserve"> </v>
      </c>
      <c r="AF512" s="109" t="str">
        <f t="shared" si="269"/>
        <v xml:space="preserve"> </v>
      </c>
      <c r="AG512" s="109" t="str">
        <f t="shared" si="269"/>
        <v xml:space="preserve"> </v>
      </c>
    </row>
    <row r="513" spans="1:33" ht="13.5" thickBot="1">
      <c r="C513" s="65" t="s">
        <v>118</v>
      </c>
      <c r="D513" s="80" t="str">
        <f>IF(COUNTIF(D496:D512,"A")&gt;4,"C",IF(COUNTIF(D496:D512,"A")&gt;0,"P"," "))</f>
        <v xml:space="preserve"> </v>
      </c>
      <c r="E513" s="80" t="str">
        <f t="shared" ref="E513" si="271">IF(COUNTIF(E496:E512,"A")&gt;4,"C",IF(COUNTIF(E496:E512,"A")&gt;0,"P"," "))</f>
        <v xml:space="preserve"> </v>
      </c>
      <c r="F513" s="80" t="str">
        <f t="shared" ref="F513:S513" si="272">IF(COUNTIF(F496:F512,"A")&gt;4,"C",IF(COUNTIF(F496:F512,"A")&gt;0,"P"," "))</f>
        <v xml:space="preserve"> </v>
      </c>
      <c r="G513" s="80" t="str">
        <f t="shared" si="272"/>
        <v xml:space="preserve"> </v>
      </c>
      <c r="H513" s="80" t="str">
        <f t="shared" si="272"/>
        <v xml:space="preserve"> </v>
      </c>
      <c r="I513" s="80" t="str">
        <f t="shared" si="272"/>
        <v xml:space="preserve"> </v>
      </c>
      <c r="J513" s="80" t="str">
        <f t="shared" si="272"/>
        <v xml:space="preserve"> </v>
      </c>
      <c r="K513" s="80" t="str">
        <f t="shared" si="272"/>
        <v xml:space="preserve"> </v>
      </c>
      <c r="L513" s="80" t="str">
        <f t="shared" si="272"/>
        <v xml:space="preserve"> </v>
      </c>
      <c r="M513" s="80" t="str">
        <f t="shared" si="272"/>
        <v xml:space="preserve"> </v>
      </c>
      <c r="N513" s="80" t="str">
        <f t="shared" si="272"/>
        <v xml:space="preserve"> </v>
      </c>
      <c r="O513" s="80" t="str">
        <f t="shared" si="272"/>
        <v xml:space="preserve"> </v>
      </c>
      <c r="P513" s="80" t="str">
        <f t="shared" si="272"/>
        <v xml:space="preserve"> </v>
      </c>
      <c r="Q513" s="80" t="str">
        <f t="shared" si="272"/>
        <v xml:space="preserve"> </v>
      </c>
      <c r="R513" s="80" t="str">
        <f t="shared" si="272"/>
        <v xml:space="preserve"> </v>
      </c>
      <c r="S513" s="80" t="str">
        <f t="shared" si="272"/>
        <v xml:space="preserve"> </v>
      </c>
      <c r="T513" s="80" t="str">
        <f t="shared" ref="T513:AG513" si="273">IF(COUNTIF(T496:T512,"A")&gt;4,"C",IF(COUNTIF(T496:T512,"A")&gt;0,"P"," "))</f>
        <v xml:space="preserve"> </v>
      </c>
      <c r="U513" s="80" t="str">
        <f t="shared" si="273"/>
        <v xml:space="preserve"> </v>
      </c>
      <c r="V513" s="80" t="str">
        <f t="shared" si="273"/>
        <v xml:space="preserve"> </v>
      </c>
      <c r="W513" s="80" t="str">
        <f t="shared" si="273"/>
        <v xml:space="preserve"> </v>
      </c>
      <c r="X513" s="80" t="str">
        <f t="shared" si="273"/>
        <v xml:space="preserve"> </v>
      </c>
      <c r="Y513" s="80" t="str">
        <f t="shared" si="273"/>
        <v xml:space="preserve"> </v>
      </c>
      <c r="Z513" s="80" t="str">
        <f t="shared" si="273"/>
        <v xml:space="preserve"> </v>
      </c>
      <c r="AA513" s="80" t="str">
        <f t="shared" si="273"/>
        <v xml:space="preserve"> </v>
      </c>
      <c r="AB513" s="80" t="str">
        <f t="shared" si="273"/>
        <v xml:space="preserve"> </v>
      </c>
      <c r="AC513" s="80" t="str">
        <f t="shared" si="273"/>
        <v xml:space="preserve"> </v>
      </c>
      <c r="AD513" s="80" t="str">
        <f t="shared" si="273"/>
        <v xml:space="preserve"> </v>
      </c>
      <c r="AE513" s="80" t="str">
        <f t="shared" si="273"/>
        <v xml:space="preserve"> </v>
      </c>
      <c r="AF513" s="80" t="str">
        <f t="shared" si="273"/>
        <v xml:space="preserve"> </v>
      </c>
      <c r="AG513" s="80" t="str">
        <f t="shared" si="273"/>
        <v xml:space="preserve"> </v>
      </c>
    </row>
    <row r="514" spans="1:33" ht="15">
      <c r="B514" s="107" t="s">
        <v>584</v>
      </c>
      <c r="D514" s="285"/>
      <c r="T514" s="285"/>
      <c r="U514" s="285"/>
      <c r="V514" s="285"/>
      <c r="W514" s="285"/>
      <c r="X514" s="285"/>
      <c r="Y514" s="285"/>
      <c r="Z514" s="285"/>
      <c r="AA514" s="285"/>
      <c r="AB514" s="285"/>
      <c r="AC514" s="285"/>
      <c r="AD514" s="285"/>
      <c r="AE514" s="285"/>
      <c r="AF514" s="285"/>
      <c r="AG514" s="285"/>
    </row>
    <row r="515" spans="1:33">
      <c r="A515"/>
      <c r="B515" s="2">
        <v>1</v>
      </c>
      <c r="C515" s="247" t="s">
        <v>585</v>
      </c>
      <c r="D515" s="285"/>
      <c r="T515" s="285"/>
      <c r="U515" s="285"/>
      <c r="V515" s="285"/>
      <c r="W515" s="285"/>
      <c r="X515" s="285"/>
      <c r="Y515" s="285"/>
      <c r="Z515" s="285"/>
      <c r="AA515" s="285"/>
      <c r="AB515" s="285"/>
      <c r="AC515" s="285"/>
      <c r="AD515" s="285"/>
      <c r="AE515" s="285"/>
      <c r="AF515" s="285"/>
      <c r="AG515" s="285"/>
    </row>
    <row r="516" spans="1:33">
      <c r="B516" s="108"/>
      <c r="C516" s="161" t="s">
        <v>586</v>
      </c>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row>
    <row r="517" spans="1:33">
      <c r="B517" s="108"/>
      <c r="C517" s="161" t="s">
        <v>587</v>
      </c>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row>
    <row r="518" spans="1:33">
      <c r="B518" s="108"/>
      <c r="C518" s="161" t="s">
        <v>588</v>
      </c>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row>
    <row r="519" spans="1:33">
      <c r="B519" s="2">
        <v>2</v>
      </c>
      <c r="C519" s="311" t="s">
        <v>589</v>
      </c>
      <c r="D519" s="109" t="str">
        <f t="shared" ref="D519:AG519" si="274">IF(COUNTIF(D516:D518,"C")&gt;=1,"A",IF(COUNTIF(D516:D518,"C")&gt;0,"P"," "))</f>
        <v xml:space="preserve"> </v>
      </c>
      <c r="E519" s="109" t="str">
        <f t="shared" si="274"/>
        <v xml:space="preserve"> </v>
      </c>
      <c r="F519" s="109" t="str">
        <f t="shared" ref="F519:S519" si="275">IF(COUNTIF(F516:F518,"C")&gt;=1,"A",IF(COUNTIF(F516:F518,"C")&gt;0,"P"," "))</f>
        <v xml:space="preserve"> </v>
      </c>
      <c r="G519" s="109" t="str">
        <f t="shared" si="275"/>
        <v xml:space="preserve"> </v>
      </c>
      <c r="H519" s="109" t="str">
        <f t="shared" si="275"/>
        <v xml:space="preserve"> </v>
      </c>
      <c r="I519" s="109" t="str">
        <f t="shared" si="275"/>
        <v xml:space="preserve"> </v>
      </c>
      <c r="J519" s="109" t="str">
        <f t="shared" si="275"/>
        <v xml:space="preserve"> </v>
      </c>
      <c r="K519" s="109" t="str">
        <f t="shared" si="275"/>
        <v xml:space="preserve"> </v>
      </c>
      <c r="L519" s="109" t="str">
        <f t="shared" si="275"/>
        <v xml:space="preserve"> </v>
      </c>
      <c r="M519" s="109" t="str">
        <f t="shared" si="275"/>
        <v xml:space="preserve"> </v>
      </c>
      <c r="N519" s="109" t="str">
        <f t="shared" si="275"/>
        <v xml:space="preserve"> </v>
      </c>
      <c r="O519" s="109" t="str">
        <f t="shared" si="275"/>
        <v xml:space="preserve"> </v>
      </c>
      <c r="P519" s="109" t="str">
        <f t="shared" si="275"/>
        <v xml:space="preserve"> </v>
      </c>
      <c r="Q519" s="109" t="str">
        <f t="shared" si="275"/>
        <v xml:space="preserve"> </v>
      </c>
      <c r="R519" s="109" t="str">
        <f t="shared" si="275"/>
        <v xml:space="preserve"> </v>
      </c>
      <c r="S519" s="109" t="str">
        <f t="shared" si="275"/>
        <v xml:space="preserve"> </v>
      </c>
      <c r="T519" s="109" t="str">
        <f t="shared" si="274"/>
        <v xml:space="preserve"> </v>
      </c>
      <c r="U519" s="109" t="str">
        <f t="shared" si="274"/>
        <v xml:space="preserve"> </v>
      </c>
      <c r="V519" s="109" t="str">
        <f t="shared" si="274"/>
        <v xml:space="preserve"> </v>
      </c>
      <c r="W519" s="109" t="str">
        <f t="shared" si="274"/>
        <v xml:space="preserve"> </v>
      </c>
      <c r="X519" s="109" t="str">
        <f t="shared" si="274"/>
        <v xml:space="preserve"> </v>
      </c>
      <c r="Y519" s="109" t="str">
        <f t="shared" si="274"/>
        <v xml:space="preserve"> </v>
      </c>
      <c r="Z519" s="109" t="str">
        <f t="shared" si="274"/>
        <v xml:space="preserve"> </v>
      </c>
      <c r="AA519" s="109" t="str">
        <f t="shared" si="274"/>
        <v xml:space="preserve"> </v>
      </c>
      <c r="AB519" s="109" t="str">
        <f t="shared" si="274"/>
        <v xml:space="preserve"> </v>
      </c>
      <c r="AC519" s="109" t="str">
        <f t="shared" si="274"/>
        <v xml:space="preserve"> </v>
      </c>
      <c r="AD519" s="109" t="str">
        <f t="shared" si="274"/>
        <v xml:space="preserve"> </v>
      </c>
      <c r="AE519" s="109" t="str">
        <f t="shared" si="274"/>
        <v xml:space="preserve"> </v>
      </c>
      <c r="AF519" s="109" t="str">
        <f t="shared" si="274"/>
        <v xml:space="preserve"> </v>
      </c>
      <c r="AG519" s="109" t="str">
        <f t="shared" si="274"/>
        <v xml:space="preserve"> </v>
      </c>
    </row>
    <row r="520" spans="1:33">
      <c r="B520" s="110"/>
      <c r="C520" s="161" t="s">
        <v>590</v>
      </c>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row>
    <row r="521" spans="1:33">
      <c r="B521" s="110"/>
      <c r="C521" s="161" t="s">
        <v>591</v>
      </c>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row>
    <row r="522" spans="1:33">
      <c r="B522" s="110"/>
      <c r="C522" s="161" t="s">
        <v>592</v>
      </c>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row>
    <row r="523" spans="1:33">
      <c r="B523" s="2">
        <v>3</v>
      </c>
      <c r="C523" s="311" t="s">
        <v>593</v>
      </c>
      <c r="D523" s="109" t="str">
        <f t="shared" ref="D523:AG523" si="276">IF(COUNTIF(D520:D522,"C")&gt;=1,"A",IF(COUNTIF(D520:D522,"C")&gt;0,"P"," "))</f>
        <v xml:space="preserve"> </v>
      </c>
      <c r="E523" s="109" t="str">
        <f t="shared" si="276"/>
        <v xml:space="preserve"> </v>
      </c>
      <c r="F523" s="109" t="str">
        <f t="shared" ref="F523:S523" si="277">IF(COUNTIF(F520:F522,"C")&gt;=1,"A",IF(COUNTIF(F520:F522,"C")&gt;0,"P"," "))</f>
        <v xml:space="preserve"> </v>
      </c>
      <c r="G523" s="109" t="str">
        <f t="shared" si="277"/>
        <v xml:space="preserve"> </v>
      </c>
      <c r="H523" s="109" t="str">
        <f t="shared" si="277"/>
        <v xml:space="preserve"> </v>
      </c>
      <c r="I523" s="109" t="str">
        <f t="shared" si="277"/>
        <v xml:space="preserve"> </v>
      </c>
      <c r="J523" s="109" t="str">
        <f t="shared" si="277"/>
        <v xml:space="preserve"> </v>
      </c>
      <c r="K523" s="109" t="str">
        <f t="shared" si="277"/>
        <v xml:space="preserve"> </v>
      </c>
      <c r="L523" s="109" t="str">
        <f t="shared" si="277"/>
        <v xml:space="preserve"> </v>
      </c>
      <c r="M523" s="109" t="str">
        <f t="shared" si="277"/>
        <v xml:space="preserve"> </v>
      </c>
      <c r="N523" s="109" t="str">
        <f t="shared" si="277"/>
        <v xml:space="preserve"> </v>
      </c>
      <c r="O523" s="109" t="str">
        <f t="shared" si="277"/>
        <v xml:space="preserve"> </v>
      </c>
      <c r="P523" s="109" t="str">
        <f t="shared" si="277"/>
        <v xml:space="preserve"> </v>
      </c>
      <c r="Q523" s="109" t="str">
        <f t="shared" si="277"/>
        <v xml:space="preserve"> </v>
      </c>
      <c r="R523" s="109" t="str">
        <f t="shared" si="277"/>
        <v xml:space="preserve"> </v>
      </c>
      <c r="S523" s="109" t="str">
        <f t="shared" si="277"/>
        <v xml:space="preserve"> </v>
      </c>
      <c r="T523" s="109" t="str">
        <f t="shared" si="276"/>
        <v xml:space="preserve"> </v>
      </c>
      <c r="U523" s="109" t="str">
        <f t="shared" si="276"/>
        <v xml:space="preserve"> </v>
      </c>
      <c r="V523" s="109" t="str">
        <f t="shared" si="276"/>
        <v xml:space="preserve"> </v>
      </c>
      <c r="W523" s="109" t="str">
        <f t="shared" si="276"/>
        <v xml:space="preserve"> </v>
      </c>
      <c r="X523" s="109" t="str">
        <f t="shared" si="276"/>
        <v xml:space="preserve"> </v>
      </c>
      <c r="Y523" s="109" t="str">
        <f t="shared" si="276"/>
        <v xml:space="preserve"> </v>
      </c>
      <c r="Z523" s="109" t="str">
        <f t="shared" si="276"/>
        <v xml:space="preserve"> </v>
      </c>
      <c r="AA523" s="109" t="str">
        <f t="shared" si="276"/>
        <v xml:space="preserve"> </v>
      </c>
      <c r="AB523" s="109" t="str">
        <f t="shared" si="276"/>
        <v xml:space="preserve"> </v>
      </c>
      <c r="AC523" s="109" t="str">
        <f t="shared" si="276"/>
        <v xml:space="preserve"> </v>
      </c>
      <c r="AD523" s="109" t="str">
        <f t="shared" si="276"/>
        <v xml:space="preserve"> </v>
      </c>
      <c r="AE523" s="109" t="str">
        <f t="shared" si="276"/>
        <v xml:space="preserve"> </v>
      </c>
      <c r="AF523" s="109" t="str">
        <f t="shared" si="276"/>
        <v xml:space="preserve"> </v>
      </c>
      <c r="AG523" s="109" t="str">
        <f t="shared" si="276"/>
        <v xml:space="preserve"> </v>
      </c>
    </row>
    <row r="524" spans="1:33">
      <c r="B524" s="110"/>
      <c r="C524" s="161" t="s">
        <v>594</v>
      </c>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row>
    <row r="525" spans="1:33">
      <c r="B525" s="110"/>
      <c r="C525" s="161" t="s">
        <v>595</v>
      </c>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row>
    <row r="526" spans="1:33">
      <c r="B526" s="110"/>
      <c r="C526" s="161" t="s">
        <v>596</v>
      </c>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row>
    <row r="527" spans="1:33">
      <c r="B527" s="2">
        <v>4</v>
      </c>
      <c r="C527" s="311" t="s">
        <v>597</v>
      </c>
      <c r="D527" s="109" t="str">
        <f t="shared" ref="D527:AG527" si="278">IF(COUNTIF(D524:D526,"C")&gt;=1,"A",IF(COUNTIF(D524:D526,"C")&gt;0,"P"," "))</f>
        <v xml:space="preserve"> </v>
      </c>
      <c r="E527" s="109" t="str">
        <f t="shared" si="278"/>
        <v xml:space="preserve"> </v>
      </c>
      <c r="F527" s="109" t="str">
        <f t="shared" ref="F527:S527" si="279">IF(COUNTIF(F524:F526,"C")&gt;=1,"A",IF(COUNTIF(F524:F526,"C")&gt;0,"P"," "))</f>
        <v xml:space="preserve"> </v>
      </c>
      <c r="G527" s="109" t="str">
        <f t="shared" si="279"/>
        <v xml:space="preserve"> </v>
      </c>
      <c r="H527" s="109" t="str">
        <f t="shared" si="279"/>
        <v xml:space="preserve"> </v>
      </c>
      <c r="I527" s="109" t="str">
        <f t="shared" si="279"/>
        <v xml:space="preserve"> </v>
      </c>
      <c r="J527" s="109" t="str">
        <f t="shared" si="279"/>
        <v xml:space="preserve"> </v>
      </c>
      <c r="K527" s="109" t="str">
        <f t="shared" si="279"/>
        <v xml:space="preserve"> </v>
      </c>
      <c r="L527" s="109" t="str">
        <f t="shared" si="279"/>
        <v xml:space="preserve"> </v>
      </c>
      <c r="M527" s="109" t="str">
        <f t="shared" si="279"/>
        <v xml:space="preserve"> </v>
      </c>
      <c r="N527" s="109" t="str">
        <f t="shared" si="279"/>
        <v xml:space="preserve"> </v>
      </c>
      <c r="O527" s="109" t="str">
        <f t="shared" si="279"/>
        <v xml:space="preserve"> </v>
      </c>
      <c r="P527" s="109" t="str">
        <f t="shared" si="279"/>
        <v xml:space="preserve"> </v>
      </c>
      <c r="Q527" s="109" t="str">
        <f t="shared" si="279"/>
        <v xml:space="preserve"> </v>
      </c>
      <c r="R527" s="109" t="str">
        <f t="shared" si="279"/>
        <v xml:space="preserve"> </v>
      </c>
      <c r="S527" s="109" t="str">
        <f t="shared" si="279"/>
        <v xml:space="preserve"> </v>
      </c>
      <c r="T527" s="109" t="str">
        <f t="shared" si="278"/>
        <v xml:space="preserve"> </v>
      </c>
      <c r="U527" s="109" t="str">
        <f t="shared" si="278"/>
        <v xml:space="preserve"> </v>
      </c>
      <c r="V527" s="109" t="str">
        <f t="shared" si="278"/>
        <v xml:space="preserve"> </v>
      </c>
      <c r="W527" s="109" t="str">
        <f t="shared" si="278"/>
        <v xml:space="preserve"> </v>
      </c>
      <c r="X527" s="109" t="str">
        <f t="shared" si="278"/>
        <v xml:space="preserve"> </v>
      </c>
      <c r="Y527" s="109" t="str">
        <f t="shared" si="278"/>
        <v xml:space="preserve"> </v>
      </c>
      <c r="Z527" s="109" t="str">
        <f t="shared" si="278"/>
        <v xml:space="preserve"> </v>
      </c>
      <c r="AA527" s="109" t="str">
        <f t="shared" si="278"/>
        <v xml:space="preserve"> </v>
      </c>
      <c r="AB527" s="109" t="str">
        <f t="shared" si="278"/>
        <v xml:space="preserve"> </v>
      </c>
      <c r="AC527" s="109" t="str">
        <f t="shared" si="278"/>
        <v xml:space="preserve"> </v>
      </c>
      <c r="AD527" s="109" t="str">
        <f t="shared" si="278"/>
        <v xml:space="preserve"> </v>
      </c>
      <c r="AE527" s="109" t="str">
        <f t="shared" si="278"/>
        <v xml:space="preserve"> </v>
      </c>
      <c r="AF527" s="109" t="str">
        <f t="shared" si="278"/>
        <v xml:space="preserve"> </v>
      </c>
      <c r="AG527" s="109" t="str">
        <f t="shared" si="278"/>
        <v xml:space="preserve"> </v>
      </c>
    </row>
    <row r="528" spans="1:33">
      <c r="B528" s="110"/>
      <c r="C528" s="161" t="s">
        <v>598</v>
      </c>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row>
    <row r="529" spans="1:33">
      <c r="B529" s="110"/>
      <c r="C529" s="161" t="s">
        <v>599</v>
      </c>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row>
    <row r="530" spans="1:33">
      <c r="B530" s="110"/>
      <c r="C530" s="161" t="s">
        <v>600</v>
      </c>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row>
    <row r="531" spans="1:33">
      <c r="B531" s="2">
        <v>5</v>
      </c>
      <c r="C531" s="311" t="s">
        <v>601</v>
      </c>
      <c r="D531" s="109" t="str">
        <f t="shared" ref="D531:AG531" si="280">IF(COUNTIF(D528:D530,"C")&gt;=1,"A",IF(COUNTIF(D528:D530,"C")&gt;0,"P"," "))</f>
        <v xml:space="preserve"> </v>
      </c>
      <c r="E531" s="109" t="str">
        <f t="shared" si="280"/>
        <v xml:space="preserve"> </v>
      </c>
      <c r="F531" s="109" t="str">
        <f t="shared" ref="F531:S531" si="281">IF(COUNTIF(F528:F530,"C")&gt;=1,"A",IF(COUNTIF(F528:F530,"C")&gt;0,"P"," "))</f>
        <v xml:space="preserve"> </v>
      </c>
      <c r="G531" s="109" t="str">
        <f t="shared" si="281"/>
        <v xml:space="preserve"> </v>
      </c>
      <c r="H531" s="109" t="str">
        <f t="shared" si="281"/>
        <v xml:space="preserve"> </v>
      </c>
      <c r="I531" s="109" t="str">
        <f t="shared" si="281"/>
        <v xml:space="preserve"> </v>
      </c>
      <c r="J531" s="109" t="str">
        <f t="shared" si="281"/>
        <v xml:space="preserve"> </v>
      </c>
      <c r="K531" s="109" t="str">
        <f t="shared" si="281"/>
        <v xml:space="preserve"> </v>
      </c>
      <c r="L531" s="109" t="str">
        <f t="shared" si="281"/>
        <v xml:space="preserve"> </v>
      </c>
      <c r="M531" s="109" t="str">
        <f t="shared" si="281"/>
        <v xml:space="preserve"> </v>
      </c>
      <c r="N531" s="109" t="str">
        <f t="shared" si="281"/>
        <v xml:space="preserve"> </v>
      </c>
      <c r="O531" s="109" t="str">
        <f t="shared" si="281"/>
        <v xml:space="preserve"> </v>
      </c>
      <c r="P531" s="109" t="str">
        <f t="shared" si="281"/>
        <v xml:space="preserve"> </v>
      </c>
      <c r="Q531" s="109" t="str">
        <f t="shared" si="281"/>
        <v xml:space="preserve"> </v>
      </c>
      <c r="R531" s="109" t="str">
        <f t="shared" si="281"/>
        <v xml:space="preserve"> </v>
      </c>
      <c r="S531" s="109" t="str">
        <f t="shared" si="281"/>
        <v xml:space="preserve"> </v>
      </c>
      <c r="T531" s="109" t="str">
        <f t="shared" si="280"/>
        <v xml:space="preserve"> </v>
      </c>
      <c r="U531" s="109" t="str">
        <f t="shared" si="280"/>
        <v xml:space="preserve"> </v>
      </c>
      <c r="V531" s="109" t="str">
        <f t="shared" si="280"/>
        <v xml:space="preserve"> </v>
      </c>
      <c r="W531" s="109" t="str">
        <f t="shared" si="280"/>
        <v xml:space="preserve"> </v>
      </c>
      <c r="X531" s="109" t="str">
        <f t="shared" si="280"/>
        <v xml:space="preserve"> </v>
      </c>
      <c r="Y531" s="109" t="str">
        <f t="shared" si="280"/>
        <v xml:space="preserve"> </v>
      </c>
      <c r="Z531" s="109" t="str">
        <f t="shared" si="280"/>
        <v xml:space="preserve"> </v>
      </c>
      <c r="AA531" s="109" t="str">
        <f t="shared" si="280"/>
        <v xml:space="preserve"> </v>
      </c>
      <c r="AB531" s="109" t="str">
        <f t="shared" si="280"/>
        <v xml:space="preserve"> </v>
      </c>
      <c r="AC531" s="109" t="str">
        <f t="shared" si="280"/>
        <v xml:space="preserve"> </v>
      </c>
      <c r="AD531" s="109" t="str">
        <f t="shared" si="280"/>
        <v xml:space="preserve"> </v>
      </c>
      <c r="AE531" s="109" t="str">
        <f t="shared" si="280"/>
        <v xml:space="preserve"> </v>
      </c>
      <c r="AF531" s="109" t="str">
        <f t="shared" si="280"/>
        <v xml:space="preserve"> </v>
      </c>
      <c r="AG531" s="109" t="str">
        <f t="shared" si="280"/>
        <v xml:space="preserve"> </v>
      </c>
    </row>
    <row r="532" spans="1:33">
      <c r="B532" s="110"/>
      <c r="C532" s="161" t="s">
        <v>602</v>
      </c>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row>
    <row r="533" spans="1:33">
      <c r="B533" s="110"/>
      <c r="C533" s="161" t="s">
        <v>603</v>
      </c>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row>
    <row r="534" spans="1:33" ht="13.5" thickBot="1">
      <c r="B534" s="110"/>
      <c r="C534" s="161" t="s">
        <v>604</v>
      </c>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row>
    <row r="535" spans="1:33" ht="13.5" hidden="1" thickBot="1">
      <c r="D535" s="109" t="str">
        <f t="shared" ref="D535:AG535" si="282">IF(COUNTIF(D532:D534,"C")&gt;=1,"A",IF(COUNTIF(D532:D534,"C")&gt;0,"P"," "))</f>
        <v xml:space="preserve"> </v>
      </c>
      <c r="E535" s="109" t="str">
        <f t="shared" si="282"/>
        <v xml:space="preserve"> </v>
      </c>
      <c r="F535" s="109" t="str">
        <f t="shared" ref="F535:S535" si="283">IF(COUNTIF(F532:F534,"C")&gt;=1,"A",IF(COUNTIF(F532:F534,"C")&gt;0,"P"," "))</f>
        <v xml:space="preserve"> </v>
      </c>
      <c r="G535" s="109" t="str">
        <f t="shared" si="283"/>
        <v xml:space="preserve"> </v>
      </c>
      <c r="H535" s="109" t="str">
        <f t="shared" si="283"/>
        <v xml:space="preserve"> </v>
      </c>
      <c r="I535" s="109" t="str">
        <f t="shared" si="283"/>
        <v xml:space="preserve"> </v>
      </c>
      <c r="J535" s="109" t="str">
        <f t="shared" si="283"/>
        <v xml:space="preserve"> </v>
      </c>
      <c r="K535" s="109" t="str">
        <f t="shared" si="283"/>
        <v xml:space="preserve"> </v>
      </c>
      <c r="L535" s="109" t="str">
        <f t="shared" si="283"/>
        <v xml:space="preserve"> </v>
      </c>
      <c r="M535" s="109" t="str">
        <f t="shared" si="283"/>
        <v xml:space="preserve"> </v>
      </c>
      <c r="N535" s="109" t="str">
        <f t="shared" si="283"/>
        <v xml:space="preserve"> </v>
      </c>
      <c r="O535" s="109" t="str">
        <f t="shared" si="283"/>
        <v xml:space="preserve"> </v>
      </c>
      <c r="P535" s="109" t="str">
        <f t="shared" si="283"/>
        <v xml:space="preserve"> </v>
      </c>
      <c r="Q535" s="109" t="str">
        <f t="shared" si="283"/>
        <v xml:space="preserve"> </v>
      </c>
      <c r="R535" s="109" t="str">
        <f t="shared" si="283"/>
        <v xml:space="preserve"> </v>
      </c>
      <c r="S535" s="109" t="str">
        <f t="shared" si="283"/>
        <v xml:space="preserve"> </v>
      </c>
      <c r="T535" s="109" t="str">
        <f t="shared" si="282"/>
        <v xml:space="preserve"> </v>
      </c>
      <c r="U535" s="109" t="str">
        <f t="shared" si="282"/>
        <v xml:space="preserve"> </v>
      </c>
      <c r="V535" s="109" t="str">
        <f t="shared" si="282"/>
        <v xml:space="preserve"> </v>
      </c>
      <c r="W535" s="109" t="str">
        <f t="shared" si="282"/>
        <v xml:space="preserve"> </v>
      </c>
      <c r="X535" s="109" t="str">
        <f t="shared" si="282"/>
        <v xml:space="preserve"> </v>
      </c>
      <c r="Y535" s="109" t="str">
        <f t="shared" si="282"/>
        <v xml:space="preserve"> </v>
      </c>
      <c r="Z535" s="109" t="str">
        <f t="shared" si="282"/>
        <v xml:space="preserve"> </v>
      </c>
      <c r="AA535" s="109" t="str">
        <f t="shared" si="282"/>
        <v xml:space="preserve"> </v>
      </c>
      <c r="AB535" s="109" t="str">
        <f t="shared" si="282"/>
        <v xml:space="preserve"> </v>
      </c>
      <c r="AC535" s="109" t="str">
        <f t="shared" si="282"/>
        <v xml:space="preserve"> </v>
      </c>
      <c r="AD535" s="109" t="str">
        <f t="shared" si="282"/>
        <v xml:space="preserve"> </v>
      </c>
      <c r="AE535" s="109" t="str">
        <f t="shared" si="282"/>
        <v xml:space="preserve"> </v>
      </c>
      <c r="AF535" s="109" t="str">
        <f t="shared" si="282"/>
        <v xml:space="preserve"> </v>
      </c>
      <c r="AG535" s="109" t="str">
        <f t="shared" si="282"/>
        <v xml:space="preserve"> </v>
      </c>
    </row>
    <row r="536" spans="1:33" ht="13.5" thickBot="1">
      <c r="C536" s="65" t="s">
        <v>118</v>
      </c>
      <c r="D536" s="80" t="str">
        <f>IF(COUNTIF(D519:D535,"A")&gt;4,"C",IF(COUNTIF(D519:D535,"A")&gt;0,"P"," "))</f>
        <v xml:space="preserve"> </v>
      </c>
      <c r="E536" s="80" t="str">
        <f t="shared" ref="E536" si="284">IF(COUNTIF(E519:E535,"A")&gt;4,"C",IF(COUNTIF(E519:E535,"A")&gt;0,"P"," "))</f>
        <v xml:space="preserve"> </v>
      </c>
      <c r="F536" s="80" t="str">
        <f t="shared" ref="F536:S536" si="285">IF(COUNTIF(F519:F535,"A")&gt;4,"C",IF(COUNTIF(F519:F535,"A")&gt;0,"P"," "))</f>
        <v xml:space="preserve"> </v>
      </c>
      <c r="G536" s="80" t="str">
        <f t="shared" si="285"/>
        <v xml:space="preserve"> </v>
      </c>
      <c r="H536" s="80" t="str">
        <f t="shared" si="285"/>
        <v xml:space="preserve"> </v>
      </c>
      <c r="I536" s="80" t="str">
        <f t="shared" si="285"/>
        <v xml:space="preserve"> </v>
      </c>
      <c r="J536" s="80" t="str">
        <f t="shared" si="285"/>
        <v xml:space="preserve"> </v>
      </c>
      <c r="K536" s="80" t="str">
        <f t="shared" si="285"/>
        <v xml:space="preserve"> </v>
      </c>
      <c r="L536" s="80" t="str">
        <f t="shared" si="285"/>
        <v xml:space="preserve"> </v>
      </c>
      <c r="M536" s="80" t="str">
        <f t="shared" si="285"/>
        <v xml:space="preserve"> </v>
      </c>
      <c r="N536" s="80" t="str">
        <f t="shared" si="285"/>
        <v xml:space="preserve"> </v>
      </c>
      <c r="O536" s="80" t="str">
        <f t="shared" si="285"/>
        <v xml:space="preserve"> </v>
      </c>
      <c r="P536" s="80" t="str">
        <f t="shared" si="285"/>
        <v xml:space="preserve"> </v>
      </c>
      <c r="Q536" s="80" t="str">
        <f t="shared" si="285"/>
        <v xml:space="preserve"> </v>
      </c>
      <c r="R536" s="80" t="str">
        <f t="shared" si="285"/>
        <v xml:space="preserve"> </v>
      </c>
      <c r="S536" s="80" t="str">
        <f t="shared" si="285"/>
        <v xml:space="preserve"> </v>
      </c>
      <c r="T536" s="80" t="str">
        <f t="shared" ref="T536:AG536" si="286">IF(COUNTIF(T519:T535,"A")&gt;4,"C",IF(COUNTIF(T519:T535,"A")&gt;0,"P"," "))</f>
        <v xml:space="preserve"> </v>
      </c>
      <c r="U536" s="80" t="str">
        <f t="shared" si="286"/>
        <v xml:space="preserve"> </v>
      </c>
      <c r="V536" s="80" t="str">
        <f t="shared" si="286"/>
        <v xml:space="preserve"> </v>
      </c>
      <c r="W536" s="80" t="str">
        <f t="shared" si="286"/>
        <v xml:space="preserve"> </v>
      </c>
      <c r="X536" s="80" t="str">
        <f t="shared" si="286"/>
        <v xml:space="preserve"> </v>
      </c>
      <c r="Y536" s="80" t="str">
        <f t="shared" si="286"/>
        <v xml:space="preserve"> </v>
      </c>
      <c r="Z536" s="80" t="str">
        <f t="shared" si="286"/>
        <v xml:space="preserve"> </v>
      </c>
      <c r="AA536" s="80" t="str">
        <f t="shared" si="286"/>
        <v xml:space="preserve"> </v>
      </c>
      <c r="AB536" s="80" t="str">
        <f t="shared" si="286"/>
        <v xml:space="preserve"> </v>
      </c>
      <c r="AC536" s="80" t="str">
        <f t="shared" si="286"/>
        <v xml:space="preserve"> </v>
      </c>
      <c r="AD536" s="80" t="str">
        <f t="shared" si="286"/>
        <v xml:space="preserve"> </v>
      </c>
      <c r="AE536" s="80" t="str">
        <f t="shared" si="286"/>
        <v xml:space="preserve"> </v>
      </c>
      <c r="AF536" s="80" t="str">
        <f t="shared" si="286"/>
        <v xml:space="preserve"> </v>
      </c>
      <c r="AG536" s="80" t="str">
        <f t="shared" si="286"/>
        <v xml:space="preserve"> </v>
      </c>
    </row>
    <row r="537" spans="1:33" ht="15">
      <c r="B537" s="107" t="s">
        <v>605</v>
      </c>
      <c r="D537" s="285"/>
      <c r="T537" s="285"/>
      <c r="U537" s="285"/>
      <c r="V537" s="285"/>
      <c r="W537" s="285"/>
      <c r="X537" s="285"/>
      <c r="Y537" s="285"/>
      <c r="Z537" s="285"/>
      <c r="AA537" s="285"/>
      <c r="AB537" s="285"/>
      <c r="AC537" s="285"/>
      <c r="AD537" s="285"/>
      <c r="AE537" s="285"/>
      <c r="AF537" s="285"/>
      <c r="AG537" s="285"/>
    </row>
    <row r="538" spans="1:33">
      <c r="A538"/>
      <c r="B538" s="2">
        <v>1</v>
      </c>
      <c r="C538" s="242" t="s">
        <v>606</v>
      </c>
      <c r="D538" s="285"/>
      <c r="T538" s="285"/>
      <c r="U538" s="285"/>
      <c r="V538" s="285"/>
      <c r="W538" s="285"/>
      <c r="X538" s="285"/>
      <c r="Y538" s="285"/>
      <c r="Z538" s="285"/>
      <c r="AA538" s="285"/>
      <c r="AB538" s="285"/>
      <c r="AC538" s="285"/>
      <c r="AD538" s="285"/>
      <c r="AE538" s="285"/>
      <c r="AF538" s="285"/>
      <c r="AG538" s="285"/>
    </row>
    <row r="539" spans="1:33">
      <c r="B539" s="108"/>
      <c r="C539" s="160" t="s">
        <v>607</v>
      </c>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c r="AA539" s="121"/>
      <c r="AB539" s="121"/>
      <c r="AC539" s="121"/>
      <c r="AD539" s="121"/>
      <c r="AE539" s="121"/>
      <c r="AF539" s="121"/>
      <c r="AG539" s="121"/>
    </row>
    <row r="540" spans="1:33">
      <c r="B540" s="108"/>
      <c r="C540" s="160" t="s">
        <v>608</v>
      </c>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c r="AA540" s="121"/>
      <c r="AB540" s="121"/>
      <c r="AC540" s="121"/>
      <c r="AD540" s="121"/>
      <c r="AE540" s="121"/>
      <c r="AF540" s="121"/>
      <c r="AG540" s="121"/>
    </row>
    <row r="541" spans="1:33">
      <c r="B541" s="108"/>
      <c r="C541" s="160" t="s">
        <v>609</v>
      </c>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c r="AA541" s="121"/>
      <c r="AB541" s="121"/>
      <c r="AC541" s="121"/>
      <c r="AD541" s="121"/>
      <c r="AE541" s="121"/>
      <c r="AF541" s="121"/>
      <c r="AG541" s="121"/>
    </row>
    <row r="542" spans="1:33">
      <c r="B542" s="2">
        <v>2</v>
      </c>
      <c r="C542" s="311" t="s">
        <v>610</v>
      </c>
      <c r="D542" s="109" t="str">
        <f t="shared" ref="D542:AG542" si="287">IF(COUNTIF(D539:D541,"C")&gt;=1,"A",IF(COUNTIF(D539:D541,"C")&gt;0,"P"," "))</f>
        <v xml:space="preserve"> </v>
      </c>
      <c r="E542" s="109" t="str">
        <f t="shared" si="287"/>
        <v xml:space="preserve"> </v>
      </c>
      <c r="F542" s="109" t="str">
        <f t="shared" ref="F542:S542" si="288">IF(COUNTIF(F539:F541,"C")&gt;=1,"A",IF(COUNTIF(F539:F541,"C")&gt;0,"P"," "))</f>
        <v xml:space="preserve"> </v>
      </c>
      <c r="G542" s="109" t="str">
        <f t="shared" si="288"/>
        <v xml:space="preserve"> </v>
      </c>
      <c r="H542" s="109" t="str">
        <f t="shared" si="288"/>
        <v xml:space="preserve"> </v>
      </c>
      <c r="I542" s="109" t="str">
        <f t="shared" si="288"/>
        <v xml:space="preserve"> </v>
      </c>
      <c r="J542" s="109" t="str">
        <f t="shared" si="288"/>
        <v xml:space="preserve"> </v>
      </c>
      <c r="K542" s="109" t="str">
        <f t="shared" si="288"/>
        <v xml:space="preserve"> </v>
      </c>
      <c r="L542" s="109" t="str">
        <f t="shared" si="288"/>
        <v xml:space="preserve"> </v>
      </c>
      <c r="M542" s="109" t="str">
        <f t="shared" si="288"/>
        <v xml:space="preserve"> </v>
      </c>
      <c r="N542" s="109" t="str">
        <f t="shared" si="288"/>
        <v xml:space="preserve"> </v>
      </c>
      <c r="O542" s="109" t="str">
        <f t="shared" si="288"/>
        <v xml:space="preserve"> </v>
      </c>
      <c r="P542" s="109" t="str">
        <f t="shared" si="288"/>
        <v xml:space="preserve"> </v>
      </c>
      <c r="Q542" s="109" t="str">
        <f t="shared" si="288"/>
        <v xml:space="preserve"> </v>
      </c>
      <c r="R542" s="109" t="str">
        <f t="shared" si="288"/>
        <v xml:space="preserve"> </v>
      </c>
      <c r="S542" s="109" t="str">
        <f t="shared" si="288"/>
        <v xml:space="preserve"> </v>
      </c>
      <c r="T542" s="109" t="str">
        <f t="shared" si="287"/>
        <v xml:space="preserve"> </v>
      </c>
      <c r="U542" s="109" t="str">
        <f t="shared" si="287"/>
        <v xml:space="preserve"> </v>
      </c>
      <c r="V542" s="109" t="str">
        <f t="shared" si="287"/>
        <v xml:space="preserve"> </v>
      </c>
      <c r="W542" s="109" t="str">
        <f t="shared" si="287"/>
        <v xml:space="preserve"> </v>
      </c>
      <c r="X542" s="109" t="str">
        <f t="shared" si="287"/>
        <v xml:space="preserve"> </v>
      </c>
      <c r="Y542" s="109" t="str">
        <f t="shared" si="287"/>
        <v xml:space="preserve"> </v>
      </c>
      <c r="Z542" s="109" t="str">
        <f t="shared" si="287"/>
        <v xml:space="preserve"> </v>
      </c>
      <c r="AA542" s="109" t="str">
        <f t="shared" si="287"/>
        <v xml:space="preserve"> </v>
      </c>
      <c r="AB542" s="109" t="str">
        <f t="shared" si="287"/>
        <v xml:space="preserve"> </v>
      </c>
      <c r="AC542" s="109" t="str">
        <f t="shared" si="287"/>
        <v xml:space="preserve"> </v>
      </c>
      <c r="AD542" s="109" t="str">
        <f t="shared" si="287"/>
        <v xml:space="preserve"> </v>
      </c>
      <c r="AE542" s="109" t="str">
        <f t="shared" si="287"/>
        <v xml:space="preserve"> </v>
      </c>
      <c r="AF542" s="109" t="str">
        <f t="shared" si="287"/>
        <v xml:space="preserve"> </v>
      </c>
      <c r="AG542" s="109" t="str">
        <f t="shared" si="287"/>
        <v xml:space="preserve"> </v>
      </c>
    </row>
    <row r="543" spans="1:33">
      <c r="B543" s="110"/>
      <c r="C543" s="160" t="s">
        <v>611</v>
      </c>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c r="AA543" s="121"/>
      <c r="AB543" s="121"/>
      <c r="AC543" s="121"/>
      <c r="AD543" s="121"/>
      <c r="AE543" s="121"/>
      <c r="AF543" s="121"/>
      <c r="AG543" s="121"/>
    </row>
    <row r="544" spans="1:33">
      <c r="B544" s="110"/>
      <c r="C544" s="160" t="s">
        <v>612</v>
      </c>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c r="AA544" s="121"/>
      <c r="AB544" s="121"/>
      <c r="AC544" s="121"/>
      <c r="AD544" s="121"/>
      <c r="AE544" s="121"/>
      <c r="AF544" s="121"/>
      <c r="AG544" s="121"/>
    </row>
    <row r="545" spans="1:33">
      <c r="B545" s="110"/>
      <c r="C545" s="160" t="s">
        <v>613</v>
      </c>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121"/>
    </row>
    <row r="546" spans="1:33">
      <c r="B546" s="2">
        <v>3</v>
      </c>
      <c r="C546" s="311" t="s">
        <v>614</v>
      </c>
      <c r="D546" s="109" t="str">
        <f t="shared" ref="D546:AG546" si="289">IF(COUNTIF(D543:D545,"C")&gt;=1,"A",IF(COUNTIF(D543:D545,"C")&gt;0,"P"," "))</f>
        <v xml:space="preserve"> </v>
      </c>
      <c r="E546" s="109" t="str">
        <f t="shared" si="289"/>
        <v xml:space="preserve"> </v>
      </c>
      <c r="F546" s="109" t="str">
        <f t="shared" ref="F546:S546" si="290">IF(COUNTIF(F543:F545,"C")&gt;=1,"A",IF(COUNTIF(F543:F545,"C")&gt;0,"P"," "))</f>
        <v xml:space="preserve"> </v>
      </c>
      <c r="G546" s="109" t="str">
        <f t="shared" si="290"/>
        <v xml:space="preserve"> </v>
      </c>
      <c r="H546" s="109" t="str">
        <f t="shared" si="290"/>
        <v xml:space="preserve"> </v>
      </c>
      <c r="I546" s="109" t="str">
        <f t="shared" si="290"/>
        <v xml:space="preserve"> </v>
      </c>
      <c r="J546" s="109" t="str">
        <f t="shared" si="290"/>
        <v xml:space="preserve"> </v>
      </c>
      <c r="K546" s="109" t="str">
        <f t="shared" si="290"/>
        <v xml:space="preserve"> </v>
      </c>
      <c r="L546" s="109" t="str">
        <f t="shared" si="290"/>
        <v xml:space="preserve"> </v>
      </c>
      <c r="M546" s="109" t="str">
        <f t="shared" si="290"/>
        <v xml:space="preserve"> </v>
      </c>
      <c r="N546" s="109" t="str">
        <f t="shared" si="290"/>
        <v xml:space="preserve"> </v>
      </c>
      <c r="O546" s="109" t="str">
        <f t="shared" si="290"/>
        <v xml:space="preserve"> </v>
      </c>
      <c r="P546" s="109" t="str">
        <f t="shared" si="290"/>
        <v xml:space="preserve"> </v>
      </c>
      <c r="Q546" s="109" t="str">
        <f t="shared" si="290"/>
        <v xml:space="preserve"> </v>
      </c>
      <c r="R546" s="109" t="str">
        <f t="shared" si="290"/>
        <v xml:space="preserve"> </v>
      </c>
      <c r="S546" s="109" t="str">
        <f t="shared" si="290"/>
        <v xml:space="preserve"> </v>
      </c>
      <c r="T546" s="109" t="str">
        <f t="shared" si="289"/>
        <v xml:space="preserve"> </v>
      </c>
      <c r="U546" s="109" t="str">
        <f t="shared" si="289"/>
        <v xml:space="preserve"> </v>
      </c>
      <c r="V546" s="109" t="str">
        <f t="shared" si="289"/>
        <v xml:space="preserve"> </v>
      </c>
      <c r="W546" s="109" t="str">
        <f t="shared" si="289"/>
        <v xml:space="preserve"> </v>
      </c>
      <c r="X546" s="109" t="str">
        <f t="shared" si="289"/>
        <v xml:space="preserve"> </v>
      </c>
      <c r="Y546" s="109" t="str">
        <f t="shared" si="289"/>
        <v xml:space="preserve"> </v>
      </c>
      <c r="Z546" s="109" t="str">
        <f t="shared" si="289"/>
        <v xml:space="preserve"> </v>
      </c>
      <c r="AA546" s="109" t="str">
        <f t="shared" si="289"/>
        <v xml:space="preserve"> </v>
      </c>
      <c r="AB546" s="109" t="str">
        <f t="shared" si="289"/>
        <v xml:space="preserve"> </v>
      </c>
      <c r="AC546" s="109" t="str">
        <f t="shared" si="289"/>
        <v xml:space="preserve"> </v>
      </c>
      <c r="AD546" s="109" t="str">
        <f t="shared" si="289"/>
        <v xml:space="preserve"> </v>
      </c>
      <c r="AE546" s="109" t="str">
        <f t="shared" si="289"/>
        <v xml:space="preserve"> </v>
      </c>
      <c r="AF546" s="109" t="str">
        <f t="shared" si="289"/>
        <v xml:space="preserve"> </v>
      </c>
      <c r="AG546" s="109" t="str">
        <f t="shared" si="289"/>
        <v xml:space="preserve"> </v>
      </c>
    </row>
    <row r="547" spans="1:33">
      <c r="B547" s="110"/>
      <c r="C547" s="160" t="s">
        <v>615</v>
      </c>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c r="AA547" s="121"/>
      <c r="AB547" s="121"/>
      <c r="AC547" s="121"/>
      <c r="AD547" s="121"/>
      <c r="AE547" s="121"/>
      <c r="AF547" s="121"/>
      <c r="AG547" s="121"/>
    </row>
    <row r="548" spans="1:33">
      <c r="B548" s="110"/>
      <c r="C548" s="160" t="s">
        <v>616</v>
      </c>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c r="AA548" s="121"/>
      <c r="AB548" s="121"/>
      <c r="AC548" s="121"/>
      <c r="AD548" s="121"/>
      <c r="AE548" s="121"/>
      <c r="AF548" s="121"/>
      <c r="AG548" s="121"/>
    </row>
    <row r="549" spans="1:33">
      <c r="B549" s="110"/>
      <c r="C549" s="160" t="s">
        <v>617</v>
      </c>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c r="AA549" s="121"/>
      <c r="AB549" s="121"/>
      <c r="AC549" s="121"/>
      <c r="AD549" s="121"/>
      <c r="AE549" s="121"/>
      <c r="AF549" s="121"/>
      <c r="AG549" s="121"/>
    </row>
    <row r="550" spans="1:33">
      <c r="B550" s="2">
        <v>4</v>
      </c>
      <c r="C550" s="311" t="s">
        <v>618</v>
      </c>
      <c r="D550" s="109" t="str">
        <f t="shared" ref="D550:AG550" si="291">IF(COUNTIF(D547:D549,"C")&gt;=1,"A",IF(COUNTIF(D547:D549,"C")&gt;0,"P"," "))</f>
        <v xml:space="preserve"> </v>
      </c>
      <c r="E550" s="109" t="str">
        <f t="shared" si="291"/>
        <v xml:space="preserve"> </v>
      </c>
      <c r="F550" s="109" t="str">
        <f t="shared" ref="F550:S550" si="292">IF(COUNTIF(F547:F549,"C")&gt;=1,"A",IF(COUNTIF(F547:F549,"C")&gt;0,"P"," "))</f>
        <v xml:space="preserve"> </v>
      </c>
      <c r="G550" s="109" t="str">
        <f t="shared" si="292"/>
        <v xml:space="preserve"> </v>
      </c>
      <c r="H550" s="109" t="str">
        <f t="shared" si="292"/>
        <v xml:space="preserve"> </v>
      </c>
      <c r="I550" s="109" t="str">
        <f t="shared" si="292"/>
        <v xml:space="preserve"> </v>
      </c>
      <c r="J550" s="109" t="str">
        <f t="shared" si="292"/>
        <v xml:space="preserve"> </v>
      </c>
      <c r="K550" s="109" t="str">
        <f t="shared" si="292"/>
        <v xml:space="preserve"> </v>
      </c>
      <c r="L550" s="109" t="str">
        <f t="shared" si="292"/>
        <v xml:space="preserve"> </v>
      </c>
      <c r="M550" s="109" t="str">
        <f t="shared" si="292"/>
        <v xml:space="preserve"> </v>
      </c>
      <c r="N550" s="109" t="str">
        <f t="shared" si="292"/>
        <v xml:space="preserve"> </v>
      </c>
      <c r="O550" s="109" t="str">
        <f t="shared" si="292"/>
        <v xml:space="preserve"> </v>
      </c>
      <c r="P550" s="109" t="str">
        <f t="shared" si="292"/>
        <v xml:space="preserve"> </v>
      </c>
      <c r="Q550" s="109" t="str">
        <f t="shared" si="292"/>
        <v xml:space="preserve"> </v>
      </c>
      <c r="R550" s="109" t="str">
        <f t="shared" si="292"/>
        <v xml:space="preserve"> </v>
      </c>
      <c r="S550" s="109" t="str">
        <f t="shared" si="292"/>
        <v xml:space="preserve"> </v>
      </c>
      <c r="T550" s="109" t="str">
        <f t="shared" si="291"/>
        <v xml:space="preserve"> </v>
      </c>
      <c r="U550" s="109" t="str">
        <f t="shared" si="291"/>
        <v xml:space="preserve"> </v>
      </c>
      <c r="V550" s="109" t="str">
        <f t="shared" si="291"/>
        <v xml:space="preserve"> </v>
      </c>
      <c r="W550" s="109" t="str">
        <f t="shared" si="291"/>
        <v xml:space="preserve"> </v>
      </c>
      <c r="X550" s="109" t="str">
        <f t="shared" si="291"/>
        <v xml:space="preserve"> </v>
      </c>
      <c r="Y550" s="109" t="str">
        <f t="shared" si="291"/>
        <v xml:space="preserve"> </v>
      </c>
      <c r="Z550" s="109" t="str">
        <f t="shared" si="291"/>
        <v xml:space="preserve"> </v>
      </c>
      <c r="AA550" s="109" t="str">
        <f t="shared" si="291"/>
        <v xml:space="preserve"> </v>
      </c>
      <c r="AB550" s="109" t="str">
        <f t="shared" si="291"/>
        <v xml:space="preserve"> </v>
      </c>
      <c r="AC550" s="109" t="str">
        <f t="shared" si="291"/>
        <v xml:space="preserve"> </v>
      </c>
      <c r="AD550" s="109" t="str">
        <f t="shared" si="291"/>
        <v xml:space="preserve"> </v>
      </c>
      <c r="AE550" s="109" t="str">
        <f t="shared" si="291"/>
        <v xml:space="preserve"> </v>
      </c>
      <c r="AF550" s="109" t="str">
        <f t="shared" si="291"/>
        <v xml:space="preserve"> </v>
      </c>
      <c r="AG550" s="109" t="str">
        <f t="shared" si="291"/>
        <v xml:space="preserve"> </v>
      </c>
    </row>
    <row r="551" spans="1:33">
      <c r="B551" s="110"/>
      <c r="C551" s="160" t="s">
        <v>619</v>
      </c>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c r="AA551" s="121"/>
      <c r="AB551" s="121"/>
      <c r="AC551" s="121"/>
      <c r="AD551" s="121"/>
      <c r="AE551" s="121"/>
      <c r="AF551" s="121"/>
      <c r="AG551" s="121"/>
    </row>
    <row r="552" spans="1:33">
      <c r="B552" s="110"/>
      <c r="C552" s="160" t="s">
        <v>620</v>
      </c>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121"/>
    </row>
    <row r="553" spans="1:33">
      <c r="B553" s="110"/>
      <c r="C553" s="160" t="s">
        <v>621</v>
      </c>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c r="AD553" s="121"/>
      <c r="AE553" s="121"/>
      <c r="AF553" s="121"/>
      <c r="AG553" s="121"/>
    </row>
    <row r="554" spans="1:33">
      <c r="B554" s="2">
        <v>5</v>
      </c>
      <c r="C554" s="311" t="s">
        <v>622</v>
      </c>
      <c r="D554" s="109" t="str">
        <f t="shared" ref="D554:AG554" si="293">IF(COUNTIF(D551:D553,"C")&gt;=1,"A",IF(COUNTIF(D551:D553,"C")&gt;0,"P"," "))</f>
        <v xml:space="preserve"> </v>
      </c>
      <c r="E554" s="109" t="str">
        <f t="shared" si="293"/>
        <v xml:space="preserve"> </v>
      </c>
      <c r="F554" s="109" t="str">
        <f t="shared" ref="F554:S554" si="294">IF(COUNTIF(F551:F553,"C")&gt;=1,"A",IF(COUNTIF(F551:F553,"C")&gt;0,"P"," "))</f>
        <v xml:space="preserve"> </v>
      </c>
      <c r="G554" s="109" t="str">
        <f t="shared" si="294"/>
        <v xml:space="preserve"> </v>
      </c>
      <c r="H554" s="109" t="str">
        <f t="shared" si="294"/>
        <v xml:space="preserve"> </v>
      </c>
      <c r="I554" s="109" t="str">
        <f t="shared" si="294"/>
        <v xml:space="preserve"> </v>
      </c>
      <c r="J554" s="109" t="str">
        <f t="shared" si="294"/>
        <v xml:space="preserve"> </v>
      </c>
      <c r="K554" s="109" t="str">
        <f t="shared" si="294"/>
        <v xml:space="preserve"> </v>
      </c>
      <c r="L554" s="109" t="str">
        <f t="shared" si="294"/>
        <v xml:space="preserve"> </v>
      </c>
      <c r="M554" s="109" t="str">
        <f t="shared" si="294"/>
        <v xml:space="preserve"> </v>
      </c>
      <c r="N554" s="109" t="str">
        <f t="shared" si="294"/>
        <v xml:space="preserve"> </v>
      </c>
      <c r="O554" s="109" t="str">
        <f t="shared" si="294"/>
        <v xml:space="preserve"> </v>
      </c>
      <c r="P554" s="109" t="str">
        <f t="shared" si="294"/>
        <v xml:space="preserve"> </v>
      </c>
      <c r="Q554" s="109" t="str">
        <f t="shared" si="294"/>
        <v xml:space="preserve"> </v>
      </c>
      <c r="R554" s="109" t="str">
        <f t="shared" si="294"/>
        <v xml:space="preserve"> </v>
      </c>
      <c r="S554" s="109" t="str">
        <f t="shared" si="294"/>
        <v xml:space="preserve"> </v>
      </c>
      <c r="T554" s="109" t="str">
        <f t="shared" si="293"/>
        <v xml:space="preserve"> </v>
      </c>
      <c r="U554" s="109" t="str">
        <f t="shared" si="293"/>
        <v xml:space="preserve"> </v>
      </c>
      <c r="V554" s="109" t="str">
        <f t="shared" si="293"/>
        <v xml:space="preserve"> </v>
      </c>
      <c r="W554" s="109" t="str">
        <f t="shared" si="293"/>
        <v xml:space="preserve"> </v>
      </c>
      <c r="X554" s="109" t="str">
        <f t="shared" si="293"/>
        <v xml:space="preserve"> </v>
      </c>
      <c r="Y554" s="109" t="str">
        <f t="shared" si="293"/>
        <v xml:space="preserve"> </v>
      </c>
      <c r="Z554" s="109" t="str">
        <f t="shared" si="293"/>
        <v xml:space="preserve"> </v>
      </c>
      <c r="AA554" s="109" t="str">
        <f t="shared" si="293"/>
        <v xml:space="preserve"> </v>
      </c>
      <c r="AB554" s="109" t="str">
        <f t="shared" si="293"/>
        <v xml:space="preserve"> </v>
      </c>
      <c r="AC554" s="109" t="str">
        <f t="shared" si="293"/>
        <v xml:space="preserve"> </v>
      </c>
      <c r="AD554" s="109" t="str">
        <f t="shared" si="293"/>
        <v xml:space="preserve"> </v>
      </c>
      <c r="AE554" s="109" t="str">
        <f t="shared" si="293"/>
        <v xml:space="preserve"> </v>
      </c>
      <c r="AF554" s="109" t="str">
        <f t="shared" si="293"/>
        <v xml:space="preserve"> </v>
      </c>
      <c r="AG554" s="109" t="str">
        <f t="shared" si="293"/>
        <v xml:space="preserve"> </v>
      </c>
    </row>
    <row r="555" spans="1:33">
      <c r="B555" s="110"/>
      <c r="C555" s="160" t="s">
        <v>623</v>
      </c>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c r="AA555" s="121"/>
      <c r="AB555" s="121"/>
      <c r="AC555" s="121"/>
      <c r="AD555" s="121"/>
      <c r="AE555" s="121"/>
      <c r="AF555" s="121"/>
      <c r="AG555" s="121"/>
    </row>
    <row r="556" spans="1:33">
      <c r="B556" s="110"/>
      <c r="C556" s="160" t="s">
        <v>624</v>
      </c>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c r="AA556" s="121"/>
      <c r="AB556" s="121"/>
      <c r="AC556" s="121"/>
      <c r="AD556" s="121"/>
      <c r="AE556" s="121"/>
      <c r="AF556" s="121"/>
      <c r="AG556" s="121"/>
    </row>
    <row r="557" spans="1:33" ht="13.5" thickBot="1">
      <c r="B557" s="110"/>
      <c r="C557" s="160" t="s">
        <v>625</v>
      </c>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c r="AA557" s="121"/>
      <c r="AB557" s="121"/>
      <c r="AC557" s="121"/>
      <c r="AD557" s="121"/>
      <c r="AE557" s="121"/>
      <c r="AF557" s="121"/>
      <c r="AG557" s="121"/>
    </row>
    <row r="558" spans="1:33" ht="13.5" hidden="1" thickBot="1">
      <c r="D558" s="109" t="str">
        <f t="shared" ref="D558:AG558" si="295">IF(COUNTIF(D555:D557,"C")&gt;=1,"A",IF(COUNTIF(D555:D557,"C")&gt;0,"P"," "))</f>
        <v xml:space="preserve"> </v>
      </c>
      <c r="E558" s="109" t="str">
        <f t="shared" si="295"/>
        <v xml:space="preserve"> </v>
      </c>
      <c r="F558" s="109" t="str">
        <f t="shared" ref="F558:S558" si="296">IF(COUNTIF(F555:F557,"C")&gt;=1,"A",IF(COUNTIF(F555:F557,"C")&gt;0,"P"," "))</f>
        <v xml:space="preserve"> </v>
      </c>
      <c r="G558" s="109" t="str">
        <f t="shared" si="296"/>
        <v xml:space="preserve"> </v>
      </c>
      <c r="H558" s="109" t="str">
        <f t="shared" si="296"/>
        <v xml:space="preserve"> </v>
      </c>
      <c r="I558" s="109" t="str">
        <f t="shared" si="296"/>
        <v xml:space="preserve"> </v>
      </c>
      <c r="J558" s="109" t="str">
        <f t="shared" si="296"/>
        <v xml:space="preserve"> </v>
      </c>
      <c r="K558" s="109" t="str">
        <f t="shared" si="296"/>
        <v xml:space="preserve"> </v>
      </c>
      <c r="L558" s="109" t="str">
        <f t="shared" si="296"/>
        <v xml:space="preserve"> </v>
      </c>
      <c r="M558" s="109" t="str">
        <f t="shared" si="296"/>
        <v xml:space="preserve"> </v>
      </c>
      <c r="N558" s="109" t="str">
        <f t="shared" si="296"/>
        <v xml:space="preserve"> </v>
      </c>
      <c r="O558" s="109" t="str">
        <f t="shared" si="296"/>
        <v xml:space="preserve"> </v>
      </c>
      <c r="P558" s="109" t="str">
        <f t="shared" si="296"/>
        <v xml:space="preserve"> </v>
      </c>
      <c r="Q558" s="109" t="str">
        <f t="shared" si="296"/>
        <v xml:space="preserve"> </v>
      </c>
      <c r="R558" s="109" t="str">
        <f t="shared" si="296"/>
        <v xml:space="preserve"> </v>
      </c>
      <c r="S558" s="109" t="str">
        <f t="shared" si="296"/>
        <v xml:space="preserve"> </v>
      </c>
      <c r="T558" s="109" t="str">
        <f t="shared" si="295"/>
        <v xml:space="preserve"> </v>
      </c>
      <c r="U558" s="109" t="str">
        <f t="shared" si="295"/>
        <v xml:space="preserve"> </v>
      </c>
      <c r="V558" s="109" t="str">
        <f t="shared" si="295"/>
        <v xml:space="preserve"> </v>
      </c>
      <c r="W558" s="109" t="str">
        <f t="shared" si="295"/>
        <v xml:space="preserve"> </v>
      </c>
      <c r="X558" s="109" t="str">
        <f t="shared" si="295"/>
        <v xml:space="preserve"> </v>
      </c>
      <c r="Y558" s="109" t="str">
        <f t="shared" si="295"/>
        <v xml:space="preserve"> </v>
      </c>
      <c r="Z558" s="109" t="str">
        <f t="shared" si="295"/>
        <v xml:space="preserve"> </v>
      </c>
      <c r="AA558" s="109" t="str">
        <f t="shared" si="295"/>
        <v xml:space="preserve"> </v>
      </c>
      <c r="AB558" s="109" t="str">
        <f t="shared" si="295"/>
        <v xml:space="preserve"> </v>
      </c>
      <c r="AC558" s="109" t="str">
        <f t="shared" si="295"/>
        <v xml:space="preserve"> </v>
      </c>
      <c r="AD558" s="109" t="str">
        <f t="shared" si="295"/>
        <v xml:space="preserve"> </v>
      </c>
      <c r="AE558" s="109" t="str">
        <f t="shared" si="295"/>
        <v xml:space="preserve"> </v>
      </c>
      <c r="AF558" s="109" t="str">
        <f t="shared" si="295"/>
        <v xml:space="preserve"> </v>
      </c>
      <c r="AG558" s="109" t="str">
        <f t="shared" si="295"/>
        <v xml:space="preserve"> </v>
      </c>
    </row>
    <row r="559" spans="1:33" ht="13.5" thickBot="1">
      <c r="C559" s="65" t="s">
        <v>118</v>
      </c>
      <c r="D559" s="80" t="str">
        <f>IF(COUNTIF(D542:D558,"A")&gt;4,"C",IF(COUNTIF(D542:D558,"A")&gt;0,"P"," "))</f>
        <v xml:space="preserve"> </v>
      </c>
      <c r="E559" s="80" t="str">
        <f t="shared" ref="E559" si="297">IF(COUNTIF(E542:E558,"A")&gt;4,"C",IF(COUNTIF(E542:E558,"A")&gt;0,"P"," "))</f>
        <v xml:space="preserve"> </v>
      </c>
      <c r="F559" s="80" t="str">
        <f t="shared" ref="F559:S559" si="298">IF(COUNTIF(F542:F558,"A")&gt;4,"C",IF(COUNTIF(F542:F558,"A")&gt;0,"P"," "))</f>
        <v xml:space="preserve"> </v>
      </c>
      <c r="G559" s="80" t="str">
        <f t="shared" si="298"/>
        <v xml:space="preserve"> </v>
      </c>
      <c r="H559" s="80" t="str">
        <f t="shared" si="298"/>
        <v xml:space="preserve"> </v>
      </c>
      <c r="I559" s="80" t="str">
        <f t="shared" si="298"/>
        <v xml:space="preserve"> </v>
      </c>
      <c r="J559" s="80" t="str">
        <f t="shared" si="298"/>
        <v xml:space="preserve"> </v>
      </c>
      <c r="K559" s="80" t="str">
        <f t="shared" si="298"/>
        <v xml:space="preserve"> </v>
      </c>
      <c r="L559" s="80" t="str">
        <f t="shared" si="298"/>
        <v xml:space="preserve"> </v>
      </c>
      <c r="M559" s="80" t="str">
        <f t="shared" si="298"/>
        <v xml:space="preserve"> </v>
      </c>
      <c r="N559" s="80" t="str">
        <f t="shared" si="298"/>
        <v xml:space="preserve"> </v>
      </c>
      <c r="O559" s="80" t="str">
        <f t="shared" si="298"/>
        <v xml:space="preserve"> </v>
      </c>
      <c r="P559" s="80" t="str">
        <f t="shared" si="298"/>
        <v xml:space="preserve"> </v>
      </c>
      <c r="Q559" s="80" t="str">
        <f t="shared" si="298"/>
        <v xml:space="preserve"> </v>
      </c>
      <c r="R559" s="80" t="str">
        <f t="shared" si="298"/>
        <v xml:space="preserve"> </v>
      </c>
      <c r="S559" s="80" t="str">
        <f t="shared" si="298"/>
        <v xml:space="preserve"> </v>
      </c>
      <c r="T559" s="80" t="str">
        <f t="shared" ref="T559:AG559" si="299">IF(COUNTIF(T542:T558,"A")&gt;4,"C",IF(COUNTIF(T542:T558,"A")&gt;0,"P"," "))</f>
        <v xml:space="preserve"> </v>
      </c>
      <c r="U559" s="80" t="str">
        <f t="shared" si="299"/>
        <v xml:space="preserve"> </v>
      </c>
      <c r="V559" s="80" t="str">
        <f t="shared" si="299"/>
        <v xml:space="preserve"> </v>
      </c>
      <c r="W559" s="80" t="str">
        <f t="shared" si="299"/>
        <v xml:space="preserve"> </v>
      </c>
      <c r="X559" s="80" t="str">
        <f t="shared" si="299"/>
        <v xml:space="preserve"> </v>
      </c>
      <c r="Y559" s="80" t="str">
        <f t="shared" si="299"/>
        <v xml:space="preserve"> </v>
      </c>
      <c r="Z559" s="80" t="str">
        <f t="shared" si="299"/>
        <v xml:space="preserve"> </v>
      </c>
      <c r="AA559" s="80" t="str">
        <f t="shared" si="299"/>
        <v xml:space="preserve"> </v>
      </c>
      <c r="AB559" s="80" t="str">
        <f t="shared" si="299"/>
        <v xml:space="preserve"> </v>
      </c>
      <c r="AC559" s="80" t="str">
        <f t="shared" si="299"/>
        <v xml:space="preserve"> </v>
      </c>
      <c r="AD559" s="80" t="str">
        <f t="shared" si="299"/>
        <v xml:space="preserve"> </v>
      </c>
      <c r="AE559" s="80" t="str">
        <f t="shared" si="299"/>
        <v xml:space="preserve"> </v>
      </c>
      <c r="AF559" s="80" t="str">
        <f t="shared" si="299"/>
        <v xml:space="preserve"> </v>
      </c>
      <c r="AG559" s="80" t="str">
        <f t="shared" si="299"/>
        <v xml:space="preserve"> </v>
      </c>
    </row>
    <row r="560" spans="1:33" ht="15">
      <c r="A560"/>
      <c r="B560" s="107" t="s">
        <v>626</v>
      </c>
      <c r="D560" s="285"/>
      <c r="T560" s="285"/>
      <c r="U560" s="285"/>
      <c r="V560" s="285"/>
      <c r="W560" s="285"/>
      <c r="X560" s="285"/>
      <c r="Y560" s="285"/>
      <c r="Z560" s="285"/>
      <c r="AA560" s="285"/>
      <c r="AB560" s="285"/>
      <c r="AC560" s="285"/>
      <c r="AD560" s="285"/>
      <c r="AE560" s="285"/>
      <c r="AF560" s="285"/>
      <c r="AG560" s="285"/>
    </row>
    <row r="561" spans="1:33">
      <c r="A561" s="286"/>
      <c r="B561" s="2">
        <v>1</v>
      </c>
      <c r="C561" s="242" t="s">
        <v>627</v>
      </c>
      <c r="D561" s="285"/>
      <c r="T561" s="285"/>
      <c r="U561" s="285"/>
      <c r="V561" s="285"/>
      <c r="W561" s="285"/>
      <c r="X561" s="285"/>
      <c r="Y561" s="285"/>
      <c r="Z561" s="285"/>
      <c r="AA561" s="285"/>
      <c r="AB561" s="285"/>
      <c r="AC561" s="285"/>
      <c r="AD561" s="285"/>
      <c r="AE561" s="285"/>
      <c r="AF561" s="285"/>
      <c r="AG561" s="285"/>
    </row>
    <row r="562" spans="1:33">
      <c r="B562" s="108"/>
      <c r="C562" s="161" t="s">
        <v>628</v>
      </c>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row>
    <row r="563" spans="1:33">
      <c r="B563" s="108"/>
      <c r="C563" s="161" t="s">
        <v>629</v>
      </c>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row>
    <row r="564" spans="1:33">
      <c r="A564" s="286"/>
      <c r="B564" s="108"/>
      <c r="C564" s="161" t="s">
        <v>630</v>
      </c>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row>
    <row r="565" spans="1:33">
      <c r="B565" s="2">
        <v>2</v>
      </c>
      <c r="C565" s="311" t="s">
        <v>631</v>
      </c>
      <c r="D565" s="109" t="str">
        <f t="shared" ref="D565:AG565" si="300">IF(COUNTIF(D562:D564,"C")&gt;=1,"A",IF(COUNTIF(D562:D564,"C")&gt;0,"P"," "))</f>
        <v xml:space="preserve"> </v>
      </c>
      <c r="E565" s="109" t="str">
        <f t="shared" si="300"/>
        <v xml:space="preserve"> </v>
      </c>
      <c r="F565" s="109" t="str">
        <f t="shared" ref="F565:S565" si="301">IF(COUNTIF(F562:F564,"C")&gt;=1,"A",IF(COUNTIF(F562:F564,"C")&gt;0,"P"," "))</f>
        <v xml:space="preserve"> </v>
      </c>
      <c r="G565" s="109" t="str">
        <f t="shared" si="301"/>
        <v xml:space="preserve"> </v>
      </c>
      <c r="H565" s="109" t="str">
        <f t="shared" si="301"/>
        <v xml:space="preserve"> </v>
      </c>
      <c r="I565" s="109" t="str">
        <f t="shared" si="301"/>
        <v xml:space="preserve"> </v>
      </c>
      <c r="J565" s="109" t="str">
        <f t="shared" si="301"/>
        <v xml:space="preserve"> </v>
      </c>
      <c r="K565" s="109" t="str">
        <f t="shared" si="301"/>
        <v xml:space="preserve"> </v>
      </c>
      <c r="L565" s="109" t="str">
        <f t="shared" si="301"/>
        <v xml:space="preserve"> </v>
      </c>
      <c r="M565" s="109" t="str">
        <f t="shared" si="301"/>
        <v xml:space="preserve"> </v>
      </c>
      <c r="N565" s="109" t="str">
        <f t="shared" si="301"/>
        <v xml:space="preserve"> </v>
      </c>
      <c r="O565" s="109" t="str">
        <f t="shared" si="301"/>
        <v xml:space="preserve"> </v>
      </c>
      <c r="P565" s="109" t="str">
        <f t="shared" si="301"/>
        <v xml:space="preserve"> </v>
      </c>
      <c r="Q565" s="109" t="str">
        <f t="shared" si="301"/>
        <v xml:space="preserve"> </v>
      </c>
      <c r="R565" s="109" t="str">
        <f t="shared" si="301"/>
        <v xml:space="preserve"> </v>
      </c>
      <c r="S565" s="109" t="str">
        <f t="shared" si="301"/>
        <v xml:space="preserve"> </v>
      </c>
      <c r="T565" s="109" t="str">
        <f t="shared" si="300"/>
        <v xml:space="preserve"> </v>
      </c>
      <c r="U565" s="109" t="str">
        <f t="shared" si="300"/>
        <v xml:space="preserve"> </v>
      </c>
      <c r="V565" s="109" t="str">
        <f t="shared" si="300"/>
        <v xml:space="preserve"> </v>
      </c>
      <c r="W565" s="109" t="str">
        <f t="shared" si="300"/>
        <v xml:space="preserve"> </v>
      </c>
      <c r="X565" s="109" t="str">
        <f t="shared" si="300"/>
        <v xml:space="preserve"> </v>
      </c>
      <c r="Y565" s="109" t="str">
        <f t="shared" si="300"/>
        <v xml:space="preserve"> </v>
      </c>
      <c r="Z565" s="109" t="str">
        <f t="shared" si="300"/>
        <v xml:space="preserve"> </v>
      </c>
      <c r="AA565" s="109" t="str">
        <f t="shared" si="300"/>
        <v xml:space="preserve"> </v>
      </c>
      <c r="AB565" s="109" t="str">
        <f t="shared" si="300"/>
        <v xml:space="preserve"> </v>
      </c>
      <c r="AC565" s="109" t="str">
        <f t="shared" si="300"/>
        <v xml:space="preserve"> </v>
      </c>
      <c r="AD565" s="109" t="str">
        <f t="shared" si="300"/>
        <v xml:space="preserve"> </v>
      </c>
      <c r="AE565" s="109" t="str">
        <f t="shared" si="300"/>
        <v xml:space="preserve"> </v>
      </c>
      <c r="AF565" s="109" t="str">
        <f t="shared" si="300"/>
        <v xml:space="preserve"> </v>
      </c>
      <c r="AG565" s="109" t="str">
        <f t="shared" si="300"/>
        <v xml:space="preserve"> </v>
      </c>
    </row>
    <row r="566" spans="1:33">
      <c r="B566" s="110"/>
      <c r="C566" s="161" t="s">
        <v>632</v>
      </c>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row>
    <row r="567" spans="1:33">
      <c r="B567" s="110"/>
      <c r="C567" s="161" t="s">
        <v>633</v>
      </c>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row>
    <row r="568" spans="1:33">
      <c r="B568" s="110"/>
      <c r="C568" s="161" t="s">
        <v>634</v>
      </c>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row>
    <row r="569" spans="1:33">
      <c r="B569" s="2">
        <v>3</v>
      </c>
      <c r="C569" s="249" t="s">
        <v>635</v>
      </c>
      <c r="D569" s="109" t="str">
        <f t="shared" ref="D569:AG569" si="302">IF(COUNTIF(D566:D568,"C")&gt;=1,"A",IF(COUNTIF(D566:D568,"C")&gt;0,"P"," "))</f>
        <v xml:space="preserve"> </v>
      </c>
      <c r="E569" s="109" t="str">
        <f t="shared" si="302"/>
        <v xml:space="preserve"> </v>
      </c>
      <c r="F569" s="109" t="str">
        <f t="shared" ref="F569:S569" si="303">IF(COUNTIF(F566:F568,"C")&gt;=1,"A",IF(COUNTIF(F566:F568,"C")&gt;0,"P"," "))</f>
        <v xml:space="preserve"> </v>
      </c>
      <c r="G569" s="109" t="str">
        <f t="shared" si="303"/>
        <v xml:space="preserve"> </v>
      </c>
      <c r="H569" s="109" t="str">
        <f t="shared" si="303"/>
        <v xml:space="preserve"> </v>
      </c>
      <c r="I569" s="109" t="str">
        <f t="shared" si="303"/>
        <v xml:space="preserve"> </v>
      </c>
      <c r="J569" s="109" t="str">
        <f t="shared" si="303"/>
        <v xml:space="preserve"> </v>
      </c>
      <c r="K569" s="109" t="str">
        <f t="shared" si="303"/>
        <v xml:space="preserve"> </v>
      </c>
      <c r="L569" s="109" t="str">
        <f t="shared" si="303"/>
        <v xml:space="preserve"> </v>
      </c>
      <c r="M569" s="109" t="str">
        <f t="shared" si="303"/>
        <v xml:space="preserve"> </v>
      </c>
      <c r="N569" s="109" t="str">
        <f t="shared" si="303"/>
        <v xml:space="preserve"> </v>
      </c>
      <c r="O569" s="109" t="str">
        <f t="shared" si="303"/>
        <v xml:space="preserve"> </v>
      </c>
      <c r="P569" s="109" t="str">
        <f t="shared" si="303"/>
        <v xml:space="preserve"> </v>
      </c>
      <c r="Q569" s="109" t="str">
        <f t="shared" si="303"/>
        <v xml:space="preserve"> </v>
      </c>
      <c r="R569" s="109" t="str">
        <f t="shared" si="303"/>
        <v xml:space="preserve"> </v>
      </c>
      <c r="S569" s="109" t="str">
        <f t="shared" si="303"/>
        <v xml:space="preserve"> </v>
      </c>
      <c r="T569" s="109" t="str">
        <f t="shared" si="302"/>
        <v xml:space="preserve"> </v>
      </c>
      <c r="U569" s="109" t="str">
        <f t="shared" si="302"/>
        <v xml:space="preserve"> </v>
      </c>
      <c r="V569" s="109" t="str">
        <f t="shared" si="302"/>
        <v xml:space="preserve"> </v>
      </c>
      <c r="W569" s="109" t="str">
        <f t="shared" si="302"/>
        <v xml:space="preserve"> </v>
      </c>
      <c r="X569" s="109" t="str">
        <f t="shared" si="302"/>
        <v xml:space="preserve"> </v>
      </c>
      <c r="Y569" s="109" t="str">
        <f t="shared" si="302"/>
        <v xml:space="preserve"> </v>
      </c>
      <c r="Z569" s="109" t="str">
        <f t="shared" si="302"/>
        <v xml:space="preserve"> </v>
      </c>
      <c r="AA569" s="109" t="str">
        <f t="shared" si="302"/>
        <v xml:space="preserve"> </v>
      </c>
      <c r="AB569" s="109" t="str">
        <f t="shared" si="302"/>
        <v xml:space="preserve"> </v>
      </c>
      <c r="AC569" s="109" t="str">
        <f t="shared" si="302"/>
        <v xml:space="preserve"> </v>
      </c>
      <c r="AD569" s="109" t="str">
        <f t="shared" si="302"/>
        <v xml:space="preserve"> </v>
      </c>
      <c r="AE569" s="109" t="str">
        <f t="shared" si="302"/>
        <v xml:space="preserve"> </v>
      </c>
      <c r="AF569" s="109" t="str">
        <f t="shared" si="302"/>
        <v xml:space="preserve"> </v>
      </c>
      <c r="AG569" s="109" t="str">
        <f t="shared" si="302"/>
        <v xml:space="preserve"> </v>
      </c>
    </row>
    <row r="570" spans="1:33">
      <c r="B570" s="110"/>
      <c r="C570" s="161" t="s">
        <v>636</v>
      </c>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row>
    <row r="571" spans="1:33">
      <c r="B571" s="110"/>
      <c r="C571" s="161" t="s">
        <v>637</v>
      </c>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row>
    <row r="572" spans="1:33">
      <c r="B572" s="110"/>
      <c r="C572" s="161" t="s">
        <v>638</v>
      </c>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row>
    <row r="573" spans="1:33">
      <c r="B573" s="2">
        <v>4</v>
      </c>
      <c r="C573" s="311" t="s">
        <v>639</v>
      </c>
      <c r="D573" s="109" t="str">
        <f t="shared" ref="D573:AG573" si="304">IF(COUNTIF(D570:D572,"C")&gt;=1,"A",IF(COUNTIF(D570:D572,"C")&gt;0,"P"," "))</f>
        <v xml:space="preserve"> </v>
      </c>
      <c r="E573" s="109" t="str">
        <f t="shared" si="304"/>
        <v xml:space="preserve"> </v>
      </c>
      <c r="F573" s="109" t="str">
        <f t="shared" ref="F573:S573" si="305">IF(COUNTIF(F570:F572,"C")&gt;=1,"A",IF(COUNTIF(F570:F572,"C")&gt;0,"P"," "))</f>
        <v xml:space="preserve"> </v>
      </c>
      <c r="G573" s="109" t="str">
        <f t="shared" si="305"/>
        <v xml:space="preserve"> </v>
      </c>
      <c r="H573" s="109" t="str">
        <f t="shared" si="305"/>
        <v xml:space="preserve"> </v>
      </c>
      <c r="I573" s="109" t="str">
        <f t="shared" si="305"/>
        <v xml:space="preserve"> </v>
      </c>
      <c r="J573" s="109" t="str">
        <f t="shared" si="305"/>
        <v xml:space="preserve"> </v>
      </c>
      <c r="K573" s="109" t="str">
        <f t="shared" si="305"/>
        <v xml:space="preserve"> </v>
      </c>
      <c r="L573" s="109" t="str">
        <f t="shared" si="305"/>
        <v xml:space="preserve"> </v>
      </c>
      <c r="M573" s="109" t="str">
        <f t="shared" si="305"/>
        <v xml:space="preserve"> </v>
      </c>
      <c r="N573" s="109" t="str">
        <f t="shared" si="305"/>
        <v xml:space="preserve"> </v>
      </c>
      <c r="O573" s="109" t="str">
        <f t="shared" si="305"/>
        <v xml:space="preserve"> </v>
      </c>
      <c r="P573" s="109" t="str">
        <f t="shared" si="305"/>
        <v xml:space="preserve"> </v>
      </c>
      <c r="Q573" s="109" t="str">
        <f t="shared" si="305"/>
        <v xml:space="preserve"> </v>
      </c>
      <c r="R573" s="109" t="str">
        <f t="shared" si="305"/>
        <v xml:space="preserve"> </v>
      </c>
      <c r="S573" s="109" t="str">
        <f t="shared" si="305"/>
        <v xml:space="preserve"> </v>
      </c>
      <c r="T573" s="109" t="str">
        <f t="shared" si="304"/>
        <v xml:space="preserve"> </v>
      </c>
      <c r="U573" s="109" t="str">
        <f t="shared" si="304"/>
        <v xml:space="preserve"> </v>
      </c>
      <c r="V573" s="109" t="str">
        <f t="shared" si="304"/>
        <v xml:space="preserve"> </v>
      </c>
      <c r="W573" s="109" t="str">
        <f t="shared" si="304"/>
        <v xml:space="preserve"> </v>
      </c>
      <c r="X573" s="109" t="str">
        <f t="shared" si="304"/>
        <v xml:space="preserve"> </v>
      </c>
      <c r="Y573" s="109" t="str">
        <f t="shared" si="304"/>
        <v xml:space="preserve"> </v>
      </c>
      <c r="Z573" s="109" t="str">
        <f t="shared" si="304"/>
        <v xml:space="preserve"> </v>
      </c>
      <c r="AA573" s="109" t="str">
        <f t="shared" si="304"/>
        <v xml:space="preserve"> </v>
      </c>
      <c r="AB573" s="109" t="str">
        <f t="shared" si="304"/>
        <v xml:space="preserve"> </v>
      </c>
      <c r="AC573" s="109" t="str">
        <f t="shared" si="304"/>
        <v xml:space="preserve"> </v>
      </c>
      <c r="AD573" s="109" t="str">
        <f t="shared" si="304"/>
        <v xml:space="preserve"> </v>
      </c>
      <c r="AE573" s="109" t="str">
        <f t="shared" si="304"/>
        <v xml:space="preserve"> </v>
      </c>
      <c r="AF573" s="109" t="str">
        <f t="shared" si="304"/>
        <v xml:space="preserve"> </v>
      </c>
      <c r="AG573" s="109" t="str">
        <f t="shared" si="304"/>
        <v xml:space="preserve"> </v>
      </c>
    </row>
    <row r="574" spans="1:33">
      <c r="B574" s="110"/>
      <c r="C574" s="161" t="s">
        <v>640</v>
      </c>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row>
    <row r="575" spans="1:33">
      <c r="B575" s="110"/>
      <c r="C575" s="161" t="s">
        <v>641</v>
      </c>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row>
    <row r="576" spans="1:33">
      <c r="B576" s="110"/>
      <c r="C576" s="161" t="s">
        <v>642</v>
      </c>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row>
    <row r="577" spans="1:33">
      <c r="B577" s="2">
        <v>5</v>
      </c>
      <c r="C577" s="311" t="s">
        <v>643</v>
      </c>
      <c r="D577" s="109" t="str">
        <f t="shared" ref="D577:AG577" si="306">IF(COUNTIF(D574:D576,"C")&gt;=1,"A",IF(COUNTIF(D574:D576,"C")&gt;0,"P"," "))</f>
        <v xml:space="preserve"> </v>
      </c>
      <c r="E577" s="109" t="str">
        <f t="shared" si="306"/>
        <v xml:space="preserve"> </v>
      </c>
      <c r="F577" s="109" t="str">
        <f t="shared" ref="F577:S577" si="307">IF(COUNTIF(F574:F576,"C")&gt;=1,"A",IF(COUNTIF(F574:F576,"C")&gt;0,"P"," "))</f>
        <v xml:space="preserve"> </v>
      </c>
      <c r="G577" s="109" t="str">
        <f t="shared" si="307"/>
        <v xml:space="preserve"> </v>
      </c>
      <c r="H577" s="109" t="str">
        <f t="shared" si="307"/>
        <v xml:space="preserve"> </v>
      </c>
      <c r="I577" s="109" t="str">
        <f t="shared" si="307"/>
        <v xml:space="preserve"> </v>
      </c>
      <c r="J577" s="109" t="str">
        <f t="shared" si="307"/>
        <v xml:space="preserve"> </v>
      </c>
      <c r="K577" s="109" t="str">
        <f t="shared" si="307"/>
        <v xml:space="preserve"> </v>
      </c>
      <c r="L577" s="109" t="str">
        <f t="shared" si="307"/>
        <v xml:space="preserve"> </v>
      </c>
      <c r="M577" s="109" t="str">
        <f t="shared" si="307"/>
        <v xml:space="preserve"> </v>
      </c>
      <c r="N577" s="109" t="str">
        <f t="shared" si="307"/>
        <v xml:space="preserve"> </v>
      </c>
      <c r="O577" s="109" t="str">
        <f t="shared" si="307"/>
        <v xml:space="preserve"> </v>
      </c>
      <c r="P577" s="109" t="str">
        <f t="shared" si="307"/>
        <v xml:space="preserve"> </v>
      </c>
      <c r="Q577" s="109" t="str">
        <f t="shared" si="307"/>
        <v xml:space="preserve"> </v>
      </c>
      <c r="R577" s="109" t="str">
        <f t="shared" si="307"/>
        <v xml:space="preserve"> </v>
      </c>
      <c r="S577" s="109" t="str">
        <f t="shared" si="307"/>
        <v xml:space="preserve"> </v>
      </c>
      <c r="T577" s="109" t="str">
        <f t="shared" si="306"/>
        <v xml:space="preserve"> </v>
      </c>
      <c r="U577" s="109" t="str">
        <f t="shared" si="306"/>
        <v xml:space="preserve"> </v>
      </c>
      <c r="V577" s="109" t="str">
        <f t="shared" si="306"/>
        <v xml:space="preserve"> </v>
      </c>
      <c r="W577" s="109" t="str">
        <f t="shared" si="306"/>
        <v xml:space="preserve"> </v>
      </c>
      <c r="X577" s="109" t="str">
        <f t="shared" si="306"/>
        <v xml:space="preserve"> </v>
      </c>
      <c r="Y577" s="109" t="str">
        <f t="shared" si="306"/>
        <v xml:space="preserve"> </v>
      </c>
      <c r="Z577" s="109" t="str">
        <f t="shared" si="306"/>
        <v xml:space="preserve"> </v>
      </c>
      <c r="AA577" s="109" t="str">
        <f t="shared" si="306"/>
        <v xml:space="preserve"> </v>
      </c>
      <c r="AB577" s="109" t="str">
        <f t="shared" si="306"/>
        <v xml:space="preserve"> </v>
      </c>
      <c r="AC577" s="109" t="str">
        <f t="shared" si="306"/>
        <v xml:space="preserve"> </v>
      </c>
      <c r="AD577" s="109" t="str">
        <f t="shared" si="306"/>
        <v xml:space="preserve"> </v>
      </c>
      <c r="AE577" s="109" t="str">
        <f t="shared" si="306"/>
        <v xml:space="preserve"> </v>
      </c>
      <c r="AF577" s="109" t="str">
        <f t="shared" si="306"/>
        <v xml:space="preserve"> </v>
      </c>
      <c r="AG577" s="109" t="str">
        <f t="shared" si="306"/>
        <v xml:space="preserve"> </v>
      </c>
    </row>
    <row r="578" spans="1:33">
      <c r="B578" s="110"/>
      <c r="C578" s="161" t="s">
        <v>644</v>
      </c>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row>
    <row r="579" spans="1:33">
      <c r="B579" s="110"/>
      <c r="C579" s="161" t="s">
        <v>645</v>
      </c>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row>
    <row r="580" spans="1:33" ht="13.5" thickBot="1">
      <c r="B580" s="110"/>
      <c r="C580" s="161" t="s">
        <v>646</v>
      </c>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row>
    <row r="581" spans="1:33" ht="13.5" hidden="1" thickBot="1">
      <c r="D581" s="109" t="str">
        <f t="shared" ref="D581:AG581" si="308">IF(COUNTIF(D578:D580,"C")&gt;=1,"A",IF(COUNTIF(D578:D580,"C")&gt;0,"P"," "))</f>
        <v xml:space="preserve"> </v>
      </c>
      <c r="E581" s="109" t="str">
        <f t="shared" si="308"/>
        <v xml:space="preserve"> </v>
      </c>
      <c r="F581" s="109" t="str">
        <f t="shared" ref="F581:S581" si="309">IF(COUNTIF(F578:F580,"C")&gt;=1,"A",IF(COUNTIF(F578:F580,"C")&gt;0,"P"," "))</f>
        <v xml:space="preserve"> </v>
      </c>
      <c r="G581" s="109" t="str">
        <f t="shared" si="309"/>
        <v xml:space="preserve"> </v>
      </c>
      <c r="H581" s="109" t="str">
        <f t="shared" si="309"/>
        <v xml:space="preserve"> </v>
      </c>
      <c r="I581" s="109" t="str">
        <f t="shared" si="309"/>
        <v xml:space="preserve"> </v>
      </c>
      <c r="J581" s="109" t="str">
        <f t="shared" si="309"/>
        <v xml:space="preserve"> </v>
      </c>
      <c r="K581" s="109" t="str">
        <f t="shared" si="309"/>
        <v xml:space="preserve"> </v>
      </c>
      <c r="L581" s="109" t="str">
        <f t="shared" si="309"/>
        <v xml:space="preserve"> </v>
      </c>
      <c r="M581" s="109" t="str">
        <f t="shared" si="309"/>
        <v xml:space="preserve"> </v>
      </c>
      <c r="N581" s="109" t="str">
        <f t="shared" si="309"/>
        <v xml:space="preserve"> </v>
      </c>
      <c r="O581" s="109" t="str">
        <f t="shared" si="309"/>
        <v xml:space="preserve"> </v>
      </c>
      <c r="P581" s="109" t="str">
        <f t="shared" si="309"/>
        <v xml:space="preserve"> </v>
      </c>
      <c r="Q581" s="109" t="str">
        <f t="shared" si="309"/>
        <v xml:space="preserve"> </v>
      </c>
      <c r="R581" s="109" t="str">
        <f t="shared" si="309"/>
        <v xml:space="preserve"> </v>
      </c>
      <c r="S581" s="109" t="str">
        <f t="shared" si="309"/>
        <v xml:space="preserve"> </v>
      </c>
      <c r="T581" s="109" t="str">
        <f t="shared" si="308"/>
        <v xml:space="preserve"> </v>
      </c>
      <c r="U581" s="109" t="str">
        <f t="shared" si="308"/>
        <v xml:space="preserve"> </v>
      </c>
      <c r="V581" s="109" t="str">
        <f t="shared" si="308"/>
        <v xml:space="preserve"> </v>
      </c>
      <c r="W581" s="109" t="str">
        <f t="shared" si="308"/>
        <v xml:space="preserve"> </v>
      </c>
      <c r="X581" s="109" t="str">
        <f t="shared" si="308"/>
        <v xml:space="preserve"> </v>
      </c>
      <c r="Y581" s="109" t="str">
        <f t="shared" si="308"/>
        <v xml:space="preserve"> </v>
      </c>
      <c r="Z581" s="109" t="str">
        <f t="shared" si="308"/>
        <v xml:space="preserve"> </v>
      </c>
      <c r="AA581" s="109" t="str">
        <f t="shared" si="308"/>
        <v xml:space="preserve"> </v>
      </c>
      <c r="AB581" s="109" t="str">
        <f t="shared" si="308"/>
        <v xml:space="preserve"> </v>
      </c>
      <c r="AC581" s="109" t="str">
        <f t="shared" si="308"/>
        <v xml:space="preserve"> </v>
      </c>
      <c r="AD581" s="109" t="str">
        <f t="shared" si="308"/>
        <v xml:space="preserve"> </v>
      </c>
      <c r="AE581" s="109" t="str">
        <f t="shared" si="308"/>
        <v xml:space="preserve"> </v>
      </c>
      <c r="AF581" s="109" t="str">
        <f t="shared" si="308"/>
        <v xml:space="preserve"> </v>
      </c>
      <c r="AG581" s="109" t="str">
        <f t="shared" si="308"/>
        <v xml:space="preserve"> </v>
      </c>
    </row>
    <row r="582" spans="1:33" ht="13.5" thickBot="1">
      <c r="C582" s="65" t="s">
        <v>118</v>
      </c>
      <c r="D582" s="80" t="str">
        <f>IF(COUNTIF(D565:D581,"A")&gt;4,"C",IF(COUNTIF(D565:D581,"A")&gt;0,"P"," "))</f>
        <v xml:space="preserve"> </v>
      </c>
      <c r="E582" s="80" t="str">
        <f t="shared" ref="E582" si="310">IF(COUNTIF(E565:E581,"A")&gt;4,"C",IF(COUNTIF(E565:E581,"A")&gt;0,"P"," "))</f>
        <v xml:space="preserve"> </v>
      </c>
      <c r="F582" s="80" t="str">
        <f t="shared" ref="F582:S582" si="311">IF(COUNTIF(F565:F581,"A")&gt;4,"C",IF(COUNTIF(F565:F581,"A")&gt;0,"P"," "))</f>
        <v xml:space="preserve"> </v>
      </c>
      <c r="G582" s="80" t="str">
        <f t="shared" si="311"/>
        <v xml:space="preserve"> </v>
      </c>
      <c r="H582" s="80" t="str">
        <f t="shared" si="311"/>
        <v xml:space="preserve"> </v>
      </c>
      <c r="I582" s="80" t="str">
        <f t="shared" si="311"/>
        <v xml:space="preserve"> </v>
      </c>
      <c r="J582" s="80" t="str">
        <f t="shared" si="311"/>
        <v xml:space="preserve"> </v>
      </c>
      <c r="K582" s="80" t="str">
        <f t="shared" si="311"/>
        <v xml:space="preserve"> </v>
      </c>
      <c r="L582" s="80" t="str">
        <f t="shared" si="311"/>
        <v xml:space="preserve"> </v>
      </c>
      <c r="M582" s="80" t="str">
        <f t="shared" si="311"/>
        <v xml:space="preserve"> </v>
      </c>
      <c r="N582" s="80" t="str">
        <f t="shared" si="311"/>
        <v xml:space="preserve"> </v>
      </c>
      <c r="O582" s="80" t="str">
        <f t="shared" si="311"/>
        <v xml:space="preserve"> </v>
      </c>
      <c r="P582" s="80" t="str">
        <f t="shared" si="311"/>
        <v xml:space="preserve"> </v>
      </c>
      <c r="Q582" s="80" t="str">
        <f t="shared" si="311"/>
        <v xml:space="preserve"> </v>
      </c>
      <c r="R582" s="80" t="str">
        <f t="shared" si="311"/>
        <v xml:space="preserve"> </v>
      </c>
      <c r="S582" s="80" t="str">
        <f t="shared" si="311"/>
        <v xml:space="preserve"> </v>
      </c>
      <c r="T582" s="80" t="str">
        <f t="shared" ref="T582:AG582" si="312">IF(COUNTIF(T565:T581,"A")&gt;4,"C",IF(COUNTIF(T565:T581,"A")&gt;0,"P"," "))</f>
        <v xml:space="preserve"> </v>
      </c>
      <c r="U582" s="80" t="str">
        <f t="shared" si="312"/>
        <v xml:space="preserve"> </v>
      </c>
      <c r="V582" s="80" t="str">
        <f t="shared" si="312"/>
        <v xml:space="preserve"> </v>
      </c>
      <c r="W582" s="80" t="str">
        <f t="shared" si="312"/>
        <v xml:space="preserve"> </v>
      </c>
      <c r="X582" s="80" t="str">
        <f t="shared" si="312"/>
        <v xml:space="preserve"> </v>
      </c>
      <c r="Y582" s="80" t="str">
        <f t="shared" si="312"/>
        <v xml:space="preserve"> </v>
      </c>
      <c r="Z582" s="80" t="str">
        <f t="shared" si="312"/>
        <v xml:space="preserve"> </v>
      </c>
      <c r="AA582" s="80" t="str">
        <f t="shared" si="312"/>
        <v xml:space="preserve"> </v>
      </c>
      <c r="AB582" s="80" t="str">
        <f t="shared" si="312"/>
        <v xml:space="preserve"> </v>
      </c>
      <c r="AC582" s="80" t="str">
        <f t="shared" si="312"/>
        <v xml:space="preserve"> </v>
      </c>
      <c r="AD582" s="80" t="str">
        <f t="shared" si="312"/>
        <v xml:space="preserve"> </v>
      </c>
      <c r="AE582" s="80" t="str">
        <f t="shared" si="312"/>
        <v xml:space="preserve"> </v>
      </c>
      <c r="AF582" s="80" t="str">
        <f t="shared" si="312"/>
        <v xml:space="preserve"> </v>
      </c>
      <c r="AG582" s="80" t="str">
        <f t="shared" si="312"/>
        <v xml:space="preserve"> </v>
      </c>
    </row>
    <row r="583" spans="1:33" ht="15">
      <c r="A583"/>
      <c r="B583" s="107" t="s">
        <v>647</v>
      </c>
      <c r="D583" s="285"/>
      <c r="T583" s="285"/>
      <c r="U583" s="285"/>
      <c r="V583" s="285"/>
      <c r="W583" s="285"/>
      <c r="X583" s="285"/>
      <c r="Y583" s="285"/>
      <c r="Z583" s="285"/>
      <c r="AA583" s="285"/>
      <c r="AB583" s="285"/>
      <c r="AC583" s="285"/>
      <c r="AD583" s="285"/>
      <c r="AE583" s="285"/>
      <c r="AF583" s="285"/>
      <c r="AG583" s="285"/>
    </row>
    <row r="584" spans="1:33">
      <c r="A584"/>
      <c r="B584" s="2">
        <v>1</v>
      </c>
      <c r="C584" s="242" t="s">
        <v>648</v>
      </c>
      <c r="D584" s="285"/>
      <c r="T584" s="285"/>
      <c r="U584" s="285"/>
      <c r="V584" s="285"/>
      <c r="W584" s="285"/>
      <c r="X584" s="285"/>
      <c r="Y584" s="285"/>
      <c r="Z584" s="285"/>
      <c r="AA584" s="285"/>
      <c r="AB584" s="285"/>
      <c r="AC584" s="285"/>
      <c r="AD584" s="285"/>
      <c r="AE584" s="285"/>
      <c r="AF584" s="285"/>
      <c r="AG584" s="285"/>
    </row>
    <row r="585" spans="1:33">
      <c r="B585" s="108"/>
      <c r="C585" s="161" t="s">
        <v>649</v>
      </c>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c r="AA585" s="121"/>
      <c r="AB585" s="121"/>
      <c r="AC585" s="121"/>
      <c r="AD585" s="121"/>
      <c r="AE585" s="121"/>
      <c r="AF585" s="121"/>
      <c r="AG585" s="121"/>
    </row>
    <row r="586" spans="1:33">
      <c r="B586" s="108"/>
      <c r="C586" s="161" t="s">
        <v>650</v>
      </c>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c r="AA586" s="121"/>
      <c r="AB586" s="121"/>
      <c r="AC586" s="121"/>
      <c r="AD586" s="121"/>
      <c r="AE586" s="121"/>
      <c r="AF586" s="121"/>
      <c r="AG586" s="121"/>
    </row>
    <row r="587" spans="1:33">
      <c r="A587" s="286"/>
      <c r="B587" s="108"/>
      <c r="C587" s="161" t="s">
        <v>651</v>
      </c>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c r="AA587" s="121"/>
      <c r="AB587" s="121"/>
      <c r="AC587" s="121"/>
      <c r="AD587" s="121"/>
      <c r="AE587" s="121"/>
      <c r="AF587" s="121"/>
      <c r="AG587" s="121"/>
    </row>
    <row r="588" spans="1:33">
      <c r="B588" s="2">
        <v>2</v>
      </c>
      <c r="C588" s="311" t="s">
        <v>652</v>
      </c>
      <c r="D588" s="109" t="str">
        <f t="shared" ref="D588:AG588" si="313">IF(COUNTIF(D585:D587,"C")&gt;=1,"A",IF(COUNTIF(D585:D587,"C")&gt;0,"P"," "))</f>
        <v xml:space="preserve"> </v>
      </c>
      <c r="E588" s="109" t="str">
        <f t="shared" si="313"/>
        <v xml:space="preserve"> </v>
      </c>
      <c r="F588" s="109" t="str">
        <f t="shared" ref="F588:S588" si="314">IF(COUNTIF(F585:F587,"C")&gt;=1,"A",IF(COUNTIF(F585:F587,"C")&gt;0,"P"," "))</f>
        <v xml:space="preserve"> </v>
      </c>
      <c r="G588" s="109" t="str">
        <f t="shared" si="314"/>
        <v xml:space="preserve"> </v>
      </c>
      <c r="H588" s="109" t="str">
        <f t="shared" si="314"/>
        <v xml:space="preserve"> </v>
      </c>
      <c r="I588" s="109" t="str">
        <f t="shared" si="314"/>
        <v xml:space="preserve"> </v>
      </c>
      <c r="J588" s="109" t="str">
        <f t="shared" si="314"/>
        <v xml:space="preserve"> </v>
      </c>
      <c r="K588" s="109" t="str">
        <f t="shared" si="314"/>
        <v xml:space="preserve"> </v>
      </c>
      <c r="L588" s="109" t="str">
        <f t="shared" si="314"/>
        <v xml:space="preserve"> </v>
      </c>
      <c r="M588" s="109" t="str">
        <f t="shared" si="314"/>
        <v xml:space="preserve"> </v>
      </c>
      <c r="N588" s="109" t="str">
        <f t="shared" si="314"/>
        <v xml:space="preserve"> </v>
      </c>
      <c r="O588" s="109" t="str">
        <f t="shared" si="314"/>
        <v xml:space="preserve"> </v>
      </c>
      <c r="P588" s="109" t="str">
        <f t="shared" si="314"/>
        <v xml:space="preserve"> </v>
      </c>
      <c r="Q588" s="109" t="str">
        <f t="shared" si="314"/>
        <v xml:space="preserve"> </v>
      </c>
      <c r="R588" s="109" t="str">
        <f t="shared" si="314"/>
        <v xml:space="preserve"> </v>
      </c>
      <c r="S588" s="109" t="str">
        <f t="shared" si="314"/>
        <v xml:space="preserve"> </v>
      </c>
      <c r="T588" s="109" t="str">
        <f t="shared" si="313"/>
        <v xml:space="preserve"> </v>
      </c>
      <c r="U588" s="109" t="str">
        <f t="shared" si="313"/>
        <v xml:space="preserve"> </v>
      </c>
      <c r="V588" s="109" t="str">
        <f t="shared" si="313"/>
        <v xml:space="preserve"> </v>
      </c>
      <c r="W588" s="109" t="str">
        <f t="shared" si="313"/>
        <v xml:space="preserve"> </v>
      </c>
      <c r="X588" s="109" t="str">
        <f t="shared" si="313"/>
        <v xml:space="preserve"> </v>
      </c>
      <c r="Y588" s="109" t="str">
        <f t="shared" si="313"/>
        <v xml:space="preserve"> </v>
      </c>
      <c r="Z588" s="109" t="str">
        <f t="shared" si="313"/>
        <v xml:space="preserve"> </v>
      </c>
      <c r="AA588" s="109" t="str">
        <f t="shared" si="313"/>
        <v xml:space="preserve"> </v>
      </c>
      <c r="AB588" s="109" t="str">
        <f t="shared" si="313"/>
        <v xml:space="preserve"> </v>
      </c>
      <c r="AC588" s="109" t="str">
        <f t="shared" si="313"/>
        <v xml:space="preserve"> </v>
      </c>
      <c r="AD588" s="109" t="str">
        <f t="shared" si="313"/>
        <v xml:space="preserve"> </v>
      </c>
      <c r="AE588" s="109" t="str">
        <f t="shared" si="313"/>
        <v xml:space="preserve"> </v>
      </c>
      <c r="AF588" s="109" t="str">
        <f t="shared" si="313"/>
        <v xml:space="preserve"> </v>
      </c>
      <c r="AG588" s="109" t="str">
        <f t="shared" si="313"/>
        <v xml:space="preserve"> </v>
      </c>
    </row>
    <row r="589" spans="1:33">
      <c r="B589" s="110"/>
      <c r="C589" s="161" t="s">
        <v>653</v>
      </c>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c r="AD589" s="121"/>
      <c r="AE589" s="121"/>
      <c r="AF589" s="121"/>
      <c r="AG589" s="121"/>
    </row>
    <row r="590" spans="1:33">
      <c r="B590" s="110"/>
      <c r="C590" s="161" t="s">
        <v>654</v>
      </c>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121"/>
    </row>
    <row r="591" spans="1:33">
      <c r="B591" s="110"/>
      <c r="C591" s="161" t="s">
        <v>655</v>
      </c>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c r="AA591" s="121"/>
      <c r="AB591" s="121"/>
      <c r="AC591" s="121"/>
      <c r="AD591" s="121"/>
      <c r="AE591" s="121"/>
      <c r="AF591" s="121"/>
      <c r="AG591" s="121"/>
    </row>
    <row r="592" spans="1:33">
      <c r="B592" s="2">
        <v>3</v>
      </c>
      <c r="C592" s="249" t="s">
        <v>656</v>
      </c>
      <c r="D592" s="109" t="str">
        <f t="shared" ref="D592:AG592" si="315">IF(COUNTIF(D589:D591,"C")&gt;=1,"A",IF(COUNTIF(D589:D591,"C")&gt;0,"P"," "))</f>
        <v xml:space="preserve"> </v>
      </c>
      <c r="E592" s="109" t="str">
        <f t="shared" si="315"/>
        <v xml:space="preserve"> </v>
      </c>
      <c r="F592" s="109" t="str">
        <f t="shared" ref="F592:S592" si="316">IF(COUNTIF(F589:F591,"C")&gt;=1,"A",IF(COUNTIF(F589:F591,"C")&gt;0,"P"," "))</f>
        <v xml:space="preserve"> </v>
      </c>
      <c r="G592" s="109" t="str">
        <f t="shared" si="316"/>
        <v xml:space="preserve"> </v>
      </c>
      <c r="H592" s="109" t="str">
        <f t="shared" si="316"/>
        <v xml:space="preserve"> </v>
      </c>
      <c r="I592" s="109" t="str">
        <f t="shared" si="316"/>
        <v xml:space="preserve"> </v>
      </c>
      <c r="J592" s="109" t="str">
        <f t="shared" si="316"/>
        <v xml:space="preserve"> </v>
      </c>
      <c r="K592" s="109" t="str">
        <f t="shared" si="316"/>
        <v xml:space="preserve"> </v>
      </c>
      <c r="L592" s="109" t="str">
        <f t="shared" si="316"/>
        <v xml:space="preserve"> </v>
      </c>
      <c r="M592" s="109" t="str">
        <f t="shared" si="316"/>
        <v xml:space="preserve"> </v>
      </c>
      <c r="N592" s="109" t="str">
        <f t="shared" si="316"/>
        <v xml:space="preserve"> </v>
      </c>
      <c r="O592" s="109" t="str">
        <f t="shared" si="316"/>
        <v xml:space="preserve"> </v>
      </c>
      <c r="P592" s="109" t="str">
        <f t="shared" si="316"/>
        <v xml:space="preserve"> </v>
      </c>
      <c r="Q592" s="109" t="str">
        <f t="shared" si="316"/>
        <v xml:space="preserve"> </v>
      </c>
      <c r="R592" s="109" t="str">
        <f t="shared" si="316"/>
        <v xml:space="preserve"> </v>
      </c>
      <c r="S592" s="109" t="str">
        <f t="shared" si="316"/>
        <v xml:space="preserve"> </v>
      </c>
      <c r="T592" s="109" t="str">
        <f t="shared" si="315"/>
        <v xml:space="preserve"> </v>
      </c>
      <c r="U592" s="109" t="str">
        <f t="shared" si="315"/>
        <v xml:space="preserve"> </v>
      </c>
      <c r="V592" s="109" t="str">
        <f t="shared" si="315"/>
        <v xml:space="preserve"> </v>
      </c>
      <c r="W592" s="109" t="str">
        <f t="shared" si="315"/>
        <v xml:space="preserve"> </v>
      </c>
      <c r="X592" s="109" t="str">
        <f t="shared" si="315"/>
        <v xml:space="preserve"> </v>
      </c>
      <c r="Y592" s="109" t="str">
        <f t="shared" si="315"/>
        <v xml:space="preserve"> </v>
      </c>
      <c r="Z592" s="109" t="str">
        <f t="shared" si="315"/>
        <v xml:space="preserve"> </v>
      </c>
      <c r="AA592" s="109" t="str">
        <f t="shared" si="315"/>
        <v xml:space="preserve"> </v>
      </c>
      <c r="AB592" s="109" t="str">
        <f t="shared" si="315"/>
        <v xml:space="preserve"> </v>
      </c>
      <c r="AC592" s="109" t="str">
        <f t="shared" si="315"/>
        <v xml:space="preserve"> </v>
      </c>
      <c r="AD592" s="109" t="str">
        <f t="shared" si="315"/>
        <v xml:space="preserve"> </v>
      </c>
      <c r="AE592" s="109" t="str">
        <f t="shared" si="315"/>
        <v xml:space="preserve"> </v>
      </c>
      <c r="AF592" s="109" t="str">
        <f t="shared" si="315"/>
        <v xml:space="preserve"> </v>
      </c>
      <c r="AG592" s="109" t="str">
        <f t="shared" si="315"/>
        <v xml:space="preserve"> </v>
      </c>
    </row>
    <row r="593" spans="1:33">
      <c r="B593" s="110"/>
      <c r="C593" s="161" t="s">
        <v>657</v>
      </c>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c r="AA593" s="121"/>
      <c r="AB593" s="121"/>
      <c r="AC593" s="121"/>
      <c r="AD593" s="121"/>
      <c r="AE593" s="121"/>
      <c r="AF593" s="121"/>
      <c r="AG593" s="121"/>
    </row>
    <row r="594" spans="1:33">
      <c r="B594" s="110"/>
      <c r="C594" s="161" t="s">
        <v>658</v>
      </c>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c r="AA594" s="121"/>
      <c r="AB594" s="121"/>
      <c r="AC594" s="121"/>
      <c r="AD594" s="121"/>
      <c r="AE594" s="121"/>
      <c r="AF594" s="121"/>
      <c r="AG594" s="121"/>
    </row>
    <row r="595" spans="1:33">
      <c r="B595" s="110"/>
      <c r="C595" s="161" t="s">
        <v>659</v>
      </c>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c r="AA595" s="121"/>
      <c r="AB595" s="121"/>
      <c r="AC595" s="121"/>
      <c r="AD595" s="121"/>
      <c r="AE595" s="121"/>
      <c r="AF595" s="121"/>
      <c r="AG595" s="121"/>
    </row>
    <row r="596" spans="1:33">
      <c r="B596" s="2">
        <v>4</v>
      </c>
      <c r="C596" s="311" t="s">
        <v>660</v>
      </c>
      <c r="D596" s="109" t="str">
        <f t="shared" ref="D596:AG596" si="317">IF(COUNTIF(D593:D595,"C")&gt;=1,"A",IF(COUNTIF(D593:D595,"C")&gt;0,"P"," "))</f>
        <v xml:space="preserve"> </v>
      </c>
      <c r="E596" s="109" t="str">
        <f t="shared" si="317"/>
        <v xml:space="preserve"> </v>
      </c>
      <c r="F596" s="109" t="str">
        <f t="shared" ref="F596:S596" si="318">IF(COUNTIF(F593:F595,"C")&gt;=1,"A",IF(COUNTIF(F593:F595,"C")&gt;0,"P"," "))</f>
        <v xml:space="preserve"> </v>
      </c>
      <c r="G596" s="109" t="str">
        <f t="shared" si="318"/>
        <v xml:space="preserve"> </v>
      </c>
      <c r="H596" s="109" t="str">
        <f t="shared" si="318"/>
        <v xml:space="preserve"> </v>
      </c>
      <c r="I596" s="109" t="str">
        <f t="shared" si="318"/>
        <v xml:space="preserve"> </v>
      </c>
      <c r="J596" s="109" t="str">
        <f t="shared" si="318"/>
        <v xml:space="preserve"> </v>
      </c>
      <c r="K596" s="109" t="str">
        <f t="shared" si="318"/>
        <v xml:space="preserve"> </v>
      </c>
      <c r="L596" s="109" t="str">
        <f t="shared" si="318"/>
        <v xml:space="preserve"> </v>
      </c>
      <c r="M596" s="109" t="str">
        <f t="shared" si="318"/>
        <v xml:space="preserve"> </v>
      </c>
      <c r="N596" s="109" t="str">
        <f t="shared" si="318"/>
        <v xml:space="preserve"> </v>
      </c>
      <c r="O596" s="109" t="str">
        <f t="shared" si="318"/>
        <v xml:space="preserve"> </v>
      </c>
      <c r="P596" s="109" t="str">
        <f t="shared" si="318"/>
        <v xml:space="preserve"> </v>
      </c>
      <c r="Q596" s="109" t="str">
        <f t="shared" si="318"/>
        <v xml:space="preserve"> </v>
      </c>
      <c r="R596" s="109" t="str">
        <f t="shared" si="318"/>
        <v xml:space="preserve"> </v>
      </c>
      <c r="S596" s="109" t="str">
        <f t="shared" si="318"/>
        <v xml:space="preserve"> </v>
      </c>
      <c r="T596" s="109" t="str">
        <f t="shared" si="317"/>
        <v xml:space="preserve"> </v>
      </c>
      <c r="U596" s="109" t="str">
        <f t="shared" si="317"/>
        <v xml:space="preserve"> </v>
      </c>
      <c r="V596" s="109" t="str">
        <f t="shared" si="317"/>
        <v xml:space="preserve"> </v>
      </c>
      <c r="W596" s="109" t="str">
        <f t="shared" si="317"/>
        <v xml:space="preserve"> </v>
      </c>
      <c r="X596" s="109" t="str">
        <f t="shared" si="317"/>
        <v xml:space="preserve"> </v>
      </c>
      <c r="Y596" s="109" t="str">
        <f t="shared" si="317"/>
        <v xml:space="preserve"> </v>
      </c>
      <c r="Z596" s="109" t="str">
        <f t="shared" si="317"/>
        <v xml:space="preserve"> </v>
      </c>
      <c r="AA596" s="109" t="str">
        <f t="shared" si="317"/>
        <v xml:space="preserve"> </v>
      </c>
      <c r="AB596" s="109" t="str">
        <f t="shared" si="317"/>
        <v xml:space="preserve"> </v>
      </c>
      <c r="AC596" s="109" t="str">
        <f t="shared" si="317"/>
        <v xml:space="preserve"> </v>
      </c>
      <c r="AD596" s="109" t="str">
        <f t="shared" si="317"/>
        <v xml:space="preserve"> </v>
      </c>
      <c r="AE596" s="109" t="str">
        <f t="shared" si="317"/>
        <v xml:space="preserve"> </v>
      </c>
      <c r="AF596" s="109" t="str">
        <f t="shared" si="317"/>
        <v xml:space="preserve"> </v>
      </c>
      <c r="AG596" s="109" t="str">
        <f t="shared" si="317"/>
        <v xml:space="preserve"> </v>
      </c>
    </row>
    <row r="597" spans="1:33">
      <c r="B597" s="110"/>
      <c r="C597" s="161" t="s">
        <v>661</v>
      </c>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c r="AA597" s="121"/>
      <c r="AB597" s="121"/>
      <c r="AC597" s="121"/>
      <c r="AD597" s="121"/>
      <c r="AE597" s="121"/>
      <c r="AF597" s="121"/>
      <c r="AG597" s="121"/>
    </row>
    <row r="598" spans="1:33">
      <c r="B598" s="110"/>
      <c r="C598" s="161" t="s">
        <v>662</v>
      </c>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c r="AA598" s="121"/>
      <c r="AB598" s="121"/>
      <c r="AC598" s="121"/>
      <c r="AD598" s="121"/>
      <c r="AE598" s="121"/>
      <c r="AF598" s="121"/>
      <c r="AG598" s="121"/>
    </row>
    <row r="599" spans="1:33">
      <c r="B599" s="110"/>
      <c r="C599" s="161" t="s">
        <v>663</v>
      </c>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c r="AA599" s="121"/>
      <c r="AB599" s="121"/>
      <c r="AC599" s="121"/>
      <c r="AD599" s="121"/>
      <c r="AE599" s="121"/>
      <c r="AF599" s="121"/>
      <c r="AG599" s="121"/>
    </row>
    <row r="600" spans="1:33">
      <c r="B600" s="2">
        <v>5</v>
      </c>
      <c r="C600" s="311" t="s">
        <v>664</v>
      </c>
      <c r="D600" s="109" t="str">
        <f t="shared" ref="D600:AG600" si="319">IF(COUNTIF(D597:D599,"C")&gt;=1,"A",IF(COUNTIF(D597:D599,"C")&gt;0,"P"," "))</f>
        <v xml:space="preserve"> </v>
      </c>
      <c r="E600" s="109" t="str">
        <f t="shared" si="319"/>
        <v xml:space="preserve"> </v>
      </c>
      <c r="F600" s="109" t="str">
        <f t="shared" ref="F600:S600" si="320">IF(COUNTIF(F597:F599,"C")&gt;=1,"A",IF(COUNTIF(F597:F599,"C")&gt;0,"P"," "))</f>
        <v xml:space="preserve"> </v>
      </c>
      <c r="G600" s="109" t="str">
        <f t="shared" si="320"/>
        <v xml:space="preserve"> </v>
      </c>
      <c r="H600" s="109" t="str">
        <f t="shared" si="320"/>
        <v xml:space="preserve"> </v>
      </c>
      <c r="I600" s="109" t="str">
        <f t="shared" si="320"/>
        <v xml:space="preserve"> </v>
      </c>
      <c r="J600" s="109" t="str">
        <f t="shared" si="320"/>
        <v xml:space="preserve"> </v>
      </c>
      <c r="K600" s="109" t="str">
        <f t="shared" si="320"/>
        <v xml:space="preserve"> </v>
      </c>
      <c r="L600" s="109" t="str">
        <f t="shared" si="320"/>
        <v xml:space="preserve"> </v>
      </c>
      <c r="M600" s="109" t="str">
        <f t="shared" si="320"/>
        <v xml:space="preserve"> </v>
      </c>
      <c r="N600" s="109" t="str">
        <f t="shared" si="320"/>
        <v xml:space="preserve"> </v>
      </c>
      <c r="O600" s="109" t="str">
        <f t="shared" si="320"/>
        <v xml:space="preserve"> </v>
      </c>
      <c r="P600" s="109" t="str">
        <f t="shared" si="320"/>
        <v xml:space="preserve"> </v>
      </c>
      <c r="Q600" s="109" t="str">
        <f t="shared" si="320"/>
        <v xml:space="preserve"> </v>
      </c>
      <c r="R600" s="109" t="str">
        <f t="shared" si="320"/>
        <v xml:space="preserve"> </v>
      </c>
      <c r="S600" s="109" t="str">
        <f t="shared" si="320"/>
        <v xml:space="preserve"> </v>
      </c>
      <c r="T600" s="109" t="str">
        <f t="shared" si="319"/>
        <v xml:space="preserve"> </v>
      </c>
      <c r="U600" s="109" t="str">
        <f t="shared" si="319"/>
        <v xml:space="preserve"> </v>
      </c>
      <c r="V600" s="109" t="str">
        <f t="shared" si="319"/>
        <v xml:space="preserve"> </v>
      </c>
      <c r="W600" s="109" t="str">
        <f t="shared" si="319"/>
        <v xml:space="preserve"> </v>
      </c>
      <c r="X600" s="109" t="str">
        <f t="shared" si="319"/>
        <v xml:space="preserve"> </v>
      </c>
      <c r="Y600" s="109" t="str">
        <f t="shared" si="319"/>
        <v xml:space="preserve"> </v>
      </c>
      <c r="Z600" s="109" t="str">
        <f t="shared" si="319"/>
        <v xml:space="preserve"> </v>
      </c>
      <c r="AA600" s="109" t="str">
        <f t="shared" si="319"/>
        <v xml:space="preserve"> </v>
      </c>
      <c r="AB600" s="109" t="str">
        <f t="shared" si="319"/>
        <v xml:space="preserve"> </v>
      </c>
      <c r="AC600" s="109" t="str">
        <f t="shared" si="319"/>
        <v xml:space="preserve"> </v>
      </c>
      <c r="AD600" s="109" t="str">
        <f t="shared" si="319"/>
        <v xml:space="preserve"> </v>
      </c>
      <c r="AE600" s="109" t="str">
        <f t="shared" si="319"/>
        <v xml:space="preserve"> </v>
      </c>
      <c r="AF600" s="109" t="str">
        <f t="shared" si="319"/>
        <v xml:space="preserve"> </v>
      </c>
      <c r="AG600" s="109" t="str">
        <f t="shared" si="319"/>
        <v xml:space="preserve"> </v>
      </c>
    </row>
    <row r="601" spans="1:33">
      <c r="B601" s="110"/>
      <c r="C601" s="161" t="s">
        <v>665</v>
      </c>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c r="AA601" s="121"/>
      <c r="AB601" s="121"/>
      <c r="AC601" s="121"/>
      <c r="AD601" s="121"/>
      <c r="AE601" s="121"/>
      <c r="AF601" s="121"/>
      <c r="AG601" s="121"/>
    </row>
    <row r="602" spans="1:33">
      <c r="B602" s="110"/>
      <c r="C602" s="161" t="s">
        <v>666</v>
      </c>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c r="AA602" s="121"/>
      <c r="AB602" s="121"/>
      <c r="AC602" s="121"/>
      <c r="AD602" s="121"/>
      <c r="AE602" s="121"/>
      <c r="AF602" s="121"/>
      <c r="AG602" s="121"/>
    </row>
    <row r="603" spans="1:33" ht="13.5" thickBot="1">
      <c r="B603" s="110"/>
      <c r="C603" s="161" t="s">
        <v>667</v>
      </c>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c r="AA603" s="121"/>
      <c r="AB603" s="121"/>
      <c r="AC603" s="121"/>
      <c r="AD603" s="121"/>
      <c r="AE603" s="121"/>
      <c r="AF603" s="121"/>
      <c r="AG603" s="121"/>
    </row>
    <row r="604" spans="1:33" ht="13.5" hidden="1" thickBot="1">
      <c r="D604" s="109" t="str">
        <f t="shared" ref="D604:AG604" si="321">IF(COUNTIF(D601:D603,"C")&gt;=1,"A",IF(COUNTIF(D601:D603,"C")&gt;0,"P"," "))</f>
        <v xml:space="preserve"> </v>
      </c>
      <c r="E604" s="109" t="str">
        <f t="shared" si="321"/>
        <v xml:space="preserve"> </v>
      </c>
      <c r="F604" s="109" t="str">
        <f t="shared" ref="F604:S604" si="322">IF(COUNTIF(F601:F603,"C")&gt;=1,"A",IF(COUNTIF(F601:F603,"C")&gt;0,"P"," "))</f>
        <v xml:space="preserve"> </v>
      </c>
      <c r="G604" s="109" t="str">
        <f t="shared" si="322"/>
        <v xml:space="preserve"> </v>
      </c>
      <c r="H604" s="109" t="str">
        <f t="shared" si="322"/>
        <v xml:space="preserve"> </v>
      </c>
      <c r="I604" s="109" t="str">
        <f t="shared" si="322"/>
        <v xml:space="preserve"> </v>
      </c>
      <c r="J604" s="109" t="str">
        <f t="shared" si="322"/>
        <v xml:space="preserve"> </v>
      </c>
      <c r="K604" s="109" t="str">
        <f t="shared" si="322"/>
        <v xml:space="preserve"> </v>
      </c>
      <c r="L604" s="109" t="str">
        <f t="shared" si="322"/>
        <v xml:space="preserve"> </v>
      </c>
      <c r="M604" s="109" t="str">
        <f t="shared" si="322"/>
        <v xml:space="preserve"> </v>
      </c>
      <c r="N604" s="109" t="str">
        <f t="shared" si="322"/>
        <v xml:space="preserve"> </v>
      </c>
      <c r="O604" s="109" t="str">
        <f t="shared" si="322"/>
        <v xml:space="preserve"> </v>
      </c>
      <c r="P604" s="109" t="str">
        <f t="shared" si="322"/>
        <v xml:space="preserve"> </v>
      </c>
      <c r="Q604" s="109" t="str">
        <f t="shared" si="322"/>
        <v xml:space="preserve"> </v>
      </c>
      <c r="R604" s="109" t="str">
        <f t="shared" si="322"/>
        <v xml:space="preserve"> </v>
      </c>
      <c r="S604" s="109" t="str">
        <f t="shared" si="322"/>
        <v xml:space="preserve"> </v>
      </c>
      <c r="T604" s="109" t="str">
        <f t="shared" si="321"/>
        <v xml:space="preserve"> </v>
      </c>
      <c r="U604" s="109" t="str">
        <f t="shared" si="321"/>
        <v xml:space="preserve"> </v>
      </c>
      <c r="V604" s="109" t="str">
        <f t="shared" si="321"/>
        <v xml:space="preserve"> </v>
      </c>
      <c r="W604" s="109" t="str">
        <f t="shared" si="321"/>
        <v xml:space="preserve"> </v>
      </c>
      <c r="X604" s="109" t="str">
        <f t="shared" si="321"/>
        <v xml:space="preserve"> </v>
      </c>
      <c r="Y604" s="109" t="str">
        <f t="shared" si="321"/>
        <v xml:space="preserve"> </v>
      </c>
      <c r="Z604" s="109" t="str">
        <f t="shared" si="321"/>
        <v xml:space="preserve"> </v>
      </c>
      <c r="AA604" s="109" t="str">
        <f t="shared" si="321"/>
        <v xml:space="preserve"> </v>
      </c>
      <c r="AB604" s="109" t="str">
        <f t="shared" si="321"/>
        <v xml:space="preserve"> </v>
      </c>
      <c r="AC604" s="109" t="str">
        <f t="shared" si="321"/>
        <v xml:space="preserve"> </v>
      </c>
      <c r="AD604" s="109" t="str">
        <f t="shared" si="321"/>
        <v xml:space="preserve"> </v>
      </c>
      <c r="AE604" s="109" t="str">
        <f t="shared" si="321"/>
        <v xml:space="preserve"> </v>
      </c>
      <c r="AF604" s="109" t="str">
        <f t="shared" si="321"/>
        <v xml:space="preserve"> </v>
      </c>
      <c r="AG604" s="109" t="str">
        <f t="shared" si="321"/>
        <v xml:space="preserve"> </v>
      </c>
    </row>
    <row r="605" spans="1:33" ht="13.5" thickBot="1">
      <c r="C605" s="65" t="s">
        <v>118</v>
      </c>
      <c r="D605" s="80" t="str">
        <f>IF(COUNTIF(D588:D604,"A")&gt;4,"C",IF(COUNTIF(D588:D604,"A")&gt;0,"P"," "))</f>
        <v xml:space="preserve"> </v>
      </c>
      <c r="E605" s="80" t="str">
        <f t="shared" ref="E605" si="323">IF(COUNTIF(E588:E604,"A")&gt;4,"C",IF(COUNTIF(E588:E604,"A")&gt;0,"P"," "))</f>
        <v xml:space="preserve"> </v>
      </c>
      <c r="F605" s="80" t="str">
        <f t="shared" ref="F605:S605" si="324">IF(COUNTIF(F588:F604,"A")&gt;4,"C",IF(COUNTIF(F588:F604,"A")&gt;0,"P"," "))</f>
        <v xml:space="preserve"> </v>
      </c>
      <c r="G605" s="80" t="str">
        <f t="shared" si="324"/>
        <v xml:space="preserve"> </v>
      </c>
      <c r="H605" s="80" t="str">
        <f t="shared" si="324"/>
        <v xml:space="preserve"> </v>
      </c>
      <c r="I605" s="80" t="str">
        <f t="shared" si="324"/>
        <v xml:space="preserve"> </v>
      </c>
      <c r="J605" s="80" t="str">
        <f t="shared" si="324"/>
        <v xml:space="preserve"> </v>
      </c>
      <c r="K605" s="80" t="str">
        <f t="shared" si="324"/>
        <v xml:space="preserve"> </v>
      </c>
      <c r="L605" s="80" t="str">
        <f t="shared" si="324"/>
        <v xml:space="preserve"> </v>
      </c>
      <c r="M605" s="80" t="str">
        <f t="shared" si="324"/>
        <v xml:space="preserve"> </v>
      </c>
      <c r="N605" s="80" t="str">
        <f t="shared" si="324"/>
        <v xml:space="preserve"> </v>
      </c>
      <c r="O605" s="80" t="str">
        <f t="shared" si="324"/>
        <v xml:space="preserve"> </v>
      </c>
      <c r="P605" s="80" t="str">
        <f t="shared" si="324"/>
        <v xml:space="preserve"> </v>
      </c>
      <c r="Q605" s="80" t="str">
        <f t="shared" si="324"/>
        <v xml:space="preserve"> </v>
      </c>
      <c r="R605" s="80" t="str">
        <f t="shared" si="324"/>
        <v xml:space="preserve"> </v>
      </c>
      <c r="S605" s="80" t="str">
        <f t="shared" si="324"/>
        <v xml:space="preserve"> </v>
      </c>
      <c r="T605" s="80" t="str">
        <f t="shared" ref="T605:AG605" si="325">IF(COUNTIF(T588:T604,"A")&gt;4,"C",IF(COUNTIF(T588:T604,"A")&gt;0,"P"," "))</f>
        <v xml:space="preserve"> </v>
      </c>
      <c r="U605" s="80" t="str">
        <f t="shared" si="325"/>
        <v xml:space="preserve"> </v>
      </c>
      <c r="V605" s="80" t="str">
        <f t="shared" si="325"/>
        <v xml:space="preserve"> </v>
      </c>
      <c r="W605" s="80" t="str">
        <f t="shared" si="325"/>
        <v xml:space="preserve"> </v>
      </c>
      <c r="X605" s="80" t="str">
        <f t="shared" si="325"/>
        <v xml:space="preserve"> </v>
      </c>
      <c r="Y605" s="80" t="str">
        <f t="shared" si="325"/>
        <v xml:space="preserve"> </v>
      </c>
      <c r="Z605" s="80" t="str">
        <f t="shared" si="325"/>
        <v xml:space="preserve"> </v>
      </c>
      <c r="AA605" s="80" t="str">
        <f t="shared" si="325"/>
        <v xml:space="preserve"> </v>
      </c>
      <c r="AB605" s="80" t="str">
        <f t="shared" si="325"/>
        <v xml:space="preserve"> </v>
      </c>
      <c r="AC605" s="80" t="str">
        <f t="shared" si="325"/>
        <v xml:space="preserve"> </v>
      </c>
      <c r="AD605" s="80" t="str">
        <f t="shared" si="325"/>
        <v xml:space="preserve"> </v>
      </c>
      <c r="AE605" s="80" t="str">
        <f t="shared" si="325"/>
        <v xml:space="preserve"> </v>
      </c>
      <c r="AF605" s="80" t="str">
        <f t="shared" si="325"/>
        <v xml:space="preserve"> </v>
      </c>
      <c r="AG605" s="80" t="str">
        <f t="shared" si="325"/>
        <v xml:space="preserve"> </v>
      </c>
    </row>
    <row r="606" spans="1:33" ht="15">
      <c r="B606" s="107" t="s">
        <v>668</v>
      </c>
      <c r="D606" s="285"/>
      <c r="T606" s="285"/>
      <c r="U606" s="285"/>
      <c r="V606" s="285"/>
      <c r="W606" s="285"/>
      <c r="X606" s="285"/>
      <c r="Y606" s="285"/>
      <c r="Z606" s="285"/>
      <c r="AA606" s="285"/>
      <c r="AB606" s="285"/>
      <c r="AC606" s="285"/>
      <c r="AD606" s="285"/>
      <c r="AE606" s="285"/>
      <c r="AF606" s="285"/>
      <c r="AG606" s="285"/>
    </row>
    <row r="607" spans="1:33">
      <c r="A607"/>
      <c r="B607" s="2">
        <v>1</v>
      </c>
      <c r="C607" s="248" t="s">
        <v>669</v>
      </c>
      <c r="D607" s="285"/>
      <c r="T607" s="285"/>
      <c r="U607" s="285"/>
      <c r="V607" s="285"/>
      <c r="W607" s="285"/>
      <c r="X607" s="285"/>
      <c r="Y607" s="285"/>
      <c r="Z607" s="285"/>
      <c r="AA607" s="285"/>
      <c r="AB607" s="285"/>
      <c r="AC607" s="285"/>
      <c r="AD607" s="285"/>
      <c r="AE607" s="285"/>
      <c r="AF607" s="285"/>
      <c r="AG607" s="285"/>
    </row>
    <row r="608" spans="1:33">
      <c r="B608" s="108"/>
      <c r="C608" s="160" t="s">
        <v>670</v>
      </c>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row>
    <row r="609" spans="2:33">
      <c r="B609" s="108"/>
      <c r="C609" s="160" t="s">
        <v>671</v>
      </c>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row>
    <row r="610" spans="2:33">
      <c r="B610" s="108"/>
      <c r="C610" s="160" t="s">
        <v>672</v>
      </c>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row>
    <row r="611" spans="2:33">
      <c r="B611" s="2">
        <v>2</v>
      </c>
      <c r="C611" s="311" t="s">
        <v>673</v>
      </c>
      <c r="D611" s="109" t="str">
        <f t="shared" ref="D611:AG611" si="326">IF(COUNTIF(D608:D610,"C")&gt;=1,"A",IF(COUNTIF(D608:D610,"C")&gt;0,"P"," "))</f>
        <v xml:space="preserve"> </v>
      </c>
      <c r="E611" s="109" t="str">
        <f t="shared" si="326"/>
        <v xml:space="preserve"> </v>
      </c>
      <c r="F611" s="109" t="str">
        <f t="shared" ref="F611:S611" si="327">IF(COUNTIF(F608:F610,"C")&gt;=1,"A",IF(COUNTIF(F608:F610,"C")&gt;0,"P"," "))</f>
        <v xml:space="preserve"> </v>
      </c>
      <c r="G611" s="109" t="str">
        <f t="shared" si="327"/>
        <v xml:space="preserve"> </v>
      </c>
      <c r="H611" s="109" t="str">
        <f t="shared" si="327"/>
        <v xml:space="preserve"> </v>
      </c>
      <c r="I611" s="109" t="str">
        <f t="shared" si="327"/>
        <v xml:space="preserve"> </v>
      </c>
      <c r="J611" s="109" t="str">
        <f t="shared" si="327"/>
        <v xml:space="preserve"> </v>
      </c>
      <c r="K611" s="109" t="str">
        <f t="shared" si="327"/>
        <v xml:space="preserve"> </v>
      </c>
      <c r="L611" s="109" t="str">
        <f t="shared" si="327"/>
        <v xml:space="preserve"> </v>
      </c>
      <c r="M611" s="109" t="str">
        <f t="shared" si="327"/>
        <v xml:space="preserve"> </v>
      </c>
      <c r="N611" s="109" t="str">
        <f t="shared" si="327"/>
        <v xml:space="preserve"> </v>
      </c>
      <c r="O611" s="109" t="str">
        <f t="shared" si="327"/>
        <v xml:space="preserve"> </v>
      </c>
      <c r="P611" s="109" t="str">
        <f t="shared" si="327"/>
        <v xml:space="preserve"> </v>
      </c>
      <c r="Q611" s="109" t="str">
        <f t="shared" si="327"/>
        <v xml:space="preserve"> </v>
      </c>
      <c r="R611" s="109" t="str">
        <f t="shared" si="327"/>
        <v xml:space="preserve"> </v>
      </c>
      <c r="S611" s="109" t="str">
        <f t="shared" si="327"/>
        <v xml:space="preserve"> </v>
      </c>
      <c r="T611" s="109" t="str">
        <f t="shared" si="326"/>
        <v xml:space="preserve"> </v>
      </c>
      <c r="U611" s="109" t="str">
        <f t="shared" si="326"/>
        <v xml:space="preserve"> </v>
      </c>
      <c r="V611" s="109" t="str">
        <f t="shared" si="326"/>
        <v xml:space="preserve"> </v>
      </c>
      <c r="W611" s="109" t="str">
        <f t="shared" si="326"/>
        <v xml:space="preserve"> </v>
      </c>
      <c r="X611" s="109" t="str">
        <f t="shared" si="326"/>
        <v xml:space="preserve"> </v>
      </c>
      <c r="Y611" s="109" t="str">
        <f t="shared" si="326"/>
        <v xml:space="preserve"> </v>
      </c>
      <c r="Z611" s="109" t="str">
        <f t="shared" si="326"/>
        <v xml:space="preserve"> </v>
      </c>
      <c r="AA611" s="109" t="str">
        <f t="shared" si="326"/>
        <v xml:space="preserve"> </v>
      </c>
      <c r="AB611" s="109" t="str">
        <f t="shared" si="326"/>
        <v xml:space="preserve"> </v>
      </c>
      <c r="AC611" s="109" t="str">
        <f t="shared" si="326"/>
        <v xml:space="preserve"> </v>
      </c>
      <c r="AD611" s="109" t="str">
        <f t="shared" si="326"/>
        <v xml:space="preserve"> </v>
      </c>
      <c r="AE611" s="109" t="str">
        <f t="shared" si="326"/>
        <v xml:space="preserve"> </v>
      </c>
      <c r="AF611" s="109" t="str">
        <f t="shared" si="326"/>
        <v xml:space="preserve"> </v>
      </c>
      <c r="AG611" s="109" t="str">
        <f t="shared" si="326"/>
        <v xml:space="preserve"> </v>
      </c>
    </row>
    <row r="612" spans="2:33">
      <c r="B612" s="110"/>
      <c r="C612" s="160" t="s">
        <v>674</v>
      </c>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row>
    <row r="613" spans="2:33">
      <c r="B613" s="110"/>
      <c r="C613" s="160" t="s">
        <v>675</v>
      </c>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row>
    <row r="614" spans="2:33">
      <c r="B614" s="110"/>
      <c r="C614" s="160" t="s">
        <v>676</v>
      </c>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row>
    <row r="615" spans="2:33">
      <c r="B615" s="2">
        <v>3</v>
      </c>
      <c r="C615" s="311" t="s">
        <v>677</v>
      </c>
      <c r="D615" s="109" t="str">
        <f t="shared" ref="D615:AG615" si="328">IF(COUNTIF(D612:D614,"C")&gt;=1,"A",IF(COUNTIF(D612:D614,"C")&gt;0,"P"," "))</f>
        <v xml:space="preserve"> </v>
      </c>
      <c r="E615" s="109" t="str">
        <f t="shared" si="328"/>
        <v xml:space="preserve"> </v>
      </c>
      <c r="F615" s="109" t="str">
        <f t="shared" ref="F615:S615" si="329">IF(COUNTIF(F612:F614,"C")&gt;=1,"A",IF(COUNTIF(F612:F614,"C")&gt;0,"P"," "))</f>
        <v xml:space="preserve"> </v>
      </c>
      <c r="G615" s="109" t="str">
        <f t="shared" si="329"/>
        <v xml:space="preserve"> </v>
      </c>
      <c r="H615" s="109" t="str">
        <f t="shared" si="329"/>
        <v xml:space="preserve"> </v>
      </c>
      <c r="I615" s="109" t="str">
        <f t="shared" si="329"/>
        <v xml:space="preserve"> </v>
      </c>
      <c r="J615" s="109" t="str">
        <f t="shared" si="329"/>
        <v xml:space="preserve"> </v>
      </c>
      <c r="K615" s="109" t="str">
        <f t="shared" si="329"/>
        <v xml:space="preserve"> </v>
      </c>
      <c r="L615" s="109" t="str">
        <f t="shared" si="329"/>
        <v xml:space="preserve"> </v>
      </c>
      <c r="M615" s="109" t="str">
        <f t="shared" si="329"/>
        <v xml:space="preserve"> </v>
      </c>
      <c r="N615" s="109" t="str">
        <f t="shared" si="329"/>
        <v xml:space="preserve"> </v>
      </c>
      <c r="O615" s="109" t="str">
        <f t="shared" si="329"/>
        <v xml:space="preserve"> </v>
      </c>
      <c r="P615" s="109" t="str">
        <f t="shared" si="329"/>
        <v xml:space="preserve"> </v>
      </c>
      <c r="Q615" s="109" t="str">
        <f t="shared" si="329"/>
        <v xml:space="preserve"> </v>
      </c>
      <c r="R615" s="109" t="str">
        <f t="shared" si="329"/>
        <v xml:space="preserve"> </v>
      </c>
      <c r="S615" s="109" t="str">
        <f t="shared" si="329"/>
        <v xml:space="preserve"> </v>
      </c>
      <c r="T615" s="109" t="str">
        <f t="shared" si="328"/>
        <v xml:space="preserve"> </v>
      </c>
      <c r="U615" s="109" t="str">
        <f t="shared" si="328"/>
        <v xml:space="preserve"> </v>
      </c>
      <c r="V615" s="109" t="str">
        <f t="shared" si="328"/>
        <v xml:space="preserve"> </v>
      </c>
      <c r="W615" s="109" t="str">
        <f t="shared" si="328"/>
        <v xml:space="preserve"> </v>
      </c>
      <c r="X615" s="109" t="str">
        <f t="shared" si="328"/>
        <v xml:space="preserve"> </v>
      </c>
      <c r="Y615" s="109" t="str">
        <f t="shared" si="328"/>
        <v xml:space="preserve"> </v>
      </c>
      <c r="Z615" s="109" t="str">
        <f t="shared" si="328"/>
        <v xml:space="preserve"> </v>
      </c>
      <c r="AA615" s="109" t="str">
        <f t="shared" si="328"/>
        <v xml:space="preserve"> </v>
      </c>
      <c r="AB615" s="109" t="str">
        <f t="shared" si="328"/>
        <v xml:space="preserve"> </v>
      </c>
      <c r="AC615" s="109" t="str">
        <f t="shared" si="328"/>
        <v xml:space="preserve"> </v>
      </c>
      <c r="AD615" s="109" t="str">
        <f t="shared" si="328"/>
        <v xml:space="preserve"> </v>
      </c>
      <c r="AE615" s="109" t="str">
        <f t="shared" si="328"/>
        <v xml:space="preserve"> </v>
      </c>
      <c r="AF615" s="109" t="str">
        <f t="shared" si="328"/>
        <v xml:space="preserve"> </v>
      </c>
      <c r="AG615" s="109" t="str">
        <f t="shared" si="328"/>
        <v xml:space="preserve"> </v>
      </c>
    </row>
    <row r="616" spans="2:33">
      <c r="B616" s="110"/>
      <c r="C616" s="160" t="s">
        <v>678</v>
      </c>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row>
    <row r="617" spans="2:33">
      <c r="B617" s="110"/>
      <c r="C617" s="160" t="s">
        <v>679</v>
      </c>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row>
    <row r="618" spans="2:33">
      <c r="B618" s="110"/>
      <c r="C618" s="160" t="s">
        <v>680</v>
      </c>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row>
    <row r="619" spans="2:33">
      <c r="B619" s="2">
        <v>4</v>
      </c>
      <c r="C619" s="311" t="s">
        <v>681</v>
      </c>
      <c r="D619" s="109" t="str">
        <f t="shared" ref="D619:AG619" si="330">IF(COUNTIF(D616:D618,"C")&gt;=1,"A",IF(COUNTIF(D616:D618,"C")&gt;0,"P"," "))</f>
        <v xml:space="preserve"> </v>
      </c>
      <c r="E619" s="109" t="str">
        <f t="shared" si="330"/>
        <v xml:space="preserve"> </v>
      </c>
      <c r="F619" s="109" t="str">
        <f t="shared" ref="F619:S619" si="331">IF(COUNTIF(F616:F618,"C")&gt;=1,"A",IF(COUNTIF(F616:F618,"C")&gt;0,"P"," "))</f>
        <v xml:space="preserve"> </v>
      </c>
      <c r="G619" s="109" t="str">
        <f t="shared" si="331"/>
        <v xml:space="preserve"> </v>
      </c>
      <c r="H619" s="109" t="str">
        <f t="shared" si="331"/>
        <v xml:space="preserve"> </v>
      </c>
      <c r="I619" s="109" t="str">
        <f t="shared" si="331"/>
        <v xml:space="preserve"> </v>
      </c>
      <c r="J619" s="109" t="str">
        <f t="shared" si="331"/>
        <v xml:space="preserve"> </v>
      </c>
      <c r="K619" s="109" t="str">
        <f t="shared" si="331"/>
        <v xml:space="preserve"> </v>
      </c>
      <c r="L619" s="109" t="str">
        <f t="shared" si="331"/>
        <v xml:space="preserve"> </v>
      </c>
      <c r="M619" s="109" t="str">
        <f t="shared" si="331"/>
        <v xml:space="preserve"> </v>
      </c>
      <c r="N619" s="109" t="str">
        <f t="shared" si="331"/>
        <v xml:space="preserve"> </v>
      </c>
      <c r="O619" s="109" t="str">
        <f t="shared" si="331"/>
        <v xml:space="preserve"> </v>
      </c>
      <c r="P619" s="109" t="str">
        <f t="shared" si="331"/>
        <v xml:space="preserve"> </v>
      </c>
      <c r="Q619" s="109" t="str">
        <f t="shared" si="331"/>
        <v xml:space="preserve"> </v>
      </c>
      <c r="R619" s="109" t="str">
        <f t="shared" si="331"/>
        <v xml:space="preserve"> </v>
      </c>
      <c r="S619" s="109" t="str">
        <f t="shared" si="331"/>
        <v xml:space="preserve"> </v>
      </c>
      <c r="T619" s="109" t="str">
        <f t="shared" si="330"/>
        <v xml:space="preserve"> </v>
      </c>
      <c r="U619" s="109" t="str">
        <f t="shared" si="330"/>
        <v xml:space="preserve"> </v>
      </c>
      <c r="V619" s="109" t="str">
        <f t="shared" si="330"/>
        <v xml:space="preserve"> </v>
      </c>
      <c r="W619" s="109" t="str">
        <f t="shared" si="330"/>
        <v xml:space="preserve"> </v>
      </c>
      <c r="X619" s="109" t="str">
        <f t="shared" si="330"/>
        <v xml:space="preserve"> </v>
      </c>
      <c r="Y619" s="109" t="str">
        <f t="shared" si="330"/>
        <v xml:space="preserve"> </v>
      </c>
      <c r="Z619" s="109" t="str">
        <f t="shared" si="330"/>
        <v xml:space="preserve"> </v>
      </c>
      <c r="AA619" s="109" t="str">
        <f t="shared" si="330"/>
        <v xml:space="preserve"> </v>
      </c>
      <c r="AB619" s="109" t="str">
        <f t="shared" si="330"/>
        <v xml:space="preserve"> </v>
      </c>
      <c r="AC619" s="109" t="str">
        <f t="shared" si="330"/>
        <v xml:space="preserve"> </v>
      </c>
      <c r="AD619" s="109" t="str">
        <f t="shared" si="330"/>
        <v xml:space="preserve"> </v>
      </c>
      <c r="AE619" s="109" t="str">
        <f t="shared" si="330"/>
        <v xml:space="preserve"> </v>
      </c>
      <c r="AF619" s="109" t="str">
        <f t="shared" si="330"/>
        <v xml:space="preserve"> </v>
      </c>
      <c r="AG619" s="109" t="str">
        <f t="shared" si="330"/>
        <v xml:space="preserve"> </v>
      </c>
    </row>
    <row r="620" spans="2:33">
      <c r="B620" s="110"/>
      <c r="C620" s="160" t="s">
        <v>682</v>
      </c>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row>
    <row r="621" spans="2:33">
      <c r="B621" s="110"/>
      <c r="C621" s="160" t="s">
        <v>683</v>
      </c>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row>
    <row r="622" spans="2:33">
      <c r="B622" s="110"/>
      <c r="C622" s="160" t="s">
        <v>684</v>
      </c>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row>
    <row r="623" spans="2:33">
      <c r="B623" s="2">
        <v>5</v>
      </c>
      <c r="C623" s="311" t="s">
        <v>685</v>
      </c>
      <c r="D623" s="109" t="str">
        <f t="shared" ref="D623:AG623" si="332">IF(COUNTIF(D620:D622,"C")&gt;=1,"A",IF(COUNTIF(D620:D622,"C")&gt;0,"P"," "))</f>
        <v xml:space="preserve"> </v>
      </c>
      <c r="E623" s="109" t="str">
        <f t="shared" si="332"/>
        <v xml:space="preserve"> </v>
      </c>
      <c r="F623" s="109" t="str">
        <f t="shared" ref="F623:S623" si="333">IF(COUNTIF(F620:F622,"C")&gt;=1,"A",IF(COUNTIF(F620:F622,"C")&gt;0,"P"," "))</f>
        <v xml:space="preserve"> </v>
      </c>
      <c r="G623" s="109" t="str">
        <f t="shared" si="333"/>
        <v xml:space="preserve"> </v>
      </c>
      <c r="H623" s="109" t="str">
        <f t="shared" si="333"/>
        <v xml:space="preserve"> </v>
      </c>
      <c r="I623" s="109" t="str">
        <f t="shared" si="333"/>
        <v xml:space="preserve"> </v>
      </c>
      <c r="J623" s="109" t="str">
        <f t="shared" si="333"/>
        <v xml:space="preserve"> </v>
      </c>
      <c r="K623" s="109" t="str">
        <f t="shared" si="333"/>
        <v xml:space="preserve"> </v>
      </c>
      <c r="L623" s="109" t="str">
        <f t="shared" si="333"/>
        <v xml:space="preserve"> </v>
      </c>
      <c r="M623" s="109" t="str">
        <f t="shared" si="333"/>
        <v xml:space="preserve"> </v>
      </c>
      <c r="N623" s="109" t="str">
        <f t="shared" si="333"/>
        <v xml:space="preserve"> </v>
      </c>
      <c r="O623" s="109" t="str">
        <f t="shared" si="333"/>
        <v xml:space="preserve"> </v>
      </c>
      <c r="P623" s="109" t="str">
        <f t="shared" si="333"/>
        <v xml:space="preserve"> </v>
      </c>
      <c r="Q623" s="109" t="str">
        <f t="shared" si="333"/>
        <v xml:space="preserve"> </v>
      </c>
      <c r="R623" s="109" t="str">
        <f t="shared" si="333"/>
        <v xml:space="preserve"> </v>
      </c>
      <c r="S623" s="109" t="str">
        <f t="shared" si="333"/>
        <v xml:space="preserve"> </v>
      </c>
      <c r="T623" s="109" t="str">
        <f t="shared" si="332"/>
        <v xml:space="preserve"> </v>
      </c>
      <c r="U623" s="109" t="str">
        <f t="shared" si="332"/>
        <v xml:space="preserve"> </v>
      </c>
      <c r="V623" s="109" t="str">
        <f t="shared" si="332"/>
        <v xml:space="preserve"> </v>
      </c>
      <c r="W623" s="109" t="str">
        <f t="shared" si="332"/>
        <v xml:space="preserve"> </v>
      </c>
      <c r="X623" s="109" t="str">
        <f t="shared" si="332"/>
        <v xml:space="preserve"> </v>
      </c>
      <c r="Y623" s="109" t="str">
        <f t="shared" si="332"/>
        <v xml:space="preserve"> </v>
      </c>
      <c r="Z623" s="109" t="str">
        <f t="shared" si="332"/>
        <v xml:space="preserve"> </v>
      </c>
      <c r="AA623" s="109" t="str">
        <f t="shared" si="332"/>
        <v xml:space="preserve"> </v>
      </c>
      <c r="AB623" s="109" t="str">
        <f t="shared" si="332"/>
        <v xml:space="preserve"> </v>
      </c>
      <c r="AC623" s="109" t="str">
        <f t="shared" si="332"/>
        <v xml:space="preserve"> </v>
      </c>
      <c r="AD623" s="109" t="str">
        <f t="shared" si="332"/>
        <v xml:space="preserve"> </v>
      </c>
      <c r="AE623" s="109" t="str">
        <f t="shared" si="332"/>
        <v xml:space="preserve"> </v>
      </c>
      <c r="AF623" s="109" t="str">
        <f t="shared" si="332"/>
        <v xml:space="preserve"> </v>
      </c>
      <c r="AG623" s="109" t="str">
        <f t="shared" si="332"/>
        <v xml:space="preserve"> </v>
      </c>
    </row>
    <row r="624" spans="2:33">
      <c r="B624" s="110"/>
      <c r="C624" s="160" t="s">
        <v>686</v>
      </c>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row>
    <row r="625" spans="1:33">
      <c r="B625" s="110"/>
      <c r="C625" s="160" t="s">
        <v>687</v>
      </c>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row>
    <row r="626" spans="1:33" ht="13.5" thickBot="1">
      <c r="B626" s="110"/>
      <c r="C626" s="160" t="s">
        <v>688</v>
      </c>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row>
    <row r="627" spans="1:33" ht="13.5" hidden="1" thickBot="1">
      <c r="D627" s="109" t="str">
        <f t="shared" ref="D627:AG627" si="334">IF(COUNTIF(D624:D626,"C")&gt;=1,"A",IF(COUNTIF(D624:D626,"C")&gt;0,"P"," "))</f>
        <v xml:space="preserve"> </v>
      </c>
      <c r="E627" s="109" t="str">
        <f t="shared" si="334"/>
        <v xml:space="preserve"> </v>
      </c>
      <c r="F627" s="109" t="str">
        <f t="shared" ref="F627:S627" si="335">IF(COUNTIF(F624:F626,"C")&gt;=1,"A",IF(COUNTIF(F624:F626,"C")&gt;0,"P"," "))</f>
        <v xml:space="preserve"> </v>
      </c>
      <c r="G627" s="109" t="str">
        <f t="shared" si="335"/>
        <v xml:space="preserve"> </v>
      </c>
      <c r="H627" s="109" t="str">
        <f t="shared" si="335"/>
        <v xml:space="preserve"> </v>
      </c>
      <c r="I627" s="109" t="str">
        <f t="shared" si="335"/>
        <v xml:space="preserve"> </v>
      </c>
      <c r="J627" s="109" t="str">
        <f t="shared" si="335"/>
        <v xml:space="preserve"> </v>
      </c>
      <c r="K627" s="109" t="str">
        <f t="shared" si="335"/>
        <v xml:space="preserve"> </v>
      </c>
      <c r="L627" s="109" t="str">
        <f t="shared" si="335"/>
        <v xml:space="preserve"> </v>
      </c>
      <c r="M627" s="109" t="str">
        <f t="shared" si="335"/>
        <v xml:space="preserve"> </v>
      </c>
      <c r="N627" s="109" t="str">
        <f t="shared" si="335"/>
        <v xml:space="preserve"> </v>
      </c>
      <c r="O627" s="109" t="str">
        <f t="shared" si="335"/>
        <v xml:space="preserve"> </v>
      </c>
      <c r="P627" s="109" t="str">
        <f t="shared" si="335"/>
        <v xml:space="preserve"> </v>
      </c>
      <c r="Q627" s="109" t="str">
        <f t="shared" si="335"/>
        <v xml:space="preserve"> </v>
      </c>
      <c r="R627" s="109" t="str">
        <f t="shared" si="335"/>
        <v xml:space="preserve"> </v>
      </c>
      <c r="S627" s="109" t="str">
        <f t="shared" si="335"/>
        <v xml:space="preserve"> </v>
      </c>
      <c r="T627" s="109" t="str">
        <f t="shared" si="334"/>
        <v xml:space="preserve"> </v>
      </c>
      <c r="U627" s="109" t="str">
        <f t="shared" si="334"/>
        <v xml:space="preserve"> </v>
      </c>
      <c r="V627" s="109" t="str">
        <f t="shared" si="334"/>
        <v xml:space="preserve"> </v>
      </c>
      <c r="W627" s="109" t="str">
        <f t="shared" si="334"/>
        <v xml:space="preserve"> </v>
      </c>
      <c r="X627" s="109" t="str">
        <f t="shared" si="334"/>
        <v xml:space="preserve"> </v>
      </c>
      <c r="Y627" s="109" t="str">
        <f t="shared" si="334"/>
        <v xml:space="preserve"> </v>
      </c>
      <c r="Z627" s="109" t="str">
        <f t="shared" si="334"/>
        <v xml:space="preserve"> </v>
      </c>
      <c r="AA627" s="109" t="str">
        <f t="shared" si="334"/>
        <v xml:space="preserve"> </v>
      </c>
      <c r="AB627" s="109" t="str">
        <f t="shared" si="334"/>
        <v xml:space="preserve"> </v>
      </c>
      <c r="AC627" s="109" t="str">
        <f t="shared" si="334"/>
        <v xml:space="preserve"> </v>
      </c>
      <c r="AD627" s="109" t="str">
        <f t="shared" si="334"/>
        <v xml:space="preserve"> </v>
      </c>
      <c r="AE627" s="109" t="str">
        <f t="shared" si="334"/>
        <v xml:space="preserve"> </v>
      </c>
      <c r="AF627" s="109" t="str">
        <f t="shared" si="334"/>
        <v xml:space="preserve"> </v>
      </c>
      <c r="AG627" s="109" t="str">
        <f t="shared" si="334"/>
        <v xml:space="preserve"> </v>
      </c>
    </row>
    <row r="628" spans="1:33" ht="13.5" thickBot="1">
      <c r="C628" s="65" t="s">
        <v>118</v>
      </c>
      <c r="D628" s="80" t="str">
        <f>IF(COUNTIF(D611:D627,"A")&gt;4,"C",IF(COUNTIF(D611:D627,"A")&gt;0,"P"," "))</f>
        <v xml:space="preserve"> </v>
      </c>
      <c r="E628" s="80" t="str">
        <f t="shared" ref="E628" si="336">IF(COUNTIF(E611:E627,"A")&gt;4,"C",IF(COUNTIF(E611:E627,"A")&gt;0,"P"," "))</f>
        <v xml:space="preserve"> </v>
      </c>
      <c r="F628" s="80" t="str">
        <f t="shared" ref="F628:S628" si="337">IF(COUNTIF(F611:F627,"A")&gt;4,"C",IF(COUNTIF(F611:F627,"A")&gt;0,"P"," "))</f>
        <v xml:space="preserve"> </v>
      </c>
      <c r="G628" s="80" t="str">
        <f t="shared" si="337"/>
        <v xml:space="preserve"> </v>
      </c>
      <c r="H628" s="80" t="str">
        <f t="shared" si="337"/>
        <v xml:space="preserve"> </v>
      </c>
      <c r="I628" s="80" t="str">
        <f t="shared" si="337"/>
        <v xml:space="preserve"> </v>
      </c>
      <c r="J628" s="80" t="str">
        <f t="shared" si="337"/>
        <v xml:space="preserve"> </v>
      </c>
      <c r="K628" s="80" t="str">
        <f t="shared" si="337"/>
        <v xml:space="preserve"> </v>
      </c>
      <c r="L628" s="80" t="str">
        <f t="shared" si="337"/>
        <v xml:space="preserve"> </v>
      </c>
      <c r="M628" s="80" t="str">
        <f t="shared" si="337"/>
        <v xml:space="preserve"> </v>
      </c>
      <c r="N628" s="80" t="str">
        <f t="shared" si="337"/>
        <v xml:space="preserve"> </v>
      </c>
      <c r="O628" s="80" t="str">
        <f t="shared" si="337"/>
        <v xml:space="preserve"> </v>
      </c>
      <c r="P628" s="80" t="str">
        <f t="shared" si="337"/>
        <v xml:space="preserve"> </v>
      </c>
      <c r="Q628" s="80" t="str">
        <f t="shared" si="337"/>
        <v xml:space="preserve"> </v>
      </c>
      <c r="R628" s="80" t="str">
        <f t="shared" si="337"/>
        <v xml:space="preserve"> </v>
      </c>
      <c r="S628" s="80" t="str">
        <f t="shared" si="337"/>
        <v xml:space="preserve"> </v>
      </c>
      <c r="T628" s="80" t="str">
        <f t="shared" ref="T628:AG628" si="338">IF(COUNTIF(T611:T627,"A")&gt;4,"C",IF(COUNTIF(T611:T627,"A")&gt;0,"P"," "))</f>
        <v xml:space="preserve"> </v>
      </c>
      <c r="U628" s="80" t="str">
        <f t="shared" si="338"/>
        <v xml:space="preserve"> </v>
      </c>
      <c r="V628" s="80" t="str">
        <f t="shared" si="338"/>
        <v xml:space="preserve"> </v>
      </c>
      <c r="W628" s="80" t="str">
        <f t="shared" si="338"/>
        <v xml:space="preserve"> </v>
      </c>
      <c r="X628" s="80" t="str">
        <f t="shared" si="338"/>
        <v xml:space="preserve"> </v>
      </c>
      <c r="Y628" s="80" t="str">
        <f t="shared" si="338"/>
        <v xml:space="preserve"> </v>
      </c>
      <c r="Z628" s="80" t="str">
        <f t="shared" si="338"/>
        <v xml:space="preserve"> </v>
      </c>
      <c r="AA628" s="80" t="str">
        <f t="shared" si="338"/>
        <v xml:space="preserve"> </v>
      </c>
      <c r="AB628" s="80" t="str">
        <f t="shared" si="338"/>
        <v xml:space="preserve"> </v>
      </c>
      <c r="AC628" s="80" t="str">
        <f t="shared" si="338"/>
        <v xml:space="preserve"> </v>
      </c>
      <c r="AD628" s="80" t="str">
        <f t="shared" si="338"/>
        <v xml:space="preserve"> </v>
      </c>
      <c r="AE628" s="80" t="str">
        <f t="shared" si="338"/>
        <v xml:space="preserve"> </v>
      </c>
      <c r="AF628" s="80" t="str">
        <f t="shared" si="338"/>
        <v xml:space="preserve"> </v>
      </c>
      <c r="AG628" s="80" t="str">
        <f t="shared" si="338"/>
        <v xml:space="preserve"> </v>
      </c>
    </row>
    <row r="629" spans="1:33" ht="15">
      <c r="B629" s="107" t="s">
        <v>689</v>
      </c>
      <c r="D629" s="285"/>
      <c r="T629" s="285"/>
      <c r="U629" s="285"/>
      <c r="V629" s="285"/>
      <c r="W629" s="285"/>
      <c r="X629" s="285"/>
      <c r="Y629" s="285"/>
      <c r="Z629" s="285"/>
      <c r="AA629" s="285"/>
      <c r="AB629" s="285"/>
      <c r="AC629" s="285"/>
      <c r="AD629" s="285"/>
      <c r="AE629" s="285"/>
      <c r="AF629" s="285"/>
      <c r="AG629" s="285"/>
    </row>
    <row r="630" spans="1:33">
      <c r="A630"/>
      <c r="B630" s="2">
        <v>1</v>
      </c>
      <c r="C630" s="248" t="s">
        <v>690</v>
      </c>
      <c r="D630" s="285"/>
      <c r="T630" s="285"/>
      <c r="U630" s="285"/>
      <c r="V630" s="285"/>
      <c r="W630" s="285"/>
      <c r="X630" s="285"/>
      <c r="Y630" s="285"/>
      <c r="Z630" s="285"/>
      <c r="AA630" s="285"/>
      <c r="AB630" s="285"/>
      <c r="AC630" s="285"/>
      <c r="AD630" s="285"/>
      <c r="AE630" s="285"/>
      <c r="AF630" s="285"/>
      <c r="AG630" s="285"/>
    </row>
    <row r="631" spans="1:33">
      <c r="B631" s="108"/>
      <c r="C631" s="160" t="s">
        <v>691</v>
      </c>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row>
    <row r="632" spans="1:33">
      <c r="B632" s="108"/>
      <c r="C632" s="160" t="s">
        <v>692</v>
      </c>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row>
    <row r="633" spans="1:33">
      <c r="B633" s="108"/>
      <c r="C633" s="160" t="s">
        <v>693</v>
      </c>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row>
    <row r="634" spans="1:33">
      <c r="B634" s="2">
        <v>2</v>
      </c>
      <c r="C634" s="311" t="s">
        <v>694</v>
      </c>
      <c r="D634" s="109" t="str">
        <f t="shared" ref="D634:AG634" si="339">IF(COUNTIF(D631:D633,"C")&gt;=1,"A",IF(COUNTIF(D631:D633,"C")&gt;0,"P"," "))</f>
        <v xml:space="preserve"> </v>
      </c>
      <c r="E634" s="109" t="str">
        <f t="shared" si="339"/>
        <v xml:space="preserve"> </v>
      </c>
      <c r="F634" s="109" t="str">
        <f t="shared" ref="F634:S634" si="340">IF(COUNTIF(F631:F633,"C")&gt;=1,"A",IF(COUNTIF(F631:F633,"C")&gt;0,"P"," "))</f>
        <v xml:space="preserve"> </v>
      </c>
      <c r="G634" s="109" t="str">
        <f t="shared" si="340"/>
        <v xml:space="preserve"> </v>
      </c>
      <c r="H634" s="109" t="str">
        <f t="shared" si="340"/>
        <v xml:space="preserve"> </v>
      </c>
      <c r="I634" s="109" t="str">
        <f t="shared" si="340"/>
        <v xml:space="preserve"> </v>
      </c>
      <c r="J634" s="109" t="str">
        <f t="shared" si="340"/>
        <v xml:space="preserve"> </v>
      </c>
      <c r="K634" s="109" t="str">
        <f t="shared" si="340"/>
        <v xml:space="preserve"> </v>
      </c>
      <c r="L634" s="109" t="str">
        <f t="shared" si="340"/>
        <v xml:space="preserve"> </v>
      </c>
      <c r="M634" s="109" t="str">
        <f t="shared" si="340"/>
        <v xml:space="preserve"> </v>
      </c>
      <c r="N634" s="109" t="str">
        <f t="shared" si="340"/>
        <v xml:space="preserve"> </v>
      </c>
      <c r="O634" s="109" t="str">
        <f t="shared" si="340"/>
        <v xml:space="preserve"> </v>
      </c>
      <c r="P634" s="109" t="str">
        <f t="shared" si="340"/>
        <v xml:space="preserve"> </v>
      </c>
      <c r="Q634" s="109" t="str">
        <f t="shared" si="340"/>
        <v xml:space="preserve"> </v>
      </c>
      <c r="R634" s="109" t="str">
        <f t="shared" si="340"/>
        <v xml:space="preserve"> </v>
      </c>
      <c r="S634" s="109" t="str">
        <f t="shared" si="340"/>
        <v xml:space="preserve"> </v>
      </c>
      <c r="T634" s="109" t="str">
        <f t="shared" si="339"/>
        <v xml:space="preserve"> </v>
      </c>
      <c r="U634" s="109" t="str">
        <f t="shared" si="339"/>
        <v xml:space="preserve"> </v>
      </c>
      <c r="V634" s="109" t="str">
        <f t="shared" si="339"/>
        <v xml:space="preserve"> </v>
      </c>
      <c r="W634" s="109" t="str">
        <f t="shared" si="339"/>
        <v xml:space="preserve"> </v>
      </c>
      <c r="X634" s="109" t="str">
        <f t="shared" si="339"/>
        <v xml:space="preserve"> </v>
      </c>
      <c r="Y634" s="109" t="str">
        <f t="shared" si="339"/>
        <v xml:space="preserve"> </v>
      </c>
      <c r="Z634" s="109" t="str">
        <f t="shared" si="339"/>
        <v xml:space="preserve"> </v>
      </c>
      <c r="AA634" s="109" t="str">
        <f t="shared" si="339"/>
        <v xml:space="preserve"> </v>
      </c>
      <c r="AB634" s="109" t="str">
        <f t="shared" si="339"/>
        <v xml:space="preserve"> </v>
      </c>
      <c r="AC634" s="109" t="str">
        <f t="shared" si="339"/>
        <v xml:space="preserve"> </v>
      </c>
      <c r="AD634" s="109" t="str">
        <f t="shared" si="339"/>
        <v xml:space="preserve"> </v>
      </c>
      <c r="AE634" s="109" t="str">
        <f t="shared" si="339"/>
        <v xml:space="preserve"> </v>
      </c>
      <c r="AF634" s="109" t="str">
        <f t="shared" si="339"/>
        <v xml:space="preserve"> </v>
      </c>
      <c r="AG634" s="109" t="str">
        <f t="shared" si="339"/>
        <v xml:space="preserve"> </v>
      </c>
    </row>
    <row r="635" spans="1:33">
      <c r="B635" s="110"/>
      <c r="C635" s="160" t="s">
        <v>695</v>
      </c>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row>
    <row r="636" spans="1:33">
      <c r="B636" s="110"/>
      <c r="C636" s="160" t="s">
        <v>696</v>
      </c>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row>
    <row r="637" spans="1:33">
      <c r="B637" s="110"/>
      <c r="C637" s="160" t="s">
        <v>697</v>
      </c>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row>
    <row r="638" spans="1:33">
      <c r="B638" s="2">
        <v>3</v>
      </c>
      <c r="C638" s="311" t="s">
        <v>698</v>
      </c>
      <c r="D638" s="109" t="str">
        <f t="shared" ref="D638:AG638" si="341">IF(COUNTIF(D635:D637,"C")&gt;=1,"A",IF(COUNTIF(D635:D637,"C")&gt;0,"P"," "))</f>
        <v xml:space="preserve"> </v>
      </c>
      <c r="E638" s="109" t="str">
        <f t="shared" si="341"/>
        <v xml:space="preserve"> </v>
      </c>
      <c r="F638" s="109" t="str">
        <f t="shared" ref="F638:S638" si="342">IF(COUNTIF(F635:F637,"C")&gt;=1,"A",IF(COUNTIF(F635:F637,"C")&gt;0,"P"," "))</f>
        <v xml:space="preserve"> </v>
      </c>
      <c r="G638" s="109" t="str">
        <f t="shared" si="342"/>
        <v xml:space="preserve"> </v>
      </c>
      <c r="H638" s="109" t="str">
        <f t="shared" si="342"/>
        <v xml:space="preserve"> </v>
      </c>
      <c r="I638" s="109" t="str">
        <f t="shared" si="342"/>
        <v xml:space="preserve"> </v>
      </c>
      <c r="J638" s="109" t="str">
        <f t="shared" si="342"/>
        <v xml:space="preserve"> </v>
      </c>
      <c r="K638" s="109" t="str">
        <f t="shared" si="342"/>
        <v xml:space="preserve"> </v>
      </c>
      <c r="L638" s="109" t="str">
        <f t="shared" si="342"/>
        <v xml:space="preserve"> </v>
      </c>
      <c r="M638" s="109" t="str">
        <f t="shared" si="342"/>
        <v xml:space="preserve"> </v>
      </c>
      <c r="N638" s="109" t="str">
        <f t="shared" si="342"/>
        <v xml:space="preserve"> </v>
      </c>
      <c r="O638" s="109" t="str">
        <f t="shared" si="342"/>
        <v xml:space="preserve"> </v>
      </c>
      <c r="P638" s="109" t="str">
        <f t="shared" si="342"/>
        <v xml:space="preserve"> </v>
      </c>
      <c r="Q638" s="109" t="str">
        <f t="shared" si="342"/>
        <v xml:space="preserve"> </v>
      </c>
      <c r="R638" s="109" t="str">
        <f t="shared" si="342"/>
        <v xml:space="preserve"> </v>
      </c>
      <c r="S638" s="109" t="str">
        <f t="shared" si="342"/>
        <v xml:space="preserve"> </v>
      </c>
      <c r="T638" s="109" t="str">
        <f t="shared" si="341"/>
        <v xml:space="preserve"> </v>
      </c>
      <c r="U638" s="109" t="str">
        <f t="shared" si="341"/>
        <v xml:space="preserve"> </v>
      </c>
      <c r="V638" s="109" t="str">
        <f t="shared" si="341"/>
        <v xml:space="preserve"> </v>
      </c>
      <c r="W638" s="109" t="str">
        <f t="shared" si="341"/>
        <v xml:space="preserve"> </v>
      </c>
      <c r="X638" s="109" t="str">
        <f t="shared" si="341"/>
        <v xml:space="preserve"> </v>
      </c>
      <c r="Y638" s="109" t="str">
        <f t="shared" si="341"/>
        <v xml:space="preserve"> </v>
      </c>
      <c r="Z638" s="109" t="str">
        <f t="shared" si="341"/>
        <v xml:space="preserve"> </v>
      </c>
      <c r="AA638" s="109" t="str">
        <f t="shared" si="341"/>
        <v xml:space="preserve"> </v>
      </c>
      <c r="AB638" s="109" t="str">
        <f t="shared" si="341"/>
        <v xml:space="preserve"> </v>
      </c>
      <c r="AC638" s="109" t="str">
        <f t="shared" si="341"/>
        <v xml:space="preserve"> </v>
      </c>
      <c r="AD638" s="109" t="str">
        <f t="shared" si="341"/>
        <v xml:space="preserve"> </v>
      </c>
      <c r="AE638" s="109" t="str">
        <f t="shared" si="341"/>
        <v xml:space="preserve"> </v>
      </c>
      <c r="AF638" s="109" t="str">
        <f t="shared" si="341"/>
        <v xml:space="preserve"> </v>
      </c>
      <c r="AG638" s="109" t="str">
        <f t="shared" si="341"/>
        <v xml:space="preserve"> </v>
      </c>
    </row>
    <row r="639" spans="1:33">
      <c r="B639" s="110"/>
      <c r="C639" s="160" t="s">
        <v>699</v>
      </c>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row>
    <row r="640" spans="1:33">
      <c r="B640" s="110"/>
      <c r="C640" s="160" t="s">
        <v>700</v>
      </c>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row>
    <row r="641" spans="1:33">
      <c r="B641" s="110"/>
      <c r="C641" s="160" t="s">
        <v>701</v>
      </c>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row>
    <row r="642" spans="1:33">
      <c r="B642" s="2">
        <v>4</v>
      </c>
      <c r="C642" s="311" t="s">
        <v>702</v>
      </c>
      <c r="D642" s="109" t="str">
        <f t="shared" ref="D642:AG642" si="343">IF(COUNTIF(D639:D641,"C")&gt;=1,"A",IF(COUNTIF(D639:D641,"C")&gt;0,"P"," "))</f>
        <v xml:space="preserve"> </v>
      </c>
      <c r="E642" s="109" t="str">
        <f t="shared" si="343"/>
        <v xml:space="preserve"> </v>
      </c>
      <c r="F642" s="109" t="str">
        <f t="shared" ref="F642:S642" si="344">IF(COUNTIF(F639:F641,"C")&gt;=1,"A",IF(COUNTIF(F639:F641,"C")&gt;0,"P"," "))</f>
        <v xml:space="preserve"> </v>
      </c>
      <c r="G642" s="109" t="str">
        <f t="shared" si="344"/>
        <v xml:space="preserve"> </v>
      </c>
      <c r="H642" s="109" t="str">
        <f t="shared" si="344"/>
        <v xml:space="preserve"> </v>
      </c>
      <c r="I642" s="109" t="str">
        <f t="shared" si="344"/>
        <v xml:space="preserve"> </v>
      </c>
      <c r="J642" s="109" t="str">
        <f t="shared" si="344"/>
        <v xml:space="preserve"> </v>
      </c>
      <c r="K642" s="109" t="str">
        <f t="shared" si="344"/>
        <v xml:space="preserve"> </v>
      </c>
      <c r="L642" s="109" t="str">
        <f t="shared" si="344"/>
        <v xml:space="preserve"> </v>
      </c>
      <c r="M642" s="109" t="str">
        <f t="shared" si="344"/>
        <v xml:space="preserve"> </v>
      </c>
      <c r="N642" s="109" t="str">
        <f t="shared" si="344"/>
        <v xml:space="preserve"> </v>
      </c>
      <c r="O642" s="109" t="str">
        <f t="shared" si="344"/>
        <v xml:space="preserve"> </v>
      </c>
      <c r="P642" s="109" t="str">
        <f t="shared" si="344"/>
        <v xml:space="preserve"> </v>
      </c>
      <c r="Q642" s="109" t="str">
        <f t="shared" si="344"/>
        <v xml:space="preserve"> </v>
      </c>
      <c r="R642" s="109" t="str">
        <f t="shared" si="344"/>
        <v xml:space="preserve"> </v>
      </c>
      <c r="S642" s="109" t="str">
        <f t="shared" si="344"/>
        <v xml:space="preserve"> </v>
      </c>
      <c r="T642" s="109" t="str">
        <f t="shared" si="343"/>
        <v xml:space="preserve"> </v>
      </c>
      <c r="U642" s="109" t="str">
        <f t="shared" si="343"/>
        <v xml:space="preserve"> </v>
      </c>
      <c r="V642" s="109" t="str">
        <f t="shared" si="343"/>
        <v xml:space="preserve"> </v>
      </c>
      <c r="W642" s="109" t="str">
        <f t="shared" si="343"/>
        <v xml:space="preserve"> </v>
      </c>
      <c r="X642" s="109" t="str">
        <f t="shared" si="343"/>
        <v xml:space="preserve"> </v>
      </c>
      <c r="Y642" s="109" t="str">
        <f t="shared" si="343"/>
        <v xml:space="preserve"> </v>
      </c>
      <c r="Z642" s="109" t="str">
        <f t="shared" si="343"/>
        <v xml:space="preserve"> </v>
      </c>
      <c r="AA642" s="109" t="str">
        <f t="shared" si="343"/>
        <v xml:space="preserve"> </v>
      </c>
      <c r="AB642" s="109" t="str">
        <f t="shared" si="343"/>
        <v xml:space="preserve"> </v>
      </c>
      <c r="AC642" s="109" t="str">
        <f t="shared" si="343"/>
        <v xml:space="preserve"> </v>
      </c>
      <c r="AD642" s="109" t="str">
        <f t="shared" si="343"/>
        <v xml:space="preserve"> </v>
      </c>
      <c r="AE642" s="109" t="str">
        <f t="shared" si="343"/>
        <v xml:space="preserve"> </v>
      </c>
      <c r="AF642" s="109" t="str">
        <f t="shared" si="343"/>
        <v xml:space="preserve"> </v>
      </c>
      <c r="AG642" s="109" t="str">
        <f t="shared" si="343"/>
        <v xml:space="preserve"> </v>
      </c>
    </row>
    <row r="643" spans="1:33">
      <c r="B643" s="110"/>
      <c r="C643" s="160" t="s">
        <v>703</v>
      </c>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row>
    <row r="644" spans="1:33">
      <c r="B644" s="110"/>
      <c r="C644" s="160" t="s">
        <v>704</v>
      </c>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row>
    <row r="645" spans="1:33">
      <c r="B645" s="110"/>
      <c r="C645" s="160" t="s">
        <v>705</v>
      </c>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row>
    <row r="646" spans="1:33">
      <c r="B646" s="2">
        <v>5</v>
      </c>
      <c r="C646" s="311" t="s">
        <v>706</v>
      </c>
      <c r="D646" s="109" t="str">
        <f t="shared" ref="D646:AG646" si="345">IF(COUNTIF(D643:D645,"C")&gt;=1,"A",IF(COUNTIF(D643:D645,"C")&gt;0,"P"," "))</f>
        <v xml:space="preserve"> </v>
      </c>
      <c r="E646" s="109" t="str">
        <f t="shared" si="345"/>
        <v xml:space="preserve"> </v>
      </c>
      <c r="F646" s="109" t="str">
        <f t="shared" ref="F646:S646" si="346">IF(COUNTIF(F643:F645,"C")&gt;=1,"A",IF(COUNTIF(F643:F645,"C")&gt;0,"P"," "))</f>
        <v xml:space="preserve"> </v>
      </c>
      <c r="G646" s="109" t="str">
        <f t="shared" si="346"/>
        <v xml:space="preserve"> </v>
      </c>
      <c r="H646" s="109" t="str">
        <f t="shared" si="346"/>
        <v xml:space="preserve"> </v>
      </c>
      <c r="I646" s="109" t="str">
        <f t="shared" si="346"/>
        <v xml:space="preserve"> </v>
      </c>
      <c r="J646" s="109" t="str">
        <f t="shared" si="346"/>
        <v xml:space="preserve"> </v>
      </c>
      <c r="K646" s="109" t="str">
        <f t="shared" si="346"/>
        <v xml:space="preserve"> </v>
      </c>
      <c r="L646" s="109" t="str">
        <f t="shared" si="346"/>
        <v xml:space="preserve"> </v>
      </c>
      <c r="M646" s="109" t="str">
        <f t="shared" si="346"/>
        <v xml:space="preserve"> </v>
      </c>
      <c r="N646" s="109" t="str">
        <f t="shared" si="346"/>
        <v xml:space="preserve"> </v>
      </c>
      <c r="O646" s="109" t="str">
        <f t="shared" si="346"/>
        <v xml:space="preserve"> </v>
      </c>
      <c r="P646" s="109" t="str">
        <f t="shared" si="346"/>
        <v xml:space="preserve"> </v>
      </c>
      <c r="Q646" s="109" t="str">
        <f t="shared" si="346"/>
        <v xml:space="preserve"> </v>
      </c>
      <c r="R646" s="109" t="str">
        <f t="shared" si="346"/>
        <v xml:space="preserve"> </v>
      </c>
      <c r="S646" s="109" t="str">
        <f t="shared" si="346"/>
        <v xml:space="preserve"> </v>
      </c>
      <c r="T646" s="109" t="str">
        <f t="shared" si="345"/>
        <v xml:space="preserve"> </v>
      </c>
      <c r="U646" s="109" t="str">
        <f t="shared" si="345"/>
        <v xml:space="preserve"> </v>
      </c>
      <c r="V646" s="109" t="str">
        <f t="shared" si="345"/>
        <v xml:space="preserve"> </v>
      </c>
      <c r="W646" s="109" t="str">
        <f t="shared" si="345"/>
        <v xml:space="preserve"> </v>
      </c>
      <c r="X646" s="109" t="str">
        <f t="shared" si="345"/>
        <v xml:space="preserve"> </v>
      </c>
      <c r="Y646" s="109" t="str">
        <f t="shared" si="345"/>
        <v xml:space="preserve"> </v>
      </c>
      <c r="Z646" s="109" t="str">
        <f t="shared" si="345"/>
        <v xml:space="preserve"> </v>
      </c>
      <c r="AA646" s="109" t="str">
        <f t="shared" si="345"/>
        <v xml:space="preserve"> </v>
      </c>
      <c r="AB646" s="109" t="str">
        <f t="shared" si="345"/>
        <v xml:space="preserve"> </v>
      </c>
      <c r="AC646" s="109" t="str">
        <f t="shared" si="345"/>
        <v xml:space="preserve"> </v>
      </c>
      <c r="AD646" s="109" t="str">
        <f t="shared" si="345"/>
        <v xml:space="preserve"> </v>
      </c>
      <c r="AE646" s="109" t="str">
        <f t="shared" si="345"/>
        <v xml:space="preserve"> </v>
      </c>
      <c r="AF646" s="109" t="str">
        <f t="shared" si="345"/>
        <v xml:space="preserve"> </v>
      </c>
      <c r="AG646" s="109" t="str">
        <f t="shared" si="345"/>
        <v xml:space="preserve"> </v>
      </c>
    </row>
    <row r="647" spans="1:33">
      <c r="B647" s="110"/>
      <c r="C647" s="160" t="s">
        <v>707</v>
      </c>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row>
    <row r="648" spans="1:33">
      <c r="B648" s="110"/>
      <c r="C648" s="160" t="s">
        <v>708</v>
      </c>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row>
    <row r="649" spans="1:33" ht="13.5" thickBot="1">
      <c r="B649" s="110"/>
      <c r="C649" s="160" t="s">
        <v>709</v>
      </c>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row>
    <row r="650" spans="1:33" ht="13.5" hidden="1" thickBot="1">
      <c r="D650" s="109" t="str">
        <f t="shared" ref="D650:AG650" si="347">IF(COUNTIF(D647:D649,"C")&gt;=1,"A",IF(COUNTIF(D647:D649,"C")&gt;0,"P"," "))</f>
        <v xml:space="preserve"> </v>
      </c>
      <c r="E650" s="109" t="str">
        <f t="shared" si="347"/>
        <v xml:space="preserve"> </v>
      </c>
      <c r="F650" s="109" t="str">
        <f t="shared" ref="F650:S650" si="348">IF(COUNTIF(F647:F649,"C")&gt;=1,"A",IF(COUNTIF(F647:F649,"C")&gt;0,"P"," "))</f>
        <v xml:space="preserve"> </v>
      </c>
      <c r="G650" s="109" t="str">
        <f t="shared" si="348"/>
        <v xml:space="preserve"> </v>
      </c>
      <c r="H650" s="109" t="str">
        <f t="shared" si="348"/>
        <v xml:space="preserve"> </v>
      </c>
      <c r="I650" s="109" t="str">
        <f t="shared" si="348"/>
        <v xml:space="preserve"> </v>
      </c>
      <c r="J650" s="109" t="str">
        <f t="shared" si="348"/>
        <v xml:space="preserve"> </v>
      </c>
      <c r="K650" s="109" t="str">
        <f t="shared" si="348"/>
        <v xml:space="preserve"> </v>
      </c>
      <c r="L650" s="109" t="str">
        <f t="shared" si="348"/>
        <v xml:space="preserve"> </v>
      </c>
      <c r="M650" s="109" t="str">
        <f t="shared" si="348"/>
        <v xml:space="preserve"> </v>
      </c>
      <c r="N650" s="109" t="str">
        <f t="shared" si="348"/>
        <v xml:space="preserve"> </v>
      </c>
      <c r="O650" s="109" t="str">
        <f t="shared" si="348"/>
        <v xml:space="preserve"> </v>
      </c>
      <c r="P650" s="109" t="str">
        <f t="shared" si="348"/>
        <v xml:space="preserve"> </v>
      </c>
      <c r="Q650" s="109" t="str">
        <f t="shared" si="348"/>
        <v xml:space="preserve"> </v>
      </c>
      <c r="R650" s="109" t="str">
        <f t="shared" si="348"/>
        <v xml:space="preserve"> </v>
      </c>
      <c r="S650" s="109" t="str">
        <f t="shared" si="348"/>
        <v xml:space="preserve"> </v>
      </c>
      <c r="T650" s="109" t="str">
        <f t="shared" si="347"/>
        <v xml:space="preserve"> </v>
      </c>
      <c r="U650" s="109" t="str">
        <f t="shared" si="347"/>
        <v xml:space="preserve"> </v>
      </c>
      <c r="V650" s="109" t="str">
        <f t="shared" si="347"/>
        <v xml:space="preserve"> </v>
      </c>
      <c r="W650" s="109" t="str">
        <f t="shared" si="347"/>
        <v xml:space="preserve"> </v>
      </c>
      <c r="X650" s="109" t="str">
        <f t="shared" si="347"/>
        <v xml:space="preserve"> </v>
      </c>
      <c r="Y650" s="109" t="str">
        <f t="shared" si="347"/>
        <v xml:space="preserve"> </v>
      </c>
      <c r="Z650" s="109" t="str">
        <f t="shared" si="347"/>
        <v xml:space="preserve"> </v>
      </c>
      <c r="AA650" s="109" t="str">
        <f t="shared" si="347"/>
        <v xml:space="preserve"> </v>
      </c>
      <c r="AB650" s="109" t="str">
        <f t="shared" si="347"/>
        <v xml:space="preserve"> </v>
      </c>
      <c r="AC650" s="109" t="str">
        <f t="shared" si="347"/>
        <v xml:space="preserve"> </v>
      </c>
      <c r="AD650" s="109" t="str">
        <f t="shared" si="347"/>
        <v xml:space="preserve"> </v>
      </c>
      <c r="AE650" s="109" t="str">
        <f t="shared" si="347"/>
        <v xml:space="preserve"> </v>
      </c>
      <c r="AF650" s="109" t="str">
        <f t="shared" si="347"/>
        <v xml:space="preserve"> </v>
      </c>
      <c r="AG650" s="109" t="str">
        <f t="shared" si="347"/>
        <v xml:space="preserve"> </v>
      </c>
    </row>
    <row r="651" spans="1:33" ht="13.5" thickBot="1">
      <c r="C651" s="65" t="s">
        <v>118</v>
      </c>
      <c r="D651" s="80" t="str">
        <f>IF(COUNTIF(D634:D650,"A")&gt;4,"C",IF(COUNTIF(D634:D650,"A")&gt;0,"P"," "))</f>
        <v xml:space="preserve"> </v>
      </c>
      <c r="E651" s="80" t="str">
        <f t="shared" ref="E651" si="349">IF(COUNTIF(E634:E650,"A")&gt;4,"C",IF(COUNTIF(E634:E650,"A")&gt;0,"P"," "))</f>
        <v xml:space="preserve"> </v>
      </c>
      <c r="F651" s="80" t="str">
        <f t="shared" ref="F651:S651" si="350">IF(COUNTIF(F634:F650,"A")&gt;4,"C",IF(COUNTIF(F634:F650,"A")&gt;0,"P"," "))</f>
        <v xml:space="preserve"> </v>
      </c>
      <c r="G651" s="80" t="str">
        <f t="shared" si="350"/>
        <v xml:space="preserve"> </v>
      </c>
      <c r="H651" s="80" t="str">
        <f t="shared" si="350"/>
        <v xml:space="preserve"> </v>
      </c>
      <c r="I651" s="80" t="str">
        <f t="shared" si="350"/>
        <v xml:space="preserve"> </v>
      </c>
      <c r="J651" s="80" t="str">
        <f t="shared" si="350"/>
        <v xml:space="preserve"> </v>
      </c>
      <c r="K651" s="80" t="str">
        <f t="shared" si="350"/>
        <v xml:space="preserve"> </v>
      </c>
      <c r="L651" s="80" t="str">
        <f t="shared" si="350"/>
        <v xml:space="preserve"> </v>
      </c>
      <c r="M651" s="80" t="str">
        <f t="shared" si="350"/>
        <v xml:space="preserve"> </v>
      </c>
      <c r="N651" s="80" t="str">
        <f t="shared" si="350"/>
        <v xml:space="preserve"> </v>
      </c>
      <c r="O651" s="80" t="str">
        <f t="shared" si="350"/>
        <v xml:space="preserve"> </v>
      </c>
      <c r="P651" s="80" t="str">
        <f t="shared" si="350"/>
        <v xml:space="preserve"> </v>
      </c>
      <c r="Q651" s="80" t="str">
        <f t="shared" si="350"/>
        <v xml:space="preserve"> </v>
      </c>
      <c r="R651" s="80" t="str">
        <f t="shared" si="350"/>
        <v xml:space="preserve"> </v>
      </c>
      <c r="S651" s="80" t="str">
        <f t="shared" si="350"/>
        <v xml:space="preserve"> </v>
      </c>
      <c r="T651" s="80" t="str">
        <f t="shared" ref="T651:AG651" si="351">IF(COUNTIF(T634:T650,"A")&gt;4,"C",IF(COUNTIF(T634:T650,"A")&gt;0,"P"," "))</f>
        <v xml:space="preserve"> </v>
      </c>
      <c r="U651" s="80" t="str">
        <f t="shared" si="351"/>
        <v xml:space="preserve"> </v>
      </c>
      <c r="V651" s="80" t="str">
        <f t="shared" si="351"/>
        <v xml:space="preserve"> </v>
      </c>
      <c r="W651" s="80" t="str">
        <f t="shared" si="351"/>
        <v xml:space="preserve"> </v>
      </c>
      <c r="X651" s="80" t="str">
        <f t="shared" si="351"/>
        <v xml:space="preserve"> </v>
      </c>
      <c r="Y651" s="80" t="str">
        <f t="shared" si="351"/>
        <v xml:space="preserve"> </v>
      </c>
      <c r="Z651" s="80" t="str">
        <f t="shared" si="351"/>
        <v xml:space="preserve"> </v>
      </c>
      <c r="AA651" s="80" t="str">
        <f t="shared" si="351"/>
        <v xml:space="preserve"> </v>
      </c>
      <c r="AB651" s="80" t="str">
        <f t="shared" si="351"/>
        <v xml:space="preserve"> </v>
      </c>
      <c r="AC651" s="80" t="str">
        <f t="shared" si="351"/>
        <v xml:space="preserve"> </v>
      </c>
      <c r="AD651" s="80" t="str">
        <f t="shared" si="351"/>
        <v xml:space="preserve"> </v>
      </c>
      <c r="AE651" s="80" t="str">
        <f t="shared" si="351"/>
        <v xml:space="preserve"> </v>
      </c>
      <c r="AF651" s="80" t="str">
        <f t="shared" si="351"/>
        <v xml:space="preserve"> </v>
      </c>
      <c r="AG651" s="80" t="str">
        <f t="shared" si="351"/>
        <v xml:space="preserve"> </v>
      </c>
    </row>
    <row r="652" spans="1:33" ht="15">
      <c r="B652" s="107" t="s">
        <v>710</v>
      </c>
      <c r="D652" s="285"/>
      <c r="T652" s="285"/>
      <c r="U652" s="285"/>
      <c r="V652" s="285"/>
      <c r="W652" s="285"/>
      <c r="X652" s="285"/>
      <c r="Y652" s="285"/>
      <c r="Z652" s="285"/>
      <c r="AA652" s="285"/>
      <c r="AB652" s="285"/>
      <c r="AC652" s="285"/>
      <c r="AD652" s="285"/>
      <c r="AE652" s="285"/>
      <c r="AF652" s="285"/>
      <c r="AG652" s="285"/>
    </row>
    <row r="653" spans="1:33">
      <c r="A653"/>
      <c r="B653" s="2">
        <v>1</v>
      </c>
      <c r="C653" s="248" t="s">
        <v>711</v>
      </c>
      <c r="D653" s="285"/>
      <c r="T653" s="285"/>
      <c r="U653" s="285"/>
      <c r="V653" s="285"/>
      <c r="W653" s="285"/>
      <c r="X653" s="285"/>
      <c r="Y653" s="285"/>
      <c r="Z653" s="285"/>
      <c r="AA653" s="285"/>
      <c r="AB653" s="285"/>
      <c r="AC653" s="285"/>
      <c r="AD653" s="285"/>
      <c r="AE653" s="285"/>
      <c r="AF653" s="285"/>
      <c r="AG653" s="285"/>
    </row>
    <row r="654" spans="1:33">
      <c r="B654" s="108"/>
      <c r="C654" s="160" t="s">
        <v>712</v>
      </c>
      <c r="D654" s="121"/>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row>
    <row r="655" spans="1:33">
      <c r="B655" s="108"/>
      <c r="C655" s="160" t="s">
        <v>713</v>
      </c>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row>
    <row r="656" spans="1:33">
      <c r="B656" s="108"/>
      <c r="C656" s="160" t="s">
        <v>714</v>
      </c>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row>
    <row r="657" spans="2:33">
      <c r="B657" s="2">
        <v>2</v>
      </c>
      <c r="C657" s="311" t="s">
        <v>715</v>
      </c>
      <c r="D657" s="109" t="str">
        <f t="shared" ref="D657:AG657" si="352">IF(COUNTIF(D654:D656,"C")&gt;=1,"A",IF(COUNTIF(D654:D656,"C")&gt;0,"P"," "))</f>
        <v xml:space="preserve"> </v>
      </c>
      <c r="E657" s="109" t="str">
        <f t="shared" si="352"/>
        <v xml:space="preserve"> </v>
      </c>
      <c r="F657" s="109" t="str">
        <f t="shared" ref="F657:S657" si="353">IF(COUNTIF(F654:F656,"C")&gt;=1,"A",IF(COUNTIF(F654:F656,"C")&gt;0,"P"," "))</f>
        <v xml:space="preserve"> </v>
      </c>
      <c r="G657" s="109" t="str">
        <f t="shared" si="353"/>
        <v xml:space="preserve"> </v>
      </c>
      <c r="H657" s="109" t="str">
        <f t="shared" si="353"/>
        <v xml:space="preserve"> </v>
      </c>
      <c r="I657" s="109" t="str">
        <f t="shared" si="353"/>
        <v xml:space="preserve"> </v>
      </c>
      <c r="J657" s="109" t="str">
        <f t="shared" si="353"/>
        <v xml:space="preserve"> </v>
      </c>
      <c r="K657" s="109" t="str">
        <f t="shared" si="353"/>
        <v xml:space="preserve"> </v>
      </c>
      <c r="L657" s="109" t="str">
        <f t="shared" si="353"/>
        <v xml:space="preserve"> </v>
      </c>
      <c r="M657" s="109" t="str">
        <f t="shared" si="353"/>
        <v xml:space="preserve"> </v>
      </c>
      <c r="N657" s="109" t="str">
        <f t="shared" si="353"/>
        <v xml:space="preserve"> </v>
      </c>
      <c r="O657" s="109" t="str">
        <f t="shared" si="353"/>
        <v xml:space="preserve"> </v>
      </c>
      <c r="P657" s="109" t="str">
        <f t="shared" si="353"/>
        <v xml:space="preserve"> </v>
      </c>
      <c r="Q657" s="109" t="str">
        <f t="shared" si="353"/>
        <v xml:space="preserve"> </v>
      </c>
      <c r="R657" s="109" t="str">
        <f t="shared" si="353"/>
        <v xml:space="preserve"> </v>
      </c>
      <c r="S657" s="109" t="str">
        <f t="shared" si="353"/>
        <v xml:space="preserve"> </v>
      </c>
      <c r="T657" s="109" t="str">
        <f t="shared" si="352"/>
        <v xml:space="preserve"> </v>
      </c>
      <c r="U657" s="109" t="str">
        <f t="shared" si="352"/>
        <v xml:space="preserve"> </v>
      </c>
      <c r="V657" s="109" t="str">
        <f t="shared" si="352"/>
        <v xml:space="preserve"> </v>
      </c>
      <c r="W657" s="109" t="str">
        <f t="shared" si="352"/>
        <v xml:space="preserve"> </v>
      </c>
      <c r="X657" s="109" t="str">
        <f t="shared" si="352"/>
        <v xml:space="preserve"> </v>
      </c>
      <c r="Y657" s="109" t="str">
        <f t="shared" si="352"/>
        <v xml:space="preserve"> </v>
      </c>
      <c r="Z657" s="109" t="str">
        <f t="shared" si="352"/>
        <v xml:space="preserve"> </v>
      </c>
      <c r="AA657" s="109" t="str">
        <f t="shared" si="352"/>
        <v xml:space="preserve"> </v>
      </c>
      <c r="AB657" s="109" t="str">
        <f t="shared" si="352"/>
        <v xml:space="preserve"> </v>
      </c>
      <c r="AC657" s="109" t="str">
        <f t="shared" si="352"/>
        <v xml:space="preserve"> </v>
      </c>
      <c r="AD657" s="109" t="str">
        <f t="shared" si="352"/>
        <v xml:space="preserve"> </v>
      </c>
      <c r="AE657" s="109" t="str">
        <f t="shared" si="352"/>
        <v xml:space="preserve"> </v>
      </c>
      <c r="AF657" s="109" t="str">
        <f t="shared" si="352"/>
        <v xml:space="preserve"> </v>
      </c>
      <c r="AG657" s="109" t="str">
        <f t="shared" si="352"/>
        <v xml:space="preserve"> </v>
      </c>
    </row>
    <row r="658" spans="2:33">
      <c r="B658" s="110"/>
      <c r="C658" s="160" t="s">
        <v>716</v>
      </c>
      <c r="D658" s="121"/>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row>
    <row r="659" spans="2:33">
      <c r="B659" s="110"/>
      <c r="C659" s="160" t="s">
        <v>717</v>
      </c>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row>
    <row r="660" spans="2:33">
      <c r="B660" s="110"/>
      <c r="C660" s="160" t="s">
        <v>718</v>
      </c>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row>
    <row r="661" spans="2:33">
      <c r="B661" s="2">
        <v>3</v>
      </c>
      <c r="C661" s="311" t="s">
        <v>719</v>
      </c>
      <c r="D661" s="109" t="str">
        <f t="shared" ref="D661:AG661" si="354">IF(COUNTIF(D658:D660,"C")&gt;=1,"A",IF(COUNTIF(D658:D660,"C")&gt;0,"P"," "))</f>
        <v xml:space="preserve"> </v>
      </c>
      <c r="E661" s="109" t="str">
        <f t="shared" si="354"/>
        <v xml:space="preserve"> </v>
      </c>
      <c r="F661" s="109" t="str">
        <f t="shared" ref="F661:S661" si="355">IF(COUNTIF(F658:F660,"C")&gt;=1,"A",IF(COUNTIF(F658:F660,"C")&gt;0,"P"," "))</f>
        <v xml:space="preserve"> </v>
      </c>
      <c r="G661" s="109" t="str">
        <f t="shared" si="355"/>
        <v xml:space="preserve"> </v>
      </c>
      <c r="H661" s="109" t="str">
        <f t="shared" si="355"/>
        <v xml:space="preserve"> </v>
      </c>
      <c r="I661" s="109" t="str">
        <f t="shared" si="355"/>
        <v xml:space="preserve"> </v>
      </c>
      <c r="J661" s="109" t="str">
        <f t="shared" si="355"/>
        <v xml:space="preserve"> </v>
      </c>
      <c r="K661" s="109" t="str">
        <f t="shared" si="355"/>
        <v xml:space="preserve"> </v>
      </c>
      <c r="L661" s="109" t="str">
        <f t="shared" si="355"/>
        <v xml:space="preserve"> </v>
      </c>
      <c r="M661" s="109" t="str">
        <f t="shared" si="355"/>
        <v xml:space="preserve"> </v>
      </c>
      <c r="N661" s="109" t="str">
        <f t="shared" si="355"/>
        <v xml:space="preserve"> </v>
      </c>
      <c r="O661" s="109" t="str">
        <f t="shared" si="355"/>
        <v xml:space="preserve"> </v>
      </c>
      <c r="P661" s="109" t="str">
        <f t="shared" si="355"/>
        <v xml:space="preserve"> </v>
      </c>
      <c r="Q661" s="109" t="str">
        <f t="shared" si="355"/>
        <v xml:space="preserve"> </v>
      </c>
      <c r="R661" s="109" t="str">
        <f t="shared" si="355"/>
        <v xml:space="preserve"> </v>
      </c>
      <c r="S661" s="109" t="str">
        <f t="shared" si="355"/>
        <v xml:space="preserve"> </v>
      </c>
      <c r="T661" s="109" t="str">
        <f t="shared" si="354"/>
        <v xml:space="preserve"> </v>
      </c>
      <c r="U661" s="109" t="str">
        <f t="shared" si="354"/>
        <v xml:space="preserve"> </v>
      </c>
      <c r="V661" s="109" t="str">
        <f t="shared" si="354"/>
        <v xml:space="preserve"> </v>
      </c>
      <c r="W661" s="109" t="str">
        <f t="shared" si="354"/>
        <v xml:space="preserve"> </v>
      </c>
      <c r="X661" s="109" t="str">
        <f t="shared" si="354"/>
        <v xml:space="preserve"> </v>
      </c>
      <c r="Y661" s="109" t="str">
        <f t="shared" si="354"/>
        <v xml:space="preserve"> </v>
      </c>
      <c r="Z661" s="109" t="str">
        <f t="shared" si="354"/>
        <v xml:space="preserve"> </v>
      </c>
      <c r="AA661" s="109" t="str">
        <f t="shared" si="354"/>
        <v xml:space="preserve"> </v>
      </c>
      <c r="AB661" s="109" t="str">
        <f t="shared" si="354"/>
        <v xml:space="preserve"> </v>
      </c>
      <c r="AC661" s="109" t="str">
        <f t="shared" si="354"/>
        <v xml:space="preserve"> </v>
      </c>
      <c r="AD661" s="109" t="str">
        <f t="shared" si="354"/>
        <v xml:space="preserve"> </v>
      </c>
      <c r="AE661" s="109" t="str">
        <f t="shared" si="354"/>
        <v xml:space="preserve"> </v>
      </c>
      <c r="AF661" s="109" t="str">
        <f t="shared" si="354"/>
        <v xml:space="preserve"> </v>
      </c>
      <c r="AG661" s="109" t="str">
        <f t="shared" si="354"/>
        <v xml:space="preserve"> </v>
      </c>
    </row>
    <row r="662" spans="2:33">
      <c r="B662" s="110"/>
      <c r="C662" s="160" t="s">
        <v>720</v>
      </c>
      <c r="D662" s="121"/>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row>
    <row r="663" spans="2:33">
      <c r="B663" s="110"/>
      <c r="C663" s="160" t="s">
        <v>721</v>
      </c>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row>
    <row r="664" spans="2:33">
      <c r="B664" s="110"/>
      <c r="C664" s="160" t="s">
        <v>722</v>
      </c>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row>
    <row r="665" spans="2:33">
      <c r="B665" s="2">
        <v>4</v>
      </c>
      <c r="C665" s="311" t="s">
        <v>723</v>
      </c>
      <c r="D665" s="109" t="str">
        <f t="shared" ref="D665:AG665" si="356">IF(COUNTIF(D662:D664,"C")&gt;=1,"A",IF(COUNTIF(D662:D664,"C")&gt;0,"P"," "))</f>
        <v xml:space="preserve"> </v>
      </c>
      <c r="E665" s="109" t="str">
        <f t="shared" si="356"/>
        <v xml:space="preserve"> </v>
      </c>
      <c r="F665" s="109" t="str">
        <f t="shared" ref="F665:S665" si="357">IF(COUNTIF(F662:F664,"C")&gt;=1,"A",IF(COUNTIF(F662:F664,"C")&gt;0,"P"," "))</f>
        <v xml:space="preserve"> </v>
      </c>
      <c r="G665" s="109" t="str">
        <f t="shared" si="357"/>
        <v xml:space="preserve"> </v>
      </c>
      <c r="H665" s="109" t="str">
        <f t="shared" si="357"/>
        <v xml:space="preserve"> </v>
      </c>
      <c r="I665" s="109" t="str">
        <f t="shared" si="357"/>
        <v xml:space="preserve"> </v>
      </c>
      <c r="J665" s="109" t="str">
        <f t="shared" si="357"/>
        <v xml:space="preserve"> </v>
      </c>
      <c r="K665" s="109" t="str">
        <f t="shared" si="357"/>
        <v xml:space="preserve"> </v>
      </c>
      <c r="L665" s="109" t="str">
        <f t="shared" si="357"/>
        <v xml:space="preserve"> </v>
      </c>
      <c r="M665" s="109" t="str">
        <f t="shared" si="357"/>
        <v xml:space="preserve"> </v>
      </c>
      <c r="N665" s="109" t="str">
        <f t="shared" si="357"/>
        <v xml:space="preserve"> </v>
      </c>
      <c r="O665" s="109" t="str">
        <f t="shared" si="357"/>
        <v xml:space="preserve"> </v>
      </c>
      <c r="P665" s="109" t="str">
        <f t="shared" si="357"/>
        <v xml:space="preserve"> </v>
      </c>
      <c r="Q665" s="109" t="str">
        <f t="shared" si="357"/>
        <v xml:space="preserve"> </v>
      </c>
      <c r="R665" s="109" t="str">
        <f t="shared" si="357"/>
        <v xml:space="preserve"> </v>
      </c>
      <c r="S665" s="109" t="str">
        <f t="shared" si="357"/>
        <v xml:space="preserve"> </v>
      </c>
      <c r="T665" s="109" t="str">
        <f t="shared" si="356"/>
        <v xml:space="preserve"> </v>
      </c>
      <c r="U665" s="109" t="str">
        <f t="shared" si="356"/>
        <v xml:space="preserve"> </v>
      </c>
      <c r="V665" s="109" t="str">
        <f t="shared" si="356"/>
        <v xml:space="preserve"> </v>
      </c>
      <c r="W665" s="109" t="str">
        <f t="shared" si="356"/>
        <v xml:space="preserve"> </v>
      </c>
      <c r="X665" s="109" t="str">
        <f t="shared" si="356"/>
        <v xml:space="preserve"> </v>
      </c>
      <c r="Y665" s="109" t="str">
        <f t="shared" si="356"/>
        <v xml:space="preserve"> </v>
      </c>
      <c r="Z665" s="109" t="str">
        <f t="shared" si="356"/>
        <v xml:space="preserve"> </v>
      </c>
      <c r="AA665" s="109" t="str">
        <f t="shared" si="356"/>
        <v xml:space="preserve"> </v>
      </c>
      <c r="AB665" s="109" t="str">
        <f t="shared" si="356"/>
        <v xml:space="preserve"> </v>
      </c>
      <c r="AC665" s="109" t="str">
        <f t="shared" si="356"/>
        <v xml:space="preserve"> </v>
      </c>
      <c r="AD665" s="109" t="str">
        <f t="shared" si="356"/>
        <v xml:space="preserve"> </v>
      </c>
      <c r="AE665" s="109" t="str">
        <f t="shared" si="356"/>
        <v xml:space="preserve"> </v>
      </c>
      <c r="AF665" s="109" t="str">
        <f t="shared" si="356"/>
        <v xml:space="preserve"> </v>
      </c>
      <c r="AG665" s="109" t="str">
        <f t="shared" si="356"/>
        <v xml:space="preserve"> </v>
      </c>
    </row>
    <row r="666" spans="2:33">
      <c r="B666" s="110"/>
      <c r="C666" s="160" t="s">
        <v>724</v>
      </c>
      <c r="D666" s="121"/>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row>
    <row r="667" spans="2:33">
      <c r="B667" s="110"/>
      <c r="C667" s="160" t="s">
        <v>725</v>
      </c>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row>
    <row r="668" spans="2:33">
      <c r="B668" s="110"/>
      <c r="C668" s="160" t="s">
        <v>726</v>
      </c>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row>
    <row r="669" spans="2:33">
      <c r="B669" s="2">
        <v>5</v>
      </c>
      <c r="C669" s="311" t="s">
        <v>727</v>
      </c>
      <c r="D669" s="109" t="str">
        <f t="shared" ref="D669:AG669" si="358">IF(COUNTIF(D666:D668,"C")&gt;=1,"A",IF(COUNTIF(D666:D668,"C")&gt;0,"P"," "))</f>
        <v xml:space="preserve"> </v>
      </c>
      <c r="E669" s="109" t="str">
        <f t="shared" si="358"/>
        <v xml:space="preserve"> </v>
      </c>
      <c r="F669" s="109" t="str">
        <f t="shared" ref="F669:S669" si="359">IF(COUNTIF(F666:F668,"C")&gt;=1,"A",IF(COUNTIF(F666:F668,"C")&gt;0,"P"," "))</f>
        <v xml:space="preserve"> </v>
      </c>
      <c r="G669" s="109" t="str">
        <f t="shared" si="359"/>
        <v xml:space="preserve"> </v>
      </c>
      <c r="H669" s="109" t="str">
        <f t="shared" si="359"/>
        <v xml:space="preserve"> </v>
      </c>
      <c r="I669" s="109" t="str">
        <f t="shared" si="359"/>
        <v xml:space="preserve"> </v>
      </c>
      <c r="J669" s="109" t="str">
        <f t="shared" si="359"/>
        <v xml:space="preserve"> </v>
      </c>
      <c r="K669" s="109" t="str">
        <f t="shared" si="359"/>
        <v xml:space="preserve"> </v>
      </c>
      <c r="L669" s="109" t="str">
        <f t="shared" si="359"/>
        <v xml:space="preserve"> </v>
      </c>
      <c r="M669" s="109" t="str">
        <f t="shared" si="359"/>
        <v xml:space="preserve"> </v>
      </c>
      <c r="N669" s="109" t="str">
        <f t="shared" si="359"/>
        <v xml:space="preserve"> </v>
      </c>
      <c r="O669" s="109" t="str">
        <f t="shared" si="359"/>
        <v xml:space="preserve"> </v>
      </c>
      <c r="P669" s="109" t="str">
        <f t="shared" si="359"/>
        <v xml:space="preserve"> </v>
      </c>
      <c r="Q669" s="109" t="str">
        <f t="shared" si="359"/>
        <v xml:space="preserve"> </v>
      </c>
      <c r="R669" s="109" t="str">
        <f t="shared" si="359"/>
        <v xml:space="preserve"> </v>
      </c>
      <c r="S669" s="109" t="str">
        <f t="shared" si="359"/>
        <v xml:space="preserve"> </v>
      </c>
      <c r="T669" s="109" t="str">
        <f t="shared" si="358"/>
        <v xml:space="preserve"> </v>
      </c>
      <c r="U669" s="109" t="str">
        <f t="shared" si="358"/>
        <v xml:space="preserve"> </v>
      </c>
      <c r="V669" s="109" t="str">
        <f t="shared" si="358"/>
        <v xml:space="preserve"> </v>
      </c>
      <c r="W669" s="109" t="str">
        <f t="shared" si="358"/>
        <v xml:space="preserve"> </v>
      </c>
      <c r="X669" s="109" t="str">
        <f t="shared" si="358"/>
        <v xml:space="preserve"> </v>
      </c>
      <c r="Y669" s="109" t="str">
        <f t="shared" si="358"/>
        <v xml:space="preserve"> </v>
      </c>
      <c r="Z669" s="109" t="str">
        <f t="shared" si="358"/>
        <v xml:space="preserve"> </v>
      </c>
      <c r="AA669" s="109" t="str">
        <f t="shared" si="358"/>
        <v xml:space="preserve"> </v>
      </c>
      <c r="AB669" s="109" t="str">
        <f t="shared" si="358"/>
        <v xml:space="preserve"> </v>
      </c>
      <c r="AC669" s="109" t="str">
        <f t="shared" si="358"/>
        <v xml:space="preserve"> </v>
      </c>
      <c r="AD669" s="109" t="str">
        <f t="shared" si="358"/>
        <v xml:space="preserve"> </v>
      </c>
      <c r="AE669" s="109" t="str">
        <f t="shared" si="358"/>
        <v xml:space="preserve"> </v>
      </c>
      <c r="AF669" s="109" t="str">
        <f t="shared" si="358"/>
        <v xml:space="preserve"> </v>
      </c>
      <c r="AG669" s="109" t="str">
        <f t="shared" si="358"/>
        <v xml:space="preserve"> </v>
      </c>
    </row>
    <row r="670" spans="2:33">
      <c r="B670" s="110"/>
      <c r="C670" s="160" t="s">
        <v>357</v>
      </c>
      <c r="D670" s="121"/>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row>
    <row r="671" spans="2:33">
      <c r="B671" s="110"/>
      <c r="C671" s="160" t="s">
        <v>728</v>
      </c>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row>
    <row r="672" spans="2:33" ht="13.5" thickBot="1">
      <c r="B672" s="110"/>
      <c r="C672" s="160" t="s">
        <v>359</v>
      </c>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row>
    <row r="673" spans="1:33" ht="13.5" hidden="1" thickBot="1">
      <c r="D673" s="109" t="str">
        <f t="shared" ref="D673:AG673" si="360">IF(COUNTIF(D670:D672,"C")&gt;=1,"A",IF(COUNTIF(D670:D672,"C")&gt;0,"P"," "))</f>
        <v xml:space="preserve"> </v>
      </c>
      <c r="E673" s="109" t="str">
        <f t="shared" si="360"/>
        <v xml:space="preserve"> </v>
      </c>
      <c r="F673" s="109" t="str">
        <f t="shared" ref="F673:S673" si="361">IF(COUNTIF(F670:F672,"C")&gt;=1,"A",IF(COUNTIF(F670:F672,"C")&gt;0,"P"," "))</f>
        <v xml:space="preserve"> </v>
      </c>
      <c r="G673" s="109" t="str">
        <f t="shared" si="361"/>
        <v xml:space="preserve"> </v>
      </c>
      <c r="H673" s="109" t="str">
        <f t="shared" si="361"/>
        <v xml:space="preserve"> </v>
      </c>
      <c r="I673" s="109" t="str">
        <f t="shared" si="361"/>
        <v xml:space="preserve"> </v>
      </c>
      <c r="J673" s="109" t="str">
        <f t="shared" si="361"/>
        <v xml:space="preserve"> </v>
      </c>
      <c r="K673" s="109" t="str">
        <f t="shared" si="361"/>
        <v xml:space="preserve"> </v>
      </c>
      <c r="L673" s="109" t="str">
        <f t="shared" si="361"/>
        <v xml:space="preserve"> </v>
      </c>
      <c r="M673" s="109" t="str">
        <f t="shared" si="361"/>
        <v xml:space="preserve"> </v>
      </c>
      <c r="N673" s="109" t="str">
        <f t="shared" si="361"/>
        <v xml:space="preserve"> </v>
      </c>
      <c r="O673" s="109" t="str">
        <f t="shared" si="361"/>
        <v xml:space="preserve"> </v>
      </c>
      <c r="P673" s="109" t="str">
        <f t="shared" si="361"/>
        <v xml:space="preserve"> </v>
      </c>
      <c r="Q673" s="109" t="str">
        <f t="shared" si="361"/>
        <v xml:space="preserve"> </v>
      </c>
      <c r="R673" s="109" t="str">
        <f t="shared" si="361"/>
        <v xml:space="preserve"> </v>
      </c>
      <c r="S673" s="109" t="str">
        <f t="shared" si="361"/>
        <v xml:space="preserve"> </v>
      </c>
      <c r="T673" s="109" t="str">
        <f t="shared" si="360"/>
        <v xml:space="preserve"> </v>
      </c>
      <c r="U673" s="109" t="str">
        <f t="shared" si="360"/>
        <v xml:space="preserve"> </v>
      </c>
      <c r="V673" s="109" t="str">
        <f t="shared" si="360"/>
        <v xml:space="preserve"> </v>
      </c>
      <c r="W673" s="109" t="str">
        <f t="shared" si="360"/>
        <v xml:space="preserve"> </v>
      </c>
      <c r="X673" s="109" t="str">
        <f t="shared" si="360"/>
        <v xml:space="preserve"> </v>
      </c>
      <c r="Y673" s="109" t="str">
        <f t="shared" si="360"/>
        <v xml:space="preserve"> </v>
      </c>
      <c r="Z673" s="109" t="str">
        <f t="shared" si="360"/>
        <v xml:space="preserve"> </v>
      </c>
      <c r="AA673" s="109" t="str">
        <f t="shared" si="360"/>
        <v xml:space="preserve"> </v>
      </c>
      <c r="AB673" s="109" t="str">
        <f t="shared" si="360"/>
        <v xml:space="preserve"> </v>
      </c>
      <c r="AC673" s="109" t="str">
        <f t="shared" si="360"/>
        <v xml:space="preserve"> </v>
      </c>
      <c r="AD673" s="109" t="str">
        <f t="shared" si="360"/>
        <v xml:space="preserve"> </v>
      </c>
      <c r="AE673" s="109" t="str">
        <f t="shared" si="360"/>
        <v xml:space="preserve"> </v>
      </c>
      <c r="AF673" s="109" t="str">
        <f t="shared" si="360"/>
        <v xml:space="preserve"> </v>
      </c>
      <c r="AG673" s="109" t="str">
        <f t="shared" si="360"/>
        <v xml:space="preserve"> </v>
      </c>
    </row>
    <row r="674" spans="1:33" ht="13.5" thickBot="1">
      <c r="C674" s="65" t="s">
        <v>118</v>
      </c>
      <c r="D674" s="80" t="str">
        <f>IF(COUNTIF(D657:D673,"A")&gt;4,"C",IF(COUNTIF(D657:D673,"A")&gt;0,"P"," "))</f>
        <v xml:space="preserve"> </v>
      </c>
      <c r="E674" s="80" t="str">
        <f t="shared" ref="E674" si="362">IF(COUNTIF(E657:E673,"A")&gt;4,"C",IF(COUNTIF(E657:E673,"A")&gt;0,"P"," "))</f>
        <v xml:space="preserve"> </v>
      </c>
      <c r="F674" s="80" t="str">
        <f t="shared" ref="F674:S674" si="363">IF(COUNTIF(F657:F673,"A")&gt;4,"C",IF(COUNTIF(F657:F673,"A")&gt;0,"P"," "))</f>
        <v xml:space="preserve"> </v>
      </c>
      <c r="G674" s="80" t="str">
        <f t="shared" si="363"/>
        <v xml:space="preserve"> </v>
      </c>
      <c r="H674" s="80" t="str">
        <f t="shared" si="363"/>
        <v xml:space="preserve"> </v>
      </c>
      <c r="I674" s="80" t="str">
        <f t="shared" si="363"/>
        <v xml:space="preserve"> </v>
      </c>
      <c r="J674" s="80" t="str">
        <f t="shared" si="363"/>
        <v xml:space="preserve"> </v>
      </c>
      <c r="K674" s="80" t="str">
        <f t="shared" si="363"/>
        <v xml:space="preserve"> </v>
      </c>
      <c r="L674" s="80" t="str">
        <f t="shared" si="363"/>
        <v xml:space="preserve"> </v>
      </c>
      <c r="M674" s="80" t="str">
        <f t="shared" si="363"/>
        <v xml:space="preserve"> </v>
      </c>
      <c r="N674" s="80" t="str">
        <f t="shared" si="363"/>
        <v xml:space="preserve"> </v>
      </c>
      <c r="O674" s="80" t="str">
        <f t="shared" si="363"/>
        <v xml:space="preserve"> </v>
      </c>
      <c r="P674" s="80" t="str">
        <f t="shared" si="363"/>
        <v xml:space="preserve"> </v>
      </c>
      <c r="Q674" s="80" t="str">
        <f t="shared" si="363"/>
        <v xml:space="preserve"> </v>
      </c>
      <c r="R674" s="80" t="str">
        <f t="shared" si="363"/>
        <v xml:space="preserve"> </v>
      </c>
      <c r="S674" s="80" t="str">
        <f t="shared" si="363"/>
        <v xml:space="preserve"> </v>
      </c>
      <c r="T674" s="80" t="str">
        <f t="shared" ref="T674:AG674" si="364">IF(COUNTIF(T657:T673,"A")&gt;4,"C",IF(COUNTIF(T657:T673,"A")&gt;0,"P"," "))</f>
        <v xml:space="preserve"> </v>
      </c>
      <c r="U674" s="80" t="str">
        <f t="shared" si="364"/>
        <v xml:space="preserve"> </v>
      </c>
      <c r="V674" s="80" t="str">
        <f t="shared" si="364"/>
        <v xml:space="preserve"> </v>
      </c>
      <c r="W674" s="80" t="str">
        <f t="shared" si="364"/>
        <v xml:space="preserve"> </v>
      </c>
      <c r="X674" s="80" t="str">
        <f t="shared" si="364"/>
        <v xml:space="preserve"> </v>
      </c>
      <c r="Y674" s="80" t="str">
        <f t="shared" si="364"/>
        <v xml:space="preserve"> </v>
      </c>
      <c r="Z674" s="80" t="str">
        <f t="shared" si="364"/>
        <v xml:space="preserve"> </v>
      </c>
      <c r="AA674" s="80" t="str">
        <f t="shared" si="364"/>
        <v xml:space="preserve"> </v>
      </c>
      <c r="AB674" s="80" t="str">
        <f t="shared" si="364"/>
        <v xml:space="preserve"> </v>
      </c>
      <c r="AC674" s="80" t="str">
        <f t="shared" si="364"/>
        <v xml:space="preserve"> </v>
      </c>
      <c r="AD674" s="80" t="str">
        <f t="shared" si="364"/>
        <v xml:space="preserve"> </v>
      </c>
      <c r="AE674" s="80" t="str">
        <f t="shared" si="364"/>
        <v xml:space="preserve"> </v>
      </c>
      <c r="AF674" s="80" t="str">
        <f t="shared" si="364"/>
        <v xml:space="preserve"> </v>
      </c>
      <c r="AG674" s="80" t="str">
        <f t="shared" si="364"/>
        <v xml:space="preserve"> </v>
      </c>
    </row>
    <row r="675" spans="1:33" ht="15">
      <c r="A675" s="6"/>
      <c r="B675" s="309" t="s">
        <v>729</v>
      </c>
      <c r="C675" s="112"/>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c r="AA675" s="113"/>
      <c r="AB675" s="113"/>
      <c r="AC675" s="113"/>
      <c r="AD675" s="113"/>
      <c r="AE675" s="113"/>
      <c r="AF675" s="113"/>
      <c r="AG675" s="113"/>
    </row>
    <row r="676" spans="1:33">
      <c r="A676"/>
      <c r="B676" s="63">
        <v>1</v>
      </c>
      <c r="C676" s="243" t="s">
        <v>261</v>
      </c>
      <c r="D676" s="114"/>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row>
    <row r="677" spans="1:33">
      <c r="A677" s="6"/>
      <c r="B677" s="116"/>
      <c r="C677" s="244" t="s">
        <v>262</v>
      </c>
      <c r="D677" s="43"/>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row>
    <row r="678" spans="1:33">
      <c r="A678" s="6"/>
      <c r="B678" s="116"/>
      <c r="C678" s="244" t="s">
        <v>263</v>
      </c>
      <c r="D678" s="43"/>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row>
    <row r="679" spans="1:33">
      <c r="A679" s="6"/>
      <c r="B679" s="116"/>
      <c r="C679" s="244" t="s">
        <v>264</v>
      </c>
      <c r="D679" s="117"/>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row>
    <row r="680" spans="1:33">
      <c r="A680" s="6"/>
      <c r="B680" s="63">
        <v>2</v>
      </c>
      <c r="C680" s="118" t="s">
        <v>265</v>
      </c>
      <c r="D680" s="109" t="str">
        <f t="shared" ref="D680:AG680" si="365">IF(COUNTIF(D677:D679,"C")&gt;=1,"A",IF(COUNTIF(D677:D679,"C")&gt;0,"P"," "))</f>
        <v xml:space="preserve"> </v>
      </c>
      <c r="E680" s="109" t="str">
        <f t="shared" si="365"/>
        <v xml:space="preserve"> </v>
      </c>
      <c r="F680" s="109" t="str">
        <f t="shared" ref="F680:S680" si="366">IF(COUNTIF(F677:F679,"C")&gt;=1,"A",IF(COUNTIF(F677:F679,"C")&gt;0,"P"," "))</f>
        <v xml:space="preserve"> </v>
      </c>
      <c r="G680" s="109" t="str">
        <f t="shared" si="366"/>
        <v xml:space="preserve"> </v>
      </c>
      <c r="H680" s="109" t="str">
        <f t="shared" si="366"/>
        <v xml:space="preserve"> </v>
      </c>
      <c r="I680" s="109" t="str">
        <f t="shared" si="366"/>
        <v xml:space="preserve"> </v>
      </c>
      <c r="J680" s="109" t="str">
        <f t="shared" si="366"/>
        <v xml:space="preserve"> </v>
      </c>
      <c r="K680" s="109" t="str">
        <f t="shared" si="366"/>
        <v xml:space="preserve"> </v>
      </c>
      <c r="L680" s="109" t="str">
        <f t="shared" si="366"/>
        <v xml:space="preserve"> </v>
      </c>
      <c r="M680" s="109" t="str">
        <f t="shared" si="366"/>
        <v xml:space="preserve"> </v>
      </c>
      <c r="N680" s="109" t="str">
        <f t="shared" si="366"/>
        <v xml:space="preserve"> </v>
      </c>
      <c r="O680" s="109" t="str">
        <f t="shared" si="366"/>
        <v xml:space="preserve"> </v>
      </c>
      <c r="P680" s="109" t="str">
        <f t="shared" si="366"/>
        <v xml:space="preserve"> </v>
      </c>
      <c r="Q680" s="109" t="str">
        <f t="shared" si="366"/>
        <v xml:space="preserve"> </v>
      </c>
      <c r="R680" s="109" t="str">
        <f t="shared" si="366"/>
        <v xml:space="preserve"> </v>
      </c>
      <c r="S680" s="109" t="str">
        <f t="shared" si="366"/>
        <v xml:space="preserve"> </v>
      </c>
      <c r="T680" s="109" t="str">
        <f t="shared" si="365"/>
        <v xml:space="preserve"> </v>
      </c>
      <c r="U680" s="109" t="str">
        <f t="shared" si="365"/>
        <v xml:space="preserve"> </v>
      </c>
      <c r="V680" s="109" t="str">
        <f t="shared" si="365"/>
        <v xml:space="preserve"> </v>
      </c>
      <c r="W680" s="109" t="str">
        <f t="shared" si="365"/>
        <v xml:space="preserve"> </v>
      </c>
      <c r="X680" s="109" t="str">
        <f t="shared" si="365"/>
        <v xml:space="preserve"> </v>
      </c>
      <c r="Y680" s="109" t="str">
        <f t="shared" si="365"/>
        <v xml:space="preserve"> </v>
      </c>
      <c r="Z680" s="109" t="str">
        <f t="shared" si="365"/>
        <v xml:space="preserve"> </v>
      </c>
      <c r="AA680" s="109" t="str">
        <f t="shared" si="365"/>
        <v xml:space="preserve"> </v>
      </c>
      <c r="AB680" s="109" t="str">
        <f t="shared" si="365"/>
        <v xml:space="preserve"> </v>
      </c>
      <c r="AC680" s="109" t="str">
        <f t="shared" si="365"/>
        <v xml:space="preserve"> </v>
      </c>
      <c r="AD680" s="109" t="str">
        <f t="shared" si="365"/>
        <v xml:space="preserve"> </v>
      </c>
      <c r="AE680" s="109" t="str">
        <f t="shared" si="365"/>
        <v xml:space="preserve"> </v>
      </c>
      <c r="AF680" s="109" t="str">
        <f t="shared" si="365"/>
        <v xml:space="preserve"> </v>
      </c>
      <c r="AG680" s="109" t="str">
        <f t="shared" si="365"/>
        <v xml:space="preserve"> </v>
      </c>
    </row>
    <row r="681" spans="1:33">
      <c r="A681" s="6"/>
      <c r="B681" s="116"/>
      <c r="C681" s="244" t="s">
        <v>266</v>
      </c>
      <c r="D681" s="76"/>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row>
    <row r="682" spans="1:33">
      <c r="A682" s="6"/>
      <c r="B682" s="116"/>
      <c r="C682" s="244" t="s">
        <v>267</v>
      </c>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row>
    <row r="683" spans="1:33">
      <c r="A683" s="6"/>
      <c r="B683" s="116"/>
      <c r="C683" s="244" t="s">
        <v>268</v>
      </c>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row>
    <row r="684" spans="1:33">
      <c r="A684" s="6"/>
      <c r="B684" s="63">
        <v>3</v>
      </c>
      <c r="C684" s="118" t="s">
        <v>269</v>
      </c>
      <c r="D684" s="109" t="str">
        <f t="shared" ref="D684:AG684" si="367">IF(COUNTIF(D681:D683,"C")&gt;=1,"A",IF(COUNTIF(D681:D683,"C")&gt;0,"P"," "))</f>
        <v xml:space="preserve"> </v>
      </c>
      <c r="E684" s="109" t="str">
        <f t="shared" si="367"/>
        <v xml:space="preserve"> </v>
      </c>
      <c r="F684" s="109" t="str">
        <f t="shared" ref="F684:S684" si="368">IF(COUNTIF(F681:F683,"C")&gt;=1,"A",IF(COUNTIF(F681:F683,"C")&gt;0,"P"," "))</f>
        <v xml:space="preserve"> </v>
      </c>
      <c r="G684" s="109" t="str">
        <f t="shared" si="368"/>
        <v xml:space="preserve"> </v>
      </c>
      <c r="H684" s="109" t="str">
        <f t="shared" si="368"/>
        <v xml:space="preserve"> </v>
      </c>
      <c r="I684" s="109" t="str">
        <f t="shared" si="368"/>
        <v xml:space="preserve"> </v>
      </c>
      <c r="J684" s="109" t="str">
        <f t="shared" si="368"/>
        <v xml:space="preserve"> </v>
      </c>
      <c r="K684" s="109" t="str">
        <f t="shared" si="368"/>
        <v xml:space="preserve"> </v>
      </c>
      <c r="L684" s="109" t="str">
        <f t="shared" si="368"/>
        <v xml:space="preserve"> </v>
      </c>
      <c r="M684" s="109" t="str">
        <f t="shared" si="368"/>
        <v xml:space="preserve"> </v>
      </c>
      <c r="N684" s="109" t="str">
        <f t="shared" si="368"/>
        <v xml:space="preserve"> </v>
      </c>
      <c r="O684" s="109" t="str">
        <f t="shared" si="368"/>
        <v xml:space="preserve"> </v>
      </c>
      <c r="P684" s="109" t="str">
        <f t="shared" si="368"/>
        <v xml:space="preserve"> </v>
      </c>
      <c r="Q684" s="109" t="str">
        <f t="shared" si="368"/>
        <v xml:space="preserve"> </v>
      </c>
      <c r="R684" s="109" t="str">
        <f t="shared" si="368"/>
        <v xml:space="preserve"> </v>
      </c>
      <c r="S684" s="109" t="str">
        <f t="shared" si="368"/>
        <v xml:space="preserve"> </v>
      </c>
      <c r="T684" s="109" t="str">
        <f t="shared" si="367"/>
        <v xml:space="preserve"> </v>
      </c>
      <c r="U684" s="109" t="str">
        <f t="shared" si="367"/>
        <v xml:space="preserve"> </v>
      </c>
      <c r="V684" s="109" t="str">
        <f t="shared" si="367"/>
        <v xml:space="preserve"> </v>
      </c>
      <c r="W684" s="109" t="str">
        <f t="shared" si="367"/>
        <v xml:space="preserve"> </v>
      </c>
      <c r="X684" s="109" t="str">
        <f t="shared" si="367"/>
        <v xml:space="preserve"> </v>
      </c>
      <c r="Y684" s="109" t="str">
        <f t="shared" si="367"/>
        <v xml:space="preserve"> </v>
      </c>
      <c r="Z684" s="109" t="str">
        <f t="shared" si="367"/>
        <v xml:space="preserve"> </v>
      </c>
      <c r="AA684" s="109" t="str">
        <f t="shared" si="367"/>
        <v xml:space="preserve"> </v>
      </c>
      <c r="AB684" s="109" t="str">
        <f t="shared" si="367"/>
        <v xml:space="preserve"> </v>
      </c>
      <c r="AC684" s="109" t="str">
        <f t="shared" si="367"/>
        <v xml:space="preserve"> </v>
      </c>
      <c r="AD684" s="109" t="str">
        <f t="shared" si="367"/>
        <v xml:space="preserve"> </v>
      </c>
      <c r="AE684" s="109" t="str">
        <f t="shared" si="367"/>
        <v xml:space="preserve"> </v>
      </c>
      <c r="AF684" s="109" t="str">
        <f t="shared" si="367"/>
        <v xml:space="preserve"> </v>
      </c>
      <c r="AG684" s="109" t="str">
        <f t="shared" si="367"/>
        <v xml:space="preserve"> </v>
      </c>
    </row>
    <row r="685" spans="1:33">
      <c r="A685" s="6"/>
      <c r="B685" s="116"/>
      <c r="C685" s="244" t="s">
        <v>270</v>
      </c>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row>
    <row r="686" spans="1:33">
      <c r="A686" s="6"/>
      <c r="B686" s="116"/>
      <c r="C686" s="244" t="s">
        <v>271</v>
      </c>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row>
    <row r="687" spans="1:33">
      <c r="A687" s="6"/>
      <c r="B687" s="116"/>
      <c r="C687" s="244" t="s">
        <v>272</v>
      </c>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row>
    <row r="688" spans="1:33">
      <c r="A688" s="6"/>
      <c r="B688" s="63">
        <v>4</v>
      </c>
      <c r="C688" s="118" t="s">
        <v>273</v>
      </c>
      <c r="D688" s="109" t="str">
        <f t="shared" ref="D688:AG688" si="369">IF(COUNTIF(D685:D687,"C")&gt;=1,"A",IF(COUNTIF(D685:D687,"C")&gt;0,"P"," "))</f>
        <v xml:space="preserve"> </v>
      </c>
      <c r="E688" s="109" t="str">
        <f t="shared" si="369"/>
        <v xml:space="preserve"> </v>
      </c>
      <c r="F688" s="109" t="str">
        <f t="shared" ref="F688:S688" si="370">IF(COUNTIF(F685:F687,"C")&gt;=1,"A",IF(COUNTIF(F685:F687,"C")&gt;0,"P"," "))</f>
        <v xml:space="preserve"> </v>
      </c>
      <c r="G688" s="109" t="str">
        <f t="shared" si="370"/>
        <v xml:space="preserve"> </v>
      </c>
      <c r="H688" s="109" t="str">
        <f t="shared" si="370"/>
        <v xml:space="preserve"> </v>
      </c>
      <c r="I688" s="109" t="str">
        <f t="shared" si="370"/>
        <v xml:space="preserve"> </v>
      </c>
      <c r="J688" s="109" t="str">
        <f t="shared" si="370"/>
        <v xml:space="preserve"> </v>
      </c>
      <c r="K688" s="109" t="str">
        <f t="shared" si="370"/>
        <v xml:space="preserve"> </v>
      </c>
      <c r="L688" s="109" t="str">
        <f t="shared" si="370"/>
        <v xml:space="preserve"> </v>
      </c>
      <c r="M688" s="109" t="str">
        <f t="shared" si="370"/>
        <v xml:space="preserve"> </v>
      </c>
      <c r="N688" s="109" t="str">
        <f t="shared" si="370"/>
        <v xml:space="preserve"> </v>
      </c>
      <c r="O688" s="109" t="str">
        <f t="shared" si="370"/>
        <v xml:space="preserve"> </v>
      </c>
      <c r="P688" s="109" t="str">
        <f t="shared" si="370"/>
        <v xml:space="preserve"> </v>
      </c>
      <c r="Q688" s="109" t="str">
        <f t="shared" si="370"/>
        <v xml:space="preserve"> </v>
      </c>
      <c r="R688" s="109" t="str">
        <f t="shared" si="370"/>
        <v xml:space="preserve"> </v>
      </c>
      <c r="S688" s="109" t="str">
        <f t="shared" si="370"/>
        <v xml:space="preserve"> </v>
      </c>
      <c r="T688" s="109" t="str">
        <f t="shared" si="369"/>
        <v xml:space="preserve"> </v>
      </c>
      <c r="U688" s="109" t="str">
        <f t="shared" si="369"/>
        <v xml:space="preserve"> </v>
      </c>
      <c r="V688" s="109" t="str">
        <f t="shared" si="369"/>
        <v xml:space="preserve"> </v>
      </c>
      <c r="W688" s="109" t="str">
        <f t="shared" si="369"/>
        <v xml:space="preserve"> </v>
      </c>
      <c r="X688" s="109" t="str">
        <f t="shared" si="369"/>
        <v xml:space="preserve"> </v>
      </c>
      <c r="Y688" s="109" t="str">
        <f t="shared" si="369"/>
        <v xml:space="preserve"> </v>
      </c>
      <c r="Z688" s="109" t="str">
        <f t="shared" si="369"/>
        <v xml:space="preserve"> </v>
      </c>
      <c r="AA688" s="109" t="str">
        <f t="shared" si="369"/>
        <v xml:space="preserve"> </v>
      </c>
      <c r="AB688" s="109" t="str">
        <f t="shared" si="369"/>
        <v xml:space="preserve"> </v>
      </c>
      <c r="AC688" s="109" t="str">
        <f t="shared" si="369"/>
        <v xml:space="preserve"> </v>
      </c>
      <c r="AD688" s="109" t="str">
        <f t="shared" si="369"/>
        <v xml:space="preserve"> </v>
      </c>
      <c r="AE688" s="109" t="str">
        <f t="shared" si="369"/>
        <v xml:space="preserve"> </v>
      </c>
      <c r="AF688" s="109" t="str">
        <f t="shared" si="369"/>
        <v xml:space="preserve"> </v>
      </c>
      <c r="AG688" s="109" t="str">
        <f t="shared" si="369"/>
        <v xml:space="preserve"> </v>
      </c>
    </row>
    <row r="689" spans="1:33">
      <c r="A689" s="6"/>
      <c r="B689" s="116"/>
      <c r="C689" s="244" t="s">
        <v>274</v>
      </c>
      <c r="D689" s="31"/>
      <c r="E689" s="31"/>
      <c r="F689" s="31"/>
      <c r="G689" s="31"/>
      <c r="H689" s="31"/>
      <c r="I689" s="31"/>
      <c r="J689" s="31"/>
      <c r="K689" s="31"/>
      <c r="L689" s="31"/>
      <c r="M689" s="31"/>
      <c r="N689" s="31"/>
      <c r="O689" s="31"/>
      <c r="P689" s="31"/>
      <c r="Q689" s="31"/>
      <c r="R689" s="31"/>
      <c r="S689" s="75"/>
      <c r="T689" s="31"/>
      <c r="U689" s="31"/>
      <c r="V689" s="31"/>
      <c r="W689" s="31"/>
      <c r="X689" s="31"/>
      <c r="Y689" s="31"/>
      <c r="Z689" s="31"/>
      <c r="AA689" s="31"/>
      <c r="AB689" s="31"/>
      <c r="AC689" s="31"/>
      <c r="AD689" s="31"/>
      <c r="AE689" s="31"/>
      <c r="AF689" s="31"/>
      <c r="AG689" s="75"/>
    </row>
    <row r="690" spans="1:33">
      <c r="A690" s="6"/>
      <c r="B690" s="116"/>
      <c r="C690" s="244" t="s">
        <v>275</v>
      </c>
      <c r="D690" s="31"/>
      <c r="E690" s="31"/>
      <c r="F690" s="31"/>
      <c r="G690" s="31"/>
      <c r="H690" s="31"/>
      <c r="I690" s="31"/>
      <c r="J690" s="31"/>
      <c r="K690" s="31"/>
      <c r="L690" s="31"/>
      <c r="M690" s="31"/>
      <c r="N690" s="31"/>
      <c r="O690" s="31"/>
      <c r="P690" s="31"/>
      <c r="Q690" s="31"/>
      <c r="R690" s="31"/>
      <c r="S690" s="75"/>
      <c r="T690" s="31"/>
      <c r="U690" s="31"/>
      <c r="V690" s="31"/>
      <c r="W690" s="31"/>
      <c r="X690" s="31"/>
      <c r="Y690" s="31"/>
      <c r="Z690" s="31"/>
      <c r="AA690" s="31"/>
      <c r="AB690" s="31"/>
      <c r="AC690" s="31"/>
      <c r="AD690" s="31"/>
      <c r="AE690" s="31"/>
      <c r="AF690" s="31"/>
      <c r="AG690" s="75"/>
    </row>
    <row r="691" spans="1:33">
      <c r="A691" s="6"/>
      <c r="B691" s="116"/>
      <c r="C691" s="244" t="s">
        <v>276</v>
      </c>
      <c r="D691" s="31"/>
      <c r="E691" s="31"/>
      <c r="F691" s="31"/>
      <c r="G691" s="31"/>
      <c r="H691" s="31"/>
      <c r="I691" s="31"/>
      <c r="J691" s="31"/>
      <c r="K691" s="31"/>
      <c r="L691" s="31"/>
      <c r="M691" s="31"/>
      <c r="N691" s="31"/>
      <c r="O691" s="31"/>
      <c r="P691" s="31"/>
      <c r="Q691" s="31"/>
      <c r="R691" s="31"/>
      <c r="S691" s="75"/>
      <c r="T691" s="31"/>
      <c r="U691" s="31"/>
      <c r="V691" s="31"/>
      <c r="W691" s="31"/>
      <c r="X691" s="31"/>
      <c r="Y691" s="31"/>
      <c r="Z691" s="31"/>
      <c r="AA691" s="31"/>
      <c r="AB691" s="31"/>
      <c r="AC691" s="31"/>
      <c r="AD691" s="31"/>
      <c r="AE691" s="31"/>
      <c r="AF691" s="31"/>
      <c r="AG691" s="75"/>
    </row>
    <row r="692" spans="1:33">
      <c r="A692" s="6"/>
      <c r="B692" s="63">
        <v>5</v>
      </c>
      <c r="C692" s="118" t="s">
        <v>277</v>
      </c>
      <c r="D692" s="109" t="str">
        <f t="shared" ref="D692:AG692" si="371">IF(COUNTIF(D689:D691,"C")&gt;=1,"A",IF(COUNTIF(D689:D691,"C")&gt;0,"P"," "))</f>
        <v xml:space="preserve"> </v>
      </c>
      <c r="E692" s="109" t="str">
        <f t="shared" si="371"/>
        <v xml:space="preserve"> </v>
      </c>
      <c r="F692" s="109" t="str">
        <f t="shared" ref="F692:S692" si="372">IF(COUNTIF(F689:F691,"C")&gt;=1,"A",IF(COUNTIF(F689:F691,"C")&gt;0,"P"," "))</f>
        <v xml:space="preserve"> </v>
      </c>
      <c r="G692" s="109" t="str">
        <f t="shared" si="372"/>
        <v xml:space="preserve"> </v>
      </c>
      <c r="H692" s="109" t="str">
        <f t="shared" si="372"/>
        <v xml:space="preserve"> </v>
      </c>
      <c r="I692" s="109" t="str">
        <f t="shared" si="372"/>
        <v xml:space="preserve"> </v>
      </c>
      <c r="J692" s="109" t="str">
        <f t="shared" si="372"/>
        <v xml:space="preserve"> </v>
      </c>
      <c r="K692" s="109" t="str">
        <f t="shared" si="372"/>
        <v xml:space="preserve"> </v>
      </c>
      <c r="L692" s="109" t="str">
        <f t="shared" si="372"/>
        <v xml:space="preserve"> </v>
      </c>
      <c r="M692" s="109" t="str">
        <f t="shared" si="372"/>
        <v xml:space="preserve"> </v>
      </c>
      <c r="N692" s="109" t="str">
        <f t="shared" si="372"/>
        <v xml:space="preserve"> </v>
      </c>
      <c r="O692" s="109" t="str">
        <f t="shared" si="372"/>
        <v xml:space="preserve"> </v>
      </c>
      <c r="P692" s="109" t="str">
        <f t="shared" si="372"/>
        <v xml:space="preserve"> </v>
      </c>
      <c r="Q692" s="109" t="str">
        <f t="shared" si="372"/>
        <v xml:space="preserve"> </v>
      </c>
      <c r="R692" s="109" t="str">
        <f t="shared" si="372"/>
        <v xml:space="preserve"> </v>
      </c>
      <c r="S692" s="109" t="str">
        <f t="shared" si="372"/>
        <v xml:space="preserve"> </v>
      </c>
      <c r="T692" s="109" t="str">
        <f t="shared" si="371"/>
        <v xml:space="preserve"> </v>
      </c>
      <c r="U692" s="109" t="str">
        <f t="shared" si="371"/>
        <v xml:space="preserve"> </v>
      </c>
      <c r="V692" s="109" t="str">
        <f t="shared" si="371"/>
        <v xml:space="preserve"> </v>
      </c>
      <c r="W692" s="109" t="str">
        <f t="shared" si="371"/>
        <v xml:space="preserve"> </v>
      </c>
      <c r="X692" s="109" t="str">
        <f t="shared" si="371"/>
        <v xml:space="preserve"> </v>
      </c>
      <c r="Y692" s="109" t="str">
        <f t="shared" si="371"/>
        <v xml:space="preserve"> </v>
      </c>
      <c r="Z692" s="109" t="str">
        <f t="shared" si="371"/>
        <v xml:space="preserve"> </v>
      </c>
      <c r="AA692" s="109" t="str">
        <f t="shared" si="371"/>
        <v xml:space="preserve"> </v>
      </c>
      <c r="AB692" s="109" t="str">
        <f t="shared" si="371"/>
        <v xml:space="preserve"> </v>
      </c>
      <c r="AC692" s="109" t="str">
        <f t="shared" si="371"/>
        <v xml:space="preserve"> </v>
      </c>
      <c r="AD692" s="109" t="str">
        <f t="shared" si="371"/>
        <v xml:space="preserve"> </v>
      </c>
      <c r="AE692" s="109" t="str">
        <f t="shared" si="371"/>
        <v xml:space="preserve"> </v>
      </c>
      <c r="AF692" s="109" t="str">
        <f t="shared" si="371"/>
        <v xml:space="preserve"> </v>
      </c>
      <c r="AG692" s="109" t="str">
        <f t="shared" si="371"/>
        <v xml:space="preserve"> </v>
      </c>
    </row>
    <row r="693" spans="1:33">
      <c r="A693" s="6"/>
      <c r="B693" s="42"/>
      <c r="C693" s="245" t="s">
        <v>278</v>
      </c>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row>
    <row r="694" spans="1:33">
      <c r="A694" s="6"/>
      <c r="B694" s="42"/>
      <c r="C694" s="245" t="s">
        <v>279</v>
      </c>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row>
    <row r="695" spans="1:33" ht="13.5" thickBot="1">
      <c r="A695" s="6"/>
      <c r="B695" s="42"/>
      <c r="C695" s="245" t="s">
        <v>280</v>
      </c>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row>
    <row r="696" spans="1:33" ht="13.5" hidden="1" thickBot="1">
      <c r="A696" s="6"/>
      <c r="B696" s="42"/>
      <c r="C696" s="246"/>
      <c r="D696" s="109" t="str">
        <f t="shared" ref="D696:AG696" si="373">IF(COUNTIF(D693:D695,"C")&gt;=1,"A",IF(COUNTIF(D693:D695,"C")&gt;0,"P"," "))</f>
        <v xml:space="preserve"> </v>
      </c>
      <c r="E696" s="109" t="str">
        <f t="shared" si="373"/>
        <v xml:space="preserve"> </v>
      </c>
      <c r="F696" s="109" t="str">
        <f t="shared" ref="F696:S696" si="374">IF(COUNTIF(F693:F695,"C")&gt;=1,"A",IF(COUNTIF(F693:F695,"C")&gt;0,"P"," "))</f>
        <v xml:space="preserve"> </v>
      </c>
      <c r="G696" s="109" t="str">
        <f t="shared" si="374"/>
        <v xml:space="preserve"> </v>
      </c>
      <c r="H696" s="109" t="str">
        <f t="shared" si="374"/>
        <v xml:space="preserve"> </v>
      </c>
      <c r="I696" s="109" t="str">
        <f t="shared" si="374"/>
        <v xml:space="preserve"> </v>
      </c>
      <c r="J696" s="109" t="str">
        <f t="shared" si="374"/>
        <v xml:space="preserve"> </v>
      </c>
      <c r="K696" s="109" t="str">
        <f t="shared" si="374"/>
        <v xml:space="preserve"> </v>
      </c>
      <c r="L696" s="109" t="str">
        <f t="shared" si="374"/>
        <v xml:space="preserve"> </v>
      </c>
      <c r="M696" s="109" t="str">
        <f t="shared" si="374"/>
        <v xml:space="preserve"> </v>
      </c>
      <c r="N696" s="109" t="str">
        <f t="shared" si="374"/>
        <v xml:space="preserve"> </v>
      </c>
      <c r="O696" s="109" t="str">
        <f t="shared" si="374"/>
        <v xml:space="preserve"> </v>
      </c>
      <c r="P696" s="109" t="str">
        <f t="shared" si="374"/>
        <v xml:space="preserve"> </v>
      </c>
      <c r="Q696" s="109" t="str">
        <f t="shared" si="374"/>
        <v xml:space="preserve"> </v>
      </c>
      <c r="R696" s="109" t="str">
        <f t="shared" si="374"/>
        <v xml:space="preserve"> </v>
      </c>
      <c r="S696" s="109" t="str">
        <f t="shared" si="374"/>
        <v xml:space="preserve"> </v>
      </c>
      <c r="T696" s="109" t="str">
        <f t="shared" si="373"/>
        <v xml:space="preserve"> </v>
      </c>
      <c r="U696" s="109" t="str">
        <f t="shared" si="373"/>
        <v xml:space="preserve"> </v>
      </c>
      <c r="V696" s="109" t="str">
        <f t="shared" si="373"/>
        <v xml:space="preserve"> </v>
      </c>
      <c r="W696" s="109" t="str">
        <f t="shared" si="373"/>
        <v xml:space="preserve"> </v>
      </c>
      <c r="X696" s="109" t="str">
        <f t="shared" si="373"/>
        <v xml:space="preserve"> </v>
      </c>
      <c r="Y696" s="109" t="str">
        <f t="shared" si="373"/>
        <v xml:space="preserve"> </v>
      </c>
      <c r="Z696" s="109" t="str">
        <f t="shared" si="373"/>
        <v xml:space="preserve"> </v>
      </c>
      <c r="AA696" s="109" t="str">
        <f t="shared" si="373"/>
        <v xml:space="preserve"> </v>
      </c>
      <c r="AB696" s="109" t="str">
        <f t="shared" si="373"/>
        <v xml:space="preserve"> </v>
      </c>
      <c r="AC696" s="109" t="str">
        <f t="shared" si="373"/>
        <v xml:space="preserve"> </v>
      </c>
      <c r="AD696" s="109" t="str">
        <f t="shared" si="373"/>
        <v xml:space="preserve"> </v>
      </c>
      <c r="AE696" s="109" t="str">
        <f t="shared" si="373"/>
        <v xml:space="preserve"> </v>
      </c>
      <c r="AF696" s="109" t="str">
        <f t="shared" si="373"/>
        <v xml:space="preserve"> </v>
      </c>
      <c r="AG696" s="109" t="str">
        <f t="shared" si="373"/>
        <v xml:space="preserve"> </v>
      </c>
    </row>
    <row r="697" spans="1:33" ht="13.5" thickBot="1">
      <c r="A697" s="6"/>
      <c r="B697" s="97"/>
      <c r="C697" s="65" t="s">
        <v>118</v>
      </c>
      <c r="D697" s="80" t="str">
        <f>IF(COUNTIF(D680:D696,"A")&gt;4,"C",IF(COUNTIF(D680:D696,"A")&gt;0,"P"," "))</f>
        <v xml:space="preserve"> </v>
      </c>
      <c r="E697" s="80" t="str">
        <f t="shared" ref="E697" si="375">IF(COUNTIF(E680:E696,"A")&gt;4,"C",IF(COUNTIF(E680:E696,"A")&gt;0,"P"," "))</f>
        <v xml:space="preserve"> </v>
      </c>
      <c r="F697" s="80" t="str">
        <f t="shared" ref="F697:S697" si="376">IF(COUNTIF(F680:F696,"A")&gt;4,"C",IF(COUNTIF(F680:F696,"A")&gt;0,"P"," "))</f>
        <v xml:space="preserve"> </v>
      </c>
      <c r="G697" s="80" t="str">
        <f t="shared" si="376"/>
        <v xml:space="preserve"> </v>
      </c>
      <c r="H697" s="80" t="str">
        <f t="shared" si="376"/>
        <v xml:space="preserve"> </v>
      </c>
      <c r="I697" s="80" t="str">
        <f t="shared" si="376"/>
        <v xml:space="preserve"> </v>
      </c>
      <c r="J697" s="80" t="str">
        <f t="shared" si="376"/>
        <v xml:space="preserve"> </v>
      </c>
      <c r="K697" s="80" t="str">
        <f t="shared" si="376"/>
        <v xml:space="preserve"> </v>
      </c>
      <c r="L697" s="80" t="str">
        <f t="shared" si="376"/>
        <v xml:space="preserve"> </v>
      </c>
      <c r="M697" s="80" t="str">
        <f t="shared" si="376"/>
        <v xml:space="preserve"> </v>
      </c>
      <c r="N697" s="80" t="str">
        <f t="shared" si="376"/>
        <v xml:space="preserve"> </v>
      </c>
      <c r="O697" s="80" t="str">
        <f t="shared" si="376"/>
        <v xml:space="preserve"> </v>
      </c>
      <c r="P697" s="80" t="str">
        <f t="shared" si="376"/>
        <v xml:space="preserve"> </v>
      </c>
      <c r="Q697" s="80" t="str">
        <f t="shared" si="376"/>
        <v xml:space="preserve"> </v>
      </c>
      <c r="R697" s="80" t="str">
        <f t="shared" si="376"/>
        <v xml:space="preserve"> </v>
      </c>
      <c r="S697" s="80" t="str">
        <f t="shared" si="376"/>
        <v xml:space="preserve"> </v>
      </c>
      <c r="T697" s="80" t="str">
        <f t="shared" ref="T697:AG697" si="377">IF(COUNTIF(T680:T696,"A")&gt;4,"C",IF(COUNTIF(T680:T696,"A")&gt;0,"P"," "))</f>
        <v xml:space="preserve"> </v>
      </c>
      <c r="U697" s="80" t="str">
        <f t="shared" si="377"/>
        <v xml:space="preserve"> </v>
      </c>
      <c r="V697" s="80" t="str">
        <f t="shared" si="377"/>
        <v xml:space="preserve"> </v>
      </c>
      <c r="W697" s="80" t="str">
        <f t="shared" si="377"/>
        <v xml:space="preserve"> </v>
      </c>
      <c r="X697" s="80" t="str">
        <f t="shared" si="377"/>
        <v xml:space="preserve"> </v>
      </c>
      <c r="Y697" s="80" t="str">
        <f t="shared" si="377"/>
        <v xml:space="preserve"> </v>
      </c>
      <c r="Z697" s="80" t="str">
        <f t="shared" si="377"/>
        <v xml:space="preserve"> </v>
      </c>
      <c r="AA697" s="80" t="str">
        <f t="shared" si="377"/>
        <v xml:space="preserve"> </v>
      </c>
      <c r="AB697" s="80" t="str">
        <f t="shared" si="377"/>
        <v xml:space="preserve"> </v>
      </c>
      <c r="AC697" s="80" t="str">
        <f t="shared" si="377"/>
        <v xml:space="preserve"> </v>
      </c>
      <c r="AD697" s="80" t="str">
        <f t="shared" si="377"/>
        <v xml:space="preserve"> </v>
      </c>
      <c r="AE697" s="80" t="str">
        <f t="shared" si="377"/>
        <v xml:space="preserve"> </v>
      </c>
      <c r="AF697" s="80" t="str">
        <f t="shared" si="377"/>
        <v xml:space="preserve"> </v>
      </c>
      <c r="AG697" s="80" t="str">
        <f t="shared" si="377"/>
        <v xml:space="preserve"> </v>
      </c>
    </row>
    <row r="698" spans="1:33" ht="15">
      <c r="A698" s="6"/>
      <c r="B698" s="111" t="s">
        <v>730</v>
      </c>
      <c r="C698" s="112"/>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c r="AA698" s="113"/>
      <c r="AB698" s="113"/>
      <c r="AC698" s="113"/>
      <c r="AD698" s="113"/>
      <c r="AE698" s="113"/>
      <c r="AF698" s="113"/>
      <c r="AG698" s="113"/>
    </row>
    <row r="699" spans="1:33">
      <c r="A699"/>
      <c r="B699" s="63">
        <v>1</v>
      </c>
      <c r="C699" s="243" t="s">
        <v>731</v>
      </c>
      <c r="D699" s="114"/>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row>
    <row r="700" spans="1:33">
      <c r="A700" s="6"/>
      <c r="B700" s="116"/>
      <c r="C700" s="244" t="s">
        <v>732</v>
      </c>
      <c r="D700" s="43"/>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row>
    <row r="701" spans="1:33">
      <c r="A701" s="6"/>
      <c r="B701" s="116"/>
      <c r="C701" s="244" t="s">
        <v>733</v>
      </c>
      <c r="D701" s="43"/>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row>
    <row r="702" spans="1:33">
      <c r="A702" s="6"/>
      <c r="B702" s="116"/>
      <c r="C702" s="244" t="s">
        <v>734</v>
      </c>
      <c r="D702" s="117"/>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row>
    <row r="703" spans="1:33">
      <c r="A703" s="6"/>
      <c r="B703" s="63">
        <v>2</v>
      </c>
      <c r="C703" s="118" t="s">
        <v>735</v>
      </c>
      <c r="D703" s="109" t="str">
        <f t="shared" ref="D703:AG703" si="378">IF(COUNTIF(D700:D702,"C")&gt;=1,"A",IF(COUNTIF(D700:D702,"C")&gt;0,"P"," "))</f>
        <v xml:space="preserve"> </v>
      </c>
      <c r="E703" s="109" t="str">
        <f t="shared" si="378"/>
        <v xml:space="preserve"> </v>
      </c>
      <c r="F703" s="109" t="str">
        <f t="shared" ref="F703:S703" si="379">IF(COUNTIF(F700:F702,"C")&gt;=1,"A",IF(COUNTIF(F700:F702,"C")&gt;0,"P"," "))</f>
        <v xml:space="preserve"> </v>
      </c>
      <c r="G703" s="109" t="str">
        <f t="shared" si="379"/>
        <v xml:space="preserve"> </v>
      </c>
      <c r="H703" s="109" t="str">
        <f t="shared" si="379"/>
        <v xml:space="preserve"> </v>
      </c>
      <c r="I703" s="109" t="str">
        <f t="shared" si="379"/>
        <v xml:space="preserve"> </v>
      </c>
      <c r="J703" s="109" t="str">
        <f t="shared" si="379"/>
        <v xml:space="preserve"> </v>
      </c>
      <c r="K703" s="109" t="str">
        <f t="shared" si="379"/>
        <v xml:space="preserve"> </v>
      </c>
      <c r="L703" s="109" t="str">
        <f t="shared" si="379"/>
        <v xml:space="preserve"> </v>
      </c>
      <c r="M703" s="109" t="str">
        <f t="shared" si="379"/>
        <v xml:space="preserve"> </v>
      </c>
      <c r="N703" s="109" t="str">
        <f t="shared" si="379"/>
        <v xml:space="preserve"> </v>
      </c>
      <c r="O703" s="109" t="str">
        <f t="shared" si="379"/>
        <v xml:space="preserve"> </v>
      </c>
      <c r="P703" s="109" t="str">
        <f t="shared" si="379"/>
        <v xml:space="preserve"> </v>
      </c>
      <c r="Q703" s="109" t="str">
        <f t="shared" si="379"/>
        <v xml:space="preserve"> </v>
      </c>
      <c r="R703" s="109" t="str">
        <f t="shared" si="379"/>
        <v xml:space="preserve"> </v>
      </c>
      <c r="S703" s="109" t="str">
        <f t="shared" si="379"/>
        <v xml:space="preserve"> </v>
      </c>
      <c r="T703" s="109" t="str">
        <f t="shared" si="378"/>
        <v xml:space="preserve"> </v>
      </c>
      <c r="U703" s="109" t="str">
        <f t="shared" si="378"/>
        <v xml:space="preserve"> </v>
      </c>
      <c r="V703" s="109" t="str">
        <f t="shared" si="378"/>
        <v xml:space="preserve"> </v>
      </c>
      <c r="W703" s="109" t="str">
        <f t="shared" si="378"/>
        <v xml:space="preserve"> </v>
      </c>
      <c r="X703" s="109" t="str">
        <f t="shared" si="378"/>
        <v xml:space="preserve"> </v>
      </c>
      <c r="Y703" s="109" t="str">
        <f t="shared" si="378"/>
        <v xml:space="preserve"> </v>
      </c>
      <c r="Z703" s="109" t="str">
        <f t="shared" si="378"/>
        <v xml:space="preserve"> </v>
      </c>
      <c r="AA703" s="109" t="str">
        <f t="shared" si="378"/>
        <v xml:space="preserve"> </v>
      </c>
      <c r="AB703" s="109" t="str">
        <f t="shared" si="378"/>
        <v xml:space="preserve"> </v>
      </c>
      <c r="AC703" s="109" t="str">
        <f t="shared" si="378"/>
        <v xml:space="preserve"> </v>
      </c>
      <c r="AD703" s="109" t="str">
        <f t="shared" si="378"/>
        <v xml:space="preserve"> </v>
      </c>
      <c r="AE703" s="109" t="str">
        <f t="shared" si="378"/>
        <v xml:space="preserve"> </v>
      </c>
      <c r="AF703" s="109" t="str">
        <f t="shared" si="378"/>
        <v xml:space="preserve"> </v>
      </c>
      <c r="AG703" s="109" t="str">
        <f t="shared" si="378"/>
        <v xml:space="preserve"> </v>
      </c>
    </row>
    <row r="704" spans="1:33">
      <c r="A704" s="6"/>
      <c r="B704" s="116"/>
      <c r="C704" s="244" t="s">
        <v>736</v>
      </c>
      <c r="D704" s="76"/>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row>
    <row r="705" spans="1:33">
      <c r="A705" s="6"/>
      <c r="B705" s="116"/>
      <c r="C705" s="244" t="s">
        <v>737</v>
      </c>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row>
    <row r="706" spans="1:33">
      <c r="A706" s="6"/>
      <c r="B706" s="116"/>
      <c r="C706" s="244" t="s">
        <v>738</v>
      </c>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row>
    <row r="707" spans="1:33">
      <c r="A707" s="6"/>
      <c r="B707" s="63">
        <v>3</v>
      </c>
      <c r="C707" s="118" t="s">
        <v>739</v>
      </c>
      <c r="D707" s="109" t="str">
        <f t="shared" ref="D707:AG707" si="380">IF(COUNTIF(D704:D706,"C")&gt;=1,"A",IF(COUNTIF(D704:D706,"C")&gt;0,"P"," "))</f>
        <v xml:space="preserve"> </v>
      </c>
      <c r="E707" s="109" t="str">
        <f t="shared" si="380"/>
        <v xml:space="preserve"> </v>
      </c>
      <c r="F707" s="109" t="str">
        <f t="shared" ref="F707:S707" si="381">IF(COUNTIF(F704:F706,"C")&gt;=1,"A",IF(COUNTIF(F704:F706,"C")&gt;0,"P"," "))</f>
        <v xml:space="preserve"> </v>
      </c>
      <c r="G707" s="109" t="str">
        <f t="shared" si="381"/>
        <v xml:space="preserve"> </v>
      </c>
      <c r="H707" s="109" t="str">
        <f t="shared" si="381"/>
        <v xml:space="preserve"> </v>
      </c>
      <c r="I707" s="109" t="str">
        <f t="shared" si="381"/>
        <v xml:space="preserve"> </v>
      </c>
      <c r="J707" s="109" t="str">
        <f t="shared" si="381"/>
        <v xml:space="preserve"> </v>
      </c>
      <c r="K707" s="109" t="str">
        <f t="shared" si="381"/>
        <v xml:space="preserve"> </v>
      </c>
      <c r="L707" s="109" t="str">
        <f t="shared" si="381"/>
        <v xml:space="preserve"> </v>
      </c>
      <c r="M707" s="109" t="str">
        <f t="shared" si="381"/>
        <v xml:space="preserve"> </v>
      </c>
      <c r="N707" s="109" t="str">
        <f t="shared" si="381"/>
        <v xml:space="preserve"> </v>
      </c>
      <c r="O707" s="109" t="str">
        <f t="shared" si="381"/>
        <v xml:space="preserve"> </v>
      </c>
      <c r="P707" s="109" t="str">
        <f t="shared" si="381"/>
        <v xml:space="preserve"> </v>
      </c>
      <c r="Q707" s="109" t="str">
        <f t="shared" si="381"/>
        <v xml:space="preserve"> </v>
      </c>
      <c r="R707" s="109" t="str">
        <f t="shared" si="381"/>
        <v xml:space="preserve"> </v>
      </c>
      <c r="S707" s="109" t="str">
        <f t="shared" si="381"/>
        <v xml:space="preserve"> </v>
      </c>
      <c r="T707" s="109" t="str">
        <f t="shared" si="380"/>
        <v xml:space="preserve"> </v>
      </c>
      <c r="U707" s="109" t="str">
        <f t="shared" si="380"/>
        <v xml:space="preserve"> </v>
      </c>
      <c r="V707" s="109" t="str">
        <f t="shared" si="380"/>
        <v xml:space="preserve"> </v>
      </c>
      <c r="W707" s="109" t="str">
        <f t="shared" si="380"/>
        <v xml:space="preserve"> </v>
      </c>
      <c r="X707" s="109" t="str">
        <f t="shared" si="380"/>
        <v xml:space="preserve"> </v>
      </c>
      <c r="Y707" s="109" t="str">
        <f t="shared" si="380"/>
        <v xml:space="preserve"> </v>
      </c>
      <c r="Z707" s="109" t="str">
        <f t="shared" si="380"/>
        <v xml:space="preserve"> </v>
      </c>
      <c r="AA707" s="109" t="str">
        <f t="shared" si="380"/>
        <v xml:space="preserve"> </v>
      </c>
      <c r="AB707" s="109" t="str">
        <f t="shared" si="380"/>
        <v xml:space="preserve"> </v>
      </c>
      <c r="AC707" s="109" t="str">
        <f t="shared" si="380"/>
        <v xml:space="preserve"> </v>
      </c>
      <c r="AD707" s="109" t="str">
        <f t="shared" si="380"/>
        <v xml:space="preserve"> </v>
      </c>
      <c r="AE707" s="109" t="str">
        <f t="shared" si="380"/>
        <v xml:space="preserve"> </v>
      </c>
      <c r="AF707" s="109" t="str">
        <f t="shared" si="380"/>
        <v xml:space="preserve"> </v>
      </c>
      <c r="AG707" s="109" t="str">
        <f t="shared" si="380"/>
        <v xml:space="preserve"> </v>
      </c>
    </row>
    <row r="708" spans="1:33">
      <c r="A708" s="6"/>
      <c r="B708" s="116"/>
      <c r="C708" s="244" t="s">
        <v>740</v>
      </c>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row>
    <row r="709" spans="1:33">
      <c r="A709" s="6"/>
      <c r="B709" s="116"/>
      <c r="C709" s="244" t="s">
        <v>741</v>
      </c>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row>
    <row r="710" spans="1:33">
      <c r="A710" s="6"/>
      <c r="B710" s="116"/>
      <c r="C710" s="244" t="s">
        <v>742</v>
      </c>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row>
    <row r="711" spans="1:33">
      <c r="A711" s="6"/>
      <c r="B711" s="63">
        <v>4</v>
      </c>
      <c r="C711" s="118" t="s">
        <v>743</v>
      </c>
      <c r="D711" s="109" t="str">
        <f t="shared" ref="D711:AG711" si="382">IF(COUNTIF(D708:D710,"C")&gt;=1,"A",IF(COUNTIF(D708:D710,"C")&gt;0,"P"," "))</f>
        <v xml:space="preserve"> </v>
      </c>
      <c r="E711" s="109" t="str">
        <f t="shared" si="382"/>
        <v xml:space="preserve"> </v>
      </c>
      <c r="F711" s="109" t="str">
        <f t="shared" ref="F711:S711" si="383">IF(COUNTIF(F708:F710,"C")&gt;=1,"A",IF(COUNTIF(F708:F710,"C")&gt;0,"P"," "))</f>
        <v xml:space="preserve"> </v>
      </c>
      <c r="G711" s="109" t="str">
        <f t="shared" si="383"/>
        <v xml:space="preserve"> </v>
      </c>
      <c r="H711" s="109" t="str">
        <f t="shared" si="383"/>
        <v xml:space="preserve"> </v>
      </c>
      <c r="I711" s="109" t="str">
        <f t="shared" si="383"/>
        <v xml:space="preserve"> </v>
      </c>
      <c r="J711" s="109" t="str">
        <f t="shared" si="383"/>
        <v xml:space="preserve"> </v>
      </c>
      <c r="K711" s="109" t="str">
        <f t="shared" si="383"/>
        <v xml:space="preserve"> </v>
      </c>
      <c r="L711" s="109" t="str">
        <f t="shared" si="383"/>
        <v xml:space="preserve"> </v>
      </c>
      <c r="M711" s="109" t="str">
        <f t="shared" si="383"/>
        <v xml:space="preserve"> </v>
      </c>
      <c r="N711" s="109" t="str">
        <f t="shared" si="383"/>
        <v xml:space="preserve"> </v>
      </c>
      <c r="O711" s="109" t="str">
        <f t="shared" si="383"/>
        <v xml:space="preserve"> </v>
      </c>
      <c r="P711" s="109" t="str">
        <f t="shared" si="383"/>
        <v xml:space="preserve"> </v>
      </c>
      <c r="Q711" s="109" t="str">
        <f t="shared" si="383"/>
        <v xml:space="preserve"> </v>
      </c>
      <c r="R711" s="109" t="str">
        <f t="shared" si="383"/>
        <v xml:space="preserve"> </v>
      </c>
      <c r="S711" s="109" t="str">
        <f t="shared" si="383"/>
        <v xml:space="preserve"> </v>
      </c>
      <c r="T711" s="109" t="str">
        <f t="shared" si="382"/>
        <v xml:space="preserve"> </v>
      </c>
      <c r="U711" s="109" t="str">
        <f t="shared" si="382"/>
        <v xml:space="preserve"> </v>
      </c>
      <c r="V711" s="109" t="str">
        <f t="shared" si="382"/>
        <v xml:space="preserve"> </v>
      </c>
      <c r="W711" s="109" t="str">
        <f t="shared" si="382"/>
        <v xml:space="preserve"> </v>
      </c>
      <c r="X711" s="109" t="str">
        <f t="shared" si="382"/>
        <v xml:space="preserve"> </v>
      </c>
      <c r="Y711" s="109" t="str">
        <f t="shared" si="382"/>
        <v xml:space="preserve"> </v>
      </c>
      <c r="Z711" s="109" t="str">
        <f t="shared" si="382"/>
        <v xml:space="preserve"> </v>
      </c>
      <c r="AA711" s="109" t="str">
        <f t="shared" si="382"/>
        <v xml:space="preserve"> </v>
      </c>
      <c r="AB711" s="109" t="str">
        <f t="shared" si="382"/>
        <v xml:space="preserve"> </v>
      </c>
      <c r="AC711" s="109" t="str">
        <f t="shared" si="382"/>
        <v xml:space="preserve"> </v>
      </c>
      <c r="AD711" s="109" t="str">
        <f t="shared" si="382"/>
        <v xml:space="preserve"> </v>
      </c>
      <c r="AE711" s="109" t="str">
        <f t="shared" si="382"/>
        <v xml:space="preserve"> </v>
      </c>
      <c r="AF711" s="109" t="str">
        <f t="shared" si="382"/>
        <v xml:space="preserve"> </v>
      </c>
      <c r="AG711" s="109" t="str">
        <f t="shared" si="382"/>
        <v xml:space="preserve"> </v>
      </c>
    </row>
    <row r="712" spans="1:33">
      <c r="A712" s="6"/>
      <c r="B712" s="116"/>
      <c r="C712" s="244" t="s">
        <v>744</v>
      </c>
      <c r="D712" s="31"/>
      <c r="E712" s="31"/>
      <c r="F712" s="31"/>
      <c r="G712" s="31"/>
      <c r="H712" s="31"/>
      <c r="I712" s="31"/>
      <c r="J712" s="31"/>
      <c r="K712" s="31"/>
      <c r="L712" s="31"/>
      <c r="M712" s="31"/>
      <c r="N712" s="31"/>
      <c r="O712" s="31"/>
      <c r="P712" s="31"/>
      <c r="Q712" s="31"/>
      <c r="R712" s="31"/>
      <c r="S712" s="75"/>
      <c r="T712" s="31"/>
      <c r="U712" s="31"/>
      <c r="V712" s="31"/>
      <c r="W712" s="31"/>
      <c r="X712" s="31"/>
      <c r="Y712" s="31"/>
      <c r="Z712" s="31"/>
      <c r="AA712" s="31"/>
      <c r="AB712" s="31"/>
      <c r="AC712" s="31"/>
      <c r="AD712" s="31"/>
      <c r="AE712" s="31"/>
      <c r="AF712" s="31"/>
      <c r="AG712" s="75"/>
    </row>
    <row r="713" spans="1:33">
      <c r="A713" s="6"/>
      <c r="B713" s="116"/>
      <c r="C713" s="244" t="s">
        <v>745</v>
      </c>
      <c r="D713" s="31"/>
      <c r="E713" s="31"/>
      <c r="F713" s="31"/>
      <c r="G713" s="31"/>
      <c r="H713" s="31"/>
      <c r="I713" s="31"/>
      <c r="J713" s="31"/>
      <c r="K713" s="31"/>
      <c r="L713" s="31"/>
      <c r="M713" s="31"/>
      <c r="N713" s="31"/>
      <c r="O713" s="31"/>
      <c r="P713" s="31"/>
      <c r="Q713" s="31"/>
      <c r="R713" s="31"/>
      <c r="S713" s="75"/>
      <c r="T713" s="31"/>
      <c r="U713" s="31"/>
      <c r="V713" s="31"/>
      <c r="W713" s="31"/>
      <c r="X713" s="31"/>
      <c r="Y713" s="31"/>
      <c r="Z713" s="31"/>
      <c r="AA713" s="31"/>
      <c r="AB713" s="31"/>
      <c r="AC713" s="31"/>
      <c r="AD713" s="31"/>
      <c r="AE713" s="31"/>
      <c r="AF713" s="31"/>
      <c r="AG713" s="75"/>
    </row>
    <row r="714" spans="1:33">
      <c r="A714" s="6"/>
      <c r="B714" s="116"/>
      <c r="C714" s="244" t="s">
        <v>746</v>
      </c>
      <c r="D714" s="31"/>
      <c r="E714" s="31"/>
      <c r="F714" s="31"/>
      <c r="G714" s="31"/>
      <c r="H714" s="31"/>
      <c r="I714" s="31"/>
      <c r="J714" s="31"/>
      <c r="K714" s="31"/>
      <c r="L714" s="31"/>
      <c r="M714" s="31"/>
      <c r="N714" s="31"/>
      <c r="O714" s="31"/>
      <c r="P714" s="31"/>
      <c r="Q714" s="31"/>
      <c r="R714" s="31"/>
      <c r="S714" s="75"/>
      <c r="T714" s="31"/>
      <c r="U714" s="31"/>
      <c r="V714" s="31"/>
      <c r="W714" s="31"/>
      <c r="X714" s="31"/>
      <c r="Y714" s="31"/>
      <c r="Z714" s="31"/>
      <c r="AA714" s="31"/>
      <c r="AB714" s="31"/>
      <c r="AC714" s="31"/>
      <c r="AD714" s="31"/>
      <c r="AE714" s="31"/>
      <c r="AF714" s="31"/>
      <c r="AG714" s="75"/>
    </row>
    <row r="715" spans="1:33">
      <c r="A715" s="6"/>
      <c r="B715" s="63">
        <v>5</v>
      </c>
      <c r="C715" s="118" t="s">
        <v>747</v>
      </c>
      <c r="D715" s="109" t="str">
        <f t="shared" ref="D715:AG715" si="384">IF(COUNTIF(D712:D714,"C")&gt;=1,"A",IF(COUNTIF(D712:D714,"C")&gt;0,"P"," "))</f>
        <v xml:space="preserve"> </v>
      </c>
      <c r="E715" s="109" t="str">
        <f t="shared" si="384"/>
        <v xml:space="preserve"> </v>
      </c>
      <c r="F715" s="109" t="str">
        <f t="shared" ref="F715:S715" si="385">IF(COUNTIF(F712:F714,"C")&gt;=1,"A",IF(COUNTIF(F712:F714,"C")&gt;0,"P"," "))</f>
        <v xml:space="preserve"> </v>
      </c>
      <c r="G715" s="109" t="str">
        <f t="shared" si="385"/>
        <v xml:space="preserve"> </v>
      </c>
      <c r="H715" s="109" t="str">
        <f t="shared" si="385"/>
        <v xml:space="preserve"> </v>
      </c>
      <c r="I715" s="109" t="str">
        <f t="shared" si="385"/>
        <v xml:space="preserve"> </v>
      </c>
      <c r="J715" s="109" t="str">
        <f t="shared" si="385"/>
        <v xml:space="preserve"> </v>
      </c>
      <c r="K715" s="109" t="str">
        <f t="shared" si="385"/>
        <v xml:space="preserve"> </v>
      </c>
      <c r="L715" s="109" t="str">
        <f t="shared" si="385"/>
        <v xml:space="preserve"> </v>
      </c>
      <c r="M715" s="109" t="str">
        <f t="shared" si="385"/>
        <v xml:space="preserve"> </v>
      </c>
      <c r="N715" s="109" t="str">
        <f t="shared" si="385"/>
        <v xml:space="preserve"> </v>
      </c>
      <c r="O715" s="109" t="str">
        <f t="shared" si="385"/>
        <v xml:space="preserve"> </v>
      </c>
      <c r="P715" s="109" t="str">
        <f t="shared" si="385"/>
        <v xml:space="preserve"> </v>
      </c>
      <c r="Q715" s="109" t="str">
        <f t="shared" si="385"/>
        <v xml:space="preserve"> </v>
      </c>
      <c r="R715" s="109" t="str">
        <f t="shared" si="385"/>
        <v xml:space="preserve"> </v>
      </c>
      <c r="S715" s="109" t="str">
        <f t="shared" si="385"/>
        <v xml:space="preserve"> </v>
      </c>
      <c r="T715" s="109" t="str">
        <f t="shared" si="384"/>
        <v xml:space="preserve"> </v>
      </c>
      <c r="U715" s="109" t="str">
        <f t="shared" si="384"/>
        <v xml:space="preserve"> </v>
      </c>
      <c r="V715" s="109" t="str">
        <f t="shared" si="384"/>
        <v xml:space="preserve"> </v>
      </c>
      <c r="W715" s="109" t="str">
        <f t="shared" si="384"/>
        <v xml:space="preserve"> </v>
      </c>
      <c r="X715" s="109" t="str">
        <f t="shared" si="384"/>
        <v xml:space="preserve"> </v>
      </c>
      <c r="Y715" s="109" t="str">
        <f t="shared" si="384"/>
        <v xml:space="preserve"> </v>
      </c>
      <c r="Z715" s="109" t="str">
        <f t="shared" si="384"/>
        <v xml:space="preserve"> </v>
      </c>
      <c r="AA715" s="109" t="str">
        <f t="shared" si="384"/>
        <v xml:space="preserve"> </v>
      </c>
      <c r="AB715" s="109" t="str">
        <f t="shared" si="384"/>
        <v xml:space="preserve"> </v>
      </c>
      <c r="AC715" s="109" t="str">
        <f t="shared" si="384"/>
        <v xml:space="preserve"> </v>
      </c>
      <c r="AD715" s="109" t="str">
        <f t="shared" si="384"/>
        <v xml:space="preserve"> </v>
      </c>
      <c r="AE715" s="109" t="str">
        <f t="shared" si="384"/>
        <v xml:space="preserve"> </v>
      </c>
      <c r="AF715" s="109" t="str">
        <f t="shared" si="384"/>
        <v xml:space="preserve"> </v>
      </c>
      <c r="AG715" s="109" t="str">
        <f t="shared" si="384"/>
        <v xml:space="preserve"> </v>
      </c>
    </row>
    <row r="716" spans="1:33">
      <c r="A716" s="6"/>
      <c r="B716" s="42"/>
      <c r="C716" s="245" t="s">
        <v>748</v>
      </c>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row>
    <row r="717" spans="1:33">
      <c r="A717" s="6"/>
      <c r="B717" s="42"/>
      <c r="C717" s="245" t="s">
        <v>749</v>
      </c>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row>
    <row r="718" spans="1:33" ht="13.5" thickBot="1">
      <c r="A718" s="6"/>
      <c r="B718" s="42"/>
      <c r="C718" s="245" t="s">
        <v>750</v>
      </c>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row>
    <row r="719" spans="1:33" ht="13.5" hidden="1" thickBot="1">
      <c r="A719" s="6"/>
      <c r="B719" s="42"/>
      <c r="C719" s="246"/>
      <c r="D719" s="109" t="str">
        <f t="shared" ref="D719:AG719" si="386">IF(COUNTIF(D716:D718,"C")&gt;=1,"A",IF(COUNTIF(D716:D718,"C")&gt;0,"P"," "))</f>
        <v xml:space="preserve"> </v>
      </c>
      <c r="E719" s="109" t="str">
        <f t="shared" si="386"/>
        <v xml:space="preserve"> </v>
      </c>
      <c r="F719" s="109" t="str">
        <f t="shared" ref="F719:S719" si="387">IF(COUNTIF(F716:F718,"C")&gt;=1,"A",IF(COUNTIF(F716:F718,"C")&gt;0,"P"," "))</f>
        <v xml:space="preserve"> </v>
      </c>
      <c r="G719" s="109" t="str">
        <f t="shared" si="387"/>
        <v xml:space="preserve"> </v>
      </c>
      <c r="H719" s="109" t="str">
        <f t="shared" si="387"/>
        <v xml:space="preserve"> </v>
      </c>
      <c r="I719" s="109" t="str">
        <f t="shared" si="387"/>
        <v xml:space="preserve"> </v>
      </c>
      <c r="J719" s="109" t="str">
        <f t="shared" si="387"/>
        <v xml:space="preserve"> </v>
      </c>
      <c r="K719" s="109" t="str">
        <f t="shared" si="387"/>
        <v xml:space="preserve"> </v>
      </c>
      <c r="L719" s="109" t="str">
        <f t="shared" si="387"/>
        <v xml:space="preserve"> </v>
      </c>
      <c r="M719" s="109" t="str">
        <f t="shared" si="387"/>
        <v xml:space="preserve"> </v>
      </c>
      <c r="N719" s="109" t="str">
        <f t="shared" si="387"/>
        <v xml:space="preserve"> </v>
      </c>
      <c r="O719" s="109" t="str">
        <f t="shared" si="387"/>
        <v xml:space="preserve"> </v>
      </c>
      <c r="P719" s="109" t="str">
        <f t="shared" si="387"/>
        <v xml:space="preserve"> </v>
      </c>
      <c r="Q719" s="109" t="str">
        <f t="shared" si="387"/>
        <v xml:space="preserve"> </v>
      </c>
      <c r="R719" s="109" t="str">
        <f t="shared" si="387"/>
        <v xml:space="preserve"> </v>
      </c>
      <c r="S719" s="109" t="str">
        <f t="shared" si="387"/>
        <v xml:space="preserve"> </v>
      </c>
      <c r="T719" s="109" t="str">
        <f t="shared" si="386"/>
        <v xml:space="preserve"> </v>
      </c>
      <c r="U719" s="109" t="str">
        <f t="shared" si="386"/>
        <v xml:space="preserve"> </v>
      </c>
      <c r="V719" s="109" t="str">
        <f t="shared" si="386"/>
        <v xml:space="preserve"> </v>
      </c>
      <c r="W719" s="109" t="str">
        <f t="shared" si="386"/>
        <v xml:space="preserve"> </v>
      </c>
      <c r="X719" s="109" t="str">
        <f t="shared" si="386"/>
        <v xml:space="preserve"> </v>
      </c>
      <c r="Y719" s="109" t="str">
        <f t="shared" si="386"/>
        <v xml:space="preserve"> </v>
      </c>
      <c r="Z719" s="109" t="str">
        <f t="shared" si="386"/>
        <v xml:space="preserve"> </v>
      </c>
      <c r="AA719" s="109" t="str">
        <f t="shared" si="386"/>
        <v xml:space="preserve"> </v>
      </c>
      <c r="AB719" s="109" t="str">
        <f t="shared" si="386"/>
        <v xml:space="preserve"> </v>
      </c>
      <c r="AC719" s="109" t="str">
        <f t="shared" si="386"/>
        <v xml:space="preserve"> </v>
      </c>
      <c r="AD719" s="109" t="str">
        <f t="shared" si="386"/>
        <v xml:space="preserve"> </v>
      </c>
      <c r="AE719" s="109" t="str">
        <f t="shared" si="386"/>
        <v xml:space="preserve"> </v>
      </c>
      <c r="AF719" s="109" t="str">
        <f t="shared" si="386"/>
        <v xml:space="preserve"> </v>
      </c>
      <c r="AG719" s="109" t="str">
        <f t="shared" si="386"/>
        <v xml:space="preserve"> </v>
      </c>
    </row>
    <row r="720" spans="1:33" ht="13.5" thickBot="1">
      <c r="A720" s="6"/>
      <c r="B720" s="97"/>
      <c r="C720" s="65" t="s">
        <v>118</v>
      </c>
      <c r="D720" s="80" t="str">
        <f>IF(COUNTIF(D703:D719,"A")&gt;4,"C",IF(COUNTIF(D703:D719,"A")&gt;0,"P"," "))</f>
        <v xml:space="preserve"> </v>
      </c>
      <c r="E720" s="80" t="str">
        <f t="shared" ref="E720" si="388">IF(COUNTIF(E703:E719,"A")&gt;4,"C",IF(COUNTIF(E703:E719,"A")&gt;0,"P"," "))</f>
        <v xml:space="preserve"> </v>
      </c>
      <c r="F720" s="80" t="str">
        <f t="shared" ref="F720:S720" si="389">IF(COUNTIF(F703:F719,"A")&gt;4,"C",IF(COUNTIF(F703:F719,"A")&gt;0,"P"," "))</f>
        <v xml:space="preserve"> </v>
      </c>
      <c r="G720" s="80" t="str">
        <f t="shared" si="389"/>
        <v xml:space="preserve"> </v>
      </c>
      <c r="H720" s="80" t="str">
        <f t="shared" si="389"/>
        <v xml:space="preserve"> </v>
      </c>
      <c r="I720" s="80" t="str">
        <f t="shared" si="389"/>
        <v xml:space="preserve"> </v>
      </c>
      <c r="J720" s="80" t="str">
        <f t="shared" si="389"/>
        <v xml:space="preserve"> </v>
      </c>
      <c r="K720" s="80" t="str">
        <f t="shared" si="389"/>
        <v xml:space="preserve"> </v>
      </c>
      <c r="L720" s="80" t="str">
        <f t="shared" si="389"/>
        <v xml:space="preserve"> </v>
      </c>
      <c r="M720" s="80" t="str">
        <f t="shared" si="389"/>
        <v xml:space="preserve"> </v>
      </c>
      <c r="N720" s="80" t="str">
        <f t="shared" si="389"/>
        <v xml:space="preserve"> </v>
      </c>
      <c r="O720" s="80" t="str">
        <f t="shared" si="389"/>
        <v xml:space="preserve"> </v>
      </c>
      <c r="P720" s="80" t="str">
        <f t="shared" si="389"/>
        <v xml:space="preserve"> </v>
      </c>
      <c r="Q720" s="80" t="str">
        <f t="shared" si="389"/>
        <v xml:space="preserve"> </v>
      </c>
      <c r="R720" s="80" t="str">
        <f t="shared" si="389"/>
        <v xml:space="preserve"> </v>
      </c>
      <c r="S720" s="80" t="str">
        <f t="shared" si="389"/>
        <v xml:space="preserve"> </v>
      </c>
      <c r="T720" s="80" t="str">
        <f t="shared" ref="T720:AG720" si="390">IF(COUNTIF(T703:T719,"A")&gt;4,"C",IF(COUNTIF(T703:T719,"A")&gt;0,"P"," "))</f>
        <v xml:space="preserve"> </v>
      </c>
      <c r="U720" s="80" t="str">
        <f t="shared" si="390"/>
        <v xml:space="preserve"> </v>
      </c>
      <c r="V720" s="80" t="str">
        <f t="shared" si="390"/>
        <v xml:space="preserve"> </v>
      </c>
      <c r="W720" s="80" t="str">
        <f t="shared" si="390"/>
        <v xml:space="preserve"> </v>
      </c>
      <c r="X720" s="80" t="str">
        <f t="shared" si="390"/>
        <v xml:space="preserve"> </v>
      </c>
      <c r="Y720" s="80" t="str">
        <f t="shared" si="390"/>
        <v xml:space="preserve"> </v>
      </c>
      <c r="Z720" s="80" t="str">
        <f t="shared" si="390"/>
        <v xml:space="preserve"> </v>
      </c>
      <c r="AA720" s="80" t="str">
        <f t="shared" si="390"/>
        <v xml:space="preserve"> </v>
      </c>
      <c r="AB720" s="80" t="str">
        <f t="shared" si="390"/>
        <v xml:space="preserve"> </v>
      </c>
      <c r="AC720" s="80" t="str">
        <f t="shared" si="390"/>
        <v xml:space="preserve"> </v>
      </c>
      <c r="AD720" s="80" t="str">
        <f t="shared" si="390"/>
        <v xml:space="preserve"> </v>
      </c>
      <c r="AE720" s="80" t="str">
        <f t="shared" si="390"/>
        <v xml:space="preserve"> </v>
      </c>
      <c r="AF720" s="80" t="str">
        <f t="shared" si="390"/>
        <v xml:space="preserve"> </v>
      </c>
      <c r="AG720" s="80" t="str">
        <f t="shared" si="390"/>
        <v xml:space="preserve"> </v>
      </c>
    </row>
    <row r="721" spans="1:33" ht="15">
      <c r="B721" s="107" t="s">
        <v>751</v>
      </c>
      <c r="D721" s="285"/>
      <c r="T721" s="285"/>
      <c r="U721" s="285"/>
      <c r="V721" s="285"/>
      <c r="W721" s="285"/>
      <c r="X721" s="285"/>
      <c r="Y721" s="285"/>
      <c r="Z721" s="285"/>
      <c r="AA721" s="285"/>
      <c r="AB721" s="285"/>
      <c r="AC721" s="285"/>
      <c r="AD721" s="285"/>
      <c r="AE721" s="285"/>
      <c r="AF721" s="285"/>
      <c r="AG721" s="285"/>
    </row>
    <row r="722" spans="1:33">
      <c r="A722"/>
      <c r="B722" s="2">
        <v>1</v>
      </c>
      <c r="C722" s="241" t="s">
        <v>752</v>
      </c>
      <c r="D722" s="285"/>
      <c r="T722" s="285"/>
      <c r="U722" s="285"/>
      <c r="V722" s="285"/>
      <c r="W722" s="285"/>
      <c r="X722" s="285"/>
      <c r="Y722" s="285"/>
      <c r="Z722" s="285"/>
      <c r="AA722" s="285"/>
      <c r="AB722" s="285"/>
      <c r="AC722" s="285"/>
      <c r="AD722" s="285"/>
      <c r="AE722" s="285"/>
      <c r="AF722" s="285"/>
      <c r="AG722" s="285"/>
    </row>
    <row r="723" spans="1:33">
      <c r="B723" s="108"/>
      <c r="C723" s="239" t="s">
        <v>753</v>
      </c>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row>
    <row r="724" spans="1:33">
      <c r="B724" s="108"/>
      <c r="C724" s="239" t="s">
        <v>754</v>
      </c>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row>
    <row r="725" spans="1:33">
      <c r="B725" s="108"/>
      <c r="C725" s="239" t="s">
        <v>755</v>
      </c>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row>
    <row r="726" spans="1:33">
      <c r="B726" s="2">
        <v>2</v>
      </c>
      <c r="C726" s="236" t="s">
        <v>756</v>
      </c>
      <c r="D726" s="109" t="str">
        <f t="shared" ref="D726:AG726" si="391">IF(COUNTIF(D723:D725,"C")&gt;=1,"A",IF(COUNTIF(D723:D725,"C")&gt;0,"P"," "))</f>
        <v xml:space="preserve"> </v>
      </c>
      <c r="E726" s="109" t="str">
        <f t="shared" si="391"/>
        <v xml:space="preserve"> </v>
      </c>
      <c r="F726" s="109" t="str">
        <f t="shared" ref="F726:S726" si="392">IF(COUNTIF(F723:F725,"C")&gt;=1,"A",IF(COUNTIF(F723:F725,"C")&gt;0,"P"," "))</f>
        <v xml:space="preserve"> </v>
      </c>
      <c r="G726" s="109" t="str">
        <f t="shared" si="392"/>
        <v xml:space="preserve"> </v>
      </c>
      <c r="H726" s="109" t="str">
        <f t="shared" si="392"/>
        <v xml:space="preserve"> </v>
      </c>
      <c r="I726" s="109" t="str">
        <f t="shared" si="392"/>
        <v xml:space="preserve"> </v>
      </c>
      <c r="J726" s="109" t="str">
        <f t="shared" si="392"/>
        <v xml:space="preserve"> </v>
      </c>
      <c r="K726" s="109" t="str">
        <f t="shared" si="392"/>
        <v xml:space="preserve"> </v>
      </c>
      <c r="L726" s="109" t="str">
        <f t="shared" si="392"/>
        <v xml:space="preserve"> </v>
      </c>
      <c r="M726" s="109" t="str">
        <f t="shared" si="392"/>
        <v xml:space="preserve"> </v>
      </c>
      <c r="N726" s="109" t="str">
        <f t="shared" si="392"/>
        <v xml:space="preserve"> </v>
      </c>
      <c r="O726" s="109" t="str">
        <f t="shared" si="392"/>
        <v xml:space="preserve"> </v>
      </c>
      <c r="P726" s="109" t="str">
        <f t="shared" si="392"/>
        <v xml:space="preserve"> </v>
      </c>
      <c r="Q726" s="109" t="str">
        <f t="shared" si="392"/>
        <v xml:space="preserve"> </v>
      </c>
      <c r="R726" s="109" t="str">
        <f t="shared" si="392"/>
        <v xml:space="preserve"> </v>
      </c>
      <c r="S726" s="109" t="str">
        <f t="shared" si="392"/>
        <v xml:space="preserve"> </v>
      </c>
      <c r="T726" s="109" t="str">
        <f t="shared" si="391"/>
        <v xml:space="preserve"> </v>
      </c>
      <c r="U726" s="109" t="str">
        <f t="shared" si="391"/>
        <v xml:space="preserve"> </v>
      </c>
      <c r="V726" s="109" t="str">
        <f t="shared" si="391"/>
        <v xml:space="preserve"> </v>
      </c>
      <c r="W726" s="109" t="str">
        <f t="shared" si="391"/>
        <v xml:space="preserve"> </v>
      </c>
      <c r="X726" s="109" t="str">
        <f t="shared" si="391"/>
        <v xml:space="preserve"> </v>
      </c>
      <c r="Y726" s="109" t="str">
        <f t="shared" si="391"/>
        <v xml:space="preserve"> </v>
      </c>
      <c r="Z726" s="109" t="str">
        <f t="shared" si="391"/>
        <v xml:space="preserve"> </v>
      </c>
      <c r="AA726" s="109" t="str">
        <f t="shared" si="391"/>
        <v xml:space="preserve"> </v>
      </c>
      <c r="AB726" s="109" t="str">
        <f t="shared" si="391"/>
        <v xml:space="preserve"> </v>
      </c>
      <c r="AC726" s="109" t="str">
        <f t="shared" si="391"/>
        <v xml:space="preserve"> </v>
      </c>
      <c r="AD726" s="109" t="str">
        <f t="shared" si="391"/>
        <v xml:space="preserve"> </v>
      </c>
      <c r="AE726" s="109" t="str">
        <f t="shared" si="391"/>
        <v xml:space="preserve"> </v>
      </c>
      <c r="AF726" s="109" t="str">
        <f t="shared" si="391"/>
        <v xml:space="preserve"> </v>
      </c>
      <c r="AG726" s="109" t="str">
        <f t="shared" si="391"/>
        <v xml:space="preserve"> </v>
      </c>
    </row>
    <row r="727" spans="1:33">
      <c r="B727" s="110"/>
      <c r="C727" s="239" t="s">
        <v>757</v>
      </c>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row>
    <row r="728" spans="1:33">
      <c r="B728" s="110"/>
      <c r="C728" s="239" t="s">
        <v>758</v>
      </c>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row>
    <row r="729" spans="1:33">
      <c r="B729" s="110"/>
      <c r="C729" s="239" t="s">
        <v>759</v>
      </c>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row>
    <row r="730" spans="1:33">
      <c r="B730" s="2">
        <v>3</v>
      </c>
      <c r="C730" s="311" t="s">
        <v>760</v>
      </c>
      <c r="D730" s="109" t="str">
        <f t="shared" ref="D730:AG730" si="393">IF(COUNTIF(D727:D729,"C")&gt;=1,"A",IF(COUNTIF(D727:D729,"C")&gt;0,"P"," "))</f>
        <v xml:space="preserve"> </v>
      </c>
      <c r="E730" s="109" t="str">
        <f t="shared" si="393"/>
        <v xml:space="preserve"> </v>
      </c>
      <c r="F730" s="109" t="str">
        <f t="shared" ref="F730:S730" si="394">IF(COUNTIF(F727:F729,"C")&gt;=1,"A",IF(COUNTIF(F727:F729,"C")&gt;0,"P"," "))</f>
        <v xml:space="preserve"> </v>
      </c>
      <c r="G730" s="109" t="str">
        <f t="shared" si="394"/>
        <v xml:space="preserve"> </v>
      </c>
      <c r="H730" s="109" t="str">
        <f t="shared" si="394"/>
        <v xml:space="preserve"> </v>
      </c>
      <c r="I730" s="109" t="str">
        <f t="shared" si="394"/>
        <v xml:space="preserve"> </v>
      </c>
      <c r="J730" s="109" t="str">
        <f t="shared" si="394"/>
        <v xml:space="preserve"> </v>
      </c>
      <c r="K730" s="109" t="str">
        <f t="shared" si="394"/>
        <v xml:space="preserve"> </v>
      </c>
      <c r="L730" s="109" t="str">
        <f t="shared" si="394"/>
        <v xml:space="preserve"> </v>
      </c>
      <c r="M730" s="109" t="str">
        <f t="shared" si="394"/>
        <v xml:space="preserve"> </v>
      </c>
      <c r="N730" s="109" t="str">
        <f t="shared" si="394"/>
        <v xml:space="preserve"> </v>
      </c>
      <c r="O730" s="109" t="str">
        <f t="shared" si="394"/>
        <v xml:space="preserve"> </v>
      </c>
      <c r="P730" s="109" t="str">
        <f t="shared" si="394"/>
        <v xml:space="preserve"> </v>
      </c>
      <c r="Q730" s="109" t="str">
        <f t="shared" si="394"/>
        <v xml:space="preserve"> </v>
      </c>
      <c r="R730" s="109" t="str">
        <f t="shared" si="394"/>
        <v xml:space="preserve"> </v>
      </c>
      <c r="S730" s="109" t="str">
        <f t="shared" si="394"/>
        <v xml:space="preserve"> </v>
      </c>
      <c r="T730" s="109" t="str">
        <f t="shared" si="393"/>
        <v xml:space="preserve"> </v>
      </c>
      <c r="U730" s="109" t="str">
        <f t="shared" si="393"/>
        <v xml:space="preserve"> </v>
      </c>
      <c r="V730" s="109" t="str">
        <f t="shared" si="393"/>
        <v xml:space="preserve"> </v>
      </c>
      <c r="W730" s="109" t="str">
        <f t="shared" si="393"/>
        <v xml:space="preserve"> </v>
      </c>
      <c r="X730" s="109" t="str">
        <f t="shared" si="393"/>
        <v xml:space="preserve"> </v>
      </c>
      <c r="Y730" s="109" t="str">
        <f t="shared" si="393"/>
        <v xml:space="preserve"> </v>
      </c>
      <c r="Z730" s="109" t="str">
        <f t="shared" si="393"/>
        <v xml:space="preserve"> </v>
      </c>
      <c r="AA730" s="109" t="str">
        <f t="shared" si="393"/>
        <v xml:space="preserve"> </v>
      </c>
      <c r="AB730" s="109" t="str">
        <f t="shared" si="393"/>
        <v xml:space="preserve"> </v>
      </c>
      <c r="AC730" s="109" t="str">
        <f t="shared" si="393"/>
        <v xml:space="preserve"> </v>
      </c>
      <c r="AD730" s="109" t="str">
        <f t="shared" si="393"/>
        <v xml:space="preserve"> </v>
      </c>
      <c r="AE730" s="109" t="str">
        <f t="shared" si="393"/>
        <v xml:space="preserve"> </v>
      </c>
      <c r="AF730" s="109" t="str">
        <f t="shared" si="393"/>
        <v xml:space="preserve"> </v>
      </c>
      <c r="AG730" s="109" t="str">
        <f t="shared" si="393"/>
        <v xml:space="preserve"> </v>
      </c>
    </row>
    <row r="731" spans="1:33">
      <c r="B731" s="110"/>
      <c r="C731" s="160" t="s">
        <v>761</v>
      </c>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row>
    <row r="732" spans="1:33">
      <c r="B732" s="110"/>
      <c r="C732" s="160" t="s">
        <v>762</v>
      </c>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row>
    <row r="733" spans="1:33">
      <c r="B733" s="110"/>
      <c r="C733" s="160" t="s">
        <v>763</v>
      </c>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row>
    <row r="734" spans="1:33">
      <c r="B734" s="2">
        <v>4</v>
      </c>
      <c r="C734" s="311" t="s">
        <v>764</v>
      </c>
      <c r="D734" s="109" t="str">
        <f t="shared" ref="D734:AG734" si="395">IF(COUNTIF(D731:D733,"C")&gt;=1,"A",IF(COUNTIF(D731:D733,"C")&gt;0,"P"," "))</f>
        <v xml:space="preserve"> </v>
      </c>
      <c r="E734" s="109" t="str">
        <f t="shared" si="395"/>
        <v xml:space="preserve"> </v>
      </c>
      <c r="F734" s="109" t="str">
        <f t="shared" ref="F734:S734" si="396">IF(COUNTIF(F731:F733,"C")&gt;=1,"A",IF(COUNTIF(F731:F733,"C")&gt;0,"P"," "))</f>
        <v xml:space="preserve"> </v>
      </c>
      <c r="G734" s="109" t="str">
        <f t="shared" si="396"/>
        <v xml:space="preserve"> </v>
      </c>
      <c r="H734" s="109" t="str">
        <f t="shared" si="396"/>
        <v xml:space="preserve"> </v>
      </c>
      <c r="I734" s="109" t="str">
        <f t="shared" si="396"/>
        <v xml:space="preserve"> </v>
      </c>
      <c r="J734" s="109" t="str">
        <f t="shared" si="396"/>
        <v xml:space="preserve"> </v>
      </c>
      <c r="K734" s="109" t="str">
        <f t="shared" si="396"/>
        <v xml:space="preserve"> </v>
      </c>
      <c r="L734" s="109" t="str">
        <f t="shared" si="396"/>
        <v xml:space="preserve"> </v>
      </c>
      <c r="M734" s="109" t="str">
        <f t="shared" si="396"/>
        <v xml:space="preserve"> </v>
      </c>
      <c r="N734" s="109" t="str">
        <f t="shared" si="396"/>
        <v xml:space="preserve"> </v>
      </c>
      <c r="O734" s="109" t="str">
        <f t="shared" si="396"/>
        <v xml:space="preserve"> </v>
      </c>
      <c r="P734" s="109" t="str">
        <f t="shared" si="396"/>
        <v xml:space="preserve"> </v>
      </c>
      <c r="Q734" s="109" t="str">
        <f t="shared" si="396"/>
        <v xml:space="preserve"> </v>
      </c>
      <c r="R734" s="109" t="str">
        <f t="shared" si="396"/>
        <v xml:space="preserve"> </v>
      </c>
      <c r="S734" s="109" t="str">
        <f t="shared" si="396"/>
        <v xml:space="preserve"> </v>
      </c>
      <c r="T734" s="109" t="str">
        <f t="shared" si="395"/>
        <v xml:space="preserve"> </v>
      </c>
      <c r="U734" s="109" t="str">
        <f t="shared" si="395"/>
        <v xml:space="preserve"> </v>
      </c>
      <c r="V734" s="109" t="str">
        <f t="shared" si="395"/>
        <v xml:space="preserve"> </v>
      </c>
      <c r="W734" s="109" t="str">
        <f t="shared" si="395"/>
        <v xml:space="preserve"> </v>
      </c>
      <c r="X734" s="109" t="str">
        <f t="shared" si="395"/>
        <v xml:space="preserve"> </v>
      </c>
      <c r="Y734" s="109" t="str">
        <f t="shared" si="395"/>
        <v xml:space="preserve"> </v>
      </c>
      <c r="Z734" s="109" t="str">
        <f t="shared" si="395"/>
        <v xml:space="preserve"> </v>
      </c>
      <c r="AA734" s="109" t="str">
        <f t="shared" si="395"/>
        <v xml:space="preserve"> </v>
      </c>
      <c r="AB734" s="109" t="str">
        <f t="shared" si="395"/>
        <v xml:space="preserve"> </v>
      </c>
      <c r="AC734" s="109" t="str">
        <f t="shared" si="395"/>
        <v xml:space="preserve"> </v>
      </c>
      <c r="AD734" s="109" t="str">
        <f t="shared" si="395"/>
        <v xml:space="preserve"> </v>
      </c>
      <c r="AE734" s="109" t="str">
        <f t="shared" si="395"/>
        <v xml:space="preserve"> </v>
      </c>
      <c r="AF734" s="109" t="str">
        <f t="shared" si="395"/>
        <v xml:space="preserve"> </v>
      </c>
      <c r="AG734" s="109" t="str">
        <f t="shared" si="395"/>
        <v xml:space="preserve"> </v>
      </c>
    </row>
    <row r="735" spans="1:33">
      <c r="B735" s="110"/>
      <c r="C735" s="160" t="s">
        <v>765</v>
      </c>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row>
    <row r="736" spans="1:33">
      <c r="B736" s="110"/>
      <c r="C736" s="160" t="s">
        <v>766</v>
      </c>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row>
    <row r="737" spans="1:33">
      <c r="B737" s="110"/>
      <c r="C737" s="160" t="s">
        <v>767</v>
      </c>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row>
    <row r="738" spans="1:33">
      <c r="B738" s="2">
        <v>5</v>
      </c>
      <c r="C738" s="311" t="s">
        <v>768</v>
      </c>
      <c r="D738" s="109" t="str">
        <f t="shared" ref="D738:AG738" si="397">IF(COUNTIF(D735:D737,"C")&gt;=1,"A",IF(COUNTIF(D735:D737,"C")&gt;0,"P"," "))</f>
        <v xml:space="preserve"> </v>
      </c>
      <c r="E738" s="109" t="str">
        <f t="shared" si="397"/>
        <v xml:space="preserve"> </v>
      </c>
      <c r="F738" s="109" t="str">
        <f t="shared" ref="F738:S738" si="398">IF(COUNTIF(F735:F737,"C")&gt;=1,"A",IF(COUNTIF(F735:F737,"C")&gt;0,"P"," "))</f>
        <v xml:space="preserve"> </v>
      </c>
      <c r="G738" s="109" t="str">
        <f t="shared" si="398"/>
        <v xml:space="preserve"> </v>
      </c>
      <c r="H738" s="109" t="str">
        <f t="shared" si="398"/>
        <v xml:space="preserve"> </v>
      </c>
      <c r="I738" s="109" t="str">
        <f t="shared" si="398"/>
        <v xml:space="preserve"> </v>
      </c>
      <c r="J738" s="109" t="str">
        <f t="shared" si="398"/>
        <v xml:space="preserve"> </v>
      </c>
      <c r="K738" s="109" t="str">
        <f t="shared" si="398"/>
        <v xml:space="preserve"> </v>
      </c>
      <c r="L738" s="109" t="str">
        <f t="shared" si="398"/>
        <v xml:space="preserve"> </v>
      </c>
      <c r="M738" s="109" t="str">
        <f t="shared" si="398"/>
        <v xml:space="preserve"> </v>
      </c>
      <c r="N738" s="109" t="str">
        <f t="shared" si="398"/>
        <v xml:space="preserve"> </v>
      </c>
      <c r="O738" s="109" t="str">
        <f t="shared" si="398"/>
        <v xml:space="preserve"> </v>
      </c>
      <c r="P738" s="109" t="str">
        <f t="shared" si="398"/>
        <v xml:space="preserve"> </v>
      </c>
      <c r="Q738" s="109" t="str">
        <f t="shared" si="398"/>
        <v xml:space="preserve"> </v>
      </c>
      <c r="R738" s="109" t="str">
        <f t="shared" si="398"/>
        <v xml:space="preserve"> </v>
      </c>
      <c r="S738" s="109" t="str">
        <f t="shared" si="398"/>
        <v xml:space="preserve"> </v>
      </c>
      <c r="T738" s="109" t="str">
        <f t="shared" si="397"/>
        <v xml:space="preserve"> </v>
      </c>
      <c r="U738" s="109" t="str">
        <f t="shared" si="397"/>
        <v xml:space="preserve"> </v>
      </c>
      <c r="V738" s="109" t="str">
        <f t="shared" si="397"/>
        <v xml:space="preserve"> </v>
      </c>
      <c r="W738" s="109" t="str">
        <f t="shared" si="397"/>
        <v xml:space="preserve"> </v>
      </c>
      <c r="X738" s="109" t="str">
        <f t="shared" si="397"/>
        <v xml:space="preserve"> </v>
      </c>
      <c r="Y738" s="109" t="str">
        <f t="shared" si="397"/>
        <v xml:space="preserve"> </v>
      </c>
      <c r="Z738" s="109" t="str">
        <f t="shared" si="397"/>
        <v xml:space="preserve"> </v>
      </c>
      <c r="AA738" s="109" t="str">
        <f t="shared" si="397"/>
        <v xml:space="preserve"> </v>
      </c>
      <c r="AB738" s="109" t="str">
        <f t="shared" si="397"/>
        <v xml:space="preserve"> </v>
      </c>
      <c r="AC738" s="109" t="str">
        <f t="shared" si="397"/>
        <v xml:space="preserve"> </v>
      </c>
      <c r="AD738" s="109" t="str">
        <f t="shared" si="397"/>
        <v xml:space="preserve"> </v>
      </c>
      <c r="AE738" s="109" t="str">
        <f t="shared" si="397"/>
        <v xml:space="preserve"> </v>
      </c>
      <c r="AF738" s="109" t="str">
        <f t="shared" si="397"/>
        <v xml:space="preserve"> </v>
      </c>
      <c r="AG738" s="109" t="str">
        <f t="shared" si="397"/>
        <v xml:space="preserve"> </v>
      </c>
    </row>
    <row r="739" spans="1:33">
      <c r="B739" s="110"/>
      <c r="C739" s="160" t="s">
        <v>769</v>
      </c>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row>
    <row r="740" spans="1:33">
      <c r="B740" s="110"/>
      <c r="C740" s="160" t="s">
        <v>770</v>
      </c>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row>
    <row r="741" spans="1:33" ht="13.5" thickBot="1">
      <c r="B741" s="110"/>
      <c r="C741" s="160" t="s">
        <v>771</v>
      </c>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row>
    <row r="742" spans="1:33" ht="13.5" hidden="1" thickBot="1">
      <c r="D742" s="109" t="str">
        <f t="shared" ref="D742:AG742" si="399">IF(COUNTIF(D739:D741,"C")&gt;=1,"A",IF(COUNTIF(D739:D741,"C")&gt;0,"P"," "))</f>
        <v xml:space="preserve"> </v>
      </c>
      <c r="E742" s="109" t="str">
        <f t="shared" si="399"/>
        <v xml:space="preserve"> </v>
      </c>
      <c r="F742" s="109" t="str">
        <f t="shared" ref="F742:S742" si="400">IF(COUNTIF(F739:F741,"C")&gt;=1,"A",IF(COUNTIF(F739:F741,"C")&gt;0,"P"," "))</f>
        <v xml:space="preserve"> </v>
      </c>
      <c r="G742" s="109" t="str">
        <f t="shared" si="400"/>
        <v xml:space="preserve"> </v>
      </c>
      <c r="H742" s="109" t="str">
        <f t="shared" si="400"/>
        <v xml:space="preserve"> </v>
      </c>
      <c r="I742" s="109" t="str">
        <f t="shared" si="400"/>
        <v xml:space="preserve"> </v>
      </c>
      <c r="J742" s="109" t="str">
        <f t="shared" si="400"/>
        <v xml:space="preserve"> </v>
      </c>
      <c r="K742" s="109" t="str">
        <f t="shared" si="400"/>
        <v xml:space="preserve"> </v>
      </c>
      <c r="L742" s="109" t="str">
        <f t="shared" si="400"/>
        <v xml:space="preserve"> </v>
      </c>
      <c r="M742" s="109" t="str">
        <f t="shared" si="400"/>
        <v xml:space="preserve"> </v>
      </c>
      <c r="N742" s="109" t="str">
        <f t="shared" si="400"/>
        <v xml:space="preserve"> </v>
      </c>
      <c r="O742" s="109" t="str">
        <f t="shared" si="400"/>
        <v xml:space="preserve"> </v>
      </c>
      <c r="P742" s="109" t="str">
        <f t="shared" si="400"/>
        <v xml:space="preserve"> </v>
      </c>
      <c r="Q742" s="109" t="str">
        <f t="shared" si="400"/>
        <v xml:space="preserve"> </v>
      </c>
      <c r="R742" s="109" t="str">
        <f t="shared" si="400"/>
        <v xml:space="preserve"> </v>
      </c>
      <c r="S742" s="109" t="str">
        <f t="shared" si="400"/>
        <v xml:space="preserve"> </v>
      </c>
      <c r="T742" s="109" t="str">
        <f t="shared" si="399"/>
        <v xml:space="preserve"> </v>
      </c>
      <c r="U742" s="109" t="str">
        <f t="shared" si="399"/>
        <v xml:space="preserve"> </v>
      </c>
      <c r="V742" s="109" t="str">
        <f t="shared" si="399"/>
        <v xml:space="preserve"> </v>
      </c>
      <c r="W742" s="109" t="str">
        <f t="shared" si="399"/>
        <v xml:space="preserve"> </v>
      </c>
      <c r="X742" s="109" t="str">
        <f t="shared" si="399"/>
        <v xml:space="preserve"> </v>
      </c>
      <c r="Y742" s="109" t="str">
        <f t="shared" si="399"/>
        <v xml:space="preserve"> </v>
      </c>
      <c r="Z742" s="109" t="str">
        <f t="shared" si="399"/>
        <v xml:space="preserve"> </v>
      </c>
      <c r="AA742" s="109" t="str">
        <f t="shared" si="399"/>
        <v xml:space="preserve"> </v>
      </c>
      <c r="AB742" s="109" t="str">
        <f t="shared" si="399"/>
        <v xml:space="preserve"> </v>
      </c>
      <c r="AC742" s="109" t="str">
        <f t="shared" si="399"/>
        <v xml:space="preserve"> </v>
      </c>
      <c r="AD742" s="109" t="str">
        <f t="shared" si="399"/>
        <v xml:space="preserve"> </v>
      </c>
      <c r="AE742" s="109" t="str">
        <f t="shared" si="399"/>
        <v xml:space="preserve"> </v>
      </c>
      <c r="AF742" s="109" t="str">
        <f t="shared" si="399"/>
        <v xml:space="preserve"> </v>
      </c>
      <c r="AG742" s="109" t="str">
        <f t="shared" si="399"/>
        <v xml:space="preserve"> </v>
      </c>
    </row>
    <row r="743" spans="1:33" ht="13.5" thickBot="1">
      <c r="C743" s="65" t="s">
        <v>118</v>
      </c>
      <c r="D743" s="80" t="str">
        <f>IF(COUNTIF(D726:D742,"A")&gt;4,"C",IF(COUNTIF(D726:D742,"A")&gt;0,"P"," "))</f>
        <v xml:space="preserve"> </v>
      </c>
      <c r="E743" s="80" t="str">
        <f t="shared" ref="E743" si="401">IF(COUNTIF(E726:E742,"A")&gt;4,"C",IF(COUNTIF(E726:E742,"A")&gt;0,"P"," "))</f>
        <v xml:space="preserve"> </v>
      </c>
      <c r="F743" s="80" t="str">
        <f t="shared" ref="F743:S743" si="402">IF(COUNTIF(F726:F742,"A")&gt;4,"C",IF(COUNTIF(F726:F742,"A")&gt;0,"P"," "))</f>
        <v xml:space="preserve"> </v>
      </c>
      <c r="G743" s="80" t="str">
        <f t="shared" si="402"/>
        <v xml:space="preserve"> </v>
      </c>
      <c r="H743" s="80" t="str">
        <f t="shared" si="402"/>
        <v xml:space="preserve"> </v>
      </c>
      <c r="I743" s="80" t="str">
        <f t="shared" si="402"/>
        <v xml:space="preserve"> </v>
      </c>
      <c r="J743" s="80" t="str">
        <f t="shared" si="402"/>
        <v xml:space="preserve"> </v>
      </c>
      <c r="K743" s="80" t="str">
        <f t="shared" si="402"/>
        <v xml:space="preserve"> </v>
      </c>
      <c r="L743" s="80" t="str">
        <f t="shared" si="402"/>
        <v xml:space="preserve"> </v>
      </c>
      <c r="M743" s="80" t="str">
        <f t="shared" si="402"/>
        <v xml:space="preserve"> </v>
      </c>
      <c r="N743" s="80" t="str">
        <f t="shared" si="402"/>
        <v xml:space="preserve"> </v>
      </c>
      <c r="O743" s="80" t="str">
        <f t="shared" si="402"/>
        <v xml:space="preserve"> </v>
      </c>
      <c r="P743" s="80" t="str">
        <f t="shared" si="402"/>
        <v xml:space="preserve"> </v>
      </c>
      <c r="Q743" s="80" t="str">
        <f t="shared" si="402"/>
        <v xml:space="preserve"> </v>
      </c>
      <c r="R743" s="80" t="str">
        <f t="shared" si="402"/>
        <v xml:space="preserve"> </v>
      </c>
      <c r="S743" s="80" t="str">
        <f t="shared" si="402"/>
        <v xml:space="preserve"> </v>
      </c>
      <c r="T743" s="80" t="str">
        <f t="shared" ref="T743:AG743" si="403">IF(COUNTIF(T726:T742,"A")&gt;4,"C",IF(COUNTIF(T726:T742,"A")&gt;0,"P"," "))</f>
        <v xml:space="preserve"> </v>
      </c>
      <c r="U743" s="80" t="str">
        <f t="shared" si="403"/>
        <v xml:space="preserve"> </v>
      </c>
      <c r="V743" s="80" t="str">
        <f t="shared" si="403"/>
        <v xml:space="preserve"> </v>
      </c>
      <c r="W743" s="80" t="str">
        <f t="shared" si="403"/>
        <v xml:space="preserve"> </v>
      </c>
      <c r="X743" s="80" t="str">
        <f t="shared" si="403"/>
        <v xml:space="preserve"> </v>
      </c>
      <c r="Y743" s="80" t="str">
        <f t="shared" si="403"/>
        <v xml:space="preserve"> </v>
      </c>
      <c r="Z743" s="80" t="str">
        <f t="shared" si="403"/>
        <v xml:space="preserve"> </v>
      </c>
      <c r="AA743" s="80" t="str">
        <f t="shared" si="403"/>
        <v xml:space="preserve"> </v>
      </c>
      <c r="AB743" s="80" t="str">
        <f t="shared" si="403"/>
        <v xml:space="preserve"> </v>
      </c>
      <c r="AC743" s="80" t="str">
        <f t="shared" si="403"/>
        <v xml:space="preserve"> </v>
      </c>
      <c r="AD743" s="80" t="str">
        <f t="shared" si="403"/>
        <v xml:space="preserve"> </v>
      </c>
      <c r="AE743" s="80" t="str">
        <f t="shared" si="403"/>
        <v xml:space="preserve"> </v>
      </c>
      <c r="AF743" s="80" t="str">
        <f t="shared" si="403"/>
        <v xml:space="preserve"> </v>
      </c>
      <c r="AG743" s="80" t="str">
        <f t="shared" si="403"/>
        <v xml:space="preserve"> </v>
      </c>
    </row>
    <row r="744" spans="1:33" ht="15">
      <c r="B744" s="107" t="s">
        <v>772</v>
      </c>
      <c r="D744" s="285"/>
      <c r="T744" s="285"/>
      <c r="U744" s="285"/>
      <c r="V744" s="285"/>
      <c r="W744" s="285"/>
      <c r="X744" s="285"/>
      <c r="Y744" s="285"/>
      <c r="Z744" s="285"/>
      <c r="AA744" s="285"/>
      <c r="AB744" s="285"/>
      <c r="AC744" s="285"/>
      <c r="AD744" s="285"/>
      <c r="AE744" s="285"/>
      <c r="AF744" s="285"/>
      <c r="AG744" s="285"/>
    </row>
    <row r="745" spans="1:33">
      <c r="B745" s="108">
        <v>1</v>
      </c>
      <c r="C745" s="160" t="s">
        <v>1200</v>
      </c>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row>
    <row r="746" spans="1:33">
      <c r="B746" s="110">
        <v>2</v>
      </c>
      <c r="C746" s="160" t="s">
        <v>773</v>
      </c>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row>
    <row r="747" spans="1:33">
      <c r="B747" s="110">
        <v>3</v>
      </c>
      <c r="C747" s="160" t="s">
        <v>774</v>
      </c>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row>
    <row r="748" spans="1:33">
      <c r="B748" s="110">
        <v>4</v>
      </c>
      <c r="C748" s="160" t="s">
        <v>1202</v>
      </c>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row>
    <row r="749" spans="1:33" ht="13.5" thickBot="1">
      <c r="B749" s="110">
        <v>5</v>
      </c>
      <c r="C749" s="160" t="s">
        <v>1201</v>
      </c>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row>
    <row r="750" spans="1:33" ht="13.5" thickBot="1">
      <c r="C750" s="65" t="s">
        <v>118</v>
      </c>
      <c r="D750" s="80" t="str">
        <f>IF(COUNTIF(D745:D749,"C")&gt;4,"C",IF(COUNTIF(D745:D749,"C")&gt;0,"P"," "))</f>
        <v xml:space="preserve"> </v>
      </c>
      <c r="E750" s="80" t="str">
        <f t="shared" ref="E750:AG750" si="404">IF(COUNTIF(E745:E749,"C")&gt;4,"C",IF(COUNTIF(E745:E749,"C")&gt;0,"P"," "))</f>
        <v xml:space="preserve"> </v>
      </c>
      <c r="F750" s="80" t="str">
        <f t="shared" si="404"/>
        <v xml:space="preserve"> </v>
      </c>
      <c r="G750" s="80" t="str">
        <f t="shared" si="404"/>
        <v xml:space="preserve"> </v>
      </c>
      <c r="H750" s="80" t="str">
        <f t="shared" si="404"/>
        <v xml:space="preserve"> </v>
      </c>
      <c r="I750" s="80" t="str">
        <f t="shared" si="404"/>
        <v xml:space="preserve"> </v>
      </c>
      <c r="J750" s="80" t="str">
        <f t="shared" si="404"/>
        <v xml:space="preserve"> </v>
      </c>
      <c r="K750" s="80" t="str">
        <f t="shared" si="404"/>
        <v xml:space="preserve"> </v>
      </c>
      <c r="L750" s="80" t="str">
        <f t="shared" si="404"/>
        <v xml:space="preserve"> </v>
      </c>
      <c r="M750" s="80" t="str">
        <f t="shared" si="404"/>
        <v xml:space="preserve"> </v>
      </c>
      <c r="N750" s="80" t="str">
        <f t="shared" si="404"/>
        <v xml:space="preserve"> </v>
      </c>
      <c r="O750" s="80" t="str">
        <f t="shared" si="404"/>
        <v xml:space="preserve"> </v>
      </c>
      <c r="P750" s="80" t="str">
        <f t="shared" si="404"/>
        <v xml:space="preserve"> </v>
      </c>
      <c r="Q750" s="80" t="str">
        <f t="shared" si="404"/>
        <v xml:space="preserve"> </v>
      </c>
      <c r="R750" s="80" t="str">
        <f t="shared" si="404"/>
        <v xml:space="preserve"> </v>
      </c>
      <c r="S750" s="80" t="str">
        <f t="shared" si="404"/>
        <v xml:space="preserve"> </v>
      </c>
      <c r="T750" s="80" t="str">
        <f t="shared" si="404"/>
        <v xml:space="preserve"> </v>
      </c>
      <c r="U750" s="80" t="str">
        <f t="shared" si="404"/>
        <v xml:space="preserve"> </v>
      </c>
      <c r="V750" s="80" t="str">
        <f t="shared" si="404"/>
        <v xml:space="preserve"> </v>
      </c>
      <c r="W750" s="80" t="str">
        <f t="shared" si="404"/>
        <v xml:space="preserve"> </v>
      </c>
      <c r="X750" s="80" t="str">
        <f t="shared" si="404"/>
        <v xml:space="preserve"> </v>
      </c>
      <c r="Y750" s="80" t="str">
        <f t="shared" si="404"/>
        <v xml:space="preserve"> </v>
      </c>
      <c r="Z750" s="80" t="str">
        <f t="shared" si="404"/>
        <v xml:space="preserve"> </v>
      </c>
      <c r="AA750" s="80" t="str">
        <f t="shared" si="404"/>
        <v xml:space="preserve"> </v>
      </c>
      <c r="AB750" s="80" t="str">
        <f t="shared" si="404"/>
        <v xml:space="preserve"> </v>
      </c>
      <c r="AC750" s="80" t="str">
        <f t="shared" si="404"/>
        <v xml:space="preserve"> </v>
      </c>
      <c r="AD750" s="80" t="str">
        <f t="shared" si="404"/>
        <v xml:space="preserve"> </v>
      </c>
      <c r="AE750" s="80" t="str">
        <f t="shared" si="404"/>
        <v xml:space="preserve"> </v>
      </c>
      <c r="AF750" s="80" t="str">
        <f t="shared" si="404"/>
        <v xml:space="preserve"> </v>
      </c>
      <c r="AG750" s="80" t="str">
        <f t="shared" si="404"/>
        <v xml:space="preserve"> </v>
      </c>
    </row>
    <row r="751" spans="1:33" ht="15">
      <c r="B751" s="107" t="s">
        <v>775</v>
      </c>
      <c r="D751" s="285"/>
      <c r="T751" s="285"/>
      <c r="U751" s="285"/>
      <c r="V751" s="285"/>
      <c r="W751" s="285"/>
      <c r="X751" s="285"/>
      <c r="Y751" s="285"/>
      <c r="Z751" s="285"/>
      <c r="AA751" s="285"/>
      <c r="AB751" s="285"/>
      <c r="AC751" s="285"/>
      <c r="AD751" s="285"/>
      <c r="AE751" s="285"/>
      <c r="AF751" s="285"/>
      <c r="AG751" s="285"/>
    </row>
    <row r="752" spans="1:33">
      <c r="A752"/>
      <c r="B752" s="2">
        <v>1</v>
      </c>
      <c r="C752" s="248" t="s">
        <v>776</v>
      </c>
      <c r="D752" s="285"/>
      <c r="T752" s="285"/>
      <c r="U752" s="285"/>
      <c r="V752" s="285"/>
      <c r="W752" s="285"/>
      <c r="X752" s="285"/>
      <c r="Y752" s="285"/>
      <c r="Z752" s="285"/>
      <c r="AA752" s="285"/>
      <c r="AB752" s="285"/>
      <c r="AC752" s="285"/>
      <c r="AD752" s="285"/>
      <c r="AE752" s="285"/>
      <c r="AF752" s="285"/>
      <c r="AG752" s="285"/>
    </row>
    <row r="753" spans="1:33">
      <c r="B753" s="108"/>
      <c r="C753" s="161" t="s">
        <v>777</v>
      </c>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row>
    <row r="754" spans="1:33">
      <c r="B754" s="2">
        <v>2</v>
      </c>
      <c r="C754" s="311" t="s">
        <v>778</v>
      </c>
      <c r="D754" s="109" t="str">
        <f t="shared" ref="D754:AG754" si="405">IF(COUNTIF(D753:D753,"C")&gt;=1,"A",IF(COUNTIF(D753:D753,"C")&gt;0,"P"," "))</f>
        <v xml:space="preserve"> </v>
      </c>
      <c r="E754" s="109" t="str">
        <f t="shared" si="405"/>
        <v xml:space="preserve"> </v>
      </c>
      <c r="F754" s="109" t="str">
        <f t="shared" ref="F754:S754" si="406">IF(COUNTIF(F753:F753,"C")&gt;=1,"A",IF(COUNTIF(F753:F753,"C")&gt;0,"P"," "))</f>
        <v xml:space="preserve"> </v>
      </c>
      <c r="G754" s="109" t="str">
        <f t="shared" si="406"/>
        <v xml:space="preserve"> </v>
      </c>
      <c r="H754" s="109" t="str">
        <f t="shared" si="406"/>
        <v xml:space="preserve"> </v>
      </c>
      <c r="I754" s="109" t="str">
        <f t="shared" si="406"/>
        <v xml:space="preserve"> </v>
      </c>
      <c r="J754" s="109" t="str">
        <f t="shared" si="406"/>
        <v xml:space="preserve"> </v>
      </c>
      <c r="K754" s="109" t="str">
        <f t="shared" si="406"/>
        <v xml:space="preserve"> </v>
      </c>
      <c r="L754" s="109" t="str">
        <f t="shared" si="406"/>
        <v xml:space="preserve"> </v>
      </c>
      <c r="M754" s="109" t="str">
        <f t="shared" si="406"/>
        <v xml:space="preserve"> </v>
      </c>
      <c r="N754" s="109" t="str">
        <f t="shared" si="406"/>
        <v xml:space="preserve"> </v>
      </c>
      <c r="O754" s="109" t="str">
        <f t="shared" si="406"/>
        <v xml:space="preserve"> </v>
      </c>
      <c r="P754" s="109" t="str">
        <f t="shared" si="406"/>
        <v xml:space="preserve"> </v>
      </c>
      <c r="Q754" s="109" t="str">
        <f t="shared" si="406"/>
        <v xml:space="preserve"> </v>
      </c>
      <c r="R754" s="109" t="str">
        <f t="shared" si="406"/>
        <v xml:space="preserve"> </v>
      </c>
      <c r="S754" s="109" t="str">
        <f t="shared" si="406"/>
        <v xml:space="preserve"> </v>
      </c>
      <c r="T754" s="109" t="str">
        <f t="shared" si="405"/>
        <v xml:space="preserve"> </v>
      </c>
      <c r="U754" s="109" t="str">
        <f t="shared" si="405"/>
        <v xml:space="preserve"> </v>
      </c>
      <c r="V754" s="109" t="str">
        <f t="shared" si="405"/>
        <v xml:space="preserve"> </v>
      </c>
      <c r="W754" s="109" t="str">
        <f t="shared" si="405"/>
        <v xml:space="preserve"> </v>
      </c>
      <c r="X754" s="109" t="str">
        <f t="shared" si="405"/>
        <v xml:space="preserve"> </v>
      </c>
      <c r="Y754" s="109" t="str">
        <f t="shared" si="405"/>
        <v xml:space="preserve"> </v>
      </c>
      <c r="Z754" s="109" t="str">
        <f t="shared" si="405"/>
        <v xml:space="preserve"> </v>
      </c>
      <c r="AA754" s="109" t="str">
        <f t="shared" si="405"/>
        <v xml:space="preserve"> </v>
      </c>
      <c r="AB754" s="109" t="str">
        <f t="shared" si="405"/>
        <v xml:space="preserve"> </v>
      </c>
      <c r="AC754" s="109" t="str">
        <f t="shared" si="405"/>
        <v xml:space="preserve"> </v>
      </c>
      <c r="AD754" s="109" t="str">
        <f t="shared" si="405"/>
        <v xml:space="preserve"> </v>
      </c>
      <c r="AE754" s="109" t="str">
        <f t="shared" si="405"/>
        <v xml:space="preserve"> </v>
      </c>
      <c r="AF754" s="109" t="str">
        <f t="shared" si="405"/>
        <v xml:space="preserve"> </v>
      </c>
      <c r="AG754" s="109" t="str">
        <f t="shared" si="405"/>
        <v xml:space="preserve"> </v>
      </c>
    </row>
    <row r="755" spans="1:33">
      <c r="B755" s="110"/>
      <c r="C755" s="161" t="s">
        <v>779</v>
      </c>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row>
    <row r="756" spans="1:33">
      <c r="B756" s="2">
        <v>3</v>
      </c>
      <c r="C756" s="311" t="s">
        <v>780</v>
      </c>
      <c r="D756" s="109" t="str">
        <f t="shared" ref="D756:AG756" si="407">IF(COUNTIF(D755:D755,"C")&gt;=1,"A",IF(COUNTIF(D755:D755,"C")&gt;0,"P"," "))</f>
        <v xml:space="preserve"> </v>
      </c>
      <c r="E756" s="109" t="str">
        <f t="shared" si="407"/>
        <v xml:space="preserve"> </v>
      </c>
      <c r="F756" s="109" t="str">
        <f t="shared" ref="F756:S756" si="408">IF(COUNTIF(F755:F755,"C")&gt;=1,"A",IF(COUNTIF(F755:F755,"C")&gt;0,"P"," "))</f>
        <v xml:space="preserve"> </v>
      </c>
      <c r="G756" s="109" t="str">
        <f t="shared" si="408"/>
        <v xml:space="preserve"> </v>
      </c>
      <c r="H756" s="109" t="str">
        <f t="shared" si="408"/>
        <v xml:space="preserve"> </v>
      </c>
      <c r="I756" s="109" t="str">
        <f t="shared" si="408"/>
        <v xml:space="preserve"> </v>
      </c>
      <c r="J756" s="109" t="str">
        <f t="shared" si="408"/>
        <v xml:space="preserve"> </v>
      </c>
      <c r="K756" s="109" t="str">
        <f t="shared" si="408"/>
        <v xml:space="preserve"> </v>
      </c>
      <c r="L756" s="109" t="str">
        <f t="shared" si="408"/>
        <v xml:space="preserve"> </v>
      </c>
      <c r="M756" s="109" t="str">
        <f t="shared" si="408"/>
        <v xml:space="preserve"> </v>
      </c>
      <c r="N756" s="109" t="str">
        <f t="shared" si="408"/>
        <v xml:space="preserve"> </v>
      </c>
      <c r="O756" s="109" t="str">
        <f t="shared" si="408"/>
        <v xml:space="preserve"> </v>
      </c>
      <c r="P756" s="109" t="str">
        <f t="shared" si="408"/>
        <v xml:space="preserve"> </v>
      </c>
      <c r="Q756" s="109" t="str">
        <f t="shared" si="408"/>
        <v xml:space="preserve"> </v>
      </c>
      <c r="R756" s="109" t="str">
        <f t="shared" si="408"/>
        <v xml:space="preserve"> </v>
      </c>
      <c r="S756" s="109" t="str">
        <f t="shared" si="408"/>
        <v xml:space="preserve"> </v>
      </c>
      <c r="T756" s="109" t="str">
        <f t="shared" si="407"/>
        <v xml:space="preserve"> </v>
      </c>
      <c r="U756" s="109" t="str">
        <f t="shared" si="407"/>
        <v xml:space="preserve"> </v>
      </c>
      <c r="V756" s="109" t="str">
        <f t="shared" si="407"/>
        <v xml:space="preserve"> </v>
      </c>
      <c r="W756" s="109" t="str">
        <f t="shared" si="407"/>
        <v xml:space="preserve"> </v>
      </c>
      <c r="X756" s="109" t="str">
        <f t="shared" si="407"/>
        <v xml:space="preserve"> </v>
      </c>
      <c r="Y756" s="109" t="str">
        <f t="shared" si="407"/>
        <v xml:space="preserve"> </v>
      </c>
      <c r="Z756" s="109" t="str">
        <f t="shared" si="407"/>
        <v xml:space="preserve"> </v>
      </c>
      <c r="AA756" s="109" t="str">
        <f t="shared" si="407"/>
        <v xml:space="preserve"> </v>
      </c>
      <c r="AB756" s="109" t="str">
        <f t="shared" si="407"/>
        <v xml:space="preserve"> </v>
      </c>
      <c r="AC756" s="109" t="str">
        <f t="shared" si="407"/>
        <v xml:space="preserve"> </v>
      </c>
      <c r="AD756" s="109" t="str">
        <f t="shared" si="407"/>
        <v xml:space="preserve"> </v>
      </c>
      <c r="AE756" s="109" t="str">
        <f t="shared" si="407"/>
        <v xml:space="preserve"> </v>
      </c>
      <c r="AF756" s="109" t="str">
        <f t="shared" si="407"/>
        <v xml:space="preserve"> </v>
      </c>
      <c r="AG756" s="109" t="str">
        <f t="shared" si="407"/>
        <v xml:space="preserve"> </v>
      </c>
    </row>
    <row r="757" spans="1:33">
      <c r="B757" s="110"/>
      <c r="C757" s="161" t="s">
        <v>781</v>
      </c>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row>
    <row r="758" spans="1:33">
      <c r="B758" s="2">
        <v>4</v>
      </c>
      <c r="C758" s="311" t="s">
        <v>782</v>
      </c>
      <c r="D758" s="109" t="str">
        <f t="shared" ref="D758:AG760" si="409">IF(COUNTIF(D757:D757,"C")&gt;=1,"A",IF(COUNTIF(D757:D757,"C")&gt;0,"P"," "))</f>
        <v xml:space="preserve"> </v>
      </c>
      <c r="E758" s="109" t="str">
        <f t="shared" si="409"/>
        <v xml:space="preserve"> </v>
      </c>
      <c r="F758" s="109" t="str">
        <f t="shared" ref="F758:S758" si="410">IF(COUNTIF(F757:F757,"C")&gt;=1,"A",IF(COUNTIF(F757:F757,"C")&gt;0,"P"," "))</f>
        <v xml:space="preserve"> </v>
      </c>
      <c r="G758" s="109" t="str">
        <f t="shared" si="410"/>
        <v xml:space="preserve"> </v>
      </c>
      <c r="H758" s="109" t="str">
        <f t="shared" si="410"/>
        <v xml:space="preserve"> </v>
      </c>
      <c r="I758" s="109" t="str">
        <f t="shared" si="410"/>
        <v xml:space="preserve"> </v>
      </c>
      <c r="J758" s="109" t="str">
        <f t="shared" si="410"/>
        <v xml:space="preserve"> </v>
      </c>
      <c r="K758" s="109" t="str">
        <f t="shared" si="410"/>
        <v xml:space="preserve"> </v>
      </c>
      <c r="L758" s="109" t="str">
        <f t="shared" si="410"/>
        <v xml:space="preserve"> </v>
      </c>
      <c r="M758" s="109" t="str">
        <f t="shared" si="410"/>
        <v xml:space="preserve"> </v>
      </c>
      <c r="N758" s="109" t="str">
        <f t="shared" si="410"/>
        <v xml:space="preserve"> </v>
      </c>
      <c r="O758" s="109" t="str">
        <f t="shared" si="410"/>
        <v xml:space="preserve"> </v>
      </c>
      <c r="P758" s="109" t="str">
        <f t="shared" si="410"/>
        <v xml:space="preserve"> </v>
      </c>
      <c r="Q758" s="109" t="str">
        <f t="shared" si="410"/>
        <v xml:space="preserve"> </v>
      </c>
      <c r="R758" s="109" t="str">
        <f t="shared" si="410"/>
        <v xml:space="preserve"> </v>
      </c>
      <c r="S758" s="109" t="str">
        <f t="shared" si="410"/>
        <v xml:space="preserve"> </v>
      </c>
      <c r="T758" s="109" t="str">
        <f t="shared" si="409"/>
        <v xml:space="preserve"> </v>
      </c>
      <c r="U758" s="109" t="str">
        <f t="shared" si="409"/>
        <v xml:space="preserve"> </v>
      </c>
      <c r="V758" s="109" t="str">
        <f t="shared" si="409"/>
        <v xml:space="preserve"> </v>
      </c>
      <c r="W758" s="109" t="str">
        <f t="shared" si="409"/>
        <v xml:space="preserve"> </v>
      </c>
      <c r="X758" s="109" t="str">
        <f t="shared" si="409"/>
        <v xml:space="preserve"> </v>
      </c>
      <c r="Y758" s="109" t="str">
        <f t="shared" si="409"/>
        <v xml:space="preserve"> </v>
      </c>
      <c r="Z758" s="109" t="str">
        <f t="shared" si="409"/>
        <v xml:space="preserve"> </v>
      </c>
      <c r="AA758" s="109" t="str">
        <f t="shared" si="409"/>
        <v xml:space="preserve"> </v>
      </c>
      <c r="AB758" s="109" t="str">
        <f t="shared" si="409"/>
        <v xml:space="preserve"> </v>
      </c>
      <c r="AC758" s="109" t="str">
        <f t="shared" si="409"/>
        <v xml:space="preserve"> </v>
      </c>
      <c r="AD758" s="109" t="str">
        <f t="shared" si="409"/>
        <v xml:space="preserve"> </v>
      </c>
      <c r="AE758" s="109" t="str">
        <f t="shared" si="409"/>
        <v xml:space="preserve"> </v>
      </c>
      <c r="AF758" s="109" t="str">
        <f t="shared" si="409"/>
        <v xml:space="preserve"> </v>
      </c>
      <c r="AG758" s="109" t="str">
        <f t="shared" si="409"/>
        <v xml:space="preserve"> </v>
      </c>
    </row>
    <row r="759" spans="1:33">
      <c r="B759" s="110"/>
      <c r="C759" s="161" t="s">
        <v>783</v>
      </c>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row>
    <row r="760" spans="1:33">
      <c r="B760" s="2">
        <v>5</v>
      </c>
      <c r="C760" s="311" t="s">
        <v>784</v>
      </c>
      <c r="D760" s="109" t="str">
        <f t="shared" si="409"/>
        <v xml:space="preserve"> </v>
      </c>
      <c r="E760" s="109" t="str">
        <f t="shared" si="409"/>
        <v xml:space="preserve"> </v>
      </c>
      <c r="F760" s="109" t="str">
        <f t="shared" ref="F760:S760" si="411">IF(COUNTIF(F759:F759,"C")&gt;=1,"A",IF(COUNTIF(F759:F759,"C")&gt;0,"P"," "))</f>
        <v xml:space="preserve"> </v>
      </c>
      <c r="G760" s="109" t="str">
        <f t="shared" si="411"/>
        <v xml:space="preserve"> </v>
      </c>
      <c r="H760" s="109" t="str">
        <f t="shared" si="411"/>
        <v xml:space="preserve"> </v>
      </c>
      <c r="I760" s="109" t="str">
        <f t="shared" si="411"/>
        <v xml:space="preserve"> </v>
      </c>
      <c r="J760" s="109" t="str">
        <f t="shared" si="411"/>
        <v xml:space="preserve"> </v>
      </c>
      <c r="K760" s="109" t="str">
        <f t="shared" si="411"/>
        <v xml:space="preserve"> </v>
      </c>
      <c r="L760" s="109" t="str">
        <f t="shared" si="411"/>
        <v xml:space="preserve"> </v>
      </c>
      <c r="M760" s="109" t="str">
        <f t="shared" si="411"/>
        <v xml:space="preserve"> </v>
      </c>
      <c r="N760" s="109" t="str">
        <f t="shared" si="411"/>
        <v xml:space="preserve"> </v>
      </c>
      <c r="O760" s="109" t="str">
        <f t="shared" si="411"/>
        <v xml:space="preserve"> </v>
      </c>
      <c r="P760" s="109" t="str">
        <f t="shared" si="411"/>
        <v xml:space="preserve"> </v>
      </c>
      <c r="Q760" s="109" t="str">
        <f t="shared" si="411"/>
        <v xml:space="preserve"> </v>
      </c>
      <c r="R760" s="109" t="str">
        <f t="shared" si="411"/>
        <v xml:space="preserve"> </v>
      </c>
      <c r="S760" s="109" t="str">
        <f t="shared" si="411"/>
        <v xml:space="preserve"> </v>
      </c>
      <c r="T760" s="109" t="str">
        <f t="shared" si="409"/>
        <v xml:space="preserve"> </v>
      </c>
      <c r="U760" s="109" t="str">
        <f t="shared" si="409"/>
        <v xml:space="preserve"> </v>
      </c>
      <c r="V760" s="109" t="str">
        <f t="shared" si="409"/>
        <v xml:space="preserve"> </v>
      </c>
      <c r="W760" s="109" t="str">
        <f t="shared" si="409"/>
        <v xml:space="preserve"> </v>
      </c>
      <c r="X760" s="109" t="str">
        <f t="shared" si="409"/>
        <v xml:space="preserve"> </v>
      </c>
      <c r="Y760" s="109" t="str">
        <f t="shared" si="409"/>
        <v xml:space="preserve"> </v>
      </c>
      <c r="Z760" s="109" t="str">
        <f t="shared" si="409"/>
        <v xml:space="preserve"> </v>
      </c>
      <c r="AA760" s="109" t="str">
        <f t="shared" si="409"/>
        <v xml:space="preserve"> </v>
      </c>
      <c r="AB760" s="109" t="str">
        <f t="shared" si="409"/>
        <v xml:space="preserve"> </v>
      </c>
      <c r="AC760" s="109" t="str">
        <f t="shared" si="409"/>
        <v xml:space="preserve"> </v>
      </c>
      <c r="AD760" s="109" t="str">
        <f t="shared" si="409"/>
        <v xml:space="preserve"> </v>
      </c>
      <c r="AE760" s="109" t="str">
        <f t="shared" si="409"/>
        <v xml:space="preserve"> </v>
      </c>
      <c r="AF760" s="109" t="str">
        <f t="shared" si="409"/>
        <v xml:space="preserve"> </v>
      </c>
      <c r="AG760" s="109" t="str">
        <f t="shared" si="409"/>
        <v xml:space="preserve"> </v>
      </c>
    </row>
    <row r="761" spans="1:33" ht="13.5" thickBot="1">
      <c r="B761" s="110"/>
      <c r="C761" s="161" t="s">
        <v>785</v>
      </c>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row>
    <row r="762" spans="1:33" ht="13.5" hidden="1" thickBot="1">
      <c r="D762" s="109" t="str">
        <f t="shared" ref="D762:AG762" si="412">IF(COUNTIF(D761:D761,"C")&gt;=1,"A",IF(COUNTIF(D761:D761,"C")&gt;0,"P"," "))</f>
        <v xml:space="preserve"> </v>
      </c>
      <c r="E762" s="109" t="str">
        <f t="shared" si="412"/>
        <v xml:space="preserve"> </v>
      </c>
      <c r="F762" s="109" t="str">
        <f t="shared" ref="F762:S762" si="413">IF(COUNTIF(F761:F761,"C")&gt;=1,"A",IF(COUNTIF(F761:F761,"C")&gt;0,"P"," "))</f>
        <v xml:space="preserve"> </v>
      </c>
      <c r="G762" s="109" t="str">
        <f t="shared" si="413"/>
        <v xml:space="preserve"> </v>
      </c>
      <c r="H762" s="109" t="str">
        <f t="shared" si="413"/>
        <v xml:space="preserve"> </v>
      </c>
      <c r="I762" s="109" t="str">
        <f t="shared" si="413"/>
        <v xml:space="preserve"> </v>
      </c>
      <c r="J762" s="109" t="str">
        <f t="shared" si="413"/>
        <v xml:space="preserve"> </v>
      </c>
      <c r="K762" s="109" t="str">
        <f t="shared" si="413"/>
        <v xml:space="preserve"> </v>
      </c>
      <c r="L762" s="109" t="str">
        <f t="shared" si="413"/>
        <v xml:space="preserve"> </v>
      </c>
      <c r="M762" s="109" t="str">
        <f t="shared" si="413"/>
        <v xml:space="preserve"> </v>
      </c>
      <c r="N762" s="109" t="str">
        <f t="shared" si="413"/>
        <v xml:space="preserve"> </v>
      </c>
      <c r="O762" s="109" t="str">
        <f t="shared" si="413"/>
        <v xml:space="preserve"> </v>
      </c>
      <c r="P762" s="109" t="str">
        <f t="shared" si="413"/>
        <v xml:space="preserve"> </v>
      </c>
      <c r="Q762" s="109" t="str">
        <f t="shared" si="413"/>
        <v xml:space="preserve"> </v>
      </c>
      <c r="R762" s="109" t="str">
        <f t="shared" si="413"/>
        <v xml:space="preserve"> </v>
      </c>
      <c r="S762" s="109" t="str">
        <f t="shared" si="413"/>
        <v xml:space="preserve"> </v>
      </c>
      <c r="T762" s="109" t="str">
        <f t="shared" si="412"/>
        <v xml:space="preserve"> </v>
      </c>
      <c r="U762" s="109" t="str">
        <f t="shared" si="412"/>
        <v xml:space="preserve"> </v>
      </c>
      <c r="V762" s="109" t="str">
        <f t="shared" si="412"/>
        <v xml:space="preserve"> </v>
      </c>
      <c r="W762" s="109" t="str">
        <f t="shared" si="412"/>
        <v xml:space="preserve"> </v>
      </c>
      <c r="X762" s="109" t="str">
        <f t="shared" si="412"/>
        <v xml:space="preserve"> </v>
      </c>
      <c r="Y762" s="109" t="str">
        <f t="shared" si="412"/>
        <v xml:space="preserve"> </v>
      </c>
      <c r="Z762" s="109" t="str">
        <f t="shared" si="412"/>
        <v xml:space="preserve"> </v>
      </c>
      <c r="AA762" s="109" t="str">
        <f t="shared" si="412"/>
        <v xml:space="preserve"> </v>
      </c>
      <c r="AB762" s="109" t="str">
        <f t="shared" si="412"/>
        <v xml:space="preserve"> </v>
      </c>
      <c r="AC762" s="109" t="str">
        <f t="shared" si="412"/>
        <v xml:space="preserve"> </v>
      </c>
      <c r="AD762" s="109" t="str">
        <f t="shared" si="412"/>
        <v xml:space="preserve"> </v>
      </c>
      <c r="AE762" s="109" t="str">
        <f t="shared" si="412"/>
        <v xml:space="preserve"> </v>
      </c>
      <c r="AF762" s="109" t="str">
        <f t="shared" si="412"/>
        <v xml:space="preserve"> </v>
      </c>
      <c r="AG762" s="109" t="str">
        <f t="shared" si="412"/>
        <v xml:space="preserve"> </v>
      </c>
    </row>
    <row r="763" spans="1:33" ht="13.5" thickBot="1">
      <c r="C763" s="65" t="s">
        <v>118</v>
      </c>
      <c r="D763" s="80" t="str">
        <f>IF(COUNTIF(D753:D762,"A")&gt;4,"C",IF(COUNTIF(D753:D762,"A")&gt;0,"P"," "))</f>
        <v xml:space="preserve"> </v>
      </c>
      <c r="E763" s="80" t="str">
        <f t="shared" ref="E763" si="414">IF(COUNTIF(E753:E762,"A")&gt;4,"C",IF(COUNTIF(E753:E762,"A")&gt;0,"P"," "))</f>
        <v xml:space="preserve"> </v>
      </c>
      <c r="F763" s="80" t="str">
        <f t="shared" ref="F763:S763" si="415">IF(COUNTIF(F753:F762,"A")&gt;4,"C",IF(COUNTIF(F753:F762,"A")&gt;0,"P"," "))</f>
        <v xml:space="preserve"> </v>
      </c>
      <c r="G763" s="80" t="str">
        <f t="shared" si="415"/>
        <v xml:space="preserve"> </v>
      </c>
      <c r="H763" s="80" t="str">
        <f t="shared" si="415"/>
        <v xml:space="preserve"> </v>
      </c>
      <c r="I763" s="80" t="str">
        <f t="shared" si="415"/>
        <v xml:space="preserve"> </v>
      </c>
      <c r="J763" s="80" t="str">
        <f t="shared" si="415"/>
        <v xml:space="preserve"> </v>
      </c>
      <c r="K763" s="80" t="str">
        <f t="shared" si="415"/>
        <v xml:space="preserve"> </v>
      </c>
      <c r="L763" s="80" t="str">
        <f t="shared" si="415"/>
        <v xml:space="preserve"> </v>
      </c>
      <c r="M763" s="80" t="str">
        <f t="shared" si="415"/>
        <v xml:space="preserve"> </v>
      </c>
      <c r="N763" s="80" t="str">
        <f t="shared" si="415"/>
        <v xml:space="preserve"> </v>
      </c>
      <c r="O763" s="80" t="str">
        <f t="shared" si="415"/>
        <v xml:space="preserve"> </v>
      </c>
      <c r="P763" s="80" t="str">
        <f t="shared" si="415"/>
        <v xml:space="preserve"> </v>
      </c>
      <c r="Q763" s="80" t="str">
        <f t="shared" si="415"/>
        <v xml:space="preserve"> </v>
      </c>
      <c r="R763" s="80" t="str">
        <f t="shared" si="415"/>
        <v xml:space="preserve"> </v>
      </c>
      <c r="S763" s="80" t="str">
        <f t="shared" si="415"/>
        <v xml:space="preserve"> </v>
      </c>
      <c r="T763" s="80" t="str">
        <f t="shared" ref="T763:AG763" si="416">IF(COUNTIF(T753:T762,"A")&gt;4,"C",IF(COUNTIF(T753:T762,"A")&gt;0,"P"," "))</f>
        <v xml:space="preserve"> </v>
      </c>
      <c r="U763" s="80" t="str">
        <f t="shared" si="416"/>
        <v xml:space="preserve"> </v>
      </c>
      <c r="V763" s="80" t="str">
        <f t="shared" si="416"/>
        <v xml:space="preserve"> </v>
      </c>
      <c r="W763" s="80" t="str">
        <f t="shared" si="416"/>
        <v xml:space="preserve"> </v>
      </c>
      <c r="X763" s="80" t="str">
        <f t="shared" si="416"/>
        <v xml:space="preserve"> </v>
      </c>
      <c r="Y763" s="80" t="str">
        <f t="shared" si="416"/>
        <v xml:space="preserve"> </v>
      </c>
      <c r="Z763" s="80" t="str">
        <f t="shared" si="416"/>
        <v xml:space="preserve"> </v>
      </c>
      <c r="AA763" s="80" t="str">
        <f t="shared" si="416"/>
        <v xml:space="preserve"> </v>
      </c>
      <c r="AB763" s="80" t="str">
        <f t="shared" si="416"/>
        <v xml:space="preserve"> </v>
      </c>
      <c r="AC763" s="80" t="str">
        <f t="shared" si="416"/>
        <v xml:space="preserve"> </v>
      </c>
      <c r="AD763" s="80" t="str">
        <f t="shared" si="416"/>
        <v xml:space="preserve"> </v>
      </c>
      <c r="AE763" s="80" t="str">
        <f t="shared" si="416"/>
        <v xml:space="preserve"> </v>
      </c>
      <c r="AF763" s="80" t="str">
        <f t="shared" si="416"/>
        <v xml:space="preserve"> </v>
      </c>
      <c r="AG763" s="80" t="str">
        <f t="shared" si="416"/>
        <v xml:space="preserve"> </v>
      </c>
    </row>
    <row r="764" spans="1:33" ht="15">
      <c r="B764" s="107" t="s">
        <v>786</v>
      </c>
      <c r="D764" s="285"/>
      <c r="T764" s="285"/>
      <c r="U764" s="285"/>
      <c r="V764" s="285"/>
      <c r="W764" s="285"/>
      <c r="X764" s="285"/>
      <c r="Y764" s="285"/>
      <c r="Z764" s="285"/>
      <c r="AA764" s="285"/>
      <c r="AB764" s="285"/>
      <c r="AC764" s="285"/>
      <c r="AD764" s="285"/>
      <c r="AE764" s="285"/>
      <c r="AF764" s="285"/>
      <c r="AG764" s="285"/>
    </row>
    <row r="765" spans="1:33">
      <c r="A765"/>
      <c r="B765" s="2">
        <v>1</v>
      </c>
      <c r="C765" s="248" t="s">
        <v>261</v>
      </c>
      <c r="D765" s="285"/>
      <c r="T765" s="285"/>
      <c r="U765" s="285"/>
      <c r="V765" s="285"/>
      <c r="W765" s="285"/>
      <c r="X765" s="285"/>
      <c r="Y765" s="285"/>
      <c r="Z765" s="285"/>
      <c r="AA765" s="285"/>
      <c r="AB765" s="285"/>
      <c r="AC765" s="285"/>
      <c r="AD765" s="285"/>
      <c r="AE765" s="285"/>
      <c r="AF765" s="285"/>
      <c r="AG765" s="285"/>
    </row>
    <row r="766" spans="1:33">
      <c r="B766" s="108"/>
      <c r="C766" s="160" t="s">
        <v>787</v>
      </c>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row>
    <row r="767" spans="1:33">
      <c r="B767" s="108"/>
      <c r="C767" s="160" t="s">
        <v>788</v>
      </c>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row>
    <row r="768" spans="1:33">
      <c r="B768" s="108"/>
      <c r="C768" s="160" t="s">
        <v>789</v>
      </c>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row>
    <row r="769" spans="2:33">
      <c r="B769" s="2">
        <v>2</v>
      </c>
      <c r="C769" s="311" t="s">
        <v>265</v>
      </c>
      <c r="D769" s="109" t="str">
        <f t="shared" ref="D769:AG769" si="417">IF(COUNTIF(D766:D768,"C")&gt;=1,"A",IF(COUNTIF(D766:D768,"C")&gt;0,"P"," "))</f>
        <v xml:space="preserve"> </v>
      </c>
      <c r="E769" s="109" t="str">
        <f t="shared" si="417"/>
        <v xml:space="preserve"> </v>
      </c>
      <c r="F769" s="109" t="str">
        <f t="shared" ref="F769:S769" si="418">IF(COUNTIF(F766:F768,"C")&gt;=1,"A",IF(COUNTIF(F766:F768,"C")&gt;0,"P"," "))</f>
        <v xml:space="preserve"> </v>
      </c>
      <c r="G769" s="109" t="str">
        <f t="shared" si="418"/>
        <v xml:space="preserve"> </v>
      </c>
      <c r="H769" s="109" t="str">
        <f t="shared" si="418"/>
        <v xml:space="preserve"> </v>
      </c>
      <c r="I769" s="109" t="str">
        <f t="shared" si="418"/>
        <v xml:space="preserve"> </v>
      </c>
      <c r="J769" s="109" t="str">
        <f t="shared" si="418"/>
        <v xml:space="preserve"> </v>
      </c>
      <c r="K769" s="109" t="str">
        <f t="shared" si="418"/>
        <v xml:space="preserve"> </v>
      </c>
      <c r="L769" s="109" t="str">
        <f t="shared" si="418"/>
        <v xml:space="preserve"> </v>
      </c>
      <c r="M769" s="109" t="str">
        <f t="shared" si="418"/>
        <v xml:space="preserve"> </v>
      </c>
      <c r="N769" s="109" t="str">
        <f t="shared" si="418"/>
        <v xml:space="preserve"> </v>
      </c>
      <c r="O769" s="109" t="str">
        <f t="shared" si="418"/>
        <v xml:space="preserve"> </v>
      </c>
      <c r="P769" s="109" t="str">
        <f t="shared" si="418"/>
        <v xml:space="preserve"> </v>
      </c>
      <c r="Q769" s="109" t="str">
        <f t="shared" si="418"/>
        <v xml:space="preserve"> </v>
      </c>
      <c r="R769" s="109" t="str">
        <f t="shared" si="418"/>
        <v xml:space="preserve"> </v>
      </c>
      <c r="S769" s="109" t="str">
        <f t="shared" si="418"/>
        <v xml:space="preserve"> </v>
      </c>
      <c r="T769" s="109" t="str">
        <f t="shared" si="417"/>
        <v xml:space="preserve"> </v>
      </c>
      <c r="U769" s="109" t="str">
        <f t="shared" si="417"/>
        <v xml:space="preserve"> </v>
      </c>
      <c r="V769" s="109" t="str">
        <f t="shared" si="417"/>
        <v xml:space="preserve"> </v>
      </c>
      <c r="W769" s="109" t="str">
        <f t="shared" si="417"/>
        <v xml:space="preserve"> </v>
      </c>
      <c r="X769" s="109" t="str">
        <f t="shared" si="417"/>
        <v xml:space="preserve"> </v>
      </c>
      <c r="Y769" s="109" t="str">
        <f t="shared" si="417"/>
        <v xml:space="preserve"> </v>
      </c>
      <c r="Z769" s="109" t="str">
        <f t="shared" si="417"/>
        <v xml:space="preserve"> </v>
      </c>
      <c r="AA769" s="109" t="str">
        <f t="shared" si="417"/>
        <v xml:space="preserve"> </v>
      </c>
      <c r="AB769" s="109" t="str">
        <f t="shared" si="417"/>
        <v xml:space="preserve"> </v>
      </c>
      <c r="AC769" s="109" t="str">
        <f t="shared" si="417"/>
        <v xml:space="preserve"> </v>
      </c>
      <c r="AD769" s="109" t="str">
        <f t="shared" si="417"/>
        <v xml:space="preserve"> </v>
      </c>
      <c r="AE769" s="109" t="str">
        <f t="shared" si="417"/>
        <v xml:space="preserve"> </v>
      </c>
      <c r="AF769" s="109" t="str">
        <f t="shared" si="417"/>
        <v xml:space="preserve"> </v>
      </c>
      <c r="AG769" s="109" t="str">
        <f t="shared" si="417"/>
        <v xml:space="preserve"> </v>
      </c>
    </row>
    <row r="770" spans="2:33">
      <c r="B770" s="110"/>
      <c r="C770" s="160" t="s">
        <v>266</v>
      </c>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row>
    <row r="771" spans="2:33">
      <c r="B771" s="110"/>
      <c r="C771" s="160" t="s">
        <v>267</v>
      </c>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row>
    <row r="772" spans="2:33">
      <c r="B772" s="110"/>
      <c r="C772" s="160" t="s">
        <v>790</v>
      </c>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row>
    <row r="773" spans="2:33">
      <c r="B773" s="2">
        <v>3</v>
      </c>
      <c r="C773" s="311" t="s">
        <v>269</v>
      </c>
      <c r="D773" s="109" t="str">
        <f t="shared" ref="D773:AG773" si="419">IF(COUNTIF(D770:D772,"C")&gt;=1,"A",IF(COUNTIF(D770:D772,"C")&gt;0,"P"," "))</f>
        <v xml:space="preserve"> </v>
      </c>
      <c r="E773" s="109" t="str">
        <f t="shared" si="419"/>
        <v xml:space="preserve"> </v>
      </c>
      <c r="F773" s="109" t="str">
        <f t="shared" ref="F773:S773" si="420">IF(COUNTIF(F770:F772,"C")&gt;=1,"A",IF(COUNTIF(F770:F772,"C")&gt;0,"P"," "))</f>
        <v xml:space="preserve"> </v>
      </c>
      <c r="G773" s="109" t="str">
        <f t="shared" si="420"/>
        <v xml:space="preserve"> </v>
      </c>
      <c r="H773" s="109" t="str">
        <f t="shared" si="420"/>
        <v xml:space="preserve"> </v>
      </c>
      <c r="I773" s="109" t="str">
        <f t="shared" si="420"/>
        <v xml:space="preserve"> </v>
      </c>
      <c r="J773" s="109" t="str">
        <f t="shared" si="420"/>
        <v xml:space="preserve"> </v>
      </c>
      <c r="K773" s="109" t="str">
        <f t="shared" si="420"/>
        <v xml:space="preserve"> </v>
      </c>
      <c r="L773" s="109" t="str">
        <f t="shared" si="420"/>
        <v xml:space="preserve"> </v>
      </c>
      <c r="M773" s="109" t="str">
        <f t="shared" si="420"/>
        <v xml:space="preserve"> </v>
      </c>
      <c r="N773" s="109" t="str">
        <f t="shared" si="420"/>
        <v xml:space="preserve"> </v>
      </c>
      <c r="O773" s="109" t="str">
        <f t="shared" si="420"/>
        <v xml:space="preserve"> </v>
      </c>
      <c r="P773" s="109" t="str">
        <f t="shared" si="420"/>
        <v xml:space="preserve"> </v>
      </c>
      <c r="Q773" s="109" t="str">
        <f t="shared" si="420"/>
        <v xml:space="preserve"> </v>
      </c>
      <c r="R773" s="109" t="str">
        <f t="shared" si="420"/>
        <v xml:space="preserve"> </v>
      </c>
      <c r="S773" s="109" t="str">
        <f t="shared" si="420"/>
        <v xml:space="preserve"> </v>
      </c>
      <c r="T773" s="109" t="str">
        <f t="shared" si="419"/>
        <v xml:space="preserve"> </v>
      </c>
      <c r="U773" s="109" t="str">
        <f t="shared" si="419"/>
        <v xml:space="preserve"> </v>
      </c>
      <c r="V773" s="109" t="str">
        <f t="shared" si="419"/>
        <v xml:space="preserve"> </v>
      </c>
      <c r="W773" s="109" t="str">
        <f t="shared" si="419"/>
        <v xml:space="preserve"> </v>
      </c>
      <c r="X773" s="109" t="str">
        <f t="shared" si="419"/>
        <v xml:space="preserve"> </v>
      </c>
      <c r="Y773" s="109" t="str">
        <f t="shared" si="419"/>
        <v xml:space="preserve"> </v>
      </c>
      <c r="Z773" s="109" t="str">
        <f t="shared" si="419"/>
        <v xml:space="preserve"> </v>
      </c>
      <c r="AA773" s="109" t="str">
        <f t="shared" si="419"/>
        <v xml:space="preserve"> </v>
      </c>
      <c r="AB773" s="109" t="str">
        <f t="shared" si="419"/>
        <v xml:space="preserve"> </v>
      </c>
      <c r="AC773" s="109" t="str">
        <f t="shared" si="419"/>
        <v xml:space="preserve"> </v>
      </c>
      <c r="AD773" s="109" t="str">
        <f t="shared" si="419"/>
        <v xml:space="preserve"> </v>
      </c>
      <c r="AE773" s="109" t="str">
        <f t="shared" si="419"/>
        <v xml:space="preserve"> </v>
      </c>
      <c r="AF773" s="109" t="str">
        <f t="shared" si="419"/>
        <v xml:space="preserve"> </v>
      </c>
      <c r="AG773" s="109" t="str">
        <f t="shared" si="419"/>
        <v xml:space="preserve"> </v>
      </c>
    </row>
    <row r="774" spans="2:33">
      <c r="B774" s="110"/>
      <c r="C774" s="160" t="s">
        <v>270</v>
      </c>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row>
    <row r="775" spans="2:33">
      <c r="B775" s="110"/>
      <c r="C775" s="160" t="s">
        <v>791</v>
      </c>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row>
    <row r="776" spans="2:33">
      <c r="B776" s="110"/>
      <c r="C776" s="160" t="s">
        <v>272</v>
      </c>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row>
    <row r="777" spans="2:33">
      <c r="B777" s="2">
        <v>4</v>
      </c>
      <c r="C777" s="311" t="s">
        <v>273</v>
      </c>
      <c r="D777" s="109" t="str">
        <f t="shared" ref="D777:AG777" si="421">IF(COUNTIF(D774:D776,"C")&gt;=1,"A",IF(COUNTIF(D774:D776,"C")&gt;0,"P"," "))</f>
        <v xml:space="preserve"> </v>
      </c>
      <c r="E777" s="109" t="str">
        <f t="shared" si="421"/>
        <v xml:space="preserve"> </v>
      </c>
      <c r="F777" s="109" t="str">
        <f t="shared" ref="F777:S777" si="422">IF(COUNTIF(F774:F776,"C")&gt;=1,"A",IF(COUNTIF(F774:F776,"C")&gt;0,"P"," "))</f>
        <v xml:space="preserve"> </v>
      </c>
      <c r="G777" s="109" t="str">
        <f t="shared" si="422"/>
        <v xml:space="preserve"> </v>
      </c>
      <c r="H777" s="109" t="str">
        <f t="shared" si="422"/>
        <v xml:space="preserve"> </v>
      </c>
      <c r="I777" s="109" t="str">
        <f t="shared" si="422"/>
        <v xml:space="preserve"> </v>
      </c>
      <c r="J777" s="109" t="str">
        <f t="shared" si="422"/>
        <v xml:space="preserve"> </v>
      </c>
      <c r="K777" s="109" t="str">
        <f t="shared" si="422"/>
        <v xml:space="preserve"> </v>
      </c>
      <c r="L777" s="109" t="str">
        <f t="shared" si="422"/>
        <v xml:space="preserve"> </v>
      </c>
      <c r="M777" s="109" t="str">
        <f t="shared" si="422"/>
        <v xml:space="preserve"> </v>
      </c>
      <c r="N777" s="109" t="str">
        <f t="shared" si="422"/>
        <v xml:space="preserve"> </v>
      </c>
      <c r="O777" s="109" t="str">
        <f t="shared" si="422"/>
        <v xml:space="preserve"> </v>
      </c>
      <c r="P777" s="109" t="str">
        <f t="shared" si="422"/>
        <v xml:space="preserve"> </v>
      </c>
      <c r="Q777" s="109" t="str">
        <f t="shared" si="422"/>
        <v xml:space="preserve"> </v>
      </c>
      <c r="R777" s="109" t="str">
        <f t="shared" si="422"/>
        <v xml:space="preserve"> </v>
      </c>
      <c r="S777" s="109" t="str">
        <f t="shared" si="422"/>
        <v xml:space="preserve"> </v>
      </c>
      <c r="T777" s="109" t="str">
        <f t="shared" si="421"/>
        <v xml:space="preserve"> </v>
      </c>
      <c r="U777" s="109" t="str">
        <f t="shared" si="421"/>
        <v xml:space="preserve"> </v>
      </c>
      <c r="V777" s="109" t="str">
        <f t="shared" si="421"/>
        <v xml:space="preserve"> </v>
      </c>
      <c r="W777" s="109" t="str">
        <f t="shared" si="421"/>
        <v xml:space="preserve"> </v>
      </c>
      <c r="X777" s="109" t="str">
        <f t="shared" si="421"/>
        <v xml:space="preserve"> </v>
      </c>
      <c r="Y777" s="109" t="str">
        <f t="shared" si="421"/>
        <v xml:space="preserve"> </v>
      </c>
      <c r="Z777" s="109" t="str">
        <f t="shared" si="421"/>
        <v xml:space="preserve"> </v>
      </c>
      <c r="AA777" s="109" t="str">
        <f t="shared" si="421"/>
        <v xml:space="preserve"> </v>
      </c>
      <c r="AB777" s="109" t="str">
        <f t="shared" si="421"/>
        <v xml:space="preserve"> </v>
      </c>
      <c r="AC777" s="109" t="str">
        <f t="shared" si="421"/>
        <v xml:space="preserve"> </v>
      </c>
      <c r="AD777" s="109" t="str">
        <f t="shared" si="421"/>
        <v xml:space="preserve"> </v>
      </c>
      <c r="AE777" s="109" t="str">
        <f t="shared" si="421"/>
        <v xml:space="preserve"> </v>
      </c>
      <c r="AF777" s="109" t="str">
        <f t="shared" si="421"/>
        <v xml:space="preserve"> </v>
      </c>
      <c r="AG777" s="109" t="str">
        <f t="shared" si="421"/>
        <v xml:space="preserve"> </v>
      </c>
    </row>
    <row r="778" spans="2:33">
      <c r="B778" s="110"/>
      <c r="C778" s="160" t="s">
        <v>792</v>
      </c>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row>
    <row r="779" spans="2:33">
      <c r="B779" s="110"/>
      <c r="C779" s="160" t="s">
        <v>276</v>
      </c>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row>
    <row r="780" spans="2:33">
      <c r="B780" s="110"/>
      <c r="C780" s="160" t="s">
        <v>793</v>
      </c>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row>
    <row r="781" spans="2:33">
      <c r="B781" s="2">
        <v>5</v>
      </c>
      <c r="C781" s="311" t="s">
        <v>277</v>
      </c>
      <c r="D781" s="109" t="str">
        <f t="shared" ref="D781:AG781" si="423">IF(COUNTIF(D778:D780,"C")&gt;=1,"A",IF(COUNTIF(D778:D780,"C")&gt;0,"P"," "))</f>
        <v xml:space="preserve"> </v>
      </c>
      <c r="E781" s="109" t="str">
        <f t="shared" si="423"/>
        <v xml:space="preserve"> </v>
      </c>
      <c r="F781" s="109" t="str">
        <f t="shared" ref="F781:S781" si="424">IF(COUNTIF(F778:F780,"C")&gt;=1,"A",IF(COUNTIF(F778:F780,"C")&gt;0,"P"," "))</f>
        <v xml:space="preserve"> </v>
      </c>
      <c r="G781" s="109" t="str">
        <f t="shared" si="424"/>
        <v xml:space="preserve"> </v>
      </c>
      <c r="H781" s="109" t="str">
        <f t="shared" si="424"/>
        <v xml:space="preserve"> </v>
      </c>
      <c r="I781" s="109" t="str">
        <f t="shared" si="424"/>
        <v xml:space="preserve"> </v>
      </c>
      <c r="J781" s="109" t="str">
        <f t="shared" si="424"/>
        <v xml:space="preserve"> </v>
      </c>
      <c r="K781" s="109" t="str">
        <f t="shared" si="424"/>
        <v xml:space="preserve"> </v>
      </c>
      <c r="L781" s="109" t="str">
        <f t="shared" si="424"/>
        <v xml:space="preserve"> </v>
      </c>
      <c r="M781" s="109" t="str">
        <f t="shared" si="424"/>
        <v xml:space="preserve"> </v>
      </c>
      <c r="N781" s="109" t="str">
        <f t="shared" si="424"/>
        <v xml:space="preserve"> </v>
      </c>
      <c r="O781" s="109" t="str">
        <f t="shared" si="424"/>
        <v xml:space="preserve"> </v>
      </c>
      <c r="P781" s="109" t="str">
        <f t="shared" si="424"/>
        <v xml:space="preserve"> </v>
      </c>
      <c r="Q781" s="109" t="str">
        <f t="shared" si="424"/>
        <v xml:space="preserve"> </v>
      </c>
      <c r="R781" s="109" t="str">
        <f t="shared" si="424"/>
        <v xml:space="preserve"> </v>
      </c>
      <c r="S781" s="109" t="str">
        <f t="shared" si="424"/>
        <v xml:space="preserve"> </v>
      </c>
      <c r="T781" s="109" t="str">
        <f t="shared" si="423"/>
        <v xml:space="preserve"> </v>
      </c>
      <c r="U781" s="109" t="str">
        <f t="shared" si="423"/>
        <v xml:space="preserve"> </v>
      </c>
      <c r="V781" s="109" t="str">
        <f t="shared" si="423"/>
        <v xml:space="preserve"> </v>
      </c>
      <c r="W781" s="109" t="str">
        <f t="shared" si="423"/>
        <v xml:space="preserve"> </v>
      </c>
      <c r="X781" s="109" t="str">
        <f t="shared" si="423"/>
        <v xml:space="preserve"> </v>
      </c>
      <c r="Y781" s="109" t="str">
        <f t="shared" si="423"/>
        <v xml:space="preserve"> </v>
      </c>
      <c r="Z781" s="109" t="str">
        <f t="shared" si="423"/>
        <v xml:space="preserve"> </v>
      </c>
      <c r="AA781" s="109" t="str">
        <f t="shared" si="423"/>
        <v xml:space="preserve"> </v>
      </c>
      <c r="AB781" s="109" t="str">
        <f t="shared" si="423"/>
        <v xml:space="preserve"> </v>
      </c>
      <c r="AC781" s="109" t="str">
        <f t="shared" si="423"/>
        <v xml:space="preserve"> </v>
      </c>
      <c r="AD781" s="109" t="str">
        <f t="shared" si="423"/>
        <v xml:space="preserve"> </v>
      </c>
      <c r="AE781" s="109" t="str">
        <f t="shared" si="423"/>
        <v xml:space="preserve"> </v>
      </c>
      <c r="AF781" s="109" t="str">
        <f t="shared" si="423"/>
        <v xml:space="preserve"> </v>
      </c>
      <c r="AG781" s="109" t="str">
        <f t="shared" si="423"/>
        <v xml:space="preserve"> </v>
      </c>
    </row>
    <row r="782" spans="2:33">
      <c r="B782" s="110"/>
      <c r="C782" s="160" t="s">
        <v>278</v>
      </c>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row>
    <row r="783" spans="2:33">
      <c r="B783" s="110"/>
      <c r="C783" s="160" t="s">
        <v>279</v>
      </c>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row>
    <row r="784" spans="2:33" ht="13.5" thickBot="1">
      <c r="B784" s="110"/>
      <c r="C784" s="160" t="s">
        <v>280</v>
      </c>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row>
    <row r="785" spans="1:33" ht="13.5" hidden="1" thickBot="1">
      <c r="D785" s="109" t="str">
        <f t="shared" ref="D785:AG785" si="425">IF(COUNTIF(D782:D784,"C")&gt;=1,"A",IF(COUNTIF(D782:D784,"C")&gt;0,"P"," "))</f>
        <v xml:space="preserve"> </v>
      </c>
      <c r="E785" s="109" t="str">
        <f t="shared" si="425"/>
        <v xml:space="preserve"> </v>
      </c>
      <c r="F785" s="109" t="str">
        <f t="shared" ref="F785:S785" si="426">IF(COUNTIF(F782:F784,"C")&gt;=1,"A",IF(COUNTIF(F782:F784,"C")&gt;0,"P"," "))</f>
        <v xml:space="preserve"> </v>
      </c>
      <c r="G785" s="109" t="str">
        <f t="shared" si="426"/>
        <v xml:space="preserve"> </v>
      </c>
      <c r="H785" s="109" t="str">
        <f t="shared" si="426"/>
        <v xml:space="preserve"> </v>
      </c>
      <c r="I785" s="109" t="str">
        <f t="shared" si="426"/>
        <v xml:space="preserve"> </v>
      </c>
      <c r="J785" s="109" t="str">
        <f t="shared" si="426"/>
        <v xml:space="preserve"> </v>
      </c>
      <c r="K785" s="109" t="str">
        <f t="shared" si="426"/>
        <v xml:space="preserve"> </v>
      </c>
      <c r="L785" s="109" t="str">
        <f t="shared" si="426"/>
        <v xml:space="preserve"> </v>
      </c>
      <c r="M785" s="109" t="str">
        <f t="shared" si="426"/>
        <v xml:space="preserve"> </v>
      </c>
      <c r="N785" s="109" t="str">
        <f t="shared" si="426"/>
        <v xml:space="preserve"> </v>
      </c>
      <c r="O785" s="109" t="str">
        <f t="shared" si="426"/>
        <v xml:space="preserve"> </v>
      </c>
      <c r="P785" s="109" t="str">
        <f t="shared" si="426"/>
        <v xml:space="preserve"> </v>
      </c>
      <c r="Q785" s="109" t="str">
        <f t="shared" si="426"/>
        <v xml:space="preserve"> </v>
      </c>
      <c r="R785" s="109" t="str">
        <f t="shared" si="426"/>
        <v xml:space="preserve"> </v>
      </c>
      <c r="S785" s="109" t="str">
        <f t="shared" si="426"/>
        <v xml:space="preserve"> </v>
      </c>
      <c r="T785" s="109" t="str">
        <f t="shared" si="425"/>
        <v xml:space="preserve"> </v>
      </c>
      <c r="U785" s="109" t="str">
        <f t="shared" si="425"/>
        <v xml:space="preserve"> </v>
      </c>
      <c r="V785" s="109" t="str">
        <f t="shared" si="425"/>
        <v xml:space="preserve"> </v>
      </c>
      <c r="W785" s="109" t="str">
        <f t="shared" si="425"/>
        <v xml:space="preserve"> </v>
      </c>
      <c r="X785" s="109" t="str">
        <f t="shared" si="425"/>
        <v xml:space="preserve"> </v>
      </c>
      <c r="Y785" s="109" t="str">
        <f t="shared" si="425"/>
        <v xml:space="preserve"> </v>
      </c>
      <c r="Z785" s="109" t="str">
        <f t="shared" si="425"/>
        <v xml:space="preserve"> </v>
      </c>
      <c r="AA785" s="109" t="str">
        <f t="shared" si="425"/>
        <v xml:space="preserve"> </v>
      </c>
      <c r="AB785" s="109" t="str">
        <f t="shared" si="425"/>
        <v xml:space="preserve"> </v>
      </c>
      <c r="AC785" s="109" t="str">
        <f t="shared" si="425"/>
        <v xml:space="preserve"> </v>
      </c>
      <c r="AD785" s="109" t="str">
        <f t="shared" si="425"/>
        <v xml:space="preserve"> </v>
      </c>
      <c r="AE785" s="109" t="str">
        <f t="shared" si="425"/>
        <v xml:space="preserve"> </v>
      </c>
      <c r="AF785" s="109" t="str">
        <f t="shared" si="425"/>
        <v xml:space="preserve"> </v>
      </c>
      <c r="AG785" s="109" t="str">
        <f t="shared" si="425"/>
        <v xml:space="preserve"> </v>
      </c>
    </row>
    <row r="786" spans="1:33" ht="13.5" thickBot="1">
      <c r="C786" s="65" t="s">
        <v>118</v>
      </c>
      <c r="D786" s="80" t="str">
        <f>IF(COUNTIF(D769:D785,"A")&gt;4,"C",IF(COUNTIF(D769:D785,"A")&gt;0,"P"," "))</f>
        <v xml:space="preserve"> </v>
      </c>
      <c r="E786" s="80" t="str">
        <f t="shared" ref="E786" si="427">IF(COUNTIF(E769:E785,"A")&gt;4,"C",IF(COUNTIF(E769:E785,"A")&gt;0,"P"," "))</f>
        <v xml:space="preserve"> </v>
      </c>
      <c r="F786" s="80" t="str">
        <f t="shared" ref="F786:S786" si="428">IF(COUNTIF(F769:F785,"A")&gt;4,"C",IF(COUNTIF(F769:F785,"A")&gt;0,"P"," "))</f>
        <v xml:space="preserve"> </v>
      </c>
      <c r="G786" s="80" t="str">
        <f t="shared" si="428"/>
        <v xml:space="preserve"> </v>
      </c>
      <c r="H786" s="80" t="str">
        <f t="shared" si="428"/>
        <v xml:space="preserve"> </v>
      </c>
      <c r="I786" s="80" t="str">
        <f t="shared" si="428"/>
        <v xml:space="preserve"> </v>
      </c>
      <c r="J786" s="80" t="str">
        <f t="shared" si="428"/>
        <v xml:space="preserve"> </v>
      </c>
      <c r="K786" s="80" t="str">
        <f t="shared" si="428"/>
        <v xml:space="preserve"> </v>
      </c>
      <c r="L786" s="80" t="str">
        <f t="shared" si="428"/>
        <v xml:space="preserve"> </v>
      </c>
      <c r="M786" s="80" t="str">
        <f t="shared" si="428"/>
        <v xml:space="preserve"> </v>
      </c>
      <c r="N786" s="80" t="str">
        <f t="shared" si="428"/>
        <v xml:space="preserve"> </v>
      </c>
      <c r="O786" s="80" t="str">
        <f t="shared" si="428"/>
        <v xml:space="preserve"> </v>
      </c>
      <c r="P786" s="80" t="str">
        <f t="shared" si="428"/>
        <v xml:space="preserve"> </v>
      </c>
      <c r="Q786" s="80" t="str">
        <f t="shared" si="428"/>
        <v xml:space="preserve"> </v>
      </c>
      <c r="R786" s="80" t="str">
        <f t="shared" si="428"/>
        <v xml:space="preserve"> </v>
      </c>
      <c r="S786" s="80" t="str">
        <f t="shared" si="428"/>
        <v xml:space="preserve"> </v>
      </c>
      <c r="T786" s="80" t="str">
        <f t="shared" ref="T786:AG786" si="429">IF(COUNTIF(T769:T785,"A")&gt;4,"C",IF(COUNTIF(T769:T785,"A")&gt;0,"P"," "))</f>
        <v xml:space="preserve"> </v>
      </c>
      <c r="U786" s="80" t="str">
        <f t="shared" si="429"/>
        <v xml:space="preserve"> </v>
      </c>
      <c r="V786" s="80" t="str">
        <f t="shared" si="429"/>
        <v xml:space="preserve"> </v>
      </c>
      <c r="W786" s="80" t="str">
        <f t="shared" si="429"/>
        <v xml:space="preserve"> </v>
      </c>
      <c r="X786" s="80" t="str">
        <f t="shared" si="429"/>
        <v xml:space="preserve"> </v>
      </c>
      <c r="Y786" s="80" t="str">
        <f t="shared" si="429"/>
        <v xml:space="preserve"> </v>
      </c>
      <c r="Z786" s="80" t="str">
        <f t="shared" si="429"/>
        <v xml:space="preserve"> </v>
      </c>
      <c r="AA786" s="80" t="str">
        <f t="shared" si="429"/>
        <v xml:space="preserve"> </v>
      </c>
      <c r="AB786" s="80" t="str">
        <f t="shared" si="429"/>
        <v xml:space="preserve"> </v>
      </c>
      <c r="AC786" s="80" t="str">
        <f t="shared" si="429"/>
        <v xml:space="preserve"> </v>
      </c>
      <c r="AD786" s="80" t="str">
        <f t="shared" si="429"/>
        <v xml:space="preserve"> </v>
      </c>
      <c r="AE786" s="80" t="str">
        <f t="shared" si="429"/>
        <v xml:space="preserve"> </v>
      </c>
      <c r="AF786" s="80" t="str">
        <f t="shared" si="429"/>
        <v xml:space="preserve"> </v>
      </c>
      <c r="AG786" s="80" t="str">
        <f t="shared" si="429"/>
        <v xml:space="preserve"> </v>
      </c>
    </row>
    <row r="787" spans="1:33" ht="15">
      <c r="B787" s="107" t="s">
        <v>794</v>
      </c>
      <c r="D787" s="285"/>
      <c r="T787" s="285"/>
      <c r="U787" s="285"/>
      <c r="V787" s="285"/>
      <c r="W787" s="285"/>
      <c r="X787" s="285"/>
      <c r="Y787" s="285"/>
      <c r="Z787" s="285"/>
      <c r="AA787" s="285"/>
      <c r="AB787" s="285"/>
      <c r="AC787" s="285"/>
      <c r="AD787" s="285"/>
      <c r="AE787" s="285"/>
      <c r="AF787" s="285"/>
      <c r="AG787" s="285"/>
    </row>
    <row r="788" spans="1:33">
      <c r="A788"/>
      <c r="B788" s="2">
        <v>1</v>
      </c>
      <c r="C788" s="248" t="s">
        <v>261</v>
      </c>
      <c r="D788" s="285"/>
      <c r="T788" s="285"/>
      <c r="U788" s="285"/>
      <c r="V788" s="285"/>
      <c r="W788" s="285"/>
      <c r="X788" s="285"/>
      <c r="Y788" s="285"/>
      <c r="Z788" s="285"/>
      <c r="AA788" s="285"/>
      <c r="AB788" s="285"/>
      <c r="AC788" s="285"/>
      <c r="AD788" s="285"/>
      <c r="AE788" s="285"/>
      <c r="AF788" s="285"/>
      <c r="AG788" s="285"/>
    </row>
    <row r="789" spans="1:33">
      <c r="B789" s="108"/>
      <c r="C789" s="160" t="s">
        <v>795</v>
      </c>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row>
    <row r="790" spans="1:33">
      <c r="B790" s="108"/>
      <c r="C790" s="160" t="s">
        <v>788</v>
      </c>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row>
    <row r="791" spans="1:33">
      <c r="B791" s="108"/>
      <c r="C791" s="160" t="s">
        <v>789</v>
      </c>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row>
    <row r="792" spans="1:33">
      <c r="B792" s="2">
        <v>2</v>
      </c>
      <c r="C792" s="311" t="s">
        <v>265</v>
      </c>
      <c r="D792" s="109" t="str">
        <f t="shared" ref="D792:AG792" si="430">IF(COUNTIF(D789:D791,"C")&gt;=1,"A",IF(COUNTIF(D789:D791,"C")&gt;0,"P"," "))</f>
        <v xml:space="preserve"> </v>
      </c>
      <c r="E792" s="109" t="str">
        <f t="shared" si="430"/>
        <v xml:space="preserve"> </v>
      </c>
      <c r="F792" s="109" t="str">
        <f t="shared" ref="F792:S792" si="431">IF(COUNTIF(F789:F791,"C")&gt;=1,"A",IF(COUNTIF(F789:F791,"C")&gt;0,"P"," "))</f>
        <v xml:space="preserve"> </v>
      </c>
      <c r="G792" s="109" t="str">
        <f t="shared" si="431"/>
        <v xml:space="preserve"> </v>
      </c>
      <c r="H792" s="109" t="str">
        <f t="shared" si="431"/>
        <v xml:space="preserve"> </v>
      </c>
      <c r="I792" s="109" t="str">
        <f t="shared" si="431"/>
        <v xml:space="preserve"> </v>
      </c>
      <c r="J792" s="109" t="str">
        <f t="shared" si="431"/>
        <v xml:space="preserve"> </v>
      </c>
      <c r="K792" s="109" t="str">
        <f t="shared" si="431"/>
        <v xml:space="preserve"> </v>
      </c>
      <c r="L792" s="109" t="str">
        <f t="shared" si="431"/>
        <v xml:space="preserve"> </v>
      </c>
      <c r="M792" s="109" t="str">
        <f t="shared" si="431"/>
        <v xml:space="preserve"> </v>
      </c>
      <c r="N792" s="109" t="str">
        <f t="shared" si="431"/>
        <v xml:space="preserve"> </v>
      </c>
      <c r="O792" s="109" t="str">
        <f t="shared" si="431"/>
        <v xml:space="preserve"> </v>
      </c>
      <c r="P792" s="109" t="str">
        <f t="shared" si="431"/>
        <v xml:space="preserve"> </v>
      </c>
      <c r="Q792" s="109" t="str">
        <f t="shared" si="431"/>
        <v xml:space="preserve"> </v>
      </c>
      <c r="R792" s="109" t="str">
        <f t="shared" si="431"/>
        <v xml:space="preserve"> </v>
      </c>
      <c r="S792" s="109" t="str">
        <f t="shared" si="431"/>
        <v xml:space="preserve"> </v>
      </c>
      <c r="T792" s="109" t="str">
        <f t="shared" si="430"/>
        <v xml:space="preserve"> </v>
      </c>
      <c r="U792" s="109" t="str">
        <f t="shared" si="430"/>
        <v xml:space="preserve"> </v>
      </c>
      <c r="V792" s="109" t="str">
        <f t="shared" si="430"/>
        <v xml:space="preserve"> </v>
      </c>
      <c r="W792" s="109" t="str">
        <f t="shared" si="430"/>
        <v xml:space="preserve"> </v>
      </c>
      <c r="X792" s="109" t="str">
        <f t="shared" si="430"/>
        <v xml:space="preserve"> </v>
      </c>
      <c r="Y792" s="109" t="str">
        <f t="shared" si="430"/>
        <v xml:space="preserve"> </v>
      </c>
      <c r="Z792" s="109" t="str">
        <f t="shared" si="430"/>
        <v xml:space="preserve"> </v>
      </c>
      <c r="AA792" s="109" t="str">
        <f t="shared" si="430"/>
        <v xml:space="preserve"> </v>
      </c>
      <c r="AB792" s="109" t="str">
        <f t="shared" si="430"/>
        <v xml:space="preserve"> </v>
      </c>
      <c r="AC792" s="109" t="str">
        <f t="shared" si="430"/>
        <v xml:space="preserve"> </v>
      </c>
      <c r="AD792" s="109" t="str">
        <f t="shared" si="430"/>
        <v xml:space="preserve"> </v>
      </c>
      <c r="AE792" s="109" t="str">
        <f t="shared" si="430"/>
        <v xml:space="preserve"> </v>
      </c>
      <c r="AF792" s="109" t="str">
        <f t="shared" si="430"/>
        <v xml:space="preserve"> </v>
      </c>
      <c r="AG792" s="109" t="str">
        <f t="shared" si="430"/>
        <v xml:space="preserve"> </v>
      </c>
    </row>
    <row r="793" spans="1:33">
      <c r="B793" s="110"/>
      <c r="C793" s="160" t="s">
        <v>266</v>
      </c>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row>
    <row r="794" spans="1:33">
      <c r="B794" s="110"/>
      <c r="C794" s="160" t="s">
        <v>267</v>
      </c>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row>
    <row r="795" spans="1:33">
      <c r="B795" s="110"/>
      <c r="C795" s="160" t="s">
        <v>790</v>
      </c>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row>
    <row r="796" spans="1:33">
      <c r="B796" s="2">
        <v>3</v>
      </c>
      <c r="C796" s="311" t="s">
        <v>269</v>
      </c>
      <c r="D796" s="109" t="str">
        <f t="shared" ref="D796:AG796" si="432">IF(COUNTIF(D793:D795,"C")&gt;=1,"A",IF(COUNTIF(D793:D795,"C")&gt;0,"P"," "))</f>
        <v xml:space="preserve"> </v>
      </c>
      <c r="E796" s="109" t="str">
        <f t="shared" si="432"/>
        <v xml:space="preserve"> </v>
      </c>
      <c r="F796" s="109" t="str">
        <f t="shared" ref="F796:S796" si="433">IF(COUNTIF(F793:F795,"C")&gt;=1,"A",IF(COUNTIF(F793:F795,"C")&gt;0,"P"," "))</f>
        <v xml:space="preserve"> </v>
      </c>
      <c r="G796" s="109" t="str">
        <f t="shared" si="433"/>
        <v xml:space="preserve"> </v>
      </c>
      <c r="H796" s="109" t="str">
        <f t="shared" si="433"/>
        <v xml:space="preserve"> </v>
      </c>
      <c r="I796" s="109" t="str">
        <f t="shared" si="433"/>
        <v xml:space="preserve"> </v>
      </c>
      <c r="J796" s="109" t="str">
        <f t="shared" si="433"/>
        <v xml:space="preserve"> </v>
      </c>
      <c r="K796" s="109" t="str">
        <f t="shared" si="433"/>
        <v xml:space="preserve"> </v>
      </c>
      <c r="L796" s="109" t="str">
        <f t="shared" si="433"/>
        <v xml:space="preserve"> </v>
      </c>
      <c r="M796" s="109" t="str">
        <f t="shared" si="433"/>
        <v xml:space="preserve"> </v>
      </c>
      <c r="N796" s="109" t="str">
        <f t="shared" si="433"/>
        <v xml:space="preserve"> </v>
      </c>
      <c r="O796" s="109" t="str">
        <f t="shared" si="433"/>
        <v xml:space="preserve"> </v>
      </c>
      <c r="P796" s="109" t="str">
        <f t="shared" si="433"/>
        <v xml:space="preserve"> </v>
      </c>
      <c r="Q796" s="109" t="str">
        <f t="shared" si="433"/>
        <v xml:space="preserve"> </v>
      </c>
      <c r="R796" s="109" t="str">
        <f t="shared" si="433"/>
        <v xml:space="preserve"> </v>
      </c>
      <c r="S796" s="109" t="str">
        <f t="shared" si="433"/>
        <v xml:space="preserve"> </v>
      </c>
      <c r="T796" s="109" t="str">
        <f t="shared" si="432"/>
        <v xml:space="preserve"> </v>
      </c>
      <c r="U796" s="109" t="str">
        <f t="shared" si="432"/>
        <v xml:space="preserve"> </v>
      </c>
      <c r="V796" s="109" t="str">
        <f t="shared" si="432"/>
        <v xml:space="preserve"> </v>
      </c>
      <c r="W796" s="109" t="str">
        <f t="shared" si="432"/>
        <v xml:space="preserve"> </v>
      </c>
      <c r="X796" s="109" t="str">
        <f t="shared" si="432"/>
        <v xml:space="preserve"> </v>
      </c>
      <c r="Y796" s="109" t="str">
        <f t="shared" si="432"/>
        <v xml:space="preserve"> </v>
      </c>
      <c r="Z796" s="109" t="str">
        <f t="shared" si="432"/>
        <v xml:space="preserve"> </v>
      </c>
      <c r="AA796" s="109" t="str">
        <f t="shared" si="432"/>
        <v xml:space="preserve"> </v>
      </c>
      <c r="AB796" s="109" t="str">
        <f t="shared" si="432"/>
        <v xml:space="preserve"> </v>
      </c>
      <c r="AC796" s="109" t="str">
        <f t="shared" si="432"/>
        <v xml:space="preserve"> </v>
      </c>
      <c r="AD796" s="109" t="str">
        <f t="shared" si="432"/>
        <v xml:space="preserve"> </v>
      </c>
      <c r="AE796" s="109" t="str">
        <f t="shared" si="432"/>
        <v xml:space="preserve"> </v>
      </c>
      <c r="AF796" s="109" t="str">
        <f t="shared" si="432"/>
        <v xml:space="preserve"> </v>
      </c>
      <c r="AG796" s="109" t="str">
        <f t="shared" si="432"/>
        <v xml:space="preserve"> </v>
      </c>
    </row>
    <row r="797" spans="1:33">
      <c r="B797" s="110"/>
      <c r="C797" s="160" t="s">
        <v>270</v>
      </c>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row>
    <row r="798" spans="1:33">
      <c r="B798" s="110"/>
      <c r="C798" s="160" t="s">
        <v>791</v>
      </c>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row>
    <row r="799" spans="1:33">
      <c r="B799" s="110"/>
      <c r="C799" s="160" t="s">
        <v>272</v>
      </c>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row>
    <row r="800" spans="1:33">
      <c r="B800" s="2">
        <v>4</v>
      </c>
      <c r="C800" s="311" t="s">
        <v>273</v>
      </c>
      <c r="D800" s="109" t="str">
        <f t="shared" ref="D800:AG800" si="434">IF(COUNTIF(D797:D799,"C")&gt;=1,"A",IF(COUNTIF(D797:D799,"C")&gt;0,"P"," "))</f>
        <v xml:space="preserve"> </v>
      </c>
      <c r="E800" s="109" t="str">
        <f t="shared" si="434"/>
        <v xml:space="preserve"> </v>
      </c>
      <c r="F800" s="109" t="str">
        <f t="shared" ref="F800:S800" si="435">IF(COUNTIF(F797:F799,"C")&gt;=1,"A",IF(COUNTIF(F797:F799,"C")&gt;0,"P"," "))</f>
        <v xml:space="preserve"> </v>
      </c>
      <c r="G800" s="109" t="str">
        <f t="shared" si="435"/>
        <v xml:space="preserve"> </v>
      </c>
      <c r="H800" s="109" t="str">
        <f t="shared" si="435"/>
        <v xml:space="preserve"> </v>
      </c>
      <c r="I800" s="109" t="str">
        <f t="shared" si="435"/>
        <v xml:space="preserve"> </v>
      </c>
      <c r="J800" s="109" t="str">
        <f t="shared" si="435"/>
        <v xml:space="preserve"> </v>
      </c>
      <c r="K800" s="109" t="str">
        <f t="shared" si="435"/>
        <v xml:space="preserve"> </v>
      </c>
      <c r="L800" s="109" t="str">
        <f t="shared" si="435"/>
        <v xml:space="preserve"> </v>
      </c>
      <c r="M800" s="109" t="str">
        <f t="shared" si="435"/>
        <v xml:space="preserve"> </v>
      </c>
      <c r="N800" s="109" t="str">
        <f t="shared" si="435"/>
        <v xml:space="preserve"> </v>
      </c>
      <c r="O800" s="109" t="str">
        <f t="shared" si="435"/>
        <v xml:space="preserve"> </v>
      </c>
      <c r="P800" s="109" t="str">
        <f t="shared" si="435"/>
        <v xml:space="preserve"> </v>
      </c>
      <c r="Q800" s="109" t="str">
        <f t="shared" si="435"/>
        <v xml:space="preserve"> </v>
      </c>
      <c r="R800" s="109" t="str">
        <f t="shared" si="435"/>
        <v xml:space="preserve"> </v>
      </c>
      <c r="S800" s="109" t="str">
        <f t="shared" si="435"/>
        <v xml:space="preserve"> </v>
      </c>
      <c r="T800" s="109" t="str">
        <f t="shared" si="434"/>
        <v xml:space="preserve"> </v>
      </c>
      <c r="U800" s="109" t="str">
        <f t="shared" si="434"/>
        <v xml:space="preserve"> </v>
      </c>
      <c r="V800" s="109" t="str">
        <f t="shared" si="434"/>
        <v xml:space="preserve"> </v>
      </c>
      <c r="W800" s="109" t="str">
        <f t="shared" si="434"/>
        <v xml:space="preserve"> </v>
      </c>
      <c r="X800" s="109" t="str">
        <f t="shared" si="434"/>
        <v xml:space="preserve"> </v>
      </c>
      <c r="Y800" s="109" t="str">
        <f t="shared" si="434"/>
        <v xml:space="preserve"> </v>
      </c>
      <c r="Z800" s="109" t="str">
        <f t="shared" si="434"/>
        <v xml:space="preserve"> </v>
      </c>
      <c r="AA800" s="109" t="str">
        <f t="shared" si="434"/>
        <v xml:space="preserve"> </v>
      </c>
      <c r="AB800" s="109" t="str">
        <f t="shared" si="434"/>
        <v xml:space="preserve"> </v>
      </c>
      <c r="AC800" s="109" t="str">
        <f t="shared" si="434"/>
        <v xml:space="preserve"> </v>
      </c>
      <c r="AD800" s="109" t="str">
        <f t="shared" si="434"/>
        <v xml:space="preserve"> </v>
      </c>
      <c r="AE800" s="109" t="str">
        <f t="shared" si="434"/>
        <v xml:space="preserve"> </v>
      </c>
      <c r="AF800" s="109" t="str">
        <f t="shared" si="434"/>
        <v xml:space="preserve"> </v>
      </c>
      <c r="AG800" s="109" t="str">
        <f t="shared" si="434"/>
        <v xml:space="preserve"> </v>
      </c>
    </row>
    <row r="801" spans="1:33">
      <c r="B801" s="110"/>
      <c r="C801" s="160" t="s">
        <v>796</v>
      </c>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row>
    <row r="802" spans="1:33">
      <c r="B802" s="110"/>
      <c r="C802" s="160" t="s">
        <v>276</v>
      </c>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row>
    <row r="803" spans="1:33">
      <c r="B803" s="110"/>
      <c r="C803" s="160" t="s">
        <v>793</v>
      </c>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row>
    <row r="804" spans="1:33">
      <c r="B804" s="2">
        <v>5</v>
      </c>
      <c r="C804" s="311" t="s">
        <v>277</v>
      </c>
      <c r="D804" s="109" t="str">
        <f t="shared" ref="D804:AG804" si="436">IF(COUNTIF(D801:D803,"C")&gt;=1,"A",IF(COUNTIF(D801:D803,"C")&gt;0,"P"," "))</f>
        <v xml:space="preserve"> </v>
      </c>
      <c r="E804" s="109" t="str">
        <f t="shared" si="436"/>
        <v xml:space="preserve"> </v>
      </c>
      <c r="F804" s="109" t="str">
        <f t="shared" ref="F804:S804" si="437">IF(COUNTIF(F801:F803,"C")&gt;=1,"A",IF(COUNTIF(F801:F803,"C")&gt;0,"P"," "))</f>
        <v xml:space="preserve"> </v>
      </c>
      <c r="G804" s="109" t="str">
        <f t="shared" si="437"/>
        <v xml:space="preserve"> </v>
      </c>
      <c r="H804" s="109" t="str">
        <f t="shared" si="437"/>
        <v xml:space="preserve"> </v>
      </c>
      <c r="I804" s="109" t="str">
        <f t="shared" si="437"/>
        <v xml:space="preserve"> </v>
      </c>
      <c r="J804" s="109" t="str">
        <f t="shared" si="437"/>
        <v xml:space="preserve"> </v>
      </c>
      <c r="K804" s="109" t="str">
        <f t="shared" si="437"/>
        <v xml:space="preserve"> </v>
      </c>
      <c r="L804" s="109" t="str">
        <f t="shared" si="437"/>
        <v xml:space="preserve"> </v>
      </c>
      <c r="M804" s="109" t="str">
        <f t="shared" si="437"/>
        <v xml:space="preserve"> </v>
      </c>
      <c r="N804" s="109" t="str">
        <f t="shared" si="437"/>
        <v xml:space="preserve"> </v>
      </c>
      <c r="O804" s="109" t="str">
        <f t="shared" si="437"/>
        <v xml:space="preserve"> </v>
      </c>
      <c r="P804" s="109" t="str">
        <f t="shared" si="437"/>
        <v xml:space="preserve"> </v>
      </c>
      <c r="Q804" s="109" t="str">
        <f t="shared" si="437"/>
        <v xml:space="preserve"> </v>
      </c>
      <c r="R804" s="109" t="str">
        <f t="shared" si="437"/>
        <v xml:space="preserve"> </v>
      </c>
      <c r="S804" s="109" t="str">
        <f t="shared" si="437"/>
        <v xml:space="preserve"> </v>
      </c>
      <c r="T804" s="109" t="str">
        <f t="shared" si="436"/>
        <v xml:space="preserve"> </v>
      </c>
      <c r="U804" s="109" t="str">
        <f t="shared" si="436"/>
        <v xml:space="preserve"> </v>
      </c>
      <c r="V804" s="109" t="str">
        <f t="shared" si="436"/>
        <v xml:space="preserve"> </v>
      </c>
      <c r="W804" s="109" t="str">
        <f t="shared" si="436"/>
        <v xml:space="preserve"> </v>
      </c>
      <c r="X804" s="109" t="str">
        <f t="shared" si="436"/>
        <v xml:space="preserve"> </v>
      </c>
      <c r="Y804" s="109" t="str">
        <f t="shared" si="436"/>
        <v xml:space="preserve"> </v>
      </c>
      <c r="Z804" s="109" t="str">
        <f t="shared" si="436"/>
        <v xml:space="preserve"> </v>
      </c>
      <c r="AA804" s="109" t="str">
        <f t="shared" si="436"/>
        <v xml:space="preserve"> </v>
      </c>
      <c r="AB804" s="109" t="str">
        <f t="shared" si="436"/>
        <v xml:space="preserve"> </v>
      </c>
      <c r="AC804" s="109" t="str">
        <f t="shared" si="436"/>
        <v xml:space="preserve"> </v>
      </c>
      <c r="AD804" s="109" t="str">
        <f t="shared" si="436"/>
        <v xml:space="preserve"> </v>
      </c>
      <c r="AE804" s="109" t="str">
        <f t="shared" si="436"/>
        <v xml:space="preserve"> </v>
      </c>
      <c r="AF804" s="109" t="str">
        <f t="shared" si="436"/>
        <v xml:space="preserve"> </v>
      </c>
      <c r="AG804" s="109" t="str">
        <f t="shared" si="436"/>
        <v xml:space="preserve"> </v>
      </c>
    </row>
    <row r="805" spans="1:33">
      <c r="B805" s="110"/>
      <c r="C805" s="160" t="s">
        <v>278</v>
      </c>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row>
    <row r="806" spans="1:33">
      <c r="B806" s="110"/>
      <c r="C806" s="160" t="s">
        <v>279</v>
      </c>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row>
    <row r="807" spans="1:33" ht="13.5" thickBot="1">
      <c r="B807" s="110"/>
      <c r="C807" s="160" t="s">
        <v>280</v>
      </c>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row>
    <row r="808" spans="1:33" ht="13.5" hidden="1" thickBot="1">
      <c r="D808" s="109" t="str">
        <f t="shared" ref="D808:AG808" si="438">IF(COUNTIF(D805:D807,"C")&gt;=1,"A",IF(COUNTIF(D805:D807,"C")&gt;0,"P"," "))</f>
        <v xml:space="preserve"> </v>
      </c>
      <c r="E808" s="109" t="str">
        <f t="shared" si="438"/>
        <v xml:space="preserve"> </v>
      </c>
      <c r="F808" s="109" t="str">
        <f t="shared" ref="F808:S808" si="439">IF(COUNTIF(F805:F807,"C")&gt;=1,"A",IF(COUNTIF(F805:F807,"C")&gt;0,"P"," "))</f>
        <v xml:space="preserve"> </v>
      </c>
      <c r="G808" s="109" t="str">
        <f t="shared" si="439"/>
        <v xml:space="preserve"> </v>
      </c>
      <c r="H808" s="109" t="str">
        <f t="shared" si="439"/>
        <v xml:space="preserve"> </v>
      </c>
      <c r="I808" s="109" t="str">
        <f t="shared" si="439"/>
        <v xml:space="preserve"> </v>
      </c>
      <c r="J808" s="109" t="str">
        <f t="shared" si="439"/>
        <v xml:space="preserve"> </v>
      </c>
      <c r="K808" s="109" t="str">
        <f t="shared" si="439"/>
        <v xml:space="preserve"> </v>
      </c>
      <c r="L808" s="109" t="str">
        <f t="shared" si="439"/>
        <v xml:space="preserve"> </v>
      </c>
      <c r="M808" s="109" t="str">
        <f t="shared" si="439"/>
        <v xml:space="preserve"> </v>
      </c>
      <c r="N808" s="109" t="str">
        <f t="shared" si="439"/>
        <v xml:space="preserve"> </v>
      </c>
      <c r="O808" s="109" t="str">
        <f t="shared" si="439"/>
        <v xml:space="preserve"> </v>
      </c>
      <c r="P808" s="109" t="str">
        <f t="shared" si="439"/>
        <v xml:space="preserve"> </v>
      </c>
      <c r="Q808" s="109" t="str">
        <f t="shared" si="439"/>
        <v xml:space="preserve"> </v>
      </c>
      <c r="R808" s="109" t="str">
        <f t="shared" si="439"/>
        <v xml:space="preserve"> </v>
      </c>
      <c r="S808" s="109" t="str">
        <f t="shared" si="439"/>
        <v xml:space="preserve"> </v>
      </c>
      <c r="T808" s="109" t="str">
        <f t="shared" si="438"/>
        <v xml:space="preserve"> </v>
      </c>
      <c r="U808" s="109" t="str">
        <f t="shared" si="438"/>
        <v xml:space="preserve"> </v>
      </c>
      <c r="V808" s="109" t="str">
        <f t="shared" si="438"/>
        <v xml:space="preserve"> </v>
      </c>
      <c r="W808" s="109" t="str">
        <f t="shared" si="438"/>
        <v xml:space="preserve"> </v>
      </c>
      <c r="X808" s="109" t="str">
        <f t="shared" si="438"/>
        <v xml:space="preserve"> </v>
      </c>
      <c r="Y808" s="109" t="str">
        <f t="shared" si="438"/>
        <v xml:space="preserve"> </v>
      </c>
      <c r="Z808" s="109" t="str">
        <f t="shared" si="438"/>
        <v xml:space="preserve"> </v>
      </c>
      <c r="AA808" s="109" t="str">
        <f t="shared" si="438"/>
        <v xml:space="preserve"> </v>
      </c>
      <c r="AB808" s="109" t="str">
        <f t="shared" si="438"/>
        <v xml:space="preserve"> </v>
      </c>
      <c r="AC808" s="109" t="str">
        <f t="shared" si="438"/>
        <v xml:space="preserve"> </v>
      </c>
      <c r="AD808" s="109" t="str">
        <f t="shared" si="438"/>
        <v xml:space="preserve"> </v>
      </c>
      <c r="AE808" s="109" t="str">
        <f t="shared" si="438"/>
        <v xml:space="preserve"> </v>
      </c>
      <c r="AF808" s="109" t="str">
        <f t="shared" si="438"/>
        <v xml:space="preserve"> </v>
      </c>
      <c r="AG808" s="109" t="str">
        <f t="shared" si="438"/>
        <v xml:space="preserve"> </v>
      </c>
    </row>
    <row r="809" spans="1:33" ht="13.5" thickBot="1">
      <c r="C809" s="65" t="s">
        <v>118</v>
      </c>
      <c r="D809" s="80" t="str">
        <f>IF(COUNTIF(D792:D808,"A")&gt;4,"C",IF(COUNTIF(D792:D808,"A")&gt;0,"P"," "))</f>
        <v xml:space="preserve"> </v>
      </c>
      <c r="E809" s="80" t="str">
        <f t="shared" ref="E809" si="440">IF(COUNTIF(E792:E808,"A")&gt;4,"C",IF(COUNTIF(E792:E808,"A")&gt;0,"P"," "))</f>
        <v xml:space="preserve"> </v>
      </c>
      <c r="F809" s="80" t="str">
        <f t="shared" ref="F809:S809" si="441">IF(COUNTIF(F792:F808,"A")&gt;4,"C",IF(COUNTIF(F792:F808,"A")&gt;0,"P"," "))</f>
        <v xml:space="preserve"> </v>
      </c>
      <c r="G809" s="80" t="str">
        <f t="shared" si="441"/>
        <v xml:space="preserve"> </v>
      </c>
      <c r="H809" s="80" t="str">
        <f t="shared" si="441"/>
        <v xml:space="preserve"> </v>
      </c>
      <c r="I809" s="80" t="str">
        <f t="shared" si="441"/>
        <v xml:space="preserve"> </v>
      </c>
      <c r="J809" s="80" t="str">
        <f t="shared" si="441"/>
        <v xml:space="preserve"> </v>
      </c>
      <c r="K809" s="80" t="str">
        <f t="shared" si="441"/>
        <v xml:space="preserve"> </v>
      </c>
      <c r="L809" s="80" t="str">
        <f t="shared" si="441"/>
        <v xml:space="preserve"> </v>
      </c>
      <c r="M809" s="80" t="str">
        <f t="shared" si="441"/>
        <v xml:space="preserve"> </v>
      </c>
      <c r="N809" s="80" t="str">
        <f t="shared" si="441"/>
        <v xml:space="preserve"> </v>
      </c>
      <c r="O809" s="80" t="str">
        <f t="shared" si="441"/>
        <v xml:space="preserve"> </v>
      </c>
      <c r="P809" s="80" t="str">
        <f t="shared" si="441"/>
        <v xml:space="preserve"> </v>
      </c>
      <c r="Q809" s="80" t="str">
        <f t="shared" si="441"/>
        <v xml:space="preserve"> </v>
      </c>
      <c r="R809" s="80" t="str">
        <f t="shared" si="441"/>
        <v xml:space="preserve"> </v>
      </c>
      <c r="S809" s="80" t="str">
        <f t="shared" si="441"/>
        <v xml:space="preserve"> </v>
      </c>
      <c r="T809" s="80" t="str">
        <f t="shared" ref="T809:AG809" si="442">IF(COUNTIF(T792:T808,"A")&gt;4,"C",IF(COUNTIF(T792:T808,"A")&gt;0,"P"," "))</f>
        <v xml:space="preserve"> </v>
      </c>
      <c r="U809" s="80" t="str">
        <f t="shared" si="442"/>
        <v xml:space="preserve"> </v>
      </c>
      <c r="V809" s="80" t="str">
        <f t="shared" si="442"/>
        <v xml:space="preserve"> </v>
      </c>
      <c r="W809" s="80" t="str">
        <f t="shared" si="442"/>
        <v xml:space="preserve"> </v>
      </c>
      <c r="X809" s="80" t="str">
        <f t="shared" si="442"/>
        <v xml:space="preserve"> </v>
      </c>
      <c r="Y809" s="80" t="str">
        <f t="shared" si="442"/>
        <v xml:space="preserve"> </v>
      </c>
      <c r="Z809" s="80" t="str">
        <f t="shared" si="442"/>
        <v xml:space="preserve"> </v>
      </c>
      <c r="AA809" s="80" t="str">
        <f t="shared" si="442"/>
        <v xml:space="preserve"> </v>
      </c>
      <c r="AB809" s="80" t="str">
        <f t="shared" si="442"/>
        <v xml:space="preserve"> </v>
      </c>
      <c r="AC809" s="80" t="str">
        <f t="shared" si="442"/>
        <v xml:space="preserve"> </v>
      </c>
      <c r="AD809" s="80" t="str">
        <f t="shared" si="442"/>
        <v xml:space="preserve"> </v>
      </c>
      <c r="AE809" s="80" t="str">
        <f t="shared" si="442"/>
        <v xml:space="preserve"> </v>
      </c>
      <c r="AF809" s="80" t="str">
        <f t="shared" si="442"/>
        <v xml:space="preserve"> </v>
      </c>
      <c r="AG809" s="80" t="str">
        <f t="shared" si="442"/>
        <v xml:space="preserve"> </v>
      </c>
    </row>
    <row r="810" spans="1:33" ht="15">
      <c r="B810" s="107" t="s">
        <v>797</v>
      </c>
      <c r="D810" s="285"/>
      <c r="T810" s="285"/>
      <c r="U810" s="285"/>
      <c r="V810" s="285"/>
      <c r="W810" s="285"/>
      <c r="X810" s="285"/>
      <c r="Y810" s="285"/>
      <c r="Z810" s="285"/>
      <c r="AA810" s="285"/>
      <c r="AB810" s="285"/>
      <c r="AC810" s="285"/>
      <c r="AD810" s="285"/>
      <c r="AE810" s="285"/>
      <c r="AF810" s="285"/>
      <c r="AG810" s="285"/>
    </row>
    <row r="811" spans="1:33">
      <c r="A811"/>
      <c r="B811" s="2">
        <v>1</v>
      </c>
      <c r="C811" s="248" t="s">
        <v>798</v>
      </c>
      <c r="D811" s="285"/>
      <c r="T811" s="285"/>
      <c r="U811" s="285"/>
      <c r="V811" s="285"/>
      <c r="W811" s="285"/>
      <c r="X811" s="285"/>
      <c r="Y811" s="285"/>
      <c r="Z811" s="285"/>
      <c r="AA811" s="285"/>
      <c r="AB811" s="285"/>
      <c r="AC811" s="285"/>
      <c r="AD811" s="285"/>
      <c r="AE811" s="285"/>
      <c r="AF811" s="285"/>
      <c r="AG811" s="285"/>
    </row>
    <row r="812" spans="1:33">
      <c r="B812" s="108"/>
      <c r="C812" s="160" t="s">
        <v>799</v>
      </c>
      <c r="D812" s="121"/>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row>
    <row r="813" spans="1:33">
      <c r="B813" s="108"/>
      <c r="C813" s="160" t="s">
        <v>800</v>
      </c>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row>
    <row r="814" spans="1:33">
      <c r="B814" s="108"/>
      <c r="C814" s="160" t="s">
        <v>801</v>
      </c>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row>
    <row r="815" spans="1:33">
      <c r="B815" s="2">
        <v>2</v>
      </c>
      <c r="C815" s="311" t="s">
        <v>802</v>
      </c>
      <c r="D815" s="109" t="str">
        <f t="shared" ref="D815:AG815" si="443">IF(COUNTIF(D812:D814,"C")&gt;=1,"A",IF(COUNTIF(D812:D814,"C")&gt;0,"P"," "))</f>
        <v xml:space="preserve"> </v>
      </c>
      <c r="E815" s="109" t="str">
        <f t="shared" si="443"/>
        <v xml:space="preserve"> </v>
      </c>
      <c r="F815" s="109" t="str">
        <f t="shared" ref="F815:S815" si="444">IF(COUNTIF(F812:F814,"C")&gt;=1,"A",IF(COUNTIF(F812:F814,"C")&gt;0,"P"," "))</f>
        <v xml:space="preserve"> </v>
      </c>
      <c r="G815" s="109" t="str">
        <f t="shared" si="444"/>
        <v xml:space="preserve"> </v>
      </c>
      <c r="H815" s="109" t="str">
        <f t="shared" si="444"/>
        <v xml:space="preserve"> </v>
      </c>
      <c r="I815" s="109" t="str">
        <f t="shared" si="444"/>
        <v xml:space="preserve"> </v>
      </c>
      <c r="J815" s="109" t="str">
        <f t="shared" si="444"/>
        <v xml:space="preserve"> </v>
      </c>
      <c r="K815" s="109" t="str">
        <f t="shared" si="444"/>
        <v xml:space="preserve"> </v>
      </c>
      <c r="L815" s="109" t="str">
        <f t="shared" si="444"/>
        <v xml:space="preserve"> </v>
      </c>
      <c r="M815" s="109" t="str">
        <f t="shared" si="444"/>
        <v xml:space="preserve"> </v>
      </c>
      <c r="N815" s="109" t="str">
        <f t="shared" si="444"/>
        <v xml:space="preserve"> </v>
      </c>
      <c r="O815" s="109" t="str">
        <f t="shared" si="444"/>
        <v xml:space="preserve"> </v>
      </c>
      <c r="P815" s="109" t="str">
        <f t="shared" si="444"/>
        <v xml:space="preserve"> </v>
      </c>
      <c r="Q815" s="109" t="str">
        <f t="shared" si="444"/>
        <v xml:space="preserve"> </v>
      </c>
      <c r="R815" s="109" t="str">
        <f t="shared" si="444"/>
        <v xml:space="preserve"> </v>
      </c>
      <c r="S815" s="109" t="str">
        <f t="shared" si="444"/>
        <v xml:space="preserve"> </v>
      </c>
      <c r="T815" s="109" t="str">
        <f t="shared" si="443"/>
        <v xml:space="preserve"> </v>
      </c>
      <c r="U815" s="109" t="str">
        <f t="shared" si="443"/>
        <v xml:space="preserve"> </v>
      </c>
      <c r="V815" s="109" t="str">
        <f t="shared" si="443"/>
        <v xml:space="preserve"> </v>
      </c>
      <c r="W815" s="109" t="str">
        <f t="shared" si="443"/>
        <v xml:space="preserve"> </v>
      </c>
      <c r="X815" s="109" t="str">
        <f t="shared" si="443"/>
        <v xml:space="preserve"> </v>
      </c>
      <c r="Y815" s="109" t="str">
        <f t="shared" si="443"/>
        <v xml:space="preserve"> </v>
      </c>
      <c r="Z815" s="109" t="str">
        <f t="shared" si="443"/>
        <v xml:space="preserve"> </v>
      </c>
      <c r="AA815" s="109" t="str">
        <f t="shared" si="443"/>
        <v xml:space="preserve"> </v>
      </c>
      <c r="AB815" s="109" t="str">
        <f t="shared" si="443"/>
        <v xml:space="preserve"> </v>
      </c>
      <c r="AC815" s="109" t="str">
        <f t="shared" si="443"/>
        <v xml:space="preserve"> </v>
      </c>
      <c r="AD815" s="109" t="str">
        <f t="shared" si="443"/>
        <v xml:space="preserve"> </v>
      </c>
      <c r="AE815" s="109" t="str">
        <f t="shared" si="443"/>
        <v xml:space="preserve"> </v>
      </c>
      <c r="AF815" s="109" t="str">
        <f t="shared" si="443"/>
        <v xml:space="preserve"> </v>
      </c>
      <c r="AG815" s="109" t="str">
        <f t="shared" si="443"/>
        <v xml:space="preserve"> </v>
      </c>
    </row>
    <row r="816" spans="1:33">
      <c r="B816" s="110"/>
      <c r="C816" s="160" t="s">
        <v>803</v>
      </c>
      <c r="D816" s="121"/>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row>
    <row r="817" spans="2:33">
      <c r="B817" s="110"/>
      <c r="C817" s="160" t="s">
        <v>804</v>
      </c>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row>
    <row r="818" spans="2:33">
      <c r="B818" s="110"/>
      <c r="C818" s="160" t="s">
        <v>805</v>
      </c>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row>
    <row r="819" spans="2:33">
      <c r="B819" s="2">
        <v>3</v>
      </c>
      <c r="C819" s="311" t="s">
        <v>806</v>
      </c>
      <c r="D819" s="109" t="str">
        <f t="shared" ref="D819:AG819" si="445">IF(COUNTIF(D816:D818,"C")&gt;=1,"A",IF(COUNTIF(D816:D818,"C")&gt;0,"P"," "))</f>
        <v xml:space="preserve"> </v>
      </c>
      <c r="E819" s="109" t="str">
        <f t="shared" si="445"/>
        <v xml:space="preserve"> </v>
      </c>
      <c r="F819" s="109" t="str">
        <f t="shared" ref="F819:S819" si="446">IF(COUNTIF(F816:F818,"C")&gt;=1,"A",IF(COUNTIF(F816:F818,"C")&gt;0,"P"," "))</f>
        <v xml:space="preserve"> </v>
      </c>
      <c r="G819" s="109" t="str">
        <f t="shared" si="446"/>
        <v xml:space="preserve"> </v>
      </c>
      <c r="H819" s="109" t="str">
        <f t="shared" si="446"/>
        <v xml:space="preserve"> </v>
      </c>
      <c r="I819" s="109" t="str">
        <f t="shared" si="446"/>
        <v xml:space="preserve"> </v>
      </c>
      <c r="J819" s="109" t="str">
        <f t="shared" si="446"/>
        <v xml:space="preserve"> </v>
      </c>
      <c r="K819" s="109" t="str">
        <f t="shared" si="446"/>
        <v xml:space="preserve"> </v>
      </c>
      <c r="L819" s="109" t="str">
        <f t="shared" si="446"/>
        <v xml:space="preserve"> </v>
      </c>
      <c r="M819" s="109" t="str">
        <f t="shared" si="446"/>
        <v xml:space="preserve"> </v>
      </c>
      <c r="N819" s="109" t="str">
        <f t="shared" si="446"/>
        <v xml:space="preserve"> </v>
      </c>
      <c r="O819" s="109" t="str">
        <f t="shared" si="446"/>
        <v xml:space="preserve"> </v>
      </c>
      <c r="P819" s="109" t="str">
        <f t="shared" si="446"/>
        <v xml:space="preserve"> </v>
      </c>
      <c r="Q819" s="109" t="str">
        <f t="shared" si="446"/>
        <v xml:space="preserve"> </v>
      </c>
      <c r="R819" s="109" t="str">
        <f t="shared" si="446"/>
        <v xml:space="preserve"> </v>
      </c>
      <c r="S819" s="109" t="str">
        <f t="shared" si="446"/>
        <v xml:space="preserve"> </v>
      </c>
      <c r="T819" s="109" t="str">
        <f t="shared" si="445"/>
        <v xml:space="preserve"> </v>
      </c>
      <c r="U819" s="109" t="str">
        <f t="shared" si="445"/>
        <v xml:space="preserve"> </v>
      </c>
      <c r="V819" s="109" t="str">
        <f t="shared" si="445"/>
        <v xml:space="preserve"> </v>
      </c>
      <c r="W819" s="109" t="str">
        <f t="shared" si="445"/>
        <v xml:space="preserve"> </v>
      </c>
      <c r="X819" s="109" t="str">
        <f t="shared" si="445"/>
        <v xml:space="preserve"> </v>
      </c>
      <c r="Y819" s="109" t="str">
        <f t="shared" si="445"/>
        <v xml:space="preserve"> </v>
      </c>
      <c r="Z819" s="109" t="str">
        <f t="shared" si="445"/>
        <v xml:space="preserve"> </v>
      </c>
      <c r="AA819" s="109" t="str">
        <f t="shared" si="445"/>
        <v xml:space="preserve"> </v>
      </c>
      <c r="AB819" s="109" t="str">
        <f t="shared" si="445"/>
        <v xml:space="preserve"> </v>
      </c>
      <c r="AC819" s="109" t="str">
        <f t="shared" si="445"/>
        <v xml:space="preserve"> </v>
      </c>
      <c r="AD819" s="109" t="str">
        <f t="shared" si="445"/>
        <v xml:space="preserve"> </v>
      </c>
      <c r="AE819" s="109" t="str">
        <f t="shared" si="445"/>
        <v xml:space="preserve"> </v>
      </c>
      <c r="AF819" s="109" t="str">
        <f t="shared" si="445"/>
        <v xml:space="preserve"> </v>
      </c>
      <c r="AG819" s="109" t="str">
        <f t="shared" si="445"/>
        <v xml:space="preserve"> </v>
      </c>
    </row>
    <row r="820" spans="2:33">
      <c r="B820" s="110"/>
      <c r="C820" s="160" t="s">
        <v>807</v>
      </c>
      <c r="D820" s="121"/>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row>
    <row r="821" spans="2:33">
      <c r="B821" s="110"/>
      <c r="C821" s="160" t="s">
        <v>808</v>
      </c>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row>
    <row r="822" spans="2:33">
      <c r="B822" s="110"/>
      <c r="C822" s="160" t="s">
        <v>809</v>
      </c>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row>
    <row r="823" spans="2:33">
      <c r="B823" s="2">
        <v>4</v>
      </c>
      <c r="C823" s="311" t="s">
        <v>810</v>
      </c>
      <c r="D823" s="109" t="str">
        <f t="shared" ref="D823:AG823" si="447">IF(COUNTIF(D820:D822,"C")&gt;=1,"A",IF(COUNTIF(D820:D822,"C")&gt;0,"P"," "))</f>
        <v xml:space="preserve"> </v>
      </c>
      <c r="E823" s="109" t="str">
        <f t="shared" si="447"/>
        <v xml:space="preserve"> </v>
      </c>
      <c r="F823" s="109" t="str">
        <f t="shared" ref="F823:S823" si="448">IF(COUNTIF(F820:F822,"C")&gt;=1,"A",IF(COUNTIF(F820:F822,"C")&gt;0,"P"," "))</f>
        <v xml:space="preserve"> </v>
      </c>
      <c r="G823" s="109" t="str">
        <f t="shared" si="448"/>
        <v xml:space="preserve"> </v>
      </c>
      <c r="H823" s="109" t="str">
        <f t="shared" si="448"/>
        <v xml:space="preserve"> </v>
      </c>
      <c r="I823" s="109" t="str">
        <f t="shared" si="448"/>
        <v xml:space="preserve"> </v>
      </c>
      <c r="J823" s="109" t="str">
        <f t="shared" si="448"/>
        <v xml:space="preserve"> </v>
      </c>
      <c r="K823" s="109" t="str">
        <f t="shared" si="448"/>
        <v xml:space="preserve"> </v>
      </c>
      <c r="L823" s="109" t="str">
        <f t="shared" si="448"/>
        <v xml:space="preserve"> </v>
      </c>
      <c r="M823" s="109" t="str">
        <f t="shared" si="448"/>
        <v xml:space="preserve"> </v>
      </c>
      <c r="N823" s="109" t="str">
        <f t="shared" si="448"/>
        <v xml:space="preserve"> </v>
      </c>
      <c r="O823" s="109" t="str">
        <f t="shared" si="448"/>
        <v xml:space="preserve"> </v>
      </c>
      <c r="P823" s="109" t="str">
        <f t="shared" si="448"/>
        <v xml:space="preserve"> </v>
      </c>
      <c r="Q823" s="109" t="str">
        <f t="shared" si="448"/>
        <v xml:space="preserve"> </v>
      </c>
      <c r="R823" s="109" t="str">
        <f t="shared" si="448"/>
        <v xml:space="preserve"> </v>
      </c>
      <c r="S823" s="109" t="str">
        <f t="shared" si="448"/>
        <v xml:space="preserve"> </v>
      </c>
      <c r="T823" s="109" t="str">
        <f t="shared" si="447"/>
        <v xml:space="preserve"> </v>
      </c>
      <c r="U823" s="109" t="str">
        <f t="shared" si="447"/>
        <v xml:space="preserve"> </v>
      </c>
      <c r="V823" s="109" t="str">
        <f t="shared" si="447"/>
        <v xml:space="preserve"> </v>
      </c>
      <c r="W823" s="109" t="str">
        <f t="shared" si="447"/>
        <v xml:space="preserve"> </v>
      </c>
      <c r="X823" s="109" t="str">
        <f t="shared" si="447"/>
        <v xml:space="preserve"> </v>
      </c>
      <c r="Y823" s="109" t="str">
        <f t="shared" si="447"/>
        <v xml:space="preserve"> </v>
      </c>
      <c r="Z823" s="109" t="str">
        <f t="shared" si="447"/>
        <v xml:space="preserve"> </v>
      </c>
      <c r="AA823" s="109" t="str">
        <f t="shared" si="447"/>
        <v xml:space="preserve"> </v>
      </c>
      <c r="AB823" s="109" t="str">
        <f t="shared" si="447"/>
        <v xml:space="preserve"> </v>
      </c>
      <c r="AC823" s="109" t="str">
        <f t="shared" si="447"/>
        <v xml:space="preserve"> </v>
      </c>
      <c r="AD823" s="109" t="str">
        <f t="shared" si="447"/>
        <v xml:space="preserve"> </v>
      </c>
      <c r="AE823" s="109" t="str">
        <f t="shared" si="447"/>
        <v xml:space="preserve"> </v>
      </c>
      <c r="AF823" s="109" t="str">
        <f t="shared" si="447"/>
        <v xml:space="preserve"> </v>
      </c>
      <c r="AG823" s="109" t="str">
        <f t="shared" si="447"/>
        <v xml:space="preserve"> </v>
      </c>
    </row>
    <row r="824" spans="2:33">
      <c r="B824" s="110"/>
      <c r="C824" s="160" t="s">
        <v>811</v>
      </c>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row>
    <row r="825" spans="2:33">
      <c r="B825" s="110"/>
      <c r="C825" s="160" t="s">
        <v>812</v>
      </c>
      <c r="D825" s="121"/>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row>
    <row r="826" spans="2:33">
      <c r="B826" s="110"/>
      <c r="C826" s="160" t="s">
        <v>813</v>
      </c>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row>
    <row r="827" spans="2:33">
      <c r="B827" s="2">
        <v>5</v>
      </c>
      <c r="C827" s="311" t="s">
        <v>814</v>
      </c>
      <c r="D827" s="109" t="str">
        <f t="shared" ref="D827:AG827" si="449">IF(COUNTIF(D824:D826,"C")&gt;=1,"A",IF(COUNTIF(D824:D826,"C")&gt;0,"P"," "))</f>
        <v xml:space="preserve"> </v>
      </c>
      <c r="E827" s="109" t="str">
        <f t="shared" si="449"/>
        <v xml:space="preserve"> </v>
      </c>
      <c r="F827" s="109" t="str">
        <f t="shared" ref="F827:S827" si="450">IF(COUNTIF(F824:F826,"C")&gt;=1,"A",IF(COUNTIF(F824:F826,"C")&gt;0,"P"," "))</f>
        <v xml:space="preserve"> </v>
      </c>
      <c r="G827" s="109" t="str">
        <f t="shared" si="450"/>
        <v xml:space="preserve"> </v>
      </c>
      <c r="H827" s="109" t="str">
        <f t="shared" si="450"/>
        <v xml:space="preserve"> </v>
      </c>
      <c r="I827" s="109" t="str">
        <f t="shared" si="450"/>
        <v xml:space="preserve"> </v>
      </c>
      <c r="J827" s="109" t="str">
        <f t="shared" si="450"/>
        <v xml:space="preserve"> </v>
      </c>
      <c r="K827" s="109" t="str">
        <f t="shared" si="450"/>
        <v xml:space="preserve"> </v>
      </c>
      <c r="L827" s="109" t="str">
        <f t="shared" si="450"/>
        <v xml:space="preserve"> </v>
      </c>
      <c r="M827" s="109" t="str">
        <f t="shared" si="450"/>
        <v xml:space="preserve"> </v>
      </c>
      <c r="N827" s="109" t="str">
        <f t="shared" si="450"/>
        <v xml:space="preserve"> </v>
      </c>
      <c r="O827" s="109" t="str">
        <f t="shared" si="450"/>
        <v xml:space="preserve"> </v>
      </c>
      <c r="P827" s="109" t="str">
        <f t="shared" si="450"/>
        <v xml:space="preserve"> </v>
      </c>
      <c r="Q827" s="109" t="str">
        <f t="shared" si="450"/>
        <v xml:space="preserve"> </v>
      </c>
      <c r="R827" s="109" t="str">
        <f t="shared" si="450"/>
        <v xml:space="preserve"> </v>
      </c>
      <c r="S827" s="109" t="str">
        <f t="shared" si="450"/>
        <v xml:space="preserve"> </v>
      </c>
      <c r="T827" s="109" t="str">
        <f t="shared" si="449"/>
        <v xml:space="preserve"> </v>
      </c>
      <c r="U827" s="109" t="str">
        <f t="shared" si="449"/>
        <v xml:space="preserve"> </v>
      </c>
      <c r="V827" s="109" t="str">
        <f t="shared" si="449"/>
        <v xml:space="preserve"> </v>
      </c>
      <c r="W827" s="109" t="str">
        <f t="shared" si="449"/>
        <v xml:space="preserve"> </v>
      </c>
      <c r="X827" s="109" t="str">
        <f t="shared" si="449"/>
        <v xml:space="preserve"> </v>
      </c>
      <c r="Y827" s="109" t="str">
        <f t="shared" si="449"/>
        <v xml:space="preserve"> </v>
      </c>
      <c r="Z827" s="109" t="str">
        <f t="shared" si="449"/>
        <v xml:space="preserve"> </v>
      </c>
      <c r="AA827" s="109" t="str">
        <f t="shared" si="449"/>
        <v xml:space="preserve"> </v>
      </c>
      <c r="AB827" s="109" t="str">
        <f t="shared" si="449"/>
        <v xml:space="preserve"> </v>
      </c>
      <c r="AC827" s="109" t="str">
        <f t="shared" si="449"/>
        <v xml:space="preserve"> </v>
      </c>
      <c r="AD827" s="109" t="str">
        <f t="shared" si="449"/>
        <v xml:space="preserve"> </v>
      </c>
      <c r="AE827" s="109" t="str">
        <f t="shared" si="449"/>
        <v xml:space="preserve"> </v>
      </c>
      <c r="AF827" s="109" t="str">
        <f t="shared" si="449"/>
        <v xml:space="preserve"> </v>
      </c>
      <c r="AG827" s="109" t="str">
        <f t="shared" si="449"/>
        <v xml:space="preserve"> </v>
      </c>
    </row>
    <row r="828" spans="2:33">
      <c r="B828" s="110"/>
      <c r="C828" s="160" t="s">
        <v>815</v>
      </c>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row>
    <row r="829" spans="2:33">
      <c r="B829" s="110"/>
      <c r="C829" s="160" t="s">
        <v>816</v>
      </c>
      <c r="D829" s="121"/>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row>
    <row r="830" spans="2:33" ht="13.5" thickBot="1">
      <c r="B830" s="110"/>
      <c r="C830" s="160" t="s">
        <v>817</v>
      </c>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row>
    <row r="831" spans="2:33" ht="13.5" hidden="1" thickBot="1">
      <c r="D831" s="109" t="str">
        <f t="shared" ref="D831:AG831" si="451">IF(COUNTIF(D828:D830,"C")&gt;=1,"A",IF(COUNTIF(D828:D830,"C")&gt;0,"P"," "))</f>
        <v xml:space="preserve"> </v>
      </c>
      <c r="E831" s="109" t="str">
        <f t="shared" si="451"/>
        <v xml:space="preserve"> </v>
      </c>
      <c r="F831" s="109" t="str">
        <f t="shared" ref="F831:S831" si="452">IF(COUNTIF(F828:F830,"C")&gt;=1,"A",IF(COUNTIF(F828:F830,"C")&gt;0,"P"," "))</f>
        <v xml:space="preserve"> </v>
      </c>
      <c r="G831" s="109" t="str">
        <f t="shared" si="452"/>
        <v xml:space="preserve"> </v>
      </c>
      <c r="H831" s="109" t="str">
        <f t="shared" si="452"/>
        <v xml:space="preserve"> </v>
      </c>
      <c r="I831" s="109" t="str">
        <f t="shared" si="452"/>
        <v xml:space="preserve"> </v>
      </c>
      <c r="J831" s="109" t="str">
        <f t="shared" si="452"/>
        <v xml:space="preserve"> </v>
      </c>
      <c r="K831" s="109" t="str">
        <f t="shared" si="452"/>
        <v xml:space="preserve"> </v>
      </c>
      <c r="L831" s="109" t="str">
        <f t="shared" si="452"/>
        <v xml:space="preserve"> </v>
      </c>
      <c r="M831" s="109" t="str">
        <f t="shared" si="452"/>
        <v xml:space="preserve"> </v>
      </c>
      <c r="N831" s="109" t="str">
        <f t="shared" si="452"/>
        <v xml:space="preserve"> </v>
      </c>
      <c r="O831" s="109" t="str">
        <f t="shared" si="452"/>
        <v xml:space="preserve"> </v>
      </c>
      <c r="P831" s="109" t="str">
        <f t="shared" si="452"/>
        <v xml:space="preserve"> </v>
      </c>
      <c r="Q831" s="109" t="str">
        <f t="shared" si="452"/>
        <v xml:space="preserve"> </v>
      </c>
      <c r="R831" s="109" t="str">
        <f t="shared" si="452"/>
        <v xml:space="preserve"> </v>
      </c>
      <c r="S831" s="109" t="str">
        <f t="shared" si="452"/>
        <v xml:space="preserve"> </v>
      </c>
      <c r="T831" s="109" t="str">
        <f t="shared" si="451"/>
        <v xml:space="preserve"> </v>
      </c>
      <c r="U831" s="109" t="str">
        <f t="shared" si="451"/>
        <v xml:space="preserve"> </v>
      </c>
      <c r="V831" s="109" t="str">
        <f t="shared" si="451"/>
        <v xml:space="preserve"> </v>
      </c>
      <c r="W831" s="109" t="str">
        <f t="shared" si="451"/>
        <v xml:space="preserve"> </v>
      </c>
      <c r="X831" s="109" t="str">
        <f t="shared" si="451"/>
        <v xml:space="preserve"> </v>
      </c>
      <c r="Y831" s="109" t="str">
        <f t="shared" si="451"/>
        <v xml:space="preserve"> </v>
      </c>
      <c r="Z831" s="109" t="str">
        <f t="shared" si="451"/>
        <v xml:space="preserve"> </v>
      </c>
      <c r="AA831" s="109" t="str">
        <f t="shared" si="451"/>
        <v xml:space="preserve"> </v>
      </c>
      <c r="AB831" s="109" t="str">
        <f t="shared" si="451"/>
        <v xml:space="preserve"> </v>
      </c>
      <c r="AC831" s="109" t="str">
        <f t="shared" si="451"/>
        <v xml:space="preserve"> </v>
      </c>
      <c r="AD831" s="109" t="str">
        <f t="shared" si="451"/>
        <v xml:space="preserve"> </v>
      </c>
      <c r="AE831" s="109" t="str">
        <f t="shared" si="451"/>
        <v xml:space="preserve"> </v>
      </c>
      <c r="AF831" s="109" t="str">
        <f t="shared" si="451"/>
        <v xml:space="preserve"> </v>
      </c>
      <c r="AG831" s="109" t="str">
        <f t="shared" si="451"/>
        <v xml:space="preserve"> </v>
      </c>
    </row>
    <row r="832" spans="2:33" ht="13.5" thickBot="1">
      <c r="C832" s="65" t="s">
        <v>118</v>
      </c>
      <c r="D832" s="80" t="str">
        <f>IF(COUNTIF(D815:D831,"A")&gt;4,"C",IF(COUNTIF(D815:D831,"A")&gt;0,"P"," "))</f>
        <v xml:space="preserve"> </v>
      </c>
      <c r="E832" s="80" t="str">
        <f t="shared" ref="E832" si="453">IF(COUNTIF(E815:E831,"A")&gt;4,"C",IF(COUNTIF(E815:E831,"A")&gt;0,"P"," "))</f>
        <v xml:space="preserve"> </v>
      </c>
      <c r="F832" s="80" t="str">
        <f t="shared" ref="F832:S832" si="454">IF(COUNTIF(F815:F831,"A")&gt;4,"C",IF(COUNTIF(F815:F831,"A")&gt;0,"P"," "))</f>
        <v xml:space="preserve"> </v>
      </c>
      <c r="G832" s="80" t="str">
        <f t="shared" si="454"/>
        <v xml:space="preserve"> </v>
      </c>
      <c r="H832" s="80" t="str">
        <f t="shared" si="454"/>
        <v xml:space="preserve"> </v>
      </c>
      <c r="I832" s="80" t="str">
        <f t="shared" si="454"/>
        <v xml:space="preserve"> </v>
      </c>
      <c r="J832" s="80" t="str">
        <f t="shared" si="454"/>
        <v xml:space="preserve"> </v>
      </c>
      <c r="K832" s="80" t="str">
        <f t="shared" si="454"/>
        <v xml:space="preserve"> </v>
      </c>
      <c r="L832" s="80" t="str">
        <f t="shared" si="454"/>
        <v xml:space="preserve"> </v>
      </c>
      <c r="M832" s="80" t="str">
        <f t="shared" si="454"/>
        <v xml:space="preserve"> </v>
      </c>
      <c r="N832" s="80" t="str">
        <f t="shared" si="454"/>
        <v xml:space="preserve"> </v>
      </c>
      <c r="O832" s="80" t="str">
        <f t="shared" si="454"/>
        <v xml:space="preserve"> </v>
      </c>
      <c r="P832" s="80" t="str">
        <f t="shared" si="454"/>
        <v xml:space="preserve"> </v>
      </c>
      <c r="Q832" s="80" t="str">
        <f t="shared" si="454"/>
        <v xml:space="preserve"> </v>
      </c>
      <c r="R832" s="80" t="str">
        <f t="shared" si="454"/>
        <v xml:space="preserve"> </v>
      </c>
      <c r="S832" s="80" t="str">
        <f t="shared" si="454"/>
        <v xml:space="preserve"> </v>
      </c>
      <c r="T832" s="80" t="str">
        <f t="shared" ref="T832:AG832" si="455">IF(COUNTIF(T815:T831,"A")&gt;4,"C",IF(COUNTIF(T815:T831,"A")&gt;0,"P"," "))</f>
        <v xml:space="preserve"> </v>
      </c>
      <c r="U832" s="80" t="str">
        <f t="shared" si="455"/>
        <v xml:space="preserve"> </v>
      </c>
      <c r="V832" s="80" t="str">
        <f t="shared" si="455"/>
        <v xml:space="preserve"> </v>
      </c>
      <c r="W832" s="80" t="str">
        <f t="shared" si="455"/>
        <v xml:space="preserve"> </v>
      </c>
      <c r="X832" s="80" t="str">
        <f t="shared" si="455"/>
        <v xml:space="preserve"> </v>
      </c>
      <c r="Y832" s="80" t="str">
        <f t="shared" si="455"/>
        <v xml:space="preserve"> </v>
      </c>
      <c r="Z832" s="80" t="str">
        <f t="shared" si="455"/>
        <v xml:space="preserve"> </v>
      </c>
      <c r="AA832" s="80" t="str">
        <f t="shared" si="455"/>
        <v xml:space="preserve"> </v>
      </c>
      <c r="AB832" s="80" t="str">
        <f t="shared" si="455"/>
        <v xml:space="preserve"> </v>
      </c>
      <c r="AC832" s="80" t="str">
        <f t="shared" si="455"/>
        <v xml:space="preserve"> </v>
      </c>
      <c r="AD832" s="80" t="str">
        <f t="shared" si="455"/>
        <v xml:space="preserve"> </v>
      </c>
      <c r="AE832" s="80" t="str">
        <f t="shared" si="455"/>
        <v xml:space="preserve"> </v>
      </c>
      <c r="AF832" s="80" t="str">
        <f t="shared" si="455"/>
        <v xml:space="preserve"> </v>
      </c>
      <c r="AG832" s="80" t="str">
        <f t="shared" si="455"/>
        <v xml:space="preserve"> </v>
      </c>
    </row>
    <row r="833" spans="1:33" ht="15">
      <c r="B833" s="107" t="s">
        <v>818</v>
      </c>
      <c r="D833" s="285"/>
      <c r="T833" s="285"/>
      <c r="U833" s="285"/>
      <c r="V833" s="285"/>
      <c r="W833" s="285"/>
      <c r="X833" s="285"/>
      <c r="Y833" s="285"/>
      <c r="Z833" s="285"/>
      <c r="AA833" s="285"/>
      <c r="AB833" s="285"/>
      <c r="AC833" s="285"/>
      <c r="AD833" s="285"/>
      <c r="AE833" s="285"/>
      <c r="AF833" s="285"/>
      <c r="AG833" s="285"/>
    </row>
    <row r="834" spans="1:33">
      <c r="A834"/>
      <c r="B834" s="2">
        <v>1</v>
      </c>
      <c r="C834" s="248" t="s">
        <v>819</v>
      </c>
      <c r="D834" s="285"/>
      <c r="T834" s="285"/>
      <c r="U834" s="285"/>
      <c r="V834" s="285"/>
      <c r="W834" s="285"/>
      <c r="X834" s="285"/>
      <c r="Y834" s="285"/>
      <c r="Z834" s="285"/>
      <c r="AA834" s="285"/>
      <c r="AB834" s="285"/>
      <c r="AC834" s="285"/>
      <c r="AD834" s="285"/>
      <c r="AE834" s="285"/>
      <c r="AF834" s="285"/>
      <c r="AG834" s="285"/>
    </row>
    <row r="835" spans="1:33">
      <c r="B835" s="108"/>
      <c r="C835" s="161" t="s">
        <v>820</v>
      </c>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row>
    <row r="836" spans="1:33">
      <c r="B836" s="108"/>
      <c r="C836" s="161" t="s">
        <v>821</v>
      </c>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row>
    <row r="837" spans="1:33">
      <c r="B837" s="108"/>
      <c r="C837" s="161" t="s">
        <v>822</v>
      </c>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row>
    <row r="838" spans="1:33">
      <c r="B838" s="2">
        <v>2</v>
      </c>
      <c r="C838" s="311" t="s">
        <v>823</v>
      </c>
      <c r="D838" s="109" t="str">
        <f t="shared" ref="D838:AG838" si="456">IF(COUNTIF(D835:D837,"C")&gt;=1,"A",IF(COUNTIF(D835:D837,"C")&gt;0,"P"," "))</f>
        <v xml:space="preserve"> </v>
      </c>
      <c r="E838" s="109" t="str">
        <f t="shared" si="456"/>
        <v xml:space="preserve"> </v>
      </c>
      <c r="F838" s="109" t="str">
        <f t="shared" ref="F838:S838" si="457">IF(COUNTIF(F835:F837,"C")&gt;=1,"A",IF(COUNTIF(F835:F837,"C")&gt;0,"P"," "))</f>
        <v xml:space="preserve"> </v>
      </c>
      <c r="G838" s="109" t="str">
        <f t="shared" si="457"/>
        <v xml:space="preserve"> </v>
      </c>
      <c r="H838" s="109" t="str">
        <f t="shared" si="457"/>
        <v xml:space="preserve"> </v>
      </c>
      <c r="I838" s="109" t="str">
        <f t="shared" si="457"/>
        <v xml:space="preserve"> </v>
      </c>
      <c r="J838" s="109" t="str">
        <f t="shared" si="457"/>
        <v xml:space="preserve"> </v>
      </c>
      <c r="K838" s="109" t="str">
        <f t="shared" si="457"/>
        <v xml:space="preserve"> </v>
      </c>
      <c r="L838" s="109" t="str">
        <f t="shared" si="457"/>
        <v xml:space="preserve"> </v>
      </c>
      <c r="M838" s="109" t="str">
        <f t="shared" si="457"/>
        <v xml:space="preserve"> </v>
      </c>
      <c r="N838" s="109" t="str">
        <f t="shared" si="457"/>
        <v xml:space="preserve"> </v>
      </c>
      <c r="O838" s="109" t="str">
        <f t="shared" si="457"/>
        <v xml:space="preserve"> </v>
      </c>
      <c r="P838" s="109" t="str">
        <f t="shared" si="457"/>
        <v xml:space="preserve"> </v>
      </c>
      <c r="Q838" s="109" t="str">
        <f t="shared" si="457"/>
        <v xml:space="preserve"> </v>
      </c>
      <c r="R838" s="109" t="str">
        <f t="shared" si="457"/>
        <v xml:space="preserve"> </v>
      </c>
      <c r="S838" s="109" t="str">
        <f t="shared" si="457"/>
        <v xml:space="preserve"> </v>
      </c>
      <c r="T838" s="109" t="str">
        <f t="shared" si="456"/>
        <v xml:space="preserve"> </v>
      </c>
      <c r="U838" s="109" t="str">
        <f t="shared" si="456"/>
        <v xml:space="preserve"> </v>
      </c>
      <c r="V838" s="109" t="str">
        <f t="shared" si="456"/>
        <v xml:space="preserve"> </v>
      </c>
      <c r="W838" s="109" t="str">
        <f t="shared" si="456"/>
        <v xml:space="preserve"> </v>
      </c>
      <c r="X838" s="109" t="str">
        <f t="shared" si="456"/>
        <v xml:space="preserve"> </v>
      </c>
      <c r="Y838" s="109" t="str">
        <f t="shared" si="456"/>
        <v xml:space="preserve"> </v>
      </c>
      <c r="Z838" s="109" t="str">
        <f t="shared" si="456"/>
        <v xml:space="preserve"> </v>
      </c>
      <c r="AA838" s="109" t="str">
        <f t="shared" si="456"/>
        <v xml:space="preserve"> </v>
      </c>
      <c r="AB838" s="109" t="str">
        <f t="shared" si="456"/>
        <v xml:space="preserve"> </v>
      </c>
      <c r="AC838" s="109" t="str">
        <f t="shared" si="456"/>
        <v xml:space="preserve"> </v>
      </c>
      <c r="AD838" s="109" t="str">
        <f t="shared" si="456"/>
        <v xml:space="preserve"> </v>
      </c>
      <c r="AE838" s="109" t="str">
        <f t="shared" si="456"/>
        <v xml:space="preserve"> </v>
      </c>
      <c r="AF838" s="109" t="str">
        <f t="shared" si="456"/>
        <v xml:space="preserve"> </v>
      </c>
      <c r="AG838" s="109" t="str">
        <f t="shared" si="456"/>
        <v xml:space="preserve"> </v>
      </c>
    </row>
    <row r="839" spans="1:33">
      <c r="B839" s="110"/>
      <c r="C839" s="161" t="s">
        <v>824</v>
      </c>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row>
    <row r="840" spans="1:33">
      <c r="B840" s="110"/>
      <c r="C840" s="161" t="s">
        <v>825</v>
      </c>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row>
    <row r="841" spans="1:33">
      <c r="B841" s="110"/>
      <c r="C841" s="161" t="s">
        <v>826</v>
      </c>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row>
    <row r="842" spans="1:33">
      <c r="B842" s="2">
        <v>3</v>
      </c>
      <c r="C842" s="311" t="s">
        <v>827</v>
      </c>
      <c r="D842" s="109" t="str">
        <f t="shared" ref="D842:AG842" si="458">IF(COUNTIF(D839:D841,"C")&gt;=1,"A",IF(COUNTIF(D839:D841,"C")&gt;0,"P"," "))</f>
        <v xml:space="preserve"> </v>
      </c>
      <c r="E842" s="109" t="str">
        <f t="shared" si="458"/>
        <v xml:space="preserve"> </v>
      </c>
      <c r="F842" s="109" t="str">
        <f t="shared" ref="F842:S842" si="459">IF(COUNTIF(F839:F841,"C")&gt;=1,"A",IF(COUNTIF(F839:F841,"C")&gt;0,"P"," "))</f>
        <v xml:space="preserve"> </v>
      </c>
      <c r="G842" s="109" t="str">
        <f t="shared" si="459"/>
        <v xml:space="preserve"> </v>
      </c>
      <c r="H842" s="109" t="str">
        <f t="shared" si="459"/>
        <v xml:space="preserve"> </v>
      </c>
      <c r="I842" s="109" t="str">
        <f t="shared" si="459"/>
        <v xml:space="preserve"> </v>
      </c>
      <c r="J842" s="109" t="str">
        <f t="shared" si="459"/>
        <v xml:space="preserve"> </v>
      </c>
      <c r="K842" s="109" t="str">
        <f t="shared" si="459"/>
        <v xml:space="preserve"> </v>
      </c>
      <c r="L842" s="109" t="str">
        <f t="shared" si="459"/>
        <v xml:space="preserve"> </v>
      </c>
      <c r="M842" s="109" t="str">
        <f t="shared" si="459"/>
        <v xml:space="preserve"> </v>
      </c>
      <c r="N842" s="109" t="str">
        <f t="shared" si="459"/>
        <v xml:space="preserve"> </v>
      </c>
      <c r="O842" s="109" t="str">
        <f t="shared" si="459"/>
        <v xml:space="preserve"> </v>
      </c>
      <c r="P842" s="109" t="str">
        <f t="shared" si="459"/>
        <v xml:space="preserve"> </v>
      </c>
      <c r="Q842" s="109" t="str">
        <f t="shared" si="459"/>
        <v xml:space="preserve"> </v>
      </c>
      <c r="R842" s="109" t="str">
        <f t="shared" si="459"/>
        <v xml:space="preserve"> </v>
      </c>
      <c r="S842" s="109" t="str">
        <f t="shared" si="459"/>
        <v xml:space="preserve"> </v>
      </c>
      <c r="T842" s="109" t="str">
        <f t="shared" si="458"/>
        <v xml:space="preserve"> </v>
      </c>
      <c r="U842" s="109" t="str">
        <f t="shared" si="458"/>
        <v xml:space="preserve"> </v>
      </c>
      <c r="V842" s="109" t="str">
        <f t="shared" si="458"/>
        <v xml:space="preserve"> </v>
      </c>
      <c r="W842" s="109" t="str">
        <f t="shared" si="458"/>
        <v xml:space="preserve"> </v>
      </c>
      <c r="X842" s="109" t="str">
        <f t="shared" si="458"/>
        <v xml:space="preserve"> </v>
      </c>
      <c r="Y842" s="109" t="str">
        <f t="shared" si="458"/>
        <v xml:space="preserve"> </v>
      </c>
      <c r="Z842" s="109" t="str">
        <f t="shared" si="458"/>
        <v xml:space="preserve"> </v>
      </c>
      <c r="AA842" s="109" t="str">
        <f t="shared" si="458"/>
        <v xml:space="preserve"> </v>
      </c>
      <c r="AB842" s="109" t="str">
        <f t="shared" si="458"/>
        <v xml:space="preserve"> </v>
      </c>
      <c r="AC842" s="109" t="str">
        <f t="shared" si="458"/>
        <v xml:space="preserve"> </v>
      </c>
      <c r="AD842" s="109" t="str">
        <f t="shared" si="458"/>
        <v xml:space="preserve"> </v>
      </c>
      <c r="AE842" s="109" t="str">
        <f t="shared" si="458"/>
        <v xml:space="preserve"> </v>
      </c>
      <c r="AF842" s="109" t="str">
        <f t="shared" si="458"/>
        <v xml:space="preserve"> </v>
      </c>
      <c r="AG842" s="109" t="str">
        <f t="shared" si="458"/>
        <v xml:space="preserve"> </v>
      </c>
    </row>
    <row r="843" spans="1:33">
      <c r="B843" s="110"/>
      <c r="C843" s="161" t="s">
        <v>828</v>
      </c>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row>
    <row r="844" spans="1:33">
      <c r="B844" s="110"/>
      <c r="C844" s="161" t="s">
        <v>829</v>
      </c>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row>
    <row r="845" spans="1:33">
      <c r="B845" s="110"/>
      <c r="C845" s="161" t="s">
        <v>830</v>
      </c>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row>
    <row r="846" spans="1:33">
      <c r="B846" s="2">
        <v>4</v>
      </c>
      <c r="C846" s="311" t="s">
        <v>134</v>
      </c>
      <c r="D846" s="109" t="str">
        <f t="shared" ref="D846:AG846" si="460">IF(COUNTIF(D843:D845,"C")&gt;=1,"A",IF(COUNTIF(D843:D845,"C")&gt;0,"P"," "))</f>
        <v xml:space="preserve"> </v>
      </c>
      <c r="E846" s="109" t="str">
        <f t="shared" si="460"/>
        <v xml:space="preserve"> </v>
      </c>
      <c r="F846" s="109" t="str">
        <f t="shared" ref="F846:S846" si="461">IF(COUNTIF(F843:F845,"C")&gt;=1,"A",IF(COUNTIF(F843:F845,"C")&gt;0,"P"," "))</f>
        <v xml:space="preserve"> </v>
      </c>
      <c r="G846" s="109" t="str">
        <f t="shared" si="461"/>
        <v xml:space="preserve"> </v>
      </c>
      <c r="H846" s="109" t="str">
        <f t="shared" si="461"/>
        <v xml:space="preserve"> </v>
      </c>
      <c r="I846" s="109" t="str">
        <f t="shared" si="461"/>
        <v xml:space="preserve"> </v>
      </c>
      <c r="J846" s="109" t="str">
        <f t="shared" si="461"/>
        <v xml:space="preserve"> </v>
      </c>
      <c r="K846" s="109" t="str">
        <f t="shared" si="461"/>
        <v xml:space="preserve"> </v>
      </c>
      <c r="L846" s="109" t="str">
        <f t="shared" si="461"/>
        <v xml:space="preserve"> </v>
      </c>
      <c r="M846" s="109" t="str">
        <f t="shared" si="461"/>
        <v xml:space="preserve"> </v>
      </c>
      <c r="N846" s="109" t="str">
        <f t="shared" si="461"/>
        <v xml:space="preserve"> </v>
      </c>
      <c r="O846" s="109" t="str">
        <f t="shared" si="461"/>
        <v xml:space="preserve"> </v>
      </c>
      <c r="P846" s="109" t="str">
        <f t="shared" si="461"/>
        <v xml:space="preserve"> </v>
      </c>
      <c r="Q846" s="109" t="str">
        <f t="shared" si="461"/>
        <v xml:space="preserve"> </v>
      </c>
      <c r="R846" s="109" t="str">
        <f t="shared" si="461"/>
        <v xml:space="preserve"> </v>
      </c>
      <c r="S846" s="109" t="str">
        <f t="shared" si="461"/>
        <v xml:space="preserve"> </v>
      </c>
      <c r="T846" s="109" t="str">
        <f t="shared" si="460"/>
        <v xml:space="preserve"> </v>
      </c>
      <c r="U846" s="109" t="str">
        <f t="shared" si="460"/>
        <v xml:space="preserve"> </v>
      </c>
      <c r="V846" s="109" t="str">
        <f t="shared" si="460"/>
        <v xml:space="preserve"> </v>
      </c>
      <c r="W846" s="109" t="str">
        <f t="shared" si="460"/>
        <v xml:space="preserve"> </v>
      </c>
      <c r="X846" s="109" t="str">
        <f t="shared" si="460"/>
        <v xml:space="preserve"> </v>
      </c>
      <c r="Y846" s="109" t="str">
        <f t="shared" si="460"/>
        <v xml:space="preserve"> </v>
      </c>
      <c r="Z846" s="109" t="str">
        <f t="shared" si="460"/>
        <v xml:space="preserve"> </v>
      </c>
      <c r="AA846" s="109" t="str">
        <f t="shared" si="460"/>
        <v xml:space="preserve"> </v>
      </c>
      <c r="AB846" s="109" t="str">
        <f t="shared" si="460"/>
        <v xml:space="preserve"> </v>
      </c>
      <c r="AC846" s="109" t="str">
        <f t="shared" si="460"/>
        <v xml:space="preserve"> </v>
      </c>
      <c r="AD846" s="109" t="str">
        <f t="shared" si="460"/>
        <v xml:space="preserve"> </v>
      </c>
      <c r="AE846" s="109" t="str">
        <f t="shared" si="460"/>
        <v xml:space="preserve"> </v>
      </c>
      <c r="AF846" s="109" t="str">
        <f t="shared" si="460"/>
        <v xml:space="preserve"> </v>
      </c>
      <c r="AG846" s="109" t="str">
        <f t="shared" si="460"/>
        <v xml:space="preserve"> </v>
      </c>
    </row>
    <row r="847" spans="1:33">
      <c r="B847" s="110"/>
      <c r="C847" s="161" t="s">
        <v>831</v>
      </c>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row>
    <row r="848" spans="1:33">
      <c r="B848" s="110"/>
      <c r="C848" s="161" t="s">
        <v>832</v>
      </c>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row>
    <row r="849" spans="1:33">
      <c r="B849" s="110"/>
      <c r="C849" s="161" t="s">
        <v>833</v>
      </c>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row>
    <row r="850" spans="1:33">
      <c r="B850" s="2">
        <v>5</v>
      </c>
      <c r="C850" s="311" t="s">
        <v>834</v>
      </c>
      <c r="D850" s="109" t="str">
        <f t="shared" ref="D850:AG850" si="462">IF(COUNTIF(D847:D849,"C")&gt;=1,"A",IF(COUNTIF(D847:D849,"C")&gt;0,"P"," "))</f>
        <v xml:space="preserve"> </v>
      </c>
      <c r="E850" s="109" t="str">
        <f t="shared" si="462"/>
        <v xml:space="preserve"> </v>
      </c>
      <c r="F850" s="109" t="str">
        <f t="shared" ref="F850:S850" si="463">IF(COUNTIF(F847:F849,"C")&gt;=1,"A",IF(COUNTIF(F847:F849,"C")&gt;0,"P"," "))</f>
        <v xml:space="preserve"> </v>
      </c>
      <c r="G850" s="109" t="str">
        <f t="shared" si="463"/>
        <v xml:space="preserve"> </v>
      </c>
      <c r="H850" s="109" t="str">
        <f t="shared" si="463"/>
        <v xml:space="preserve"> </v>
      </c>
      <c r="I850" s="109" t="str">
        <f t="shared" si="463"/>
        <v xml:space="preserve"> </v>
      </c>
      <c r="J850" s="109" t="str">
        <f t="shared" si="463"/>
        <v xml:space="preserve"> </v>
      </c>
      <c r="K850" s="109" t="str">
        <f t="shared" si="463"/>
        <v xml:space="preserve"> </v>
      </c>
      <c r="L850" s="109" t="str">
        <f t="shared" si="463"/>
        <v xml:space="preserve"> </v>
      </c>
      <c r="M850" s="109" t="str">
        <f t="shared" si="463"/>
        <v xml:space="preserve"> </v>
      </c>
      <c r="N850" s="109" t="str">
        <f t="shared" si="463"/>
        <v xml:space="preserve"> </v>
      </c>
      <c r="O850" s="109" t="str">
        <f t="shared" si="463"/>
        <v xml:space="preserve"> </v>
      </c>
      <c r="P850" s="109" t="str">
        <f t="shared" si="463"/>
        <v xml:space="preserve"> </v>
      </c>
      <c r="Q850" s="109" t="str">
        <f t="shared" si="463"/>
        <v xml:space="preserve"> </v>
      </c>
      <c r="R850" s="109" t="str">
        <f t="shared" si="463"/>
        <v xml:space="preserve"> </v>
      </c>
      <c r="S850" s="109" t="str">
        <f t="shared" si="463"/>
        <v xml:space="preserve"> </v>
      </c>
      <c r="T850" s="109" t="str">
        <f t="shared" si="462"/>
        <v xml:space="preserve"> </v>
      </c>
      <c r="U850" s="109" t="str">
        <f t="shared" si="462"/>
        <v xml:space="preserve"> </v>
      </c>
      <c r="V850" s="109" t="str">
        <f t="shared" si="462"/>
        <v xml:space="preserve"> </v>
      </c>
      <c r="W850" s="109" t="str">
        <f t="shared" si="462"/>
        <v xml:space="preserve"> </v>
      </c>
      <c r="X850" s="109" t="str">
        <f t="shared" si="462"/>
        <v xml:space="preserve"> </v>
      </c>
      <c r="Y850" s="109" t="str">
        <f t="shared" si="462"/>
        <v xml:space="preserve"> </v>
      </c>
      <c r="Z850" s="109" t="str">
        <f t="shared" si="462"/>
        <v xml:space="preserve"> </v>
      </c>
      <c r="AA850" s="109" t="str">
        <f t="shared" si="462"/>
        <v xml:space="preserve"> </v>
      </c>
      <c r="AB850" s="109" t="str">
        <f t="shared" si="462"/>
        <v xml:space="preserve"> </v>
      </c>
      <c r="AC850" s="109" t="str">
        <f t="shared" si="462"/>
        <v xml:space="preserve"> </v>
      </c>
      <c r="AD850" s="109" t="str">
        <f t="shared" si="462"/>
        <v xml:space="preserve"> </v>
      </c>
      <c r="AE850" s="109" t="str">
        <f t="shared" si="462"/>
        <v xml:space="preserve"> </v>
      </c>
      <c r="AF850" s="109" t="str">
        <f t="shared" si="462"/>
        <v xml:space="preserve"> </v>
      </c>
      <c r="AG850" s="109" t="str">
        <f t="shared" si="462"/>
        <v xml:space="preserve"> </v>
      </c>
    </row>
    <row r="851" spans="1:33">
      <c r="B851" s="110"/>
      <c r="C851" s="161" t="s">
        <v>835</v>
      </c>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row>
    <row r="852" spans="1:33">
      <c r="B852" s="110"/>
      <c r="C852" s="161" t="s">
        <v>836</v>
      </c>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row>
    <row r="853" spans="1:33" ht="13.5" thickBot="1">
      <c r="B853" s="110"/>
      <c r="C853" s="161" t="s">
        <v>837</v>
      </c>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row>
    <row r="854" spans="1:33" ht="13.5" hidden="1" thickBot="1">
      <c r="D854" s="109" t="str">
        <f t="shared" ref="D854:AG854" si="464">IF(COUNTIF(D851:D853,"C")&gt;=1,"A",IF(COUNTIF(D851:D853,"C")&gt;0,"P"," "))</f>
        <v xml:space="preserve"> </v>
      </c>
      <c r="E854" s="109" t="str">
        <f t="shared" si="464"/>
        <v xml:space="preserve"> </v>
      </c>
      <c r="F854" s="109" t="str">
        <f t="shared" ref="F854:S854" si="465">IF(COUNTIF(F851:F853,"C")&gt;=1,"A",IF(COUNTIF(F851:F853,"C")&gt;0,"P"," "))</f>
        <v xml:space="preserve"> </v>
      </c>
      <c r="G854" s="109" t="str">
        <f t="shared" si="465"/>
        <v xml:space="preserve"> </v>
      </c>
      <c r="H854" s="109" t="str">
        <f t="shared" si="465"/>
        <v xml:space="preserve"> </v>
      </c>
      <c r="I854" s="109" t="str">
        <f t="shared" si="465"/>
        <v xml:space="preserve"> </v>
      </c>
      <c r="J854" s="109" t="str">
        <f t="shared" si="465"/>
        <v xml:space="preserve"> </v>
      </c>
      <c r="K854" s="109" t="str">
        <f t="shared" si="465"/>
        <v xml:space="preserve"> </v>
      </c>
      <c r="L854" s="109" t="str">
        <f t="shared" si="465"/>
        <v xml:space="preserve"> </v>
      </c>
      <c r="M854" s="109" t="str">
        <f t="shared" si="465"/>
        <v xml:space="preserve"> </v>
      </c>
      <c r="N854" s="109" t="str">
        <f t="shared" si="465"/>
        <v xml:space="preserve"> </v>
      </c>
      <c r="O854" s="109" t="str">
        <f t="shared" si="465"/>
        <v xml:space="preserve"> </v>
      </c>
      <c r="P854" s="109" t="str">
        <f t="shared" si="465"/>
        <v xml:space="preserve"> </v>
      </c>
      <c r="Q854" s="109" t="str">
        <f t="shared" si="465"/>
        <v xml:space="preserve"> </v>
      </c>
      <c r="R854" s="109" t="str">
        <f t="shared" si="465"/>
        <v xml:space="preserve"> </v>
      </c>
      <c r="S854" s="109" t="str">
        <f t="shared" si="465"/>
        <v xml:space="preserve"> </v>
      </c>
      <c r="T854" s="109" t="str">
        <f t="shared" si="464"/>
        <v xml:space="preserve"> </v>
      </c>
      <c r="U854" s="109" t="str">
        <f t="shared" si="464"/>
        <v xml:space="preserve"> </v>
      </c>
      <c r="V854" s="109" t="str">
        <f t="shared" si="464"/>
        <v xml:space="preserve"> </v>
      </c>
      <c r="W854" s="109" t="str">
        <f t="shared" si="464"/>
        <v xml:space="preserve"> </v>
      </c>
      <c r="X854" s="109" t="str">
        <f t="shared" si="464"/>
        <v xml:space="preserve"> </v>
      </c>
      <c r="Y854" s="109" t="str">
        <f t="shared" si="464"/>
        <v xml:space="preserve"> </v>
      </c>
      <c r="Z854" s="109" t="str">
        <f t="shared" si="464"/>
        <v xml:space="preserve"> </v>
      </c>
      <c r="AA854" s="109" t="str">
        <f t="shared" si="464"/>
        <v xml:space="preserve"> </v>
      </c>
      <c r="AB854" s="109" t="str">
        <f t="shared" si="464"/>
        <v xml:space="preserve"> </v>
      </c>
      <c r="AC854" s="109" t="str">
        <f t="shared" si="464"/>
        <v xml:space="preserve"> </v>
      </c>
      <c r="AD854" s="109" t="str">
        <f t="shared" si="464"/>
        <v xml:space="preserve"> </v>
      </c>
      <c r="AE854" s="109" t="str">
        <f t="shared" si="464"/>
        <v xml:space="preserve"> </v>
      </c>
      <c r="AF854" s="109" t="str">
        <f t="shared" si="464"/>
        <v xml:space="preserve"> </v>
      </c>
      <c r="AG854" s="109" t="str">
        <f t="shared" si="464"/>
        <v xml:space="preserve"> </v>
      </c>
    </row>
    <row r="855" spans="1:33" ht="13.5" thickBot="1">
      <c r="C855" s="65" t="s">
        <v>118</v>
      </c>
      <c r="D855" s="80" t="str">
        <f>IF(COUNTIF(D838:D854,"A")&gt;4,"C",IF(COUNTIF(D838:D854,"A")&gt;0,"P"," "))</f>
        <v xml:space="preserve"> </v>
      </c>
      <c r="E855" s="80" t="str">
        <f t="shared" ref="E855" si="466">IF(COUNTIF(E838:E854,"A")&gt;4,"C",IF(COUNTIF(E838:E854,"A")&gt;0,"P"," "))</f>
        <v xml:space="preserve"> </v>
      </c>
      <c r="F855" s="80" t="str">
        <f t="shared" ref="F855:S855" si="467">IF(COUNTIF(F838:F854,"A")&gt;4,"C",IF(COUNTIF(F838:F854,"A")&gt;0,"P"," "))</f>
        <v xml:space="preserve"> </v>
      </c>
      <c r="G855" s="80" t="str">
        <f t="shared" si="467"/>
        <v xml:space="preserve"> </v>
      </c>
      <c r="H855" s="80" t="str">
        <f t="shared" si="467"/>
        <v xml:space="preserve"> </v>
      </c>
      <c r="I855" s="80" t="str">
        <f t="shared" si="467"/>
        <v xml:space="preserve"> </v>
      </c>
      <c r="J855" s="80" t="str">
        <f t="shared" si="467"/>
        <v xml:space="preserve"> </v>
      </c>
      <c r="K855" s="80" t="str">
        <f t="shared" si="467"/>
        <v xml:space="preserve"> </v>
      </c>
      <c r="L855" s="80" t="str">
        <f t="shared" si="467"/>
        <v xml:space="preserve"> </v>
      </c>
      <c r="M855" s="80" t="str">
        <f t="shared" si="467"/>
        <v xml:space="preserve"> </v>
      </c>
      <c r="N855" s="80" t="str">
        <f t="shared" si="467"/>
        <v xml:space="preserve"> </v>
      </c>
      <c r="O855" s="80" t="str">
        <f t="shared" si="467"/>
        <v xml:space="preserve"> </v>
      </c>
      <c r="P855" s="80" t="str">
        <f t="shared" si="467"/>
        <v xml:space="preserve"> </v>
      </c>
      <c r="Q855" s="80" t="str">
        <f t="shared" si="467"/>
        <v xml:space="preserve"> </v>
      </c>
      <c r="R855" s="80" t="str">
        <f t="shared" si="467"/>
        <v xml:space="preserve"> </v>
      </c>
      <c r="S855" s="80" t="str">
        <f t="shared" si="467"/>
        <v xml:space="preserve"> </v>
      </c>
      <c r="T855" s="80" t="str">
        <f t="shared" ref="T855:AG855" si="468">IF(COUNTIF(T838:T854,"A")&gt;4,"C",IF(COUNTIF(T838:T854,"A")&gt;0,"P"," "))</f>
        <v xml:space="preserve"> </v>
      </c>
      <c r="U855" s="80" t="str">
        <f t="shared" si="468"/>
        <v xml:space="preserve"> </v>
      </c>
      <c r="V855" s="80" t="str">
        <f t="shared" si="468"/>
        <v xml:space="preserve"> </v>
      </c>
      <c r="W855" s="80" t="str">
        <f t="shared" si="468"/>
        <v xml:space="preserve"> </v>
      </c>
      <c r="X855" s="80" t="str">
        <f t="shared" si="468"/>
        <v xml:space="preserve"> </v>
      </c>
      <c r="Y855" s="80" t="str">
        <f t="shared" si="468"/>
        <v xml:space="preserve"> </v>
      </c>
      <c r="Z855" s="80" t="str">
        <f t="shared" si="468"/>
        <v xml:space="preserve"> </v>
      </c>
      <c r="AA855" s="80" t="str">
        <f t="shared" si="468"/>
        <v xml:space="preserve"> </v>
      </c>
      <c r="AB855" s="80" t="str">
        <f t="shared" si="468"/>
        <v xml:space="preserve"> </v>
      </c>
      <c r="AC855" s="80" t="str">
        <f t="shared" si="468"/>
        <v xml:space="preserve"> </v>
      </c>
      <c r="AD855" s="80" t="str">
        <f t="shared" si="468"/>
        <v xml:space="preserve"> </v>
      </c>
      <c r="AE855" s="80" t="str">
        <f t="shared" si="468"/>
        <v xml:space="preserve"> </v>
      </c>
      <c r="AF855" s="80" t="str">
        <f t="shared" si="468"/>
        <v xml:space="preserve"> </v>
      </c>
      <c r="AG855" s="80" t="str">
        <f t="shared" si="468"/>
        <v xml:space="preserve"> </v>
      </c>
    </row>
    <row r="856" spans="1:33" ht="15">
      <c r="B856" s="107" t="s">
        <v>838</v>
      </c>
      <c r="D856" s="285"/>
      <c r="T856" s="285"/>
      <c r="U856" s="285"/>
      <c r="V856" s="285"/>
      <c r="W856" s="285"/>
      <c r="X856" s="285"/>
      <c r="Y856" s="285"/>
      <c r="Z856" s="285"/>
      <c r="AA856" s="285"/>
      <c r="AB856" s="285"/>
      <c r="AC856" s="285"/>
      <c r="AD856" s="285"/>
      <c r="AE856" s="285"/>
      <c r="AF856" s="285"/>
      <c r="AG856" s="285"/>
    </row>
    <row r="857" spans="1:33">
      <c r="A857"/>
      <c r="B857" s="2">
        <v>1</v>
      </c>
      <c r="C857" s="248" t="s">
        <v>839</v>
      </c>
      <c r="D857" s="285"/>
      <c r="T857" s="285"/>
      <c r="U857" s="285"/>
      <c r="V857" s="285"/>
      <c r="W857" s="285"/>
      <c r="X857" s="285"/>
      <c r="Y857" s="285"/>
      <c r="Z857" s="285"/>
      <c r="AA857" s="285"/>
      <c r="AB857" s="285"/>
      <c r="AC857" s="285"/>
      <c r="AD857" s="285"/>
      <c r="AE857" s="285"/>
      <c r="AF857" s="285"/>
      <c r="AG857" s="285"/>
    </row>
    <row r="858" spans="1:33">
      <c r="B858" s="108"/>
      <c r="C858" s="160" t="s">
        <v>840</v>
      </c>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row>
    <row r="859" spans="1:33">
      <c r="B859" s="108"/>
      <c r="C859" s="160" t="s">
        <v>841</v>
      </c>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row>
    <row r="860" spans="1:33">
      <c r="B860" s="108"/>
      <c r="C860" s="160" t="s">
        <v>842</v>
      </c>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row>
    <row r="861" spans="1:33">
      <c r="B861" s="2">
        <v>2</v>
      </c>
      <c r="C861" s="311" t="s">
        <v>843</v>
      </c>
      <c r="D861" s="109" t="str">
        <f t="shared" ref="D861:AG861" si="469">IF(COUNTIF(D858:D860,"C")&gt;=1,"A",IF(COUNTIF(D858:D860,"C")&gt;0,"P"," "))</f>
        <v xml:space="preserve"> </v>
      </c>
      <c r="E861" s="109" t="str">
        <f t="shared" si="469"/>
        <v xml:space="preserve"> </v>
      </c>
      <c r="F861" s="109" t="str">
        <f t="shared" ref="F861:S861" si="470">IF(COUNTIF(F858:F860,"C")&gt;=1,"A",IF(COUNTIF(F858:F860,"C")&gt;0,"P"," "))</f>
        <v xml:space="preserve"> </v>
      </c>
      <c r="G861" s="109" t="str">
        <f t="shared" si="470"/>
        <v xml:space="preserve"> </v>
      </c>
      <c r="H861" s="109" t="str">
        <f t="shared" si="470"/>
        <v xml:space="preserve"> </v>
      </c>
      <c r="I861" s="109" t="str">
        <f t="shared" si="470"/>
        <v xml:space="preserve"> </v>
      </c>
      <c r="J861" s="109" t="str">
        <f t="shared" si="470"/>
        <v xml:space="preserve"> </v>
      </c>
      <c r="K861" s="109" t="str">
        <f t="shared" si="470"/>
        <v xml:space="preserve"> </v>
      </c>
      <c r="L861" s="109" t="str">
        <f t="shared" si="470"/>
        <v xml:space="preserve"> </v>
      </c>
      <c r="M861" s="109" t="str">
        <f t="shared" si="470"/>
        <v xml:space="preserve"> </v>
      </c>
      <c r="N861" s="109" t="str">
        <f t="shared" si="470"/>
        <v xml:space="preserve"> </v>
      </c>
      <c r="O861" s="109" t="str">
        <f t="shared" si="470"/>
        <v xml:space="preserve"> </v>
      </c>
      <c r="P861" s="109" t="str">
        <f t="shared" si="470"/>
        <v xml:space="preserve"> </v>
      </c>
      <c r="Q861" s="109" t="str">
        <f t="shared" si="470"/>
        <v xml:space="preserve"> </v>
      </c>
      <c r="R861" s="109" t="str">
        <f t="shared" si="470"/>
        <v xml:space="preserve"> </v>
      </c>
      <c r="S861" s="109" t="str">
        <f t="shared" si="470"/>
        <v xml:space="preserve"> </v>
      </c>
      <c r="T861" s="109" t="str">
        <f t="shared" si="469"/>
        <v xml:space="preserve"> </v>
      </c>
      <c r="U861" s="109" t="str">
        <f t="shared" si="469"/>
        <v xml:space="preserve"> </v>
      </c>
      <c r="V861" s="109" t="str">
        <f t="shared" si="469"/>
        <v xml:space="preserve"> </v>
      </c>
      <c r="W861" s="109" t="str">
        <f t="shared" si="469"/>
        <v xml:space="preserve"> </v>
      </c>
      <c r="X861" s="109" t="str">
        <f t="shared" si="469"/>
        <v xml:space="preserve"> </v>
      </c>
      <c r="Y861" s="109" t="str">
        <f t="shared" si="469"/>
        <v xml:space="preserve"> </v>
      </c>
      <c r="Z861" s="109" t="str">
        <f t="shared" si="469"/>
        <v xml:space="preserve"> </v>
      </c>
      <c r="AA861" s="109" t="str">
        <f t="shared" si="469"/>
        <v xml:space="preserve"> </v>
      </c>
      <c r="AB861" s="109" t="str">
        <f t="shared" si="469"/>
        <v xml:space="preserve"> </v>
      </c>
      <c r="AC861" s="109" t="str">
        <f t="shared" si="469"/>
        <v xml:space="preserve"> </v>
      </c>
      <c r="AD861" s="109" t="str">
        <f t="shared" si="469"/>
        <v xml:space="preserve"> </v>
      </c>
      <c r="AE861" s="109" t="str">
        <f t="shared" si="469"/>
        <v xml:space="preserve"> </v>
      </c>
      <c r="AF861" s="109" t="str">
        <f t="shared" si="469"/>
        <v xml:space="preserve"> </v>
      </c>
      <c r="AG861" s="109" t="str">
        <f t="shared" si="469"/>
        <v xml:space="preserve"> </v>
      </c>
    </row>
    <row r="862" spans="1:33">
      <c r="B862" s="110"/>
      <c r="C862" s="160" t="s">
        <v>844</v>
      </c>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row>
    <row r="863" spans="1:33">
      <c r="B863" s="110"/>
      <c r="C863" s="160" t="s">
        <v>845</v>
      </c>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row>
    <row r="864" spans="1:33">
      <c r="B864" s="110"/>
      <c r="C864" s="160" t="s">
        <v>846</v>
      </c>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row>
    <row r="865" spans="1:33">
      <c r="B865" s="2">
        <v>3</v>
      </c>
      <c r="C865" s="311" t="s">
        <v>847</v>
      </c>
      <c r="D865" s="109" t="str">
        <f t="shared" ref="D865:AG865" si="471">IF(COUNTIF(D862:D864,"C")&gt;=1,"A",IF(COUNTIF(D862:D864,"C")&gt;0,"P"," "))</f>
        <v xml:space="preserve"> </v>
      </c>
      <c r="E865" s="109" t="str">
        <f t="shared" si="471"/>
        <v xml:space="preserve"> </v>
      </c>
      <c r="F865" s="109" t="str">
        <f t="shared" ref="F865:S865" si="472">IF(COUNTIF(F862:F864,"C")&gt;=1,"A",IF(COUNTIF(F862:F864,"C")&gt;0,"P"," "))</f>
        <v xml:space="preserve"> </v>
      </c>
      <c r="G865" s="109" t="str">
        <f t="shared" si="472"/>
        <v xml:space="preserve"> </v>
      </c>
      <c r="H865" s="109" t="str">
        <f t="shared" si="472"/>
        <v xml:space="preserve"> </v>
      </c>
      <c r="I865" s="109" t="str">
        <f t="shared" si="472"/>
        <v xml:space="preserve"> </v>
      </c>
      <c r="J865" s="109" t="str">
        <f t="shared" si="472"/>
        <v xml:space="preserve"> </v>
      </c>
      <c r="K865" s="109" t="str">
        <f t="shared" si="472"/>
        <v xml:space="preserve"> </v>
      </c>
      <c r="L865" s="109" t="str">
        <f t="shared" si="472"/>
        <v xml:space="preserve"> </v>
      </c>
      <c r="M865" s="109" t="str">
        <f t="shared" si="472"/>
        <v xml:space="preserve"> </v>
      </c>
      <c r="N865" s="109" t="str">
        <f t="shared" si="472"/>
        <v xml:space="preserve"> </v>
      </c>
      <c r="O865" s="109" t="str">
        <f t="shared" si="472"/>
        <v xml:space="preserve"> </v>
      </c>
      <c r="P865" s="109" t="str">
        <f t="shared" si="472"/>
        <v xml:space="preserve"> </v>
      </c>
      <c r="Q865" s="109" t="str">
        <f t="shared" si="472"/>
        <v xml:space="preserve"> </v>
      </c>
      <c r="R865" s="109" t="str">
        <f t="shared" si="472"/>
        <v xml:space="preserve"> </v>
      </c>
      <c r="S865" s="109" t="str">
        <f t="shared" si="472"/>
        <v xml:space="preserve"> </v>
      </c>
      <c r="T865" s="109" t="str">
        <f t="shared" si="471"/>
        <v xml:space="preserve"> </v>
      </c>
      <c r="U865" s="109" t="str">
        <f t="shared" si="471"/>
        <v xml:space="preserve"> </v>
      </c>
      <c r="V865" s="109" t="str">
        <f t="shared" si="471"/>
        <v xml:space="preserve"> </v>
      </c>
      <c r="W865" s="109" t="str">
        <f t="shared" si="471"/>
        <v xml:space="preserve"> </v>
      </c>
      <c r="X865" s="109" t="str">
        <f t="shared" si="471"/>
        <v xml:space="preserve"> </v>
      </c>
      <c r="Y865" s="109" t="str">
        <f t="shared" si="471"/>
        <v xml:space="preserve"> </v>
      </c>
      <c r="Z865" s="109" t="str">
        <f t="shared" si="471"/>
        <v xml:space="preserve"> </v>
      </c>
      <c r="AA865" s="109" t="str">
        <f t="shared" si="471"/>
        <v xml:space="preserve"> </v>
      </c>
      <c r="AB865" s="109" t="str">
        <f t="shared" si="471"/>
        <v xml:space="preserve"> </v>
      </c>
      <c r="AC865" s="109" t="str">
        <f t="shared" si="471"/>
        <v xml:space="preserve"> </v>
      </c>
      <c r="AD865" s="109" t="str">
        <f t="shared" si="471"/>
        <v xml:space="preserve"> </v>
      </c>
      <c r="AE865" s="109" t="str">
        <f t="shared" si="471"/>
        <v xml:space="preserve"> </v>
      </c>
      <c r="AF865" s="109" t="str">
        <f t="shared" si="471"/>
        <v xml:space="preserve"> </v>
      </c>
      <c r="AG865" s="109" t="str">
        <f t="shared" si="471"/>
        <v xml:space="preserve"> </v>
      </c>
    </row>
    <row r="866" spans="1:33">
      <c r="B866" s="110"/>
      <c r="C866" s="160" t="s">
        <v>848</v>
      </c>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row>
    <row r="867" spans="1:33">
      <c r="B867" s="110"/>
      <c r="C867" s="160" t="s">
        <v>849</v>
      </c>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row>
    <row r="868" spans="1:33">
      <c r="B868" s="110"/>
      <c r="C868" s="160" t="s">
        <v>850</v>
      </c>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row>
    <row r="869" spans="1:33">
      <c r="B869" s="2">
        <v>4</v>
      </c>
      <c r="C869" s="311" t="s">
        <v>851</v>
      </c>
      <c r="D869" s="109" t="str">
        <f t="shared" ref="D869:AG869" si="473">IF(COUNTIF(D866:D868,"C")&gt;=1,"A",IF(COUNTIF(D866:D868,"C")&gt;0,"P"," "))</f>
        <v xml:space="preserve"> </v>
      </c>
      <c r="E869" s="109" t="str">
        <f t="shared" si="473"/>
        <v xml:space="preserve"> </v>
      </c>
      <c r="F869" s="109" t="str">
        <f t="shared" ref="F869:S869" si="474">IF(COUNTIF(F866:F868,"C")&gt;=1,"A",IF(COUNTIF(F866:F868,"C")&gt;0,"P"," "))</f>
        <v xml:space="preserve"> </v>
      </c>
      <c r="G869" s="109" t="str">
        <f t="shared" si="474"/>
        <v xml:space="preserve"> </v>
      </c>
      <c r="H869" s="109" t="str">
        <f t="shared" si="474"/>
        <v xml:space="preserve"> </v>
      </c>
      <c r="I869" s="109" t="str">
        <f t="shared" si="474"/>
        <v xml:space="preserve"> </v>
      </c>
      <c r="J869" s="109" t="str">
        <f t="shared" si="474"/>
        <v xml:space="preserve"> </v>
      </c>
      <c r="K869" s="109" t="str">
        <f t="shared" si="474"/>
        <v xml:space="preserve"> </v>
      </c>
      <c r="L869" s="109" t="str">
        <f t="shared" si="474"/>
        <v xml:space="preserve"> </v>
      </c>
      <c r="M869" s="109" t="str">
        <f t="shared" si="474"/>
        <v xml:space="preserve"> </v>
      </c>
      <c r="N869" s="109" t="str">
        <f t="shared" si="474"/>
        <v xml:space="preserve"> </v>
      </c>
      <c r="O869" s="109" t="str">
        <f t="shared" si="474"/>
        <v xml:space="preserve"> </v>
      </c>
      <c r="P869" s="109" t="str">
        <f t="shared" si="474"/>
        <v xml:space="preserve"> </v>
      </c>
      <c r="Q869" s="109" t="str">
        <f t="shared" si="474"/>
        <v xml:space="preserve"> </v>
      </c>
      <c r="R869" s="109" t="str">
        <f t="shared" si="474"/>
        <v xml:space="preserve"> </v>
      </c>
      <c r="S869" s="109" t="str">
        <f t="shared" si="474"/>
        <v xml:space="preserve"> </v>
      </c>
      <c r="T869" s="109" t="str">
        <f t="shared" si="473"/>
        <v xml:space="preserve"> </v>
      </c>
      <c r="U869" s="109" t="str">
        <f t="shared" si="473"/>
        <v xml:space="preserve"> </v>
      </c>
      <c r="V869" s="109" t="str">
        <f t="shared" si="473"/>
        <v xml:space="preserve"> </v>
      </c>
      <c r="W869" s="109" t="str">
        <f t="shared" si="473"/>
        <v xml:space="preserve"> </v>
      </c>
      <c r="X869" s="109" t="str">
        <f t="shared" si="473"/>
        <v xml:space="preserve"> </v>
      </c>
      <c r="Y869" s="109" t="str">
        <f t="shared" si="473"/>
        <v xml:space="preserve"> </v>
      </c>
      <c r="Z869" s="109" t="str">
        <f t="shared" si="473"/>
        <v xml:space="preserve"> </v>
      </c>
      <c r="AA869" s="109" t="str">
        <f t="shared" si="473"/>
        <v xml:space="preserve"> </v>
      </c>
      <c r="AB869" s="109" t="str">
        <f t="shared" si="473"/>
        <v xml:space="preserve"> </v>
      </c>
      <c r="AC869" s="109" t="str">
        <f t="shared" si="473"/>
        <v xml:space="preserve"> </v>
      </c>
      <c r="AD869" s="109" t="str">
        <f t="shared" si="473"/>
        <v xml:space="preserve"> </v>
      </c>
      <c r="AE869" s="109" t="str">
        <f t="shared" si="473"/>
        <v xml:space="preserve"> </v>
      </c>
      <c r="AF869" s="109" t="str">
        <f t="shared" si="473"/>
        <v xml:space="preserve"> </v>
      </c>
      <c r="AG869" s="109" t="str">
        <f t="shared" si="473"/>
        <v xml:space="preserve"> </v>
      </c>
    </row>
    <row r="870" spans="1:33">
      <c r="B870" s="110"/>
      <c r="C870" s="160" t="s">
        <v>852</v>
      </c>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row>
    <row r="871" spans="1:33">
      <c r="B871" s="110"/>
      <c r="C871" s="160" t="s">
        <v>853</v>
      </c>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row>
    <row r="872" spans="1:33">
      <c r="B872" s="110"/>
      <c r="C872" s="160" t="s">
        <v>854</v>
      </c>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row>
    <row r="873" spans="1:33">
      <c r="B873" s="2">
        <v>5</v>
      </c>
      <c r="C873" s="311" t="s">
        <v>855</v>
      </c>
      <c r="D873" s="109" t="str">
        <f t="shared" ref="D873:AG873" si="475">IF(COUNTIF(D870:D872,"C")&gt;=1,"A",IF(COUNTIF(D870:D872,"C")&gt;0,"P"," "))</f>
        <v xml:space="preserve"> </v>
      </c>
      <c r="E873" s="109" t="str">
        <f t="shared" si="475"/>
        <v xml:space="preserve"> </v>
      </c>
      <c r="F873" s="109" t="str">
        <f t="shared" ref="F873:S873" si="476">IF(COUNTIF(F870:F872,"C")&gt;=1,"A",IF(COUNTIF(F870:F872,"C")&gt;0,"P"," "))</f>
        <v xml:space="preserve"> </v>
      </c>
      <c r="G873" s="109" t="str">
        <f t="shared" si="476"/>
        <v xml:space="preserve"> </v>
      </c>
      <c r="H873" s="109" t="str">
        <f t="shared" si="476"/>
        <v xml:space="preserve"> </v>
      </c>
      <c r="I873" s="109" t="str">
        <f t="shared" si="476"/>
        <v xml:space="preserve"> </v>
      </c>
      <c r="J873" s="109" t="str">
        <f t="shared" si="476"/>
        <v xml:space="preserve"> </v>
      </c>
      <c r="K873" s="109" t="str">
        <f t="shared" si="476"/>
        <v xml:space="preserve"> </v>
      </c>
      <c r="L873" s="109" t="str">
        <f t="shared" si="476"/>
        <v xml:space="preserve"> </v>
      </c>
      <c r="M873" s="109" t="str">
        <f t="shared" si="476"/>
        <v xml:space="preserve"> </v>
      </c>
      <c r="N873" s="109" t="str">
        <f t="shared" si="476"/>
        <v xml:space="preserve"> </v>
      </c>
      <c r="O873" s="109" t="str">
        <f t="shared" si="476"/>
        <v xml:space="preserve"> </v>
      </c>
      <c r="P873" s="109" t="str">
        <f t="shared" si="476"/>
        <v xml:space="preserve"> </v>
      </c>
      <c r="Q873" s="109" t="str">
        <f t="shared" si="476"/>
        <v xml:space="preserve"> </v>
      </c>
      <c r="R873" s="109" t="str">
        <f t="shared" si="476"/>
        <v xml:space="preserve"> </v>
      </c>
      <c r="S873" s="109" t="str">
        <f t="shared" si="476"/>
        <v xml:space="preserve"> </v>
      </c>
      <c r="T873" s="109" t="str">
        <f t="shared" si="475"/>
        <v xml:space="preserve"> </v>
      </c>
      <c r="U873" s="109" t="str">
        <f t="shared" si="475"/>
        <v xml:space="preserve"> </v>
      </c>
      <c r="V873" s="109" t="str">
        <f t="shared" si="475"/>
        <v xml:space="preserve"> </v>
      </c>
      <c r="W873" s="109" t="str">
        <f t="shared" si="475"/>
        <v xml:space="preserve"> </v>
      </c>
      <c r="X873" s="109" t="str">
        <f t="shared" si="475"/>
        <v xml:space="preserve"> </v>
      </c>
      <c r="Y873" s="109" t="str">
        <f t="shared" si="475"/>
        <v xml:space="preserve"> </v>
      </c>
      <c r="Z873" s="109" t="str">
        <f t="shared" si="475"/>
        <v xml:space="preserve"> </v>
      </c>
      <c r="AA873" s="109" t="str">
        <f t="shared" si="475"/>
        <v xml:space="preserve"> </v>
      </c>
      <c r="AB873" s="109" t="str">
        <f t="shared" si="475"/>
        <v xml:space="preserve"> </v>
      </c>
      <c r="AC873" s="109" t="str">
        <f t="shared" si="475"/>
        <v xml:space="preserve"> </v>
      </c>
      <c r="AD873" s="109" t="str">
        <f t="shared" si="475"/>
        <v xml:space="preserve"> </v>
      </c>
      <c r="AE873" s="109" t="str">
        <f t="shared" si="475"/>
        <v xml:space="preserve"> </v>
      </c>
      <c r="AF873" s="109" t="str">
        <f t="shared" si="475"/>
        <v xml:space="preserve"> </v>
      </c>
      <c r="AG873" s="109" t="str">
        <f t="shared" si="475"/>
        <v xml:space="preserve"> </v>
      </c>
    </row>
    <row r="874" spans="1:33">
      <c r="B874" s="110"/>
      <c r="C874" s="160" t="s">
        <v>856</v>
      </c>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row>
    <row r="875" spans="1:33">
      <c r="B875" s="110"/>
      <c r="C875" s="160" t="s">
        <v>857</v>
      </c>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row>
    <row r="876" spans="1:33" ht="13.5" thickBot="1">
      <c r="B876" s="110"/>
      <c r="C876" s="160" t="s">
        <v>858</v>
      </c>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row>
    <row r="877" spans="1:33" ht="13.5" hidden="1" thickBot="1">
      <c r="D877" s="109" t="str">
        <f t="shared" ref="D877:AG877" si="477">IF(COUNTIF(D874:D876,"C")&gt;=1,"A",IF(COUNTIF(D874:D876,"C")&gt;0,"P"," "))</f>
        <v xml:space="preserve"> </v>
      </c>
      <c r="E877" s="109" t="str">
        <f t="shared" si="477"/>
        <v xml:space="preserve"> </v>
      </c>
      <c r="F877" s="109" t="str">
        <f t="shared" ref="F877:S877" si="478">IF(COUNTIF(F874:F876,"C")&gt;=1,"A",IF(COUNTIF(F874:F876,"C")&gt;0,"P"," "))</f>
        <v xml:space="preserve"> </v>
      </c>
      <c r="G877" s="109" t="str">
        <f t="shared" si="478"/>
        <v xml:space="preserve"> </v>
      </c>
      <c r="H877" s="109" t="str">
        <f t="shared" si="478"/>
        <v xml:space="preserve"> </v>
      </c>
      <c r="I877" s="109" t="str">
        <f t="shared" si="478"/>
        <v xml:space="preserve"> </v>
      </c>
      <c r="J877" s="109" t="str">
        <f t="shared" si="478"/>
        <v xml:space="preserve"> </v>
      </c>
      <c r="K877" s="109" t="str">
        <f t="shared" si="478"/>
        <v xml:space="preserve"> </v>
      </c>
      <c r="L877" s="109" t="str">
        <f t="shared" si="478"/>
        <v xml:space="preserve"> </v>
      </c>
      <c r="M877" s="109" t="str">
        <f t="shared" si="478"/>
        <v xml:space="preserve"> </v>
      </c>
      <c r="N877" s="109" t="str">
        <f t="shared" si="478"/>
        <v xml:space="preserve"> </v>
      </c>
      <c r="O877" s="109" t="str">
        <f t="shared" si="478"/>
        <v xml:space="preserve"> </v>
      </c>
      <c r="P877" s="109" t="str">
        <f t="shared" si="478"/>
        <v xml:space="preserve"> </v>
      </c>
      <c r="Q877" s="109" t="str">
        <f t="shared" si="478"/>
        <v xml:space="preserve"> </v>
      </c>
      <c r="R877" s="109" t="str">
        <f t="shared" si="478"/>
        <v xml:space="preserve"> </v>
      </c>
      <c r="S877" s="109" t="str">
        <f t="shared" si="478"/>
        <v xml:space="preserve"> </v>
      </c>
      <c r="T877" s="109" t="str">
        <f t="shared" si="477"/>
        <v xml:space="preserve"> </v>
      </c>
      <c r="U877" s="109" t="str">
        <f t="shared" si="477"/>
        <v xml:space="preserve"> </v>
      </c>
      <c r="V877" s="109" t="str">
        <f t="shared" si="477"/>
        <v xml:space="preserve"> </v>
      </c>
      <c r="W877" s="109" t="str">
        <f t="shared" si="477"/>
        <v xml:space="preserve"> </v>
      </c>
      <c r="X877" s="109" t="str">
        <f t="shared" si="477"/>
        <v xml:space="preserve"> </v>
      </c>
      <c r="Y877" s="109" t="str">
        <f t="shared" si="477"/>
        <v xml:space="preserve"> </v>
      </c>
      <c r="Z877" s="109" t="str">
        <f t="shared" si="477"/>
        <v xml:space="preserve"> </v>
      </c>
      <c r="AA877" s="109" t="str">
        <f t="shared" si="477"/>
        <v xml:space="preserve"> </v>
      </c>
      <c r="AB877" s="109" t="str">
        <f t="shared" si="477"/>
        <v xml:space="preserve"> </v>
      </c>
      <c r="AC877" s="109" t="str">
        <f t="shared" si="477"/>
        <v xml:space="preserve"> </v>
      </c>
      <c r="AD877" s="109" t="str">
        <f t="shared" si="477"/>
        <v xml:space="preserve"> </v>
      </c>
      <c r="AE877" s="109" t="str">
        <f t="shared" si="477"/>
        <v xml:space="preserve"> </v>
      </c>
      <c r="AF877" s="109" t="str">
        <f t="shared" si="477"/>
        <v xml:space="preserve"> </v>
      </c>
      <c r="AG877" s="109" t="str">
        <f t="shared" si="477"/>
        <v xml:space="preserve"> </v>
      </c>
    </row>
    <row r="878" spans="1:33" ht="13.5" thickBot="1">
      <c r="C878" s="65" t="s">
        <v>118</v>
      </c>
      <c r="D878" s="80" t="str">
        <f>IF(COUNTIF(D861:D877,"A")&gt;4,"C",IF(COUNTIF(D861:D877,"A")&gt;0,"P"," "))</f>
        <v xml:space="preserve"> </v>
      </c>
      <c r="E878" s="80" t="str">
        <f t="shared" ref="E878" si="479">IF(COUNTIF(E861:E877,"A")&gt;4,"C",IF(COUNTIF(E861:E877,"A")&gt;0,"P"," "))</f>
        <v xml:space="preserve"> </v>
      </c>
      <c r="F878" s="80" t="str">
        <f t="shared" ref="F878:S878" si="480">IF(COUNTIF(F861:F877,"A")&gt;4,"C",IF(COUNTIF(F861:F877,"A")&gt;0,"P"," "))</f>
        <v xml:space="preserve"> </v>
      </c>
      <c r="G878" s="80" t="str">
        <f t="shared" si="480"/>
        <v xml:space="preserve"> </v>
      </c>
      <c r="H878" s="80" t="str">
        <f t="shared" si="480"/>
        <v xml:space="preserve"> </v>
      </c>
      <c r="I878" s="80" t="str">
        <f t="shared" si="480"/>
        <v xml:space="preserve"> </v>
      </c>
      <c r="J878" s="80" t="str">
        <f t="shared" si="480"/>
        <v xml:space="preserve"> </v>
      </c>
      <c r="K878" s="80" t="str">
        <f t="shared" si="480"/>
        <v xml:space="preserve"> </v>
      </c>
      <c r="L878" s="80" t="str">
        <f t="shared" si="480"/>
        <v xml:space="preserve"> </v>
      </c>
      <c r="M878" s="80" t="str">
        <f t="shared" si="480"/>
        <v xml:space="preserve"> </v>
      </c>
      <c r="N878" s="80" t="str">
        <f t="shared" si="480"/>
        <v xml:space="preserve"> </v>
      </c>
      <c r="O878" s="80" t="str">
        <f t="shared" si="480"/>
        <v xml:space="preserve"> </v>
      </c>
      <c r="P878" s="80" t="str">
        <f t="shared" si="480"/>
        <v xml:space="preserve"> </v>
      </c>
      <c r="Q878" s="80" t="str">
        <f t="shared" si="480"/>
        <v xml:space="preserve"> </v>
      </c>
      <c r="R878" s="80" t="str">
        <f t="shared" si="480"/>
        <v xml:space="preserve"> </v>
      </c>
      <c r="S878" s="80" t="str">
        <f t="shared" si="480"/>
        <v xml:space="preserve"> </v>
      </c>
      <c r="T878" s="80" t="str">
        <f t="shared" ref="T878:AG878" si="481">IF(COUNTIF(T861:T877,"A")&gt;4,"C",IF(COUNTIF(T861:T877,"A")&gt;0,"P"," "))</f>
        <v xml:space="preserve"> </v>
      </c>
      <c r="U878" s="80" t="str">
        <f t="shared" si="481"/>
        <v xml:space="preserve"> </v>
      </c>
      <c r="V878" s="80" t="str">
        <f t="shared" si="481"/>
        <v xml:space="preserve"> </v>
      </c>
      <c r="W878" s="80" t="str">
        <f t="shared" si="481"/>
        <v xml:space="preserve"> </v>
      </c>
      <c r="X878" s="80" t="str">
        <f t="shared" si="481"/>
        <v xml:space="preserve"> </v>
      </c>
      <c r="Y878" s="80" t="str">
        <f t="shared" si="481"/>
        <v xml:space="preserve"> </v>
      </c>
      <c r="Z878" s="80" t="str">
        <f t="shared" si="481"/>
        <v xml:space="preserve"> </v>
      </c>
      <c r="AA878" s="80" t="str">
        <f t="shared" si="481"/>
        <v xml:space="preserve"> </v>
      </c>
      <c r="AB878" s="80" t="str">
        <f t="shared" si="481"/>
        <v xml:space="preserve"> </v>
      </c>
      <c r="AC878" s="80" t="str">
        <f t="shared" si="481"/>
        <v xml:space="preserve"> </v>
      </c>
      <c r="AD878" s="80" t="str">
        <f t="shared" si="481"/>
        <v xml:space="preserve"> </v>
      </c>
      <c r="AE878" s="80" t="str">
        <f t="shared" si="481"/>
        <v xml:space="preserve"> </v>
      </c>
      <c r="AF878" s="80" t="str">
        <f t="shared" si="481"/>
        <v xml:space="preserve"> </v>
      </c>
      <c r="AG878" s="80" t="str">
        <f t="shared" si="481"/>
        <v xml:space="preserve"> </v>
      </c>
    </row>
    <row r="880" spans="1:33" customFormat="1" ht="18">
      <c r="A880" s="650" t="s">
        <v>859</v>
      </c>
      <c r="B880" s="651"/>
      <c r="C880" s="651"/>
      <c r="D880" s="651"/>
      <c r="E880" s="651"/>
      <c r="F880" s="651"/>
      <c r="G880" s="651"/>
      <c r="H880" s="651"/>
      <c r="I880" s="651"/>
      <c r="J880" s="651"/>
      <c r="K880" s="651"/>
      <c r="L880" s="651"/>
      <c r="M880" s="651"/>
      <c r="N880" s="651"/>
      <c r="O880" s="651"/>
      <c r="P880" s="651"/>
      <c r="Q880" s="651"/>
      <c r="R880" s="651"/>
      <c r="S880" s="651"/>
      <c r="T880" s="651"/>
      <c r="U880" s="651"/>
      <c r="V880" s="651"/>
      <c r="W880" s="651"/>
      <c r="X880" s="651"/>
      <c r="Y880" s="651"/>
      <c r="Z880" s="651"/>
      <c r="AA880" s="651"/>
      <c r="AB880" s="651"/>
      <c r="AC880" s="651"/>
      <c r="AD880" s="651"/>
      <c r="AE880" s="651"/>
      <c r="AF880" s="651"/>
      <c r="AG880" s="651"/>
    </row>
    <row r="881" spans="1:33" customFormat="1" ht="18">
      <c r="A881" s="641" t="s">
        <v>860</v>
      </c>
      <c r="B881" s="642"/>
      <c r="C881" s="642"/>
      <c r="D881" s="642"/>
      <c r="E881" s="642"/>
      <c r="F881" s="642"/>
      <c r="G881" s="642"/>
      <c r="H881" s="642"/>
      <c r="I881" s="642"/>
      <c r="J881" s="642"/>
      <c r="K881" s="642"/>
      <c r="L881" s="642"/>
      <c r="M881" s="642"/>
      <c r="N881" s="642"/>
      <c r="O881" s="642"/>
      <c r="P881" s="642"/>
      <c r="Q881" s="642"/>
      <c r="R881" s="642"/>
      <c r="S881" s="642"/>
      <c r="T881" s="642"/>
      <c r="U881" s="642"/>
      <c r="V881" s="642"/>
      <c r="W881" s="642"/>
      <c r="X881" s="642"/>
      <c r="Y881" s="642"/>
      <c r="Z881" s="642"/>
      <c r="AA881" s="642"/>
      <c r="AB881" s="642"/>
      <c r="AC881" s="642"/>
      <c r="AD881" s="642"/>
      <c r="AE881" s="642"/>
      <c r="AF881" s="642"/>
      <c r="AG881" s="642"/>
    </row>
    <row r="882" spans="1:33" ht="15">
      <c r="A882"/>
      <c r="B882" s="107" t="s">
        <v>861</v>
      </c>
      <c r="C882" s="2"/>
      <c r="D882" s="646" t="s">
        <v>862</v>
      </c>
      <c r="E882" s="646"/>
      <c r="F882" s="646"/>
      <c r="G882" s="646"/>
      <c r="H882" s="646"/>
      <c r="I882" s="646"/>
      <c r="J882" s="646"/>
      <c r="K882" s="646"/>
      <c r="L882" s="646"/>
      <c r="M882" s="646"/>
      <c r="N882" s="646"/>
      <c r="O882" s="646"/>
      <c r="P882" s="646"/>
      <c r="Q882" s="646"/>
      <c r="R882" s="646"/>
      <c r="S882" s="646"/>
      <c r="T882" s="647"/>
      <c r="U882" s="647"/>
      <c r="V882" s="647"/>
      <c r="W882" s="647"/>
      <c r="X882" s="647"/>
      <c r="Y882" s="647"/>
      <c r="Z882" s="647"/>
      <c r="AA882" s="647"/>
      <c r="AB882" s="647"/>
      <c r="AC882" s="647"/>
      <c r="AD882" s="647"/>
      <c r="AE882" s="647"/>
      <c r="AF882" s="647"/>
      <c r="AG882" s="647"/>
    </row>
    <row r="883" spans="1:33">
      <c r="A883"/>
      <c r="B883" s="2">
        <v>1</v>
      </c>
      <c r="C883" s="132" t="s">
        <v>863</v>
      </c>
      <c r="D883" s="121"/>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row>
    <row r="884" spans="1:33">
      <c r="B884" s="2">
        <v>2</v>
      </c>
      <c r="C884" s="119" t="s">
        <v>864</v>
      </c>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row>
    <row r="885" spans="1:33">
      <c r="B885" s="2">
        <v>3</v>
      </c>
      <c r="C885" s="119" t="s">
        <v>865</v>
      </c>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row>
    <row r="886" spans="1:33">
      <c r="B886" s="2">
        <v>4</v>
      </c>
      <c r="C886" s="119" t="s">
        <v>866</v>
      </c>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row>
    <row r="887" spans="1:33" ht="13.5" thickBot="1">
      <c r="B887" s="2">
        <v>5</v>
      </c>
      <c r="C887" s="119" t="s">
        <v>867</v>
      </c>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row>
    <row r="888" spans="1:33" ht="13.5" thickBot="1">
      <c r="C888" s="65" t="s">
        <v>118</v>
      </c>
      <c r="D888" s="80" t="str">
        <f>IF(COUNTIF(D883:D887,"C")&gt;4,"C",IF(COUNTIF(D883:D887,"C")&gt;0,"P"," "))</f>
        <v xml:space="preserve"> </v>
      </c>
      <c r="E888" s="80" t="str">
        <f t="shared" ref="E888" si="482">IF(COUNTIF(E883:E887,"C")&gt;4,"C",IF(COUNTIF(E883:E887,"C")&gt;0,"P"," "))</f>
        <v xml:space="preserve"> </v>
      </c>
      <c r="F888" s="80" t="str">
        <f t="shared" ref="F888:S888" si="483">IF(COUNTIF(F883:F887,"C")&gt;4,"C",IF(COUNTIF(F883:F887,"C")&gt;0,"P"," "))</f>
        <v xml:space="preserve"> </v>
      </c>
      <c r="G888" s="80" t="str">
        <f t="shared" si="483"/>
        <v xml:space="preserve"> </v>
      </c>
      <c r="H888" s="80" t="str">
        <f t="shared" si="483"/>
        <v xml:space="preserve"> </v>
      </c>
      <c r="I888" s="80" t="str">
        <f t="shared" si="483"/>
        <v xml:space="preserve"> </v>
      </c>
      <c r="J888" s="80" t="str">
        <f t="shared" si="483"/>
        <v xml:space="preserve"> </v>
      </c>
      <c r="K888" s="80" t="str">
        <f t="shared" si="483"/>
        <v xml:space="preserve"> </v>
      </c>
      <c r="L888" s="80" t="str">
        <f t="shared" si="483"/>
        <v xml:space="preserve"> </v>
      </c>
      <c r="M888" s="80" t="str">
        <f t="shared" si="483"/>
        <v xml:space="preserve"> </v>
      </c>
      <c r="N888" s="80" t="str">
        <f t="shared" si="483"/>
        <v xml:space="preserve"> </v>
      </c>
      <c r="O888" s="80" t="str">
        <f t="shared" si="483"/>
        <v xml:space="preserve"> </v>
      </c>
      <c r="P888" s="80" t="str">
        <f t="shared" si="483"/>
        <v xml:space="preserve"> </v>
      </c>
      <c r="Q888" s="80" t="str">
        <f t="shared" si="483"/>
        <v xml:space="preserve"> </v>
      </c>
      <c r="R888" s="80" t="str">
        <f t="shared" si="483"/>
        <v xml:space="preserve"> </v>
      </c>
      <c r="S888" s="80" t="str">
        <f t="shared" si="483"/>
        <v xml:space="preserve"> </v>
      </c>
      <c r="T888" s="80" t="str">
        <f t="shared" ref="T888:AG888" si="484">IF(COUNTIF(T883:T887,"C")&gt;4,"C",IF(COUNTIF(T883:T887,"C")&gt;0,"P"," "))</f>
        <v xml:space="preserve"> </v>
      </c>
      <c r="U888" s="80" t="str">
        <f t="shared" si="484"/>
        <v xml:space="preserve"> </v>
      </c>
      <c r="V888" s="80" t="str">
        <f t="shared" si="484"/>
        <v xml:space="preserve"> </v>
      </c>
      <c r="W888" s="80" t="str">
        <f t="shared" si="484"/>
        <v xml:space="preserve"> </v>
      </c>
      <c r="X888" s="80" t="str">
        <f t="shared" si="484"/>
        <v xml:space="preserve"> </v>
      </c>
      <c r="Y888" s="80" t="str">
        <f t="shared" si="484"/>
        <v xml:space="preserve"> </v>
      </c>
      <c r="Z888" s="80" t="str">
        <f t="shared" si="484"/>
        <v xml:space="preserve"> </v>
      </c>
      <c r="AA888" s="80" t="str">
        <f t="shared" si="484"/>
        <v xml:space="preserve"> </v>
      </c>
      <c r="AB888" s="80" t="str">
        <f t="shared" si="484"/>
        <v xml:space="preserve"> </v>
      </c>
      <c r="AC888" s="80" t="str">
        <f t="shared" si="484"/>
        <v xml:space="preserve"> </v>
      </c>
      <c r="AD888" s="80" t="str">
        <f t="shared" si="484"/>
        <v xml:space="preserve"> </v>
      </c>
      <c r="AE888" s="80" t="str">
        <f t="shared" si="484"/>
        <v xml:space="preserve"> </v>
      </c>
      <c r="AF888" s="80" t="str">
        <f t="shared" si="484"/>
        <v xml:space="preserve"> </v>
      </c>
      <c r="AG888" s="80" t="str">
        <f t="shared" si="484"/>
        <v xml:space="preserve"> </v>
      </c>
    </row>
    <row r="889" spans="1:33" ht="15">
      <c r="A889"/>
      <c r="B889" s="107" t="s">
        <v>868</v>
      </c>
      <c r="C889" s="2"/>
      <c r="D889" s="646" t="s">
        <v>869</v>
      </c>
      <c r="E889" s="646"/>
      <c r="F889" s="646"/>
      <c r="G889" s="646"/>
      <c r="H889" s="646"/>
      <c r="I889" s="646"/>
      <c r="J889" s="646"/>
      <c r="K889" s="646"/>
      <c r="L889" s="646"/>
      <c r="M889" s="646"/>
      <c r="N889" s="646"/>
      <c r="O889" s="646"/>
      <c r="P889" s="646"/>
      <c r="Q889" s="646"/>
      <c r="R889" s="646"/>
      <c r="S889" s="646"/>
      <c r="T889" s="647"/>
      <c r="U889" s="647"/>
      <c r="V889" s="647"/>
      <c r="W889" s="647"/>
      <c r="X889" s="647"/>
      <c r="Y889" s="647"/>
      <c r="Z889" s="647"/>
      <c r="AA889" s="647"/>
      <c r="AB889" s="647"/>
      <c r="AC889" s="647"/>
      <c r="AD889" s="647"/>
      <c r="AE889" s="647"/>
      <c r="AF889" s="647"/>
      <c r="AG889" s="647"/>
    </row>
    <row r="890" spans="1:33">
      <c r="A890"/>
      <c r="B890" s="2">
        <v>1</v>
      </c>
      <c r="C890" s="132" t="s">
        <v>870</v>
      </c>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c r="AA890" s="121"/>
      <c r="AB890" s="121"/>
      <c r="AC890" s="121"/>
      <c r="AD890" s="121"/>
      <c r="AE890" s="121"/>
      <c r="AF890" s="121"/>
      <c r="AG890" s="121"/>
    </row>
    <row r="891" spans="1:33">
      <c r="B891" s="2">
        <v>2</v>
      </c>
      <c r="C891" s="119" t="s">
        <v>871</v>
      </c>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row>
    <row r="892" spans="1:33">
      <c r="B892" s="2">
        <v>3</v>
      </c>
      <c r="C892" s="119" t="s">
        <v>872</v>
      </c>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row>
    <row r="893" spans="1:33">
      <c r="B893" s="2">
        <v>4</v>
      </c>
      <c r="C893" s="119" t="s">
        <v>873</v>
      </c>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row>
    <row r="894" spans="1:33" ht="13.5" thickBot="1">
      <c r="B894" s="2">
        <v>5</v>
      </c>
      <c r="C894" s="119" t="s">
        <v>874</v>
      </c>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row>
    <row r="895" spans="1:33" ht="13.5" thickBot="1">
      <c r="C895" s="65" t="s">
        <v>118</v>
      </c>
      <c r="D895" s="80" t="str">
        <f>IF(COUNTIF(D890:D894,"C")&gt;4,"C",IF(COUNTIF(D890:D894,"C")&gt;0,"P"," "))</f>
        <v xml:space="preserve"> </v>
      </c>
      <c r="E895" s="80" t="str">
        <f t="shared" ref="E895" si="485">IF(COUNTIF(E890:E894,"C")&gt;4,"C",IF(COUNTIF(E890:E894,"C")&gt;0,"P"," "))</f>
        <v xml:space="preserve"> </v>
      </c>
      <c r="F895" s="80" t="str">
        <f t="shared" ref="F895:S895" si="486">IF(COUNTIF(F890:F894,"C")&gt;4,"C",IF(COUNTIF(F890:F894,"C")&gt;0,"P"," "))</f>
        <v xml:space="preserve"> </v>
      </c>
      <c r="G895" s="80" t="str">
        <f t="shared" si="486"/>
        <v xml:space="preserve"> </v>
      </c>
      <c r="H895" s="80" t="str">
        <f t="shared" si="486"/>
        <v xml:space="preserve"> </v>
      </c>
      <c r="I895" s="80" t="str">
        <f t="shared" si="486"/>
        <v xml:space="preserve"> </v>
      </c>
      <c r="J895" s="80" t="str">
        <f t="shared" si="486"/>
        <v xml:space="preserve"> </v>
      </c>
      <c r="K895" s="80" t="str">
        <f t="shared" si="486"/>
        <v xml:space="preserve"> </v>
      </c>
      <c r="L895" s="80" t="str">
        <f t="shared" si="486"/>
        <v xml:space="preserve"> </v>
      </c>
      <c r="M895" s="80" t="str">
        <f t="shared" si="486"/>
        <v xml:space="preserve"> </v>
      </c>
      <c r="N895" s="80" t="str">
        <f t="shared" si="486"/>
        <v xml:space="preserve"> </v>
      </c>
      <c r="O895" s="80" t="str">
        <f t="shared" si="486"/>
        <v xml:space="preserve"> </v>
      </c>
      <c r="P895" s="80" t="str">
        <f t="shared" si="486"/>
        <v xml:space="preserve"> </v>
      </c>
      <c r="Q895" s="80" t="str">
        <f t="shared" si="486"/>
        <v xml:space="preserve"> </v>
      </c>
      <c r="R895" s="80" t="str">
        <f t="shared" si="486"/>
        <v xml:space="preserve"> </v>
      </c>
      <c r="S895" s="80" t="str">
        <f t="shared" si="486"/>
        <v xml:space="preserve"> </v>
      </c>
      <c r="T895" s="80" t="str">
        <f t="shared" ref="T895:AG895" si="487">IF(COUNTIF(T890:T894,"C")&gt;4,"C",IF(COUNTIF(T890:T894,"C")&gt;0,"P"," "))</f>
        <v xml:space="preserve"> </v>
      </c>
      <c r="U895" s="80" t="str">
        <f t="shared" si="487"/>
        <v xml:space="preserve"> </v>
      </c>
      <c r="V895" s="80" t="str">
        <f t="shared" si="487"/>
        <v xml:space="preserve"> </v>
      </c>
      <c r="W895" s="80" t="str">
        <f t="shared" si="487"/>
        <v xml:space="preserve"> </v>
      </c>
      <c r="X895" s="80" t="str">
        <f t="shared" si="487"/>
        <v xml:space="preserve"> </v>
      </c>
      <c r="Y895" s="80" t="str">
        <f t="shared" si="487"/>
        <v xml:space="preserve"> </v>
      </c>
      <c r="Z895" s="80" t="str">
        <f t="shared" si="487"/>
        <v xml:space="preserve"> </v>
      </c>
      <c r="AA895" s="80" t="str">
        <f t="shared" si="487"/>
        <v xml:space="preserve"> </v>
      </c>
      <c r="AB895" s="80" t="str">
        <f t="shared" si="487"/>
        <v xml:space="preserve"> </v>
      </c>
      <c r="AC895" s="80" t="str">
        <f t="shared" si="487"/>
        <v xml:space="preserve"> </v>
      </c>
      <c r="AD895" s="80" t="str">
        <f t="shared" si="487"/>
        <v xml:space="preserve"> </v>
      </c>
      <c r="AE895" s="80" t="str">
        <f t="shared" si="487"/>
        <v xml:space="preserve"> </v>
      </c>
      <c r="AF895" s="80" t="str">
        <f t="shared" si="487"/>
        <v xml:space="preserve"> </v>
      </c>
      <c r="AG895" s="80" t="str">
        <f t="shared" si="487"/>
        <v xml:space="preserve"> </v>
      </c>
    </row>
    <row r="896" spans="1:33" ht="15">
      <c r="A896"/>
      <c r="B896" s="107" t="s">
        <v>875</v>
      </c>
      <c r="C896" s="2"/>
      <c r="D896" s="646" t="s">
        <v>876</v>
      </c>
      <c r="E896" s="646"/>
      <c r="F896" s="646"/>
      <c r="G896" s="646"/>
      <c r="H896" s="646"/>
      <c r="I896" s="646"/>
      <c r="J896" s="646"/>
      <c r="K896" s="646"/>
      <c r="L896" s="646"/>
      <c r="M896" s="646"/>
      <c r="N896" s="646"/>
      <c r="O896" s="646"/>
      <c r="P896" s="646"/>
      <c r="Q896" s="646"/>
      <c r="R896" s="646"/>
      <c r="S896" s="646"/>
      <c r="T896" s="647"/>
      <c r="U896" s="647"/>
      <c r="V896" s="647"/>
      <c r="W896" s="647"/>
      <c r="X896" s="647"/>
      <c r="Y896" s="647"/>
      <c r="Z896" s="647"/>
      <c r="AA896" s="647"/>
      <c r="AB896" s="647"/>
      <c r="AC896" s="647"/>
      <c r="AD896" s="647"/>
      <c r="AE896" s="647"/>
      <c r="AF896" s="647"/>
      <c r="AG896" s="647"/>
    </row>
    <row r="897" spans="1:33">
      <c r="A897"/>
      <c r="B897" s="2">
        <v>1</v>
      </c>
      <c r="C897" s="132" t="s">
        <v>877</v>
      </c>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c r="AA897" s="121"/>
      <c r="AB897" s="121"/>
      <c r="AC897" s="121"/>
      <c r="AD897" s="121"/>
      <c r="AE897" s="121"/>
      <c r="AF897" s="121"/>
      <c r="AG897" s="121"/>
    </row>
    <row r="898" spans="1:33">
      <c r="B898" s="2">
        <v>2</v>
      </c>
      <c r="C898" s="119" t="s">
        <v>878</v>
      </c>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row>
    <row r="899" spans="1:33">
      <c r="B899" s="2">
        <v>3</v>
      </c>
      <c r="C899" s="119" t="s">
        <v>879</v>
      </c>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row>
    <row r="900" spans="1:33">
      <c r="B900" s="2">
        <v>4</v>
      </c>
      <c r="C900" s="119" t="s">
        <v>880</v>
      </c>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row>
    <row r="901" spans="1:33" ht="13.5" thickBot="1">
      <c r="B901" s="2">
        <v>5</v>
      </c>
      <c r="C901" s="119" t="s">
        <v>881</v>
      </c>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row>
    <row r="902" spans="1:33" ht="13.5" thickBot="1">
      <c r="C902" s="65" t="s">
        <v>118</v>
      </c>
      <c r="D902" s="80" t="str">
        <f>IF(COUNTIF(D897:D901,"C")&gt;4,"C",IF(COUNTIF(D897:D901,"C")&gt;0,"P"," "))</f>
        <v xml:space="preserve"> </v>
      </c>
      <c r="E902" s="80" t="str">
        <f t="shared" ref="E902" si="488">IF(COUNTIF(E897:E901,"C")&gt;4,"C",IF(COUNTIF(E897:E901,"C")&gt;0,"P"," "))</f>
        <v xml:space="preserve"> </v>
      </c>
      <c r="F902" s="80" t="str">
        <f t="shared" ref="F902:S902" si="489">IF(COUNTIF(F897:F901,"C")&gt;4,"C",IF(COUNTIF(F897:F901,"C")&gt;0,"P"," "))</f>
        <v xml:space="preserve"> </v>
      </c>
      <c r="G902" s="80" t="str">
        <f t="shared" si="489"/>
        <v xml:space="preserve"> </v>
      </c>
      <c r="H902" s="80" t="str">
        <f t="shared" si="489"/>
        <v xml:space="preserve"> </v>
      </c>
      <c r="I902" s="80" t="str">
        <f t="shared" si="489"/>
        <v xml:space="preserve"> </v>
      </c>
      <c r="J902" s="80" t="str">
        <f t="shared" si="489"/>
        <v xml:space="preserve"> </v>
      </c>
      <c r="K902" s="80" t="str">
        <f t="shared" si="489"/>
        <v xml:space="preserve"> </v>
      </c>
      <c r="L902" s="80" t="str">
        <f t="shared" si="489"/>
        <v xml:space="preserve"> </v>
      </c>
      <c r="M902" s="80" t="str">
        <f t="shared" si="489"/>
        <v xml:space="preserve"> </v>
      </c>
      <c r="N902" s="80" t="str">
        <f t="shared" si="489"/>
        <v xml:space="preserve"> </v>
      </c>
      <c r="O902" s="80" t="str">
        <f t="shared" si="489"/>
        <v xml:space="preserve"> </v>
      </c>
      <c r="P902" s="80" t="str">
        <f t="shared" si="489"/>
        <v xml:space="preserve"> </v>
      </c>
      <c r="Q902" s="80" t="str">
        <f t="shared" si="489"/>
        <v xml:space="preserve"> </v>
      </c>
      <c r="R902" s="80" t="str">
        <f t="shared" si="489"/>
        <v xml:space="preserve"> </v>
      </c>
      <c r="S902" s="80" t="str">
        <f t="shared" si="489"/>
        <v xml:space="preserve"> </v>
      </c>
      <c r="T902" s="80" t="str">
        <f t="shared" ref="T902:AG902" si="490">IF(COUNTIF(T897:T901,"C")&gt;4,"C",IF(COUNTIF(T897:T901,"C")&gt;0,"P"," "))</f>
        <v xml:space="preserve"> </v>
      </c>
      <c r="U902" s="80" t="str">
        <f t="shared" si="490"/>
        <v xml:space="preserve"> </v>
      </c>
      <c r="V902" s="80" t="str">
        <f t="shared" si="490"/>
        <v xml:space="preserve"> </v>
      </c>
      <c r="W902" s="80" t="str">
        <f t="shared" si="490"/>
        <v xml:space="preserve"> </v>
      </c>
      <c r="X902" s="80" t="str">
        <f t="shared" si="490"/>
        <v xml:space="preserve"> </v>
      </c>
      <c r="Y902" s="80" t="str">
        <f t="shared" si="490"/>
        <v xml:space="preserve"> </v>
      </c>
      <c r="Z902" s="80" t="str">
        <f t="shared" si="490"/>
        <v xml:space="preserve"> </v>
      </c>
      <c r="AA902" s="80" t="str">
        <f t="shared" si="490"/>
        <v xml:space="preserve"> </v>
      </c>
      <c r="AB902" s="80" t="str">
        <f t="shared" si="490"/>
        <v xml:space="preserve"> </v>
      </c>
      <c r="AC902" s="80" t="str">
        <f t="shared" si="490"/>
        <v xml:space="preserve"> </v>
      </c>
      <c r="AD902" s="80" t="str">
        <f t="shared" si="490"/>
        <v xml:space="preserve"> </v>
      </c>
      <c r="AE902" s="80" t="str">
        <f t="shared" si="490"/>
        <v xml:space="preserve"> </v>
      </c>
      <c r="AF902" s="80" t="str">
        <f t="shared" si="490"/>
        <v xml:space="preserve"> </v>
      </c>
      <c r="AG902" s="80" t="str">
        <f t="shared" si="490"/>
        <v xml:space="preserve"> </v>
      </c>
    </row>
    <row r="903" spans="1:33" customFormat="1" ht="18">
      <c r="A903" s="641" t="s">
        <v>882</v>
      </c>
      <c r="B903" s="642"/>
      <c r="C903" s="642"/>
      <c r="D903" s="642"/>
      <c r="E903" s="642"/>
      <c r="F903" s="642"/>
      <c r="G903" s="642"/>
      <c r="H903" s="642"/>
      <c r="I903" s="642"/>
      <c r="J903" s="642"/>
      <c r="K903" s="642"/>
      <c r="L903" s="642"/>
      <c r="M903" s="642"/>
      <c r="N903" s="642"/>
      <c r="O903" s="642"/>
      <c r="P903" s="642"/>
      <c r="Q903" s="642"/>
      <c r="R903" s="642"/>
      <c r="S903" s="642"/>
      <c r="T903" s="642"/>
      <c r="U903" s="642"/>
      <c r="V903" s="642"/>
      <c r="W903" s="642"/>
      <c r="X903" s="642"/>
      <c r="Y903" s="642"/>
      <c r="Z903" s="642"/>
      <c r="AA903" s="642"/>
      <c r="AB903" s="642"/>
      <c r="AC903" s="642"/>
      <c r="AD903" s="642"/>
      <c r="AE903" s="642"/>
      <c r="AF903" s="642"/>
      <c r="AG903" s="642"/>
    </row>
    <row r="904" spans="1:33" ht="15">
      <c r="A904"/>
      <c r="B904" s="107" t="s">
        <v>883</v>
      </c>
      <c r="C904" s="2"/>
      <c r="D904" s="646" t="s">
        <v>884</v>
      </c>
      <c r="E904" s="646"/>
      <c r="F904" s="646"/>
      <c r="G904" s="646"/>
      <c r="H904" s="646"/>
      <c r="I904" s="646"/>
      <c r="J904" s="646"/>
      <c r="K904" s="646"/>
      <c r="L904" s="646"/>
      <c r="M904" s="646"/>
      <c r="N904" s="646"/>
      <c r="O904" s="646"/>
      <c r="P904" s="646"/>
      <c r="Q904" s="646"/>
      <c r="R904" s="646"/>
      <c r="S904" s="646"/>
      <c r="T904" s="647"/>
      <c r="U904" s="647"/>
      <c r="V904" s="647"/>
      <c r="W904" s="647"/>
      <c r="X904" s="647"/>
      <c r="Y904" s="647"/>
      <c r="Z904" s="647"/>
      <c r="AA904" s="647"/>
      <c r="AB904" s="647"/>
      <c r="AC904" s="647"/>
      <c r="AD904" s="647"/>
      <c r="AE904" s="647"/>
      <c r="AF904" s="647"/>
      <c r="AG904" s="647"/>
    </row>
    <row r="905" spans="1:33">
      <c r="A905"/>
      <c r="B905" s="2">
        <v>1</v>
      </c>
      <c r="C905" s="132" t="s">
        <v>885</v>
      </c>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c r="AA905" s="121"/>
      <c r="AB905" s="121"/>
      <c r="AC905" s="121"/>
      <c r="AD905" s="121"/>
      <c r="AE905" s="121"/>
      <c r="AF905" s="121"/>
      <c r="AG905" s="121"/>
    </row>
    <row r="906" spans="1:33">
      <c r="B906" s="2">
        <v>2</v>
      </c>
      <c r="C906" s="119" t="s">
        <v>886</v>
      </c>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row>
    <row r="907" spans="1:33">
      <c r="B907" s="2">
        <v>3</v>
      </c>
      <c r="C907" s="119" t="s">
        <v>887</v>
      </c>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row>
    <row r="908" spans="1:33">
      <c r="B908" s="2">
        <v>4</v>
      </c>
      <c r="C908" s="119" t="s">
        <v>888</v>
      </c>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row>
    <row r="909" spans="1:33" ht="13.5" thickBot="1">
      <c r="B909" s="2">
        <v>5</v>
      </c>
      <c r="C909" s="119" t="s">
        <v>889</v>
      </c>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row>
    <row r="910" spans="1:33" ht="13.5" thickBot="1">
      <c r="C910" s="65" t="s">
        <v>118</v>
      </c>
      <c r="D910" s="80" t="str">
        <f>IF(COUNTIF(D905:D909,"C")&gt;4,"C",IF(COUNTIF(D905:D909,"C")&gt;0,"P"," "))</f>
        <v xml:space="preserve"> </v>
      </c>
      <c r="E910" s="80" t="str">
        <f t="shared" ref="E910" si="491">IF(COUNTIF(E905:E909,"C")&gt;4,"C",IF(COUNTIF(E905:E909,"C")&gt;0,"P"," "))</f>
        <v xml:space="preserve"> </v>
      </c>
      <c r="F910" s="80" t="str">
        <f t="shared" ref="F910:S910" si="492">IF(COUNTIF(F905:F909,"C")&gt;4,"C",IF(COUNTIF(F905:F909,"C")&gt;0,"P"," "))</f>
        <v xml:space="preserve"> </v>
      </c>
      <c r="G910" s="80" t="str">
        <f t="shared" si="492"/>
        <v xml:space="preserve"> </v>
      </c>
      <c r="H910" s="80" t="str">
        <f t="shared" si="492"/>
        <v xml:space="preserve"> </v>
      </c>
      <c r="I910" s="80" t="str">
        <f t="shared" si="492"/>
        <v xml:space="preserve"> </v>
      </c>
      <c r="J910" s="80" t="str">
        <f t="shared" si="492"/>
        <v xml:space="preserve"> </v>
      </c>
      <c r="K910" s="80" t="str">
        <f t="shared" si="492"/>
        <v xml:space="preserve"> </v>
      </c>
      <c r="L910" s="80" t="str">
        <f t="shared" si="492"/>
        <v xml:space="preserve"> </v>
      </c>
      <c r="M910" s="80" t="str">
        <f t="shared" si="492"/>
        <v xml:space="preserve"> </v>
      </c>
      <c r="N910" s="80" t="str">
        <f t="shared" si="492"/>
        <v xml:space="preserve"> </v>
      </c>
      <c r="O910" s="80" t="str">
        <f t="shared" si="492"/>
        <v xml:space="preserve"> </v>
      </c>
      <c r="P910" s="80" t="str">
        <f t="shared" si="492"/>
        <v xml:space="preserve"> </v>
      </c>
      <c r="Q910" s="80" t="str">
        <f t="shared" si="492"/>
        <v xml:space="preserve"> </v>
      </c>
      <c r="R910" s="80" t="str">
        <f t="shared" si="492"/>
        <v xml:space="preserve"> </v>
      </c>
      <c r="S910" s="80" t="str">
        <f t="shared" si="492"/>
        <v xml:space="preserve"> </v>
      </c>
      <c r="T910" s="80" t="str">
        <f t="shared" ref="T910:AG910" si="493">IF(COUNTIF(T905:T909,"C")&gt;4,"C",IF(COUNTIF(T905:T909,"C")&gt;0,"P"," "))</f>
        <v xml:space="preserve"> </v>
      </c>
      <c r="U910" s="80" t="str">
        <f t="shared" si="493"/>
        <v xml:space="preserve"> </v>
      </c>
      <c r="V910" s="80" t="str">
        <f t="shared" si="493"/>
        <v xml:space="preserve"> </v>
      </c>
      <c r="W910" s="80" t="str">
        <f t="shared" si="493"/>
        <v xml:space="preserve"> </v>
      </c>
      <c r="X910" s="80" t="str">
        <f t="shared" si="493"/>
        <v xml:space="preserve"> </v>
      </c>
      <c r="Y910" s="80" t="str">
        <f t="shared" si="493"/>
        <v xml:space="preserve"> </v>
      </c>
      <c r="Z910" s="80" t="str">
        <f t="shared" si="493"/>
        <v xml:space="preserve"> </v>
      </c>
      <c r="AA910" s="80" t="str">
        <f t="shared" si="493"/>
        <v xml:space="preserve"> </v>
      </c>
      <c r="AB910" s="80" t="str">
        <f t="shared" si="493"/>
        <v xml:space="preserve"> </v>
      </c>
      <c r="AC910" s="80" t="str">
        <f t="shared" si="493"/>
        <v xml:space="preserve"> </v>
      </c>
      <c r="AD910" s="80" t="str">
        <f t="shared" si="493"/>
        <v xml:space="preserve"> </v>
      </c>
      <c r="AE910" s="80" t="str">
        <f t="shared" si="493"/>
        <v xml:space="preserve"> </v>
      </c>
      <c r="AF910" s="80" t="str">
        <f t="shared" si="493"/>
        <v xml:space="preserve"> </v>
      </c>
      <c r="AG910" s="80" t="str">
        <f t="shared" si="493"/>
        <v xml:space="preserve"> </v>
      </c>
    </row>
    <row r="911" spans="1:33" ht="15">
      <c r="A911"/>
      <c r="B911" s="107" t="s">
        <v>890</v>
      </c>
      <c r="C911" s="2"/>
      <c r="D911" s="646" t="s">
        <v>891</v>
      </c>
      <c r="E911" s="646"/>
      <c r="F911" s="646"/>
      <c r="G911" s="646"/>
      <c r="H911" s="646"/>
      <c r="I911" s="646"/>
      <c r="J911" s="646"/>
      <c r="K911" s="646"/>
      <c r="L911" s="646"/>
      <c r="M911" s="646"/>
      <c r="N911" s="646"/>
      <c r="O911" s="646"/>
      <c r="P911" s="646"/>
      <c r="Q911" s="646"/>
      <c r="R911" s="646"/>
      <c r="S911" s="646"/>
      <c r="T911" s="647"/>
      <c r="U911" s="647"/>
      <c r="V911" s="647"/>
      <c r="W911" s="647"/>
      <c r="X911" s="647"/>
      <c r="Y911" s="647"/>
      <c r="Z911" s="647"/>
      <c r="AA911" s="647"/>
      <c r="AB911" s="647"/>
      <c r="AC911" s="647"/>
      <c r="AD911" s="647"/>
      <c r="AE911" s="647"/>
      <c r="AF911" s="647"/>
      <c r="AG911" s="647"/>
    </row>
    <row r="912" spans="1:33">
      <c r="A912"/>
      <c r="B912" s="2">
        <v>1</v>
      </c>
      <c r="C912" s="132" t="s">
        <v>892</v>
      </c>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c r="AA912" s="121"/>
      <c r="AB912" s="121"/>
      <c r="AC912" s="121"/>
      <c r="AD912" s="121"/>
      <c r="AE912" s="121"/>
      <c r="AF912" s="121"/>
      <c r="AG912" s="121"/>
    </row>
    <row r="913" spans="1:33">
      <c r="B913" s="2">
        <v>2</v>
      </c>
      <c r="C913" s="119" t="s">
        <v>893</v>
      </c>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row>
    <row r="914" spans="1:33">
      <c r="B914" s="2">
        <v>3</v>
      </c>
      <c r="C914" s="119" t="s">
        <v>894</v>
      </c>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row>
    <row r="915" spans="1:33">
      <c r="B915" s="2">
        <v>4</v>
      </c>
      <c r="C915" s="119" t="s">
        <v>895</v>
      </c>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row>
    <row r="916" spans="1:33" ht="13.5" thickBot="1">
      <c r="B916" s="2">
        <v>5</v>
      </c>
      <c r="C916" s="119" t="s">
        <v>896</v>
      </c>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row>
    <row r="917" spans="1:33" ht="13.5" thickBot="1">
      <c r="C917" s="65" t="s">
        <v>118</v>
      </c>
      <c r="D917" s="80" t="str">
        <f>IF(COUNTIF(D912:D916,"C")&gt;4,"C",IF(COUNTIF(D912:D916,"C")&gt;0,"P"," "))</f>
        <v xml:space="preserve"> </v>
      </c>
      <c r="E917" s="80" t="str">
        <f t="shared" ref="E917" si="494">IF(COUNTIF(E912:E916,"C")&gt;4,"C",IF(COUNTIF(E912:E916,"C")&gt;0,"P"," "))</f>
        <v xml:space="preserve"> </v>
      </c>
      <c r="F917" s="80" t="str">
        <f t="shared" ref="F917:S917" si="495">IF(COUNTIF(F912:F916,"C")&gt;4,"C",IF(COUNTIF(F912:F916,"C")&gt;0,"P"," "))</f>
        <v xml:space="preserve"> </v>
      </c>
      <c r="G917" s="80" t="str">
        <f t="shared" si="495"/>
        <v xml:space="preserve"> </v>
      </c>
      <c r="H917" s="80" t="str">
        <f t="shared" si="495"/>
        <v xml:space="preserve"> </v>
      </c>
      <c r="I917" s="80" t="str">
        <f t="shared" si="495"/>
        <v xml:space="preserve"> </v>
      </c>
      <c r="J917" s="80" t="str">
        <f t="shared" si="495"/>
        <v xml:space="preserve"> </v>
      </c>
      <c r="K917" s="80" t="str">
        <f t="shared" si="495"/>
        <v xml:space="preserve"> </v>
      </c>
      <c r="L917" s="80" t="str">
        <f t="shared" si="495"/>
        <v xml:space="preserve"> </v>
      </c>
      <c r="M917" s="80" t="str">
        <f t="shared" si="495"/>
        <v xml:space="preserve"> </v>
      </c>
      <c r="N917" s="80" t="str">
        <f t="shared" si="495"/>
        <v xml:space="preserve"> </v>
      </c>
      <c r="O917" s="80" t="str">
        <f t="shared" si="495"/>
        <v xml:space="preserve"> </v>
      </c>
      <c r="P917" s="80" t="str">
        <f t="shared" si="495"/>
        <v xml:space="preserve"> </v>
      </c>
      <c r="Q917" s="80" t="str">
        <f t="shared" si="495"/>
        <v xml:space="preserve"> </v>
      </c>
      <c r="R917" s="80" t="str">
        <f t="shared" si="495"/>
        <v xml:space="preserve"> </v>
      </c>
      <c r="S917" s="80" t="str">
        <f t="shared" si="495"/>
        <v xml:space="preserve"> </v>
      </c>
      <c r="T917" s="80" t="str">
        <f t="shared" ref="T917:AG917" si="496">IF(COUNTIF(T912:T916,"C")&gt;4,"C",IF(COUNTIF(T912:T916,"C")&gt;0,"P"," "))</f>
        <v xml:space="preserve"> </v>
      </c>
      <c r="U917" s="80" t="str">
        <f t="shared" si="496"/>
        <v xml:space="preserve"> </v>
      </c>
      <c r="V917" s="80" t="str">
        <f t="shared" si="496"/>
        <v xml:space="preserve"> </v>
      </c>
      <c r="W917" s="80" t="str">
        <f t="shared" si="496"/>
        <v xml:space="preserve"> </v>
      </c>
      <c r="X917" s="80" t="str">
        <f t="shared" si="496"/>
        <v xml:space="preserve"> </v>
      </c>
      <c r="Y917" s="80" t="str">
        <f t="shared" si="496"/>
        <v xml:space="preserve"> </v>
      </c>
      <c r="Z917" s="80" t="str">
        <f t="shared" si="496"/>
        <v xml:space="preserve"> </v>
      </c>
      <c r="AA917" s="80" t="str">
        <f t="shared" si="496"/>
        <v xml:space="preserve"> </v>
      </c>
      <c r="AB917" s="80" t="str">
        <f t="shared" si="496"/>
        <v xml:space="preserve"> </v>
      </c>
      <c r="AC917" s="80" t="str">
        <f t="shared" si="496"/>
        <v xml:space="preserve"> </v>
      </c>
      <c r="AD917" s="80" t="str">
        <f t="shared" si="496"/>
        <v xml:space="preserve"> </v>
      </c>
      <c r="AE917" s="80" t="str">
        <f t="shared" si="496"/>
        <v xml:space="preserve"> </v>
      </c>
      <c r="AF917" s="80" t="str">
        <f t="shared" si="496"/>
        <v xml:space="preserve"> </v>
      </c>
      <c r="AG917" s="80" t="str">
        <f t="shared" si="496"/>
        <v xml:space="preserve"> </v>
      </c>
    </row>
    <row r="918" spans="1:33" ht="15">
      <c r="A918"/>
      <c r="B918" s="107" t="s">
        <v>897</v>
      </c>
      <c r="C918" s="2"/>
      <c r="D918" s="646" t="s">
        <v>898</v>
      </c>
      <c r="E918" s="646"/>
      <c r="F918" s="646"/>
      <c r="G918" s="646"/>
      <c r="H918" s="646"/>
      <c r="I918" s="646"/>
      <c r="J918" s="646"/>
      <c r="K918" s="646"/>
      <c r="L918" s="646"/>
      <c r="M918" s="646"/>
      <c r="N918" s="646"/>
      <c r="O918" s="646"/>
      <c r="P918" s="646"/>
      <c r="Q918" s="646"/>
      <c r="R918" s="646"/>
      <c r="S918" s="646"/>
      <c r="T918" s="647"/>
      <c r="U918" s="647"/>
      <c r="V918" s="647"/>
      <c r="W918" s="647"/>
      <c r="X918" s="647"/>
      <c r="Y918" s="647"/>
      <c r="Z918" s="647"/>
      <c r="AA918" s="647"/>
      <c r="AB918" s="647"/>
      <c r="AC918" s="647"/>
      <c r="AD918" s="647"/>
      <c r="AE918" s="647"/>
      <c r="AF918" s="647"/>
      <c r="AG918" s="647"/>
    </row>
    <row r="919" spans="1:33">
      <c r="A919"/>
      <c r="B919" s="2">
        <v>1</v>
      </c>
      <c r="C919" s="132" t="s">
        <v>899</v>
      </c>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c r="AA919" s="121"/>
      <c r="AB919" s="121"/>
      <c r="AC919" s="121"/>
      <c r="AD919" s="121"/>
      <c r="AE919" s="121"/>
      <c r="AF919" s="121"/>
      <c r="AG919" s="121"/>
    </row>
    <row r="920" spans="1:33">
      <c r="B920" s="2">
        <v>2</v>
      </c>
      <c r="C920" s="119" t="s">
        <v>900</v>
      </c>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row>
    <row r="921" spans="1:33">
      <c r="B921" s="2">
        <v>3</v>
      </c>
      <c r="C921" s="119" t="s">
        <v>901</v>
      </c>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row>
    <row r="922" spans="1:33">
      <c r="B922" s="2">
        <v>4</v>
      </c>
      <c r="C922" s="119" t="s">
        <v>902</v>
      </c>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row>
    <row r="923" spans="1:33" ht="13.5" thickBot="1">
      <c r="B923" s="2">
        <v>5</v>
      </c>
      <c r="C923" s="119" t="s">
        <v>903</v>
      </c>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row>
    <row r="924" spans="1:33" ht="13.5" thickBot="1">
      <c r="C924" s="65" t="s">
        <v>118</v>
      </c>
      <c r="D924" s="80" t="str">
        <f>IF(COUNTIF(D919:D923,"C")&gt;4,"C",IF(COUNTIF(D919:D923,"C")&gt;0,"P"," "))</f>
        <v xml:space="preserve"> </v>
      </c>
      <c r="E924" s="80" t="str">
        <f t="shared" ref="E924" si="497">IF(COUNTIF(E919:E923,"C")&gt;4,"C",IF(COUNTIF(E919:E923,"C")&gt;0,"P"," "))</f>
        <v xml:space="preserve"> </v>
      </c>
      <c r="F924" s="80" t="str">
        <f t="shared" ref="F924:S924" si="498">IF(COUNTIF(F919:F923,"C")&gt;4,"C",IF(COUNTIF(F919:F923,"C")&gt;0,"P"," "))</f>
        <v xml:space="preserve"> </v>
      </c>
      <c r="G924" s="80" t="str">
        <f t="shared" si="498"/>
        <v xml:space="preserve"> </v>
      </c>
      <c r="H924" s="80" t="str">
        <f t="shared" si="498"/>
        <v xml:space="preserve"> </v>
      </c>
      <c r="I924" s="80" t="str">
        <f t="shared" si="498"/>
        <v xml:space="preserve"> </v>
      </c>
      <c r="J924" s="80" t="str">
        <f t="shared" si="498"/>
        <v xml:space="preserve"> </v>
      </c>
      <c r="K924" s="80" t="str">
        <f t="shared" si="498"/>
        <v xml:space="preserve"> </v>
      </c>
      <c r="L924" s="80" t="str">
        <f t="shared" si="498"/>
        <v xml:space="preserve"> </v>
      </c>
      <c r="M924" s="80" t="str">
        <f t="shared" si="498"/>
        <v xml:space="preserve"> </v>
      </c>
      <c r="N924" s="80" t="str">
        <f t="shared" si="498"/>
        <v xml:space="preserve"> </v>
      </c>
      <c r="O924" s="80" t="str">
        <f t="shared" si="498"/>
        <v xml:space="preserve"> </v>
      </c>
      <c r="P924" s="80" t="str">
        <f t="shared" si="498"/>
        <v xml:space="preserve"> </v>
      </c>
      <c r="Q924" s="80" t="str">
        <f t="shared" si="498"/>
        <v xml:space="preserve"> </v>
      </c>
      <c r="R924" s="80" t="str">
        <f t="shared" si="498"/>
        <v xml:space="preserve"> </v>
      </c>
      <c r="S924" s="80" t="str">
        <f t="shared" si="498"/>
        <v xml:space="preserve"> </v>
      </c>
      <c r="T924" s="80" t="str">
        <f t="shared" ref="T924:AG924" si="499">IF(COUNTIF(T919:T923,"C")&gt;4,"C",IF(COUNTIF(T919:T923,"C")&gt;0,"P"," "))</f>
        <v xml:space="preserve"> </v>
      </c>
      <c r="U924" s="80" t="str">
        <f t="shared" si="499"/>
        <v xml:space="preserve"> </v>
      </c>
      <c r="V924" s="80" t="str">
        <f t="shared" si="499"/>
        <v xml:space="preserve"> </v>
      </c>
      <c r="W924" s="80" t="str">
        <f t="shared" si="499"/>
        <v xml:space="preserve"> </v>
      </c>
      <c r="X924" s="80" t="str">
        <f t="shared" si="499"/>
        <v xml:space="preserve"> </v>
      </c>
      <c r="Y924" s="80" t="str">
        <f t="shared" si="499"/>
        <v xml:space="preserve"> </v>
      </c>
      <c r="Z924" s="80" t="str">
        <f t="shared" si="499"/>
        <v xml:space="preserve"> </v>
      </c>
      <c r="AA924" s="80" t="str">
        <f t="shared" si="499"/>
        <v xml:space="preserve"> </v>
      </c>
      <c r="AB924" s="80" t="str">
        <f t="shared" si="499"/>
        <v xml:space="preserve"> </v>
      </c>
      <c r="AC924" s="80" t="str">
        <f t="shared" si="499"/>
        <v xml:space="preserve"> </v>
      </c>
      <c r="AD924" s="80" t="str">
        <f t="shared" si="499"/>
        <v xml:space="preserve"> </v>
      </c>
      <c r="AE924" s="80" t="str">
        <f t="shared" si="499"/>
        <v xml:space="preserve"> </v>
      </c>
      <c r="AF924" s="80" t="str">
        <f t="shared" si="499"/>
        <v xml:space="preserve"> </v>
      </c>
      <c r="AG924" s="80" t="str">
        <f t="shared" si="499"/>
        <v xml:space="preserve"> </v>
      </c>
    </row>
    <row r="925" spans="1:33" customFormat="1" ht="18">
      <c r="A925" s="641" t="s">
        <v>904</v>
      </c>
      <c r="B925" s="642"/>
      <c r="C925" s="642"/>
      <c r="D925" s="642"/>
      <c r="E925" s="642"/>
      <c r="F925" s="642"/>
      <c r="G925" s="642"/>
      <c r="H925" s="642"/>
      <c r="I925" s="642"/>
      <c r="J925" s="642"/>
      <c r="K925" s="642"/>
      <c r="L925" s="642"/>
      <c r="M925" s="642"/>
      <c r="N925" s="642"/>
      <c r="O925" s="642"/>
      <c r="P925" s="642"/>
      <c r="Q925" s="642"/>
      <c r="R925" s="642"/>
      <c r="S925" s="642"/>
      <c r="T925" s="642"/>
      <c r="U925" s="642"/>
      <c r="V925" s="642"/>
      <c r="W925" s="642"/>
      <c r="X925" s="642"/>
      <c r="Y925" s="642"/>
      <c r="Z925" s="642"/>
      <c r="AA925" s="642"/>
      <c r="AB925" s="642"/>
      <c r="AC925" s="642"/>
      <c r="AD925" s="642"/>
      <c r="AE925" s="642"/>
      <c r="AF925" s="642"/>
      <c r="AG925" s="642"/>
    </row>
    <row r="926" spans="1:33" ht="15">
      <c r="A926"/>
      <c r="B926" s="107" t="s">
        <v>905</v>
      </c>
      <c r="C926" s="2"/>
      <c r="D926" s="646" t="s">
        <v>906</v>
      </c>
      <c r="E926" s="646"/>
      <c r="F926" s="646"/>
      <c r="G926" s="646"/>
      <c r="H926" s="646"/>
      <c r="I926" s="646"/>
      <c r="J926" s="646"/>
      <c r="K926" s="646"/>
      <c r="L926" s="646"/>
      <c r="M926" s="646"/>
      <c r="N926" s="646"/>
      <c r="O926" s="646"/>
      <c r="P926" s="646"/>
      <c r="Q926" s="646"/>
      <c r="R926" s="646"/>
      <c r="S926" s="646"/>
      <c r="T926" s="647"/>
      <c r="U926" s="647"/>
      <c r="V926" s="647"/>
      <c r="W926" s="647"/>
      <c r="X926" s="647"/>
      <c r="Y926" s="647"/>
      <c r="Z926" s="647"/>
      <c r="AA926" s="647"/>
      <c r="AB926" s="647"/>
      <c r="AC926" s="647"/>
      <c r="AD926" s="647"/>
      <c r="AE926" s="647"/>
      <c r="AF926" s="647"/>
      <c r="AG926" s="647"/>
    </row>
    <row r="927" spans="1:33">
      <c r="A927"/>
      <c r="B927" s="2">
        <v>1</v>
      </c>
      <c r="C927" s="132" t="s">
        <v>907</v>
      </c>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c r="AA927" s="121"/>
      <c r="AB927" s="121"/>
      <c r="AC927" s="121"/>
      <c r="AD927" s="121"/>
      <c r="AE927" s="121"/>
      <c r="AF927" s="121"/>
      <c r="AG927" s="121"/>
    </row>
    <row r="928" spans="1:33">
      <c r="B928" s="2">
        <v>2</v>
      </c>
      <c r="C928" s="119" t="s">
        <v>908</v>
      </c>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row>
    <row r="929" spans="1:33">
      <c r="B929" s="2">
        <v>3</v>
      </c>
      <c r="C929" s="119" t="s">
        <v>909</v>
      </c>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row>
    <row r="930" spans="1:33">
      <c r="B930" s="2">
        <v>4</v>
      </c>
      <c r="C930" s="119" t="s">
        <v>910</v>
      </c>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row>
    <row r="931" spans="1:33" ht="13.5" thickBot="1">
      <c r="B931" s="2">
        <v>5</v>
      </c>
      <c r="C931" s="119" t="s">
        <v>911</v>
      </c>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row>
    <row r="932" spans="1:33" ht="13.5" thickBot="1">
      <c r="C932" s="65" t="s">
        <v>118</v>
      </c>
      <c r="D932" s="80" t="str">
        <f>IF(COUNTIF(D927:D931,"C")&gt;4,"C",IF(COUNTIF(D927:D931,"C")&gt;0,"P"," "))</f>
        <v xml:space="preserve"> </v>
      </c>
      <c r="E932" s="80" t="str">
        <f t="shared" ref="E932" si="500">IF(COUNTIF(E927:E931,"C")&gt;4,"C",IF(COUNTIF(E927:E931,"C")&gt;0,"P"," "))</f>
        <v xml:space="preserve"> </v>
      </c>
      <c r="F932" s="80" t="str">
        <f t="shared" ref="F932:S932" si="501">IF(COUNTIF(F927:F931,"C")&gt;4,"C",IF(COUNTIF(F927:F931,"C")&gt;0,"P"," "))</f>
        <v xml:space="preserve"> </v>
      </c>
      <c r="G932" s="80" t="str">
        <f t="shared" si="501"/>
        <v xml:space="preserve"> </v>
      </c>
      <c r="H932" s="80" t="str">
        <f t="shared" si="501"/>
        <v xml:space="preserve"> </v>
      </c>
      <c r="I932" s="80" t="str">
        <f t="shared" si="501"/>
        <v xml:space="preserve"> </v>
      </c>
      <c r="J932" s="80" t="str">
        <f t="shared" si="501"/>
        <v xml:space="preserve"> </v>
      </c>
      <c r="K932" s="80" t="str">
        <f t="shared" si="501"/>
        <v xml:space="preserve"> </v>
      </c>
      <c r="L932" s="80" t="str">
        <f t="shared" si="501"/>
        <v xml:space="preserve"> </v>
      </c>
      <c r="M932" s="80" t="str">
        <f t="shared" si="501"/>
        <v xml:space="preserve"> </v>
      </c>
      <c r="N932" s="80" t="str">
        <f t="shared" si="501"/>
        <v xml:space="preserve"> </v>
      </c>
      <c r="O932" s="80" t="str">
        <f t="shared" si="501"/>
        <v xml:space="preserve"> </v>
      </c>
      <c r="P932" s="80" t="str">
        <f t="shared" si="501"/>
        <v xml:space="preserve"> </v>
      </c>
      <c r="Q932" s="80" t="str">
        <f t="shared" si="501"/>
        <v xml:space="preserve"> </v>
      </c>
      <c r="R932" s="80" t="str">
        <f t="shared" si="501"/>
        <v xml:space="preserve"> </v>
      </c>
      <c r="S932" s="80" t="str">
        <f t="shared" si="501"/>
        <v xml:space="preserve"> </v>
      </c>
      <c r="T932" s="80" t="str">
        <f t="shared" ref="T932:AG932" si="502">IF(COUNTIF(T927:T931,"C")&gt;4,"C",IF(COUNTIF(T927:T931,"C")&gt;0,"P"," "))</f>
        <v xml:space="preserve"> </v>
      </c>
      <c r="U932" s="80" t="str">
        <f t="shared" si="502"/>
        <v xml:space="preserve"> </v>
      </c>
      <c r="V932" s="80" t="str">
        <f t="shared" si="502"/>
        <v xml:space="preserve"> </v>
      </c>
      <c r="W932" s="80" t="str">
        <f t="shared" si="502"/>
        <v xml:space="preserve"> </v>
      </c>
      <c r="X932" s="80" t="str">
        <f t="shared" si="502"/>
        <v xml:space="preserve"> </v>
      </c>
      <c r="Y932" s="80" t="str">
        <f t="shared" si="502"/>
        <v xml:space="preserve"> </v>
      </c>
      <c r="Z932" s="80" t="str">
        <f t="shared" si="502"/>
        <v xml:space="preserve"> </v>
      </c>
      <c r="AA932" s="80" t="str">
        <f t="shared" si="502"/>
        <v xml:space="preserve"> </v>
      </c>
      <c r="AB932" s="80" t="str">
        <f t="shared" si="502"/>
        <v xml:space="preserve"> </v>
      </c>
      <c r="AC932" s="80" t="str">
        <f t="shared" si="502"/>
        <v xml:space="preserve"> </v>
      </c>
      <c r="AD932" s="80" t="str">
        <f t="shared" si="502"/>
        <v xml:space="preserve"> </v>
      </c>
      <c r="AE932" s="80" t="str">
        <f t="shared" si="502"/>
        <v xml:space="preserve"> </v>
      </c>
      <c r="AF932" s="80" t="str">
        <f t="shared" si="502"/>
        <v xml:space="preserve"> </v>
      </c>
      <c r="AG932" s="80" t="str">
        <f t="shared" si="502"/>
        <v xml:space="preserve"> </v>
      </c>
    </row>
    <row r="933" spans="1:33" ht="15">
      <c r="A933"/>
      <c r="B933" s="107" t="s">
        <v>912</v>
      </c>
      <c r="C933" s="2"/>
      <c r="D933" s="646" t="s">
        <v>913</v>
      </c>
      <c r="E933" s="646"/>
      <c r="F933" s="646"/>
      <c r="G933" s="646"/>
      <c r="H933" s="646"/>
      <c r="I933" s="646"/>
      <c r="J933" s="646"/>
      <c r="K933" s="646"/>
      <c r="L933" s="646"/>
      <c r="M933" s="646"/>
      <c r="N933" s="646"/>
      <c r="O933" s="646"/>
      <c r="P933" s="646"/>
      <c r="Q933" s="646"/>
      <c r="R933" s="646"/>
      <c r="S933" s="646"/>
      <c r="T933" s="647"/>
      <c r="U933" s="647"/>
      <c r="V933" s="647"/>
      <c r="W933" s="647"/>
      <c r="X933" s="647"/>
      <c r="Y933" s="647"/>
      <c r="Z933" s="647"/>
      <c r="AA933" s="647"/>
      <c r="AB933" s="647"/>
      <c r="AC933" s="647"/>
      <c r="AD933" s="647"/>
      <c r="AE933" s="647"/>
      <c r="AF933" s="647"/>
      <c r="AG933" s="647"/>
    </row>
    <row r="934" spans="1:33">
      <c r="A934"/>
      <c r="B934" s="2">
        <v>1</v>
      </c>
      <c r="C934" s="132" t="s">
        <v>914</v>
      </c>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c r="AB934" s="121"/>
      <c r="AC934" s="121"/>
      <c r="AD934" s="121"/>
      <c r="AE934" s="121"/>
      <c r="AF934" s="121"/>
      <c r="AG934" s="121"/>
    </row>
    <row r="935" spans="1:33">
      <c r="B935" s="2">
        <v>2</v>
      </c>
      <c r="C935" s="119" t="s">
        <v>915</v>
      </c>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row>
    <row r="936" spans="1:33">
      <c r="B936" s="2">
        <v>3</v>
      </c>
      <c r="C936" s="119" t="s">
        <v>916</v>
      </c>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row>
    <row r="937" spans="1:33">
      <c r="B937" s="2">
        <v>4</v>
      </c>
      <c r="C937" s="119" t="s">
        <v>917</v>
      </c>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row>
    <row r="938" spans="1:33" ht="13.5" thickBot="1">
      <c r="B938" s="2">
        <v>5</v>
      </c>
      <c r="C938" s="119" t="s">
        <v>918</v>
      </c>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row>
    <row r="939" spans="1:33" ht="13.5" thickBot="1">
      <c r="C939" s="65" t="s">
        <v>118</v>
      </c>
      <c r="D939" s="80" t="str">
        <f>IF(COUNTIF(D934:D938,"C")&gt;4,"C",IF(COUNTIF(D934:D938,"C")&gt;0,"P"," "))</f>
        <v xml:space="preserve"> </v>
      </c>
      <c r="E939" s="80" t="str">
        <f t="shared" ref="E939" si="503">IF(COUNTIF(E934:E938,"C")&gt;4,"C",IF(COUNTIF(E934:E938,"C")&gt;0,"P"," "))</f>
        <v xml:space="preserve"> </v>
      </c>
      <c r="F939" s="80" t="str">
        <f t="shared" ref="F939:S939" si="504">IF(COUNTIF(F934:F938,"C")&gt;4,"C",IF(COUNTIF(F934:F938,"C")&gt;0,"P"," "))</f>
        <v xml:space="preserve"> </v>
      </c>
      <c r="G939" s="80" t="str">
        <f t="shared" si="504"/>
        <v xml:space="preserve"> </v>
      </c>
      <c r="H939" s="80" t="str">
        <f t="shared" si="504"/>
        <v xml:space="preserve"> </v>
      </c>
      <c r="I939" s="80" t="str">
        <f t="shared" si="504"/>
        <v xml:space="preserve"> </v>
      </c>
      <c r="J939" s="80" t="str">
        <f t="shared" si="504"/>
        <v xml:space="preserve"> </v>
      </c>
      <c r="K939" s="80" t="str">
        <f t="shared" si="504"/>
        <v xml:space="preserve"> </v>
      </c>
      <c r="L939" s="80" t="str">
        <f t="shared" si="504"/>
        <v xml:space="preserve"> </v>
      </c>
      <c r="M939" s="80" t="str">
        <f t="shared" si="504"/>
        <v xml:space="preserve"> </v>
      </c>
      <c r="N939" s="80" t="str">
        <f t="shared" si="504"/>
        <v xml:space="preserve"> </v>
      </c>
      <c r="O939" s="80" t="str">
        <f t="shared" si="504"/>
        <v xml:space="preserve"> </v>
      </c>
      <c r="P939" s="80" t="str">
        <f t="shared" si="504"/>
        <v xml:space="preserve"> </v>
      </c>
      <c r="Q939" s="80" t="str">
        <f t="shared" si="504"/>
        <v xml:space="preserve"> </v>
      </c>
      <c r="R939" s="80" t="str">
        <f t="shared" si="504"/>
        <v xml:space="preserve"> </v>
      </c>
      <c r="S939" s="80" t="str">
        <f t="shared" si="504"/>
        <v xml:space="preserve"> </v>
      </c>
      <c r="T939" s="80" t="str">
        <f t="shared" ref="T939:AG939" si="505">IF(COUNTIF(T934:T938,"C")&gt;4,"C",IF(COUNTIF(T934:T938,"C")&gt;0,"P"," "))</f>
        <v xml:space="preserve"> </v>
      </c>
      <c r="U939" s="80" t="str">
        <f t="shared" si="505"/>
        <v xml:space="preserve"> </v>
      </c>
      <c r="V939" s="80" t="str">
        <f t="shared" si="505"/>
        <v xml:space="preserve"> </v>
      </c>
      <c r="W939" s="80" t="str">
        <f t="shared" si="505"/>
        <v xml:space="preserve"> </v>
      </c>
      <c r="X939" s="80" t="str">
        <f t="shared" si="505"/>
        <v xml:space="preserve"> </v>
      </c>
      <c r="Y939" s="80" t="str">
        <f t="shared" si="505"/>
        <v xml:space="preserve"> </v>
      </c>
      <c r="Z939" s="80" t="str">
        <f t="shared" si="505"/>
        <v xml:space="preserve"> </v>
      </c>
      <c r="AA939" s="80" t="str">
        <f t="shared" si="505"/>
        <v xml:space="preserve"> </v>
      </c>
      <c r="AB939" s="80" t="str">
        <f t="shared" si="505"/>
        <v xml:space="preserve"> </v>
      </c>
      <c r="AC939" s="80" t="str">
        <f t="shared" si="505"/>
        <v xml:space="preserve"> </v>
      </c>
      <c r="AD939" s="80" t="str">
        <f t="shared" si="505"/>
        <v xml:space="preserve"> </v>
      </c>
      <c r="AE939" s="80" t="str">
        <f t="shared" si="505"/>
        <v xml:space="preserve"> </v>
      </c>
      <c r="AF939" s="80" t="str">
        <f t="shared" si="505"/>
        <v xml:space="preserve"> </v>
      </c>
      <c r="AG939" s="80" t="str">
        <f t="shared" si="505"/>
        <v xml:space="preserve"> </v>
      </c>
    </row>
    <row r="940" spans="1:33" ht="15">
      <c r="A940"/>
      <c r="B940" s="107" t="s">
        <v>919</v>
      </c>
      <c r="C940" s="2"/>
      <c r="D940" s="646" t="s">
        <v>920</v>
      </c>
      <c r="E940" s="646"/>
      <c r="F940" s="646"/>
      <c r="G940" s="646"/>
      <c r="H940" s="646"/>
      <c r="I940" s="646"/>
      <c r="J940" s="646"/>
      <c r="K940" s="646"/>
      <c r="L940" s="646"/>
      <c r="M940" s="646"/>
      <c r="N940" s="646"/>
      <c r="O940" s="646"/>
      <c r="P940" s="646"/>
      <c r="Q940" s="646"/>
      <c r="R940" s="646"/>
      <c r="S940" s="646"/>
      <c r="T940" s="647"/>
      <c r="U940" s="647"/>
      <c r="V940" s="647"/>
      <c r="W940" s="647"/>
      <c r="X940" s="647"/>
      <c r="Y940" s="647"/>
      <c r="Z940" s="647"/>
      <c r="AA940" s="647"/>
      <c r="AB940" s="647"/>
      <c r="AC940" s="647"/>
      <c r="AD940" s="647"/>
      <c r="AE940" s="647"/>
      <c r="AF940" s="647"/>
      <c r="AG940" s="647"/>
    </row>
    <row r="941" spans="1:33">
      <c r="A941"/>
      <c r="B941" s="2">
        <v>1</v>
      </c>
      <c r="C941" s="132" t="s">
        <v>921</v>
      </c>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c r="AA941" s="121"/>
      <c r="AB941" s="121"/>
      <c r="AC941" s="121"/>
      <c r="AD941" s="121"/>
      <c r="AE941" s="121"/>
      <c r="AF941" s="121"/>
      <c r="AG941" s="121"/>
    </row>
    <row r="942" spans="1:33">
      <c r="B942" s="2">
        <v>2</v>
      </c>
      <c r="C942" s="119" t="s">
        <v>922</v>
      </c>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row>
    <row r="943" spans="1:33">
      <c r="B943" s="2">
        <v>3</v>
      </c>
      <c r="C943" s="119" t="s">
        <v>923</v>
      </c>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row>
    <row r="944" spans="1:33">
      <c r="B944" s="2">
        <v>4</v>
      </c>
      <c r="C944" s="119" t="s">
        <v>924</v>
      </c>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row>
    <row r="945" spans="2:33" ht="13.5" thickBot="1">
      <c r="B945" s="2">
        <v>5</v>
      </c>
      <c r="C945" s="119" t="s">
        <v>925</v>
      </c>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row>
    <row r="946" spans="2:33" ht="13.5" thickBot="1">
      <c r="C946" s="65" t="s">
        <v>118</v>
      </c>
      <c r="D946" s="80" t="str">
        <f>IF(COUNTIF(D941:D945,"C")&gt;4,"C",IF(COUNTIF(D941:D945,"C")&gt;0,"P"," "))</f>
        <v xml:space="preserve"> </v>
      </c>
      <c r="E946" s="80" t="str">
        <f t="shared" ref="E946" si="506">IF(COUNTIF(E941:E945,"C")&gt;4,"C",IF(COUNTIF(E941:E945,"C")&gt;0,"P"," "))</f>
        <v xml:space="preserve"> </v>
      </c>
      <c r="F946" s="80" t="str">
        <f t="shared" ref="F946:S946" si="507">IF(COUNTIF(F941:F945,"C")&gt;4,"C",IF(COUNTIF(F941:F945,"C")&gt;0,"P"," "))</f>
        <v xml:space="preserve"> </v>
      </c>
      <c r="G946" s="80" t="str">
        <f t="shared" si="507"/>
        <v xml:space="preserve"> </v>
      </c>
      <c r="H946" s="80" t="str">
        <f t="shared" si="507"/>
        <v xml:space="preserve"> </v>
      </c>
      <c r="I946" s="80" t="str">
        <f t="shared" si="507"/>
        <v xml:space="preserve"> </v>
      </c>
      <c r="J946" s="80" t="str">
        <f t="shared" si="507"/>
        <v xml:space="preserve"> </v>
      </c>
      <c r="K946" s="80" t="str">
        <f t="shared" si="507"/>
        <v xml:space="preserve"> </v>
      </c>
      <c r="L946" s="80" t="str">
        <f t="shared" si="507"/>
        <v xml:space="preserve"> </v>
      </c>
      <c r="M946" s="80" t="str">
        <f t="shared" si="507"/>
        <v xml:space="preserve"> </v>
      </c>
      <c r="N946" s="80" t="str">
        <f t="shared" si="507"/>
        <v xml:space="preserve"> </v>
      </c>
      <c r="O946" s="80" t="str">
        <f t="shared" si="507"/>
        <v xml:space="preserve"> </v>
      </c>
      <c r="P946" s="80" t="str">
        <f t="shared" si="507"/>
        <v xml:space="preserve"> </v>
      </c>
      <c r="Q946" s="80" t="str">
        <f t="shared" si="507"/>
        <v xml:space="preserve"> </v>
      </c>
      <c r="R946" s="80" t="str">
        <f t="shared" si="507"/>
        <v xml:space="preserve"> </v>
      </c>
      <c r="S946" s="80" t="str">
        <f t="shared" si="507"/>
        <v xml:space="preserve"> </v>
      </c>
      <c r="T946" s="80" t="str">
        <f t="shared" ref="T946:AG946" si="508">IF(COUNTIF(T941:T945,"C")&gt;4,"C",IF(COUNTIF(T941:T945,"C")&gt;0,"P"," "))</f>
        <v xml:space="preserve"> </v>
      </c>
      <c r="U946" s="80" t="str">
        <f t="shared" si="508"/>
        <v xml:space="preserve"> </v>
      </c>
      <c r="V946" s="80" t="str">
        <f t="shared" si="508"/>
        <v xml:space="preserve"> </v>
      </c>
      <c r="W946" s="80" t="str">
        <f t="shared" si="508"/>
        <v xml:space="preserve"> </v>
      </c>
      <c r="X946" s="80" t="str">
        <f t="shared" si="508"/>
        <v xml:space="preserve"> </v>
      </c>
      <c r="Y946" s="80" t="str">
        <f t="shared" si="508"/>
        <v xml:space="preserve"> </v>
      </c>
      <c r="Z946" s="80" t="str">
        <f t="shared" si="508"/>
        <v xml:space="preserve"> </v>
      </c>
      <c r="AA946" s="80" t="str">
        <f t="shared" si="508"/>
        <v xml:space="preserve"> </v>
      </c>
      <c r="AB946" s="80" t="str">
        <f t="shared" si="508"/>
        <v xml:space="preserve"> </v>
      </c>
      <c r="AC946" s="80" t="str">
        <f t="shared" si="508"/>
        <v xml:space="preserve"> </v>
      </c>
      <c r="AD946" s="80" t="str">
        <f t="shared" si="508"/>
        <v xml:space="preserve"> </v>
      </c>
      <c r="AE946" s="80" t="str">
        <f t="shared" si="508"/>
        <v xml:space="preserve"> </v>
      </c>
      <c r="AF946" s="80" t="str">
        <f t="shared" si="508"/>
        <v xml:space="preserve"> </v>
      </c>
      <c r="AG946" s="80" t="str">
        <f t="shared" si="508"/>
        <v xml:space="preserve"> </v>
      </c>
    </row>
  </sheetData>
  <sheetProtection algorithmName="SHA-512" hashValue="hm2z0sQpMuItjh+/HMXaVHxNsTRZ0WNUYLgqnoPjYzE6c6MY5bSL8f9vHpYQTBZ9AwHYBIiHrjmIQyp8tmQUZw==" saltValue="gMEuvrXeL2mjSOXOK+ZqIA==" spinCount="100000" sheet="1" objects="1" scenarios="1" selectLockedCells="1"/>
  <mergeCells count="45">
    <mergeCell ref="AC1:AC4"/>
    <mergeCell ref="Z1:Z4"/>
    <mergeCell ref="V1:V4"/>
    <mergeCell ref="W1:W4"/>
    <mergeCell ref="T1:T4"/>
    <mergeCell ref="X1:X4"/>
    <mergeCell ref="Y1:Y4"/>
    <mergeCell ref="D926:AG926"/>
    <mergeCell ref="D933:AG933"/>
    <mergeCell ref="D940:AG940"/>
    <mergeCell ref="D918:AG918"/>
    <mergeCell ref="D911:AG911"/>
    <mergeCell ref="A925:AG925"/>
    <mergeCell ref="D904:AG904"/>
    <mergeCell ref="D896:AG896"/>
    <mergeCell ref="D889:AG889"/>
    <mergeCell ref="AA1:AA4"/>
    <mergeCell ref="AB1:AB4"/>
    <mergeCell ref="AD1:AD4"/>
    <mergeCell ref="AE1:AE4"/>
    <mergeCell ref="J1:J4"/>
    <mergeCell ref="K1:K4"/>
    <mergeCell ref="L1:L4"/>
    <mergeCell ref="M1:M4"/>
    <mergeCell ref="N1:N4"/>
    <mergeCell ref="O1:O4"/>
    <mergeCell ref="P1:P4"/>
    <mergeCell ref="AF1:AF4"/>
    <mergeCell ref="A880:AG880"/>
    <mergeCell ref="A903:AG903"/>
    <mergeCell ref="A881:AG881"/>
    <mergeCell ref="A3:C3"/>
    <mergeCell ref="F1:F4"/>
    <mergeCell ref="G1:G4"/>
    <mergeCell ref="H1:H4"/>
    <mergeCell ref="I1:I4"/>
    <mergeCell ref="D1:D4"/>
    <mergeCell ref="Q1:Q4"/>
    <mergeCell ref="R1:R4"/>
    <mergeCell ref="S1:S4"/>
    <mergeCell ref="E1:E4"/>
    <mergeCell ref="D882:AG882"/>
    <mergeCell ref="AG1:AG4"/>
    <mergeCell ref="D5:AG5"/>
    <mergeCell ref="U1:U4"/>
  </mergeCells>
  <conditionalFormatting sqref="D7:AG25 D30:AG48 D53:AG71 D76:AG94 D99:AG117 D122:AG140 D145:AG153 D158:AG176 D181:AG199 D204:AG222 D227:AG245 D250:AG268 D273:AG291 D296:AG314 D319:AG337 D342:AG360 D365:AG383 D388:AG406 D411:AG429 D434:AG452 D457:AG475 D480:AG488 D493:AG511 D516:AG534 D539:AG557 D562:AG580 D585:AG603 D608:AG626 D631:AG649 D654:AG672 D677:AG695 D700:AG718 D723:AG741 D745:AG749 D753:AG761 D766:AG784 D789:AG807 D812:AG830 D835:AG853 D858:AG876 D883:AG887 D890:AG894 D897:AG901 D905:AG909 D912:AG916 D919:AG923 D927:AG931 D934:AG938 D941:AG945">
    <cfRule type="containsText" dxfId="404" priority="2" operator="containsText" text="C">
      <formula>NOT(ISERROR(SEARCH("C",D7)))</formula>
    </cfRule>
  </conditionalFormatting>
  <conditionalFormatting sqref="D946:AG946 D939:AG939 D932:AG932 D924:AG924 D917:AG917 D910:AG910 D902:AG902 D895:AG895 D888:AG888 D878:AG878 D855:AG855 D832:AG832 D809:AG809 D786:AG786 D763:AG763 D750:AG750 D743:AG743 D720:AG720 D697:AG697 D674:AG674 D651:AG651 D628:AG628 D605:AG605 D582:AG582 D559:AG559 D536:AG536 D513:AG513 D490:AG490 D477:AG477 D454:AG454 D431:AG431 D408:AG408 D385:AG385 D362:AG362 D339:AG339 D316:AG316 D293:AG293 D270:AG270 D247:AG247 D224:AG224 D201:AG201 D178:AG178 D155:AG155 D142:AG142 D119:AG119 D96:AG96 D73:AG73 D50:AG50 D27:AG27">
    <cfRule type="containsText" dxfId="403" priority="1" operator="containsText" text="C">
      <formula>NOT(ISERROR(SEARCH("C",D27)))</formula>
    </cfRule>
  </conditionalFormatting>
  <pageMargins left="0.75" right="0.75" top="1" bottom="0.5" header="0.5" footer="0.25"/>
  <pageSetup scale="74" orientation="portrait" horizontalDpi="300" verticalDpi="300" r:id="rId1"/>
  <headerFooter>
    <oddHeader>&amp;C&amp;"Arial,Bold"&amp;14CadetteTrax&amp;12
Badges - &amp;D</oddHeader>
    <oddFooter>&amp;CPage &amp;P</oddFooter>
  </headerFooter>
  <rowBreaks count="7" manualBreakCount="7">
    <brk id="628" max="16383" man="1"/>
    <brk id="855" max="16383" man="1"/>
    <brk id="50" max="16383" man="1"/>
    <brk id="339" max="16383" man="1"/>
    <brk id="513" max="16383" man="1"/>
    <brk id="832" max="16383" man="1"/>
    <brk id="362"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8"/>
  </sheetPr>
  <dimension ref="A1:AH184"/>
  <sheetViews>
    <sheetView showGridLines="0" zoomScaleNormal="100" workbookViewId="0">
      <pane ySplit="4" topLeftCell="A5" activePane="bottomLeft" state="frozen"/>
      <selection pane="bottomLeft" activeCell="D8" sqref="D8"/>
    </sheetView>
  </sheetViews>
  <sheetFormatPr defaultColWidth="8.85546875" defaultRowHeight="12.75"/>
  <cols>
    <col min="1" max="1" width="3.7109375" style="47" customWidth="1"/>
    <col min="2" max="2" width="12" customWidth="1"/>
    <col min="3" max="3" width="30.28515625" customWidth="1"/>
    <col min="4" max="33" width="3.28515625" style="203" customWidth="1"/>
  </cols>
  <sheetData>
    <row r="1" spans="1:33" ht="12.75" customHeight="1">
      <c r="A1" s="198"/>
      <c r="B1" s="199" t="s">
        <v>129</v>
      </c>
      <c r="C1" s="200">
        <f>Instructions!E4</f>
        <v>0</v>
      </c>
      <c r="D1" s="614" t="str">
        <f ca="1">Cadette_1!$U$1</f>
        <v>Cadette_1</v>
      </c>
      <c r="E1" s="614" t="str">
        <f ca="1">Cadette_2!$U$1</f>
        <v>Cadette_2</v>
      </c>
      <c r="F1" s="614" t="str">
        <f ca="1">Cadette_3!$U$1</f>
        <v>Cadette_3</v>
      </c>
      <c r="G1" s="614" t="str">
        <f ca="1">Cadette_4!$U$1</f>
        <v>Cadette_4</v>
      </c>
      <c r="H1" s="614" t="str">
        <f ca="1">Cadette_5!$U$1</f>
        <v>Cadette_5</v>
      </c>
      <c r="I1" s="614" t="str">
        <f ca="1">Cadette_6!$U$1</f>
        <v>Cadette_6</v>
      </c>
      <c r="J1" s="614" t="str">
        <f ca="1">Cadette_7!$U$1</f>
        <v>Cadette_7</v>
      </c>
      <c r="K1" s="614" t="str">
        <f ca="1">Cadette_8!$U$1</f>
        <v>Cadette_8</v>
      </c>
      <c r="L1" s="614" t="str">
        <f ca="1">Cadette_9!$U$1</f>
        <v>Cadette_9</v>
      </c>
      <c r="M1" s="614" t="str">
        <f ca="1">Cadette_10!$U$1</f>
        <v>Cadette_10</v>
      </c>
      <c r="N1" s="614" t="str">
        <f ca="1">Cadette_11!$U$1</f>
        <v>Cadette_11</v>
      </c>
      <c r="O1" s="614" t="str">
        <f ca="1">Cadette_12!$U$1</f>
        <v>Cadette_12</v>
      </c>
      <c r="P1" s="614" t="str">
        <f ca="1">Cadette_13!$U$1</f>
        <v>Cadette_13</v>
      </c>
      <c r="Q1" s="614" t="str">
        <f ca="1">Cadette_14!$U$1</f>
        <v>Cadette_14</v>
      </c>
      <c r="R1" s="614" t="str">
        <f ca="1">Cadette_15!$U$1</f>
        <v>Cadette_15</v>
      </c>
      <c r="S1" s="614" t="str">
        <f ca="1">Cadette_16!$U$1</f>
        <v>Cadette_16</v>
      </c>
      <c r="T1" s="614" t="str">
        <f ca="1">Cadette_17!$U$1</f>
        <v>Cadette_17</v>
      </c>
      <c r="U1" s="614" t="str">
        <f ca="1">Cadette_18!$U$1</f>
        <v>Cadette_18</v>
      </c>
      <c r="V1" s="614" t="str">
        <f ca="1">Cadette_19!$U$1</f>
        <v>Cadette_19</v>
      </c>
      <c r="W1" s="614" t="str">
        <f ca="1">Cadette_20!$U$1</f>
        <v>Cadette_20</v>
      </c>
      <c r="X1" s="614" t="str">
        <f ca="1">Cadette_21!$U$1</f>
        <v>Cadette_21</v>
      </c>
      <c r="Y1" s="614" t="str">
        <f ca="1">Cadette_22!$U$1</f>
        <v>Cadette_22</v>
      </c>
      <c r="Z1" s="614" t="str">
        <f ca="1">Cadette_23!$U$1</f>
        <v>Cadette_23</v>
      </c>
      <c r="AA1" s="614" t="str">
        <f ca="1">Cadette_24!$U$1</f>
        <v>Cadette_24</v>
      </c>
      <c r="AB1" s="614" t="str">
        <f ca="1">Cadette_25!$U$1</f>
        <v>Cadette_25</v>
      </c>
      <c r="AC1" s="614" t="str">
        <f ca="1">Cadette_26!$U$1</f>
        <v>Cadette_26</v>
      </c>
      <c r="AD1" s="614" t="str">
        <f ca="1">Cadette_27!$U$1</f>
        <v>Cadette_27</v>
      </c>
      <c r="AE1" s="614" t="str">
        <f ca="1">Cadette_28!$U$1</f>
        <v>Cadette_28</v>
      </c>
      <c r="AF1" s="614" t="str">
        <f ca="1">Cadette_29!$U$1</f>
        <v>Cadette_29</v>
      </c>
      <c r="AG1" s="614" t="str">
        <f ca="1">Cadette_30!$U$1</f>
        <v>Cadette_30</v>
      </c>
    </row>
    <row r="2" spans="1:33" ht="15">
      <c r="A2" s="201"/>
      <c r="B2" s="70" t="s">
        <v>130</v>
      </c>
      <c r="C2" s="71">
        <f>Instructions!E6</f>
        <v>0</v>
      </c>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row>
    <row r="3" spans="1:33">
      <c r="A3" s="652" t="s">
        <v>131</v>
      </c>
      <c r="B3" s="653"/>
      <c r="C3" s="645"/>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row>
    <row r="4" spans="1:33">
      <c r="A4" s="654"/>
      <c r="B4" s="655"/>
      <c r="C4" s="65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row>
    <row r="5" spans="1:33" s="202" customFormat="1" ht="18">
      <c r="A5" s="650" t="s">
        <v>926</v>
      </c>
      <c r="B5" s="661"/>
      <c r="C5" s="661"/>
      <c r="D5" s="661"/>
      <c r="E5" s="661"/>
      <c r="F5" s="661"/>
      <c r="G5" s="661"/>
      <c r="H5" s="661"/>
      <c r="I5" s="661"/>
      <c r="J5" s="661"/>
      <c r="K5" s="661"/>
      <c r="L5" s="661"/>
      <c r="M5" s="661"/>
      <c r="N5" s="661"/>
      <c r="O5" s="661"/>
      <c r="P5" s="661"/>
      <c r="Q5" s="661"/>
      <c r="R5" s="661"/>
      <c r="S5" s="466"/>
      <c r="T5" s="466"/>
      <c r="U5" s="466"/>
      <c r="V5" s="466"/>
      <c r="W5" s="466"/>
      <c r="X5" s="466"/>
      <c r="Y5" s="466"/>
      <c r="Z5" s="466"/>
      <c r="AA5" s="466"/>
      <c r="AB5" s="466"/>
      <c r="AC5" s="466"/>
      <c r="AD5" s="466"/>
      <c r="AE5" s="466"/>
      <c r="AF5" s="466"/>
      <c r="AG5" s="466"/>
    </row>
    <row r="6" spans="1:33" ht="18">
      <c r="A6" s="659" t="s">
        <v>927</v>
      </c>
      <c r="B6" s="660"/>
      <c r="C6" s="660"/>
      <c r="D6" s="660"/>
      <c r="E6" s="660"/>
      <c r="F6" s="660"/>
      <c r="G6" s="660"/>
      <c r="H6" s="660"/>
      <c r="I6" s="660"/>
      <c r="J6" s="660"/>
      <c r="K6" s="660"/>
      <c r="L6" s="660"/>
      <c r="M6" s="660"/>
      <c r="N6" s="660"/>
      <c r="O6" s="660"/>
      <c r="P6" s="660"/>
      <c r="Q6" s="660"/>
      <c r="R6" s="660"/>
      <c r="S6" s="465"/>
      <c r="T6" s="465"/>
      <c r="U6" s="465"/>
      <c r="V6" s="465"/>
      <c r="W6" s="465"/>
      <c r="X6" s="465"/>
      <c r="Y6" s="465"/>
      <c r="Z6" s="465"/>
      <c r="AA6" s="465"/>
      <c r="AB6" s="465"/>
      <c r="AC6" s="465"/>
      <c r="AD6" s="465"/>
      <c r="AE6" s="465"/>
      <c r="AF6" s="465"/>
      <c r="AG6" s="465"/>
    </row>
    <row r="7" spans="1:33" ht="15.75">
      <c r="A7" s="30"/>
      <c r="C7" s="296" t="s">
        <v>928</v>
      </c>
      <c r="D7" s="346" t="s">
        <v>929</v>
      </c>
      <c r="S7" s="346"/>
    </row>
    <row r="8" spans="1:33">
      <c r="A8"/>
      <c r="B8" s="1">
        <v>1</v>
      </c>
      <c r="C8" s="162" t="s">
        <v>930</v>
      </c>
      <c r="D8" s="43"/>
      <c r="E8" s="31"/>
      <c r="F8" s="31"/>
      <c r="G8" s="31"/>
      <c r="H8" s="31"/>
      <c r="I8" s="31"/>
      <c r="J8" s="31"/>
      <c r="K8" s="31"/>
      <c r="L8" s="31"/>
      <c r="M8" s="31"/>
      <c r="N8" s="31"/>
      <c r="O8" s="31"/>
      <c r="P8" s="31"/>
      <c r="Q8" s="31"/>
      <c r="R8" s="31"/>
      <c r="S8" s="43"/>
      <c r="T8" s="31"/>
      <c r="U8" s="31"/>
      <c r="V8" s="31"/>
      <c r="W8" s="31"/>
      <c r="X8" s="31"/>
      <c r="Y8" s="31"/>
      <c r="Z8" s="31"/>
      <c r="AA8" s="31"/>
      <c r="AB8" s="31"/>
      <c r="AC8" s="31"/>
      <c r="AD8" s="31"/>
      <c r="AE8" s="31"/>
      <c r="AF8" s="31"/>
      <c r="AG8" s="31"/>
    </row>
    <row r="9" spans="1:33" s="166" customFormat="1">
      <c r="A9" s="44"/>
      <c r="B9" s="290">
        <v>2</v>
      </c>
      <c r="C9" s="163" t="s">
        <v>931</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row>
    <row r="10" spans="1:33" s="166" customFormat="1">
      <c r="A10" s="44"/>
      <c r="B10" s="1">
        <v>3</v>
      </c>
      <c r="C10" s="163" t="s">
        <v>932</v>
      </c>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row>
    <row r="11" spans="1:33" s="166" customFormat="1">
      <c r="A11" s="44"/>
      <c r="B11" s="290">
        <v>4</v>
      </c>
      <c r="C11" s="163" t="s">
        <v>933</v>
      </c>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row>
    <row r="12" spans="1:33" s="166" customFormat="1">
      <c r="A12" s="44"/>
      <c r="B12" s="1">
        <v>5</v>
      </c>
      <c r="C12" s="163" t="s">
        <v>934</v>
      </c>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row>
    <row r="13" spans="1:33" s="166" customFormat="1">
      <c r="A13" s="44"/>
      <c r="B13" s="290">
        <v>6</v>
      </c>
      <c r="C13" s="163" t="s">
        <v>935</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row>
    <row r="14" spans="1:33" s="166" customFormat="1">
      <c r="A14" s="44"/>
      <c r="B14" s="1">
        <v>7</v>
      </c>
      <c r="C14" s="163" t="s">
        <v>936</v>
      </c>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row>
    <row r="15" spans="1:33" s="166" customFormat="1">
      <c r="A15" s="44"/>
      <c r="B15" s="290">
        <v>8</v>
      </c>
      <c r="C15" s="163" t="s">
        <v>937</v>
      </c>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row>
    <row r="16" spans="1:33" s="166" customFormat="1" ht="13.5" thickBot="1">
      <c r="A16" s="44"/>
      <c r="B16" s="1">
        <v>9</v>
      </c>
      <c r="C16" s="164" t="s">
        <v>938</v>
      </c>
      <c r="D16" s="279"/>
      <c r="E16" s="279"/>
      <c r="F16" s="279"/>
      <c r="G16" s="279"/>
      <c r="H16" s="279"/>
      <c r="I16" s="279"/>
      <c r="J16" s="279"/>
      <c r="K16" s="279"/>
      <c r="L16" s="279"/>
      <c r="M16" s="279"/>
      <c r="N16" s="279"/>
      <c r="O16" s="279"/>
      <c r="P16" s="279"/>
      <c r="Q16" s="279"/>
      <c r="R16" s="280"/>
      <c r="S16" s="279"/>
      <c r="T16" s="279"/>
      <c r="U16" s="279"/>
      <c r="V16" s="279"/>
      <c r="W16" s="279"/>
      <c r="X16" s="279"/>
      <c r="Y16" s="279"/>
      <c r="Z16" s="279"/>
      <c r="AA16" s="279"/>
      <c r="AB16" s="279"/>
      <c r="AC16" s="279"/>
      <c r="AD16" s="279"/>
      <c r="AE16" s="279"/>
      <c r="AF16" s="279"/>
      <c r="AG16" s="280"/>
    </row>
    <row r="17" spans="1:33" ht="12.75" customHeight="1" thickBot="1">
      <c r="A17" s="29"/>
      <c r="C17" s="460" t="s">
        <v>118</v>
      </c>
      <c r="D17" s="281" t="str">
        <f t="shared" ref="D17:R17" si="0">IF(COUNTIF(D8:D16,"C")&gt;2,"C",IF(COUNTIF(D8:D16,"C")&gt;0,"P"," "))</f>
        <v xml:space="preserve"> </v>
      </c>
      <c r="E17" s="281" t="str">
        <f t="shared" si="0"/>
        <v xml:space="preserve"> </v>
      </c>
      <c r="F17" s="281" t="str">
        <f t="shared" si="0"/>
        <v xml:space="preserve"> </v>
      </c>
      <c r="G17" s="281" t="str">
        <f t="shared" si="0"/>
        <v xml:space="preserve"> </v>
      </c>
      <c r="H17" s="281" t="str">
        <f t="shared" si="0"/>
        <v xml:space="preserve"> </v>
      </c>
      <c r="I17" s="281" t="str">
        <f t="shared" si="0"/>
        <v xml:space="preserve"> </v>
      </c>
      <c r="J17" s="281" t="str">
        <f t="shared" si="0"/>
        <v xml:space="preserve"> </v>
      </c>
      <c r="K17" s="281" t="str">
        <f t="shared" si="0"/>
        <v xml:space="preserve"> </v>
      </c>
      <c r="L17" s="281" t="str">
        <f t="shared" si="0"/>
        <v xml:space="preserve"> </v>
      </c>
      <c r="M17" s="281" t="str">
        <f t="shared" si="0"/>
        <v xml:space="preserve"> </v>
      </c>
      <c r="N17" s="281" t="str">
        <f t="shared" si="0"/>
        <v xml:space="preserve"> </v>
      </c>
      <c r="O17" s="281" t="str">
        <f t="shared" si="0"/>
        <v xml:space="preserve"> </v>
      </c>
      <c r="P17" s="281" t="str">
        <f t="shared" si="0"/>
        <v xml:space="preserve"> </v>
      </c>
      <c r="Q17" s="281" t="str">
        <f t="shared" si="0"/>
        <v xml:space="preserve"> </v>
      </c>
      <c r="R17" s="281" t="str">
        <f t="shared" si="0"/>
        <v xml:space="preserve"> </v>
      </c>
      <c r="S17" s="281" t="str">
        <f t="shared" ref="S17:AG17" si="1">IF(COUNTIF(S8:S16,"C")&gt;2,"C",IF(COUNTIF(S8:S16,"C")&gt;0,"P"," "))</f>
        <v xml:space="preserve"> </v>
      </c>
      <c r="T17" s="281" t="str">
        <f t="shared" si="1"/>
        <v xml:space="preserve"> </v>
      </c>
      <c r="U17" s="281" t="str">
        <f t="shared" si="1"/>
        <v xml:space="preserve"> </v>
      </c>
      <c r="V17" s="281" t="str">
        <f t="shared" si="1"/>
        <v xml:space="preserve"> </v>
      </c>
      <c r="W17" s="281" t="str">
        <f t="shared" si="1"/>
        <v xml:space="preserve"> </v>
      </c>
      <c r="X17" s="281" t="str">
        <f t="shared" si="1"/>
        <v xml:space="preserve"> </v>
      </c>
      <c r="Y17" s="281" t="str">
        <f t="shared" si="1"/>
        <v xml:space="preserve"> </v>
      </c>
      <c r="Z17" s="281" t="str">
        <f t="shared" si="1"/>
        <v xml:space="preserve"> </v>
      </c>
      <c r="AA17" s="281" t="str">
        <f t="shared" si="1"/>
        <v xml:space="preserve"> </v>
      </c>
      <c r="AB17" s="281" t="str">
        <f t="shared" si="1"/>
        <v xml:space="preserve"> </v>
      </c>
      <c r="AC17" s="281" t="str">
        <f t="shared" si="1"/>
        <v xml:space="preserve"> </v>
      </c>
      <c r="AD17" s="281" t="str">
        <f t="shared" si="1"/>
        <v xml:space="preserve"> </v>
      </c>
      <c r="AE17" s="281" t="str">
        <f t="shared" si="1"/>
        <v xml:space="preserve"> </v>
      </c>
      <c r="AF17" s="281" t="str">
        <f t="shared" si="1"/>
        <v xml:space="preserve"> </v>
      </c>
      <c r="AG17" s="281" t="str">
        <f t="shared" si="1"/>
        <v xml:space="preserve"> </v>
      </c>
    </row>
    <row r="18" spans="1:33">
      <c r="A18" s="29"/>
      <c r="C18" s="460"/>
      <c r="D18" s="355" t="str">
        <f>IF(COUNTIF(D17,"C")&gt;0,"A",IF(COUNTIF(D17,"P")&gt;0,"P"," "))</f>
        <v xml:space="preserve"> </v>
      </c>
      <c r="E18" s="355" t="str">
        <f t="shared" ref="E18:R18" si="2">IF(COUNTIF(E17,"C")&gt;0,"A",IF(COUNTIF(E17,"P")&gt;0,"P"," "))</f>
        <v xml:space="preserve"> </v>
      </c>
      <c r="F18" s="355" t="str">
        <f t="shared" si="2"/>
        <v xml:space="preserve"> </v>
      </c>
      <c r="G18" s="355" t="str">
        <f t="shared" si="2"/>
        <v xml:space="preserve"> </v>
      </c>
      <c r="H18" s="355" t="str">
        <f t="shared" si="2"/>
        <v xml:space="preserve"> </v>
      </c>
      <c r="I18" s="355" t="str">
        <f t="shared" si="2"/>
        <v xml:space="preserve"> </v>
      </c>
      <c r="J18" s="355" t="str">
        <f t="shared" si="2"/>
        <v xml:space="preserve"> </v>
      </c>
      <c r="K18" s="355" t="str">
        <f t="shared" si="2"/>
        <v xml:space="preserve"> </v>
      </c>
      <c r="L18" s="355" t="str">
        <f t="shared" si="2"/>
        <v xml:space="preserve"> </v>
      </c>
      <c r="M18" s="355" t="str">
        <f t="shared" si="2"/>
        <v xml:space="preserve"> </v>
      </c>
      <c r="N18" s="355" t="str">
        <f t="shared" si="2"/>
        <v xml:space="preserve"> </v>
      </c>
      <c r="O18" s="355" t="str">
        <f t="shared" si="2"/>
        <v xml:space="preserve"> </v>
      </c>
      <c r="P18" s="355" t="str">
        <f t="shared" si="2"/>
        <v xml:space="preserve"> </v>
      </c>
      <c r="Q18" s="355" t="str">
        <f t="shared" si="2"/>
        <v xml:space="preserve"> </v>
      </c>
      <c r="R18" s="355" t="str">
        <f t="shared" si="2"/>
        <v xml:space="preserve"> </v>
      </c>
      <c r="S18" s="355" t="str">
        <f>IF(COUNTIF(S17,"C")&gt;0,"A",IF(COUNTIF(S17,"P")&gt;0,"P"," "))</f>
        <v xml:space="preserve"> </v>
      </c>
      <c r="T18" s="355" t="str">
        <f t="shared" ref="T18:AG18" si="3">IF(COUNTIF(T17,"C")&gt;0,"A",IF(COUNTIF(T17,"P")&gt;0,"P"," "))</f>
        <v xml:space="preserve"> </v>
      </c>
      <c r="U18" s="355" t="str">
        <f t="shared" si="3"/>
        <v xml:space="preserve"> </v>
      </c>
      <c r="V18" s="355" t="str">
        <f t="shared" si="3"/>
        <v xml:space="preserve"> </v>
      </c>
      <c r="W18" s="355" t="str">
        <f t="shared" si="3"/>
        <v xml:space="preserve"> </v>
      </c>
      <c r="X18" s="355" t="str">
        <f t="shared" si="3"/>
        <v xml:space="preserve"> </v>
      </c>
      <c r="Y18" s="355" t="str">
        <f t="shared" si="3"/>
        <v xml:space="preserve"> </v>
      </c>
      <c r="Z18" s="355" t="str">
        <f t="shared" si="3"/>
        <v xml:space="preserve"> </v>
      </c>
      <c r="AA18" s="355" t="str">
        <f t="shared" si="3"/>
        <v xml:space="preserve"> </v>
      </c>
      <c r="AB18" s="355" t="str">
        <f t="shared" si="3"/>
        <v xml:space="preserve"> </v>
      </c>
      <c r="AC18" s="355" t="str">
        <f t="shared" si="3"/>
        <v xml:space="preserve"> </v>
      </c>
      <c r="AD18" s="355" t="str">
        <f t="shared" si="3"/>
        <v xml:space="preserve"> </v>
      </c>
      <c r="AE18" s="355" t="str">
        <f t="shared" si="3"/>
        <v xml:space="preserve"> </v>
      </c>
      <c r="AF18" s="355" t="str">
        <f t="shared" si="3"/>
        <v xml:space="preserve"> </v>
      </c>
      <c r="AG18" s="355" t="str">
        <f t="shared" si="3"/>
        <v xml:space="preserve"> </v>
      </c>
    </row>
    <row r="19" spans="1:33" ht="15.75">
      <c r="A19" s="30"/>
      <c r="C19" s="205" t="s">
        <v>939</v>
      </c>
      <c r="D19" s="346" t="s">
        <v>940</v>
      </c>
      <c r="E19" s="305"/>
      <c r="F19" s="305"/>
      <c r="G19" s="305"/>
      <c r="H19" s="305"/>
      <c r="I19" s="305"/>
      <c r="J19" s="305"/>
      <c r="K19" s="305"/>
      <c r="L19" s="305"/>
      <c r="M19" s="305"/>
      <c r="N19" s="305"/>
      <c r="O19" s="305"/>
      <c r="P19" s="305"/>
      <c r="Q19" s="305"/>
      <c r="R19" s="305"/>
      <c r="S19" s="346"/>
      <c r="T19" s="305"/>
      <c r="U19" s="305"/>
      <c r="V19" s="305"/>
      <c r="W19" s="305"/>
      <c r="X19" s="305"/>
      <c r="Y19" s="305"/>
      <c r="Z19" s="305"/>
      <c r="AA19" s="305"/>
      <c r="AB19" s="305"/>
      <c r="AC19" s="305"/>
      <c r="AD19" s="305"/>
      <c r="AE19" s="305"/>
      <c r="AF19" s="305"/>
      <c r="AG19" s="305"/>
    </row>
    <row r="20" spans="1:33" s="166" customFormat="1">
      <c r="A20" s="455"/>
      <c r="B20" s="290">
        <v>1</v>
      </c>
      <c r="C20" s="163" t="s">
        <v>941</v>
      </c>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row>
    <row r="21" spans="1:33" s="166" customFormat="1">
      <c r="A21" s="455"/>
      <c r="B21" s="290">
        <v>2</v>
      </c>
      <c r="C21" s="163" t="s">
        <v>942</v>
      </c>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row>
    <row r="22" spans="1:33" s="166" customFormat="1">
      <c r="A22" s="455"/>
      <c r="B22" s="290">
        <v>3</v>
      </c>
      <c r="C22" s="163" t="s">
        <v>943</v>
      </c>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row>
    <row r="23" spans="1:33" s="166" customFormat="1">
      <c r="A23" s="455"/>
      <c r="B23" s="290">
        <v>4</v>
      </c>
      <c r="C23" s="163" t="s">
        <v>944</v>
      </c>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row>
    <row r="24" spans="1:33" s="166" customFormat="1">
      <c r="A24" s="455"/>
      <c r="B24" s="290">
        <v>5</v>
      </c>
      <c r="C24" s="163" t="s">
        <v>945</v>
      </c>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row>
    <row r="25" spans="1:33" s="166" customFormat="1">
      <c r="A25" s="455"/>
      <c r="B25" s="290">
        <v>6</v>
      </c>
      <c r="C25" s="163" t="s">
        <v>946</v>
      </c>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row>
    <row r="26" spans="1:33" s="166" customFormat="1" ht="13.5" thickBot="1">
      <c r="A26" s="44"/>
      <c r="B26" s="290">
        <v>7</v>
      </c>
      <c r="C26" s="164" t="s">
        <v>947</v>
      </c>
      <c r="D26" s="279"/>
      <c r="E26" s="279"/>
      <c r="F26" s="279"/>
      <c r="G26" s="279"/>
      <c r="H26" s="279"/>
      <c r="I26" s="279"/>
      <c r="J26" s="279"/>
      <c r="K26" s="279"/>
      <c r="L26" s="279"/>
      <c r="M26" s="279"/>
      <c r="N26" s="279"/>
      <c r="O26" s="279"/>
      <c r="P26" s="279"/>
      <c r="Q26" s="279"/>
      <c r="R26" s="280"/>
      <c r="S26" s="279"/>
      <c r="T26" s="279"/>
      <c r="U26" s="279"/>
      <c r="V26" s="279"/>
      <c r="W26" s="279"/>
      <c r="X26" s="279"/>
      <c r="Y26" s="279"/>
      <c r="Z26" s="279"/>
      <c r="AA26" s="279"/>
      <c r="AB26" s="279"/>
      <c r="AC26" s="279"/>
      <c r="AD26" s="279"/>
      <c r="AE26" s="279"/>
      <c r="AF26" s="279"/>
      <c r="AG26" s="280"/>
    </row>
    <row r="27" spans="1:33" ht="13.5" thickBot="1">
      <c r="A27" s="29"/>
      <c r="B27" s="3"/>
      <c r="C27" s="460" t="s">
        <v>118</v>
      </c>
      <c r="D27" s="281" t="str">
        <f t="shared" ref="D27:R27" si="4">IF(COUNTIF(D20:D26,"C")=7,"C",IF(COUNTIF(D20:D26,"C")&gt;0,"P"," "))</f>
        <v xml:space="preserve"> </v>
      </c>
      <c r="E27" s="281" t="str">
        <f t="shared" si="4"/>
        <v xml:space="preserve"> </v>
      </c>
      <c r="F27" s="281" t="str">
        <f t="shared" si="4"/>
        <v xml:space="preserve"> </v>
      </c>
      <c r="G27" s="281" t="str">
        <f t="shared" si="4"/>
        <v xml:space="preserve"> </v>
      </c>
      <c r="H27" s="281" t="str">
        <f t="shared" si="4"/>
        <v xml:space="preserve"> </v>
      </c>
      <c r="I27" s="281" t="str">
        <f t="shared" si="4"/>
        <v xml:space="preserve"> </v>
      </c>
      <c r="J27" s="281" t="str">
        <f t="shared" si="4"/>
        <v xml:space="preserve"> </v>
      </c>
      <c r="K27" s="281" t="str">
        <f t="shared" si="4"/>
        <v xml:space="preserve"> </v>
      </c>
      <c r="L27" s="281" t="str">
        <f t="shared" si="4"/>
        <v xml:space="preserve"> </v>
      </c>
      <c r="M27" s="281" t="str">
        <f t="shared" si="4"/>
        <v xml:space="preserve"> </v>
      </c>
      <c r="N27" s="281" t="str">
        <f t="shared" si="4"/>
        <v xml:space="preserve"> </v>
      </c>
      <c r="O27" s="281" t="str">
        <f t="shared" si="4"/>
        <v xml:space="preserve"> </v>
      </c>
      <c r="P27" s="281" t="str">
        <f t="shared" si="4"/>
        <v xml:space="preserve"> </v>
      </c>
      <c r="Q27" s="281" t="str">
        <f t="shared" si="4"/>
        <v xml:space="preserve"> </v>
      </c>
      <c r="R27" s="281" t="str">
        <f t="shared" si="4"/>
        <v xml:space="preserve"> </v>
      </c>
      <c r="S27" s="281" t="str">
        <f t="shared" ref="S27:AG27" si="5">IF(COUNTIF(S20:S26,"C")=7,"C",IF(COUNTIF(S20:S26,"C")&gt;0,"P"," "))</f>
        <v xml:space="preserve"> </v>
      </c>
      <c r="T27" s="281" t="str">
        <f t="shared" si="5"/>
        <v xml:space="preserve"> </v>
      </c>
      <c r="U27" s="281" t="str">
        <f t="shared" si="5"/>
        <v xml:space="preserve"> </v>
      </c>
      <c r="V27" s="281" t="str">
        <f t="shared" si="5"/>
        <v xml:space="preserve"> </v>
      </c>
      <c r="W27" s="281" t="str">
        <f t="shared" si="5"/>
        <v xml:space="preserve"> </v>
      </c>
      <c r="X27" s="281" t="str">
        <f t="shared" si="5"/>
        <v xml:space="preserve"> </v>
      </c>
      <c r="Y27" s="281" t="str">
        <f t="shared" si="5"/>
        <v xml:space="preserve"> </v>
      </c>
      <c r="Z27" s="281" t="str">
        <f t="shared" si="5"/>
        <v xml:space="preserve"> </v>
      </c>
      <c r="AA27" s="281" t="str">
        <f t="shared" si="5"/>
        <v xml:space="preserve"> </v>
      </c>
      <c r="AB27" s="281" t="str">
        <f t="shared" si="5"/>
        <v xml:space="preserve"> </v>
      </c>
      <c r="AC27" s="281" t="str">
        <f t="shared" si="5"/>
        <v xml:space="preserve"> </v>
      </c>
      <c r="AD27" s="281" t="str">
        <f t="shared" si="5"/>
        <v xml:space="preserve"> </v>
      </c>
      <c r="AE27" s="281" t="str">
        <f t="shared" si="5"/>
        <v xml:space="preserve"> </v>
      </c>
      <c r="AF27" s="281" t="str">
        <f t="shared" si="5"/>
        <v xml:space="preserve"> </v>
      </c>
      <c r="AG27" s="281" t="str">
        <f t="shared" si="5"/>
        <v xml:space="preserve"> </v>
      </c>
    </row>
    <row r="28" spans="1:33" ht="15.75">
      <c r="A28" s="30"/>
      <c r="C28" s="205" t="s">
        <v>948</v>
      </c>
      <c r="D28" s="355" t="str">
        <f>IF(COUNTIF(D27,"C")&gt;0,"A",IF(COUNTIF(D27,"P")&gt;0,"P"," "))</f>
        <v xml:space="preserve"> </v>
      </c>
      <c r="E28" s="355" t="str">
        <f t="shared" ref="E28:R28" si="6">IF(COUNTIF(E27,"C")&gt;0,"A",IF(COUNTIF(E27,"P")&gt;0,"P"," "))</f>
        <v xml:space="preserve"> </v>
      </c>
      <c r="F28" s="355" t="str">
        <f t="shared" si="6"/>
        <v xml:space="preserve"> </v>
      </c>
      <c r="G28" s="355" t="str">
        <f t="shared" si="6"/>
        <v xml:space="preserve"> </v>
      </c>
      <c r="H28" s="355" t="str">
        <f t="shared" si="6"/>
        <v xml:space="preserve"> </v>
      </c>
      <c r="I28" s="355" t="str">
        <f t="shared" si="6"/>
        <v xml:space="preserve"> </v>
      </c>
      <c r="J28" s="355" t="str">
        <f t="shared" si="6"/>
        <v xml:space="preserve"> </v>
      </c>
      <c r="K28" s="355" t="str">
        <f t="shared" si="6"/>
        <v xml:space="preserve"> </v>
      </c>
      <c r="L28" s="355" t="str">
        <f t="shared" si="6"/>
        <v xml:space="preserve"> </v>
      </c>
      <c r="M28" s="355" t="str">
        <f t="shared" si="6"/>
        <v xml:space="preserve"> </v>
      </c>
      <c r="N28" s="355" t="str">
        <f t="shared" si="6"/>
        <v xml:space="preserve"> </v>
      </c>
      <c r="O28" s="355" t="str">
        <f t="shared" si="6"/>
        <v xml:space="preserve"> </v>
      </c>
      <c r="P28" s="355" t="str">
        <f t="shared" si="6"/>
        <v xml:space="preserve"> </v>
      </c>
      <c r="Q28" s="355" t="str">
        <f t="shared" si="6"/>
        <v xml:space="preserve"> </v>
      </c>
      <c r="R28" s="355" t="str">
        <f t="shared" si="6"/>
        <v xml:space="preserve"> </v>
      </c>
      <c r="S28" s="355" t="str">
        <f>IF(COUNTIF(S27,"C")&gt;0,"A",IF(COUNTIF(S27,"P")&gt;0,"P"," "))</f>
        <v xml:space="preserve"> </v>
      </c>
      <c r="T28" s="355" t="str">
        <f t="shared" ref="T28:AG28" si="7">IF(COUNTIF(T27,"C")&gt;0,"A",IF(COUNTIF(T27,"P")&gt;0,"P"," "))</f>
        <v xml:space="preserve"> </v>
      </c>
      <c r="U28" s="355" t="str">
        <f t="shared" si="7"/>
        <v xml:space="preserve"> </v>
      </c>
      <c r="V28" s="355" t="str">
        <f t="shared" si="7"/>
        <v xml:space="preserve"> </v>
      </c>
      <c r="W28" s="355" t="str">
        <f t="shared" si="7"/>
        <v xml:space="preserve"> </v>
      </c>
      <c r="X28" s="355" t="str">
        <f t="shared" si="7"/>
        <v xml:space="preserve"> </v>
      </c>
      <c r="Y28" s="355" t="str">
        <f t="shared" si="7"/>
        <v xml:space="preserve"> </v>
      </c>
      <c r="Z28" s="355" t="str">
        <f t="shared" si="7"/>
        <v xml:space="preserve"> </v>
      </c>
      <c r="AA28" s="355" t="str">
        <f t="shared" si="7"/>
        <v xml:space="preserve"> </v>
      </c>
      <c r="AB28" s="355" t="str">
        <f t="shared" si="7"/>
        <v xml:space="preserve"> </v>
      </c>
      <c r="AC28" s="355" t="str">
        <f t="shared" si="7"/>
        <v xml:space="preserve"> </v>
      </c>
      <c r="AD28" s="355" t="str">
        <f t="shared" si="7"/>
        <v xml:space="preserve"> </v>
      </c>
      <c r="AE28" s="355" t="str">
        <f t="shared" si="7"/>
        <v xml:space="preserve"> </v>
      </c>
      <c r="AF28" s="355" t="str">
        <f t="shared" si="7"/>
        <v xml:space="preserve"> </v>
      </c>
      <c r="AG28" s="355" t="str">
        <f t="shared" si="7"/>
        <v xml:space="preserve"> </v>
      </c>
    </row>
    <row r="29" spans="1:33" s="166" customFormat="1" ht="13.5" thickBot="1">
      <c r="A29" s="455"/>
      <c r="B29" s="290">
        <v>1</v>
      </c>
      <c r="C29" s="164" t="s">
        <v>949</v>
      </c>
      <c r="D29" s="279"/>
      <c r="E29" s="279"/>
      <c r="F29" s="279"/>
      <c r="G29" s="279"/>
      <c r="H29" s="279"/>
      <c r="I29" s="279"/>
      <c r="J29" s="279"/>
      <c r="K29" s="279"/>
      <c r="L29" s="279"/>
      <c r="M29" s="279"/>
      <c r="N29" s="279"/>
      <c r="O29" s="279"/>
      <c r="P29" s="279"/>
      <c r="Q29" s="279"/>
      <c r="R29" s="280"/>
      <c r="S29" s="279"/>
      <c r="T29" s="279"/>
      <c r="U29" s="279"/>
      <c r="V29" s="279"/>
      <c r="W29" s="279"/>
      <c r="X29" s="279"/>
      <c r="Y29" s="279"/>
      <c r="Z29" s="279"/>
      <c r="AA29" s="279"/>
      <c r="AB29" s="279"/>
      <c r="AC29" s="279"/>
      <c r="AD29" s="279"/>
      <c r="AE29" s="279"/>
      <c r="AF29" s="279"/>
      <c r="AG29" s="280"/>
    </row>
    <row r="30" spans="1:33" ht="13.5" thickBot="1">
      <c r="A30" s="29"/>
      <c r="B30" s="3"/>
      <c r="C30" s="460" t="s">
        <v>118</v>
      </c>
      <c r="D30" s="281" t="str">
        <f t="shared" ref="D30:R30" si="8">IF(COUNTIF(D29:D29,"C")=1,"C",IF(COUNTIF(D29:D29,"C")&gt;0,"P"," "))</f>
        <v xml:space="preserve"> </v>
      </c>
      <c r="E30" s="281" t="str">
        <f t="shared" si="8"/>
        <v xml:space="preserve"> </v>
      </c>
      <c r="F30" s="281" t="str">
        <f t="shared" si="8"/>
        <v xml:space="preserve"> </v>
      </c>
      <c r="G30" s="281" t="str">
        <f t="shared" si="8"/>
        <v xml:space="preserve"> </v>
      </c>
      <c r="H30" s="281" t="str">
        <f t="shared" si="8"/>
        <v xml:space="preserve"> </v>
      </c>
      <c r="I30" s="281" t="str">
        <f t="shared" si="8"/>
        <v xml:space="preserve"> </v>
      </c>
      <c r="J30" s="281" t="str">
        <f t="shared" si="8"/>
        <v xml:space="preserve"> </v>
      </c>
      <c r="K30" s="281" t="str">
        <f t="shared" si="8"/>
        <v xml:space="preserve"> </v>
      </c>
      <c r="L30" s="281" t="str">
        <f t="shared" si="8"/>
        <v xml:space="preserve"> </v>
      </c>
      <c r="M30" s="281" t="str">
        <f t="shared" si="8"/>
        <v xml:space="preserve"> </v>
      </c>
      <c r="N30" s="281" t="str">
        <f t="shared" si="8"/>
        <v xml:space="preserve"> </v>
      </c>
      <c r="O30" s="281" t="str">
        <f t="shared" si="8"/>
        <v xml:space="preserve"> </v>
      </c>
      <c r="P30" s="281" t="str">
        <f t="shared" si="8"/>
        <v xml:space="preserve"> </v>
      </c>
      <c r="Q30" s="281" t="str">
        <f t="shared" si="8"/>
        <v xml:space="preserve"> </v>
      </c>
      <c r="R30" s="281" t="str">
        <f t="shared" si="8"/>
        <v xml:space="preserve"> </v>
      </c>
      <c r="S30" s="281" t="str">
        <f t="shared" ref="S30:AG30" si="9">IF(COUNTIF(S29:S29,"C")=1,"C",IF(COUNTIF(S29:S29,"C")&gt;0,"P"," "))</f>
        <v xml:space="preserve"> </v>
      </c>
      <c r="T30" s="281" t="str">
        <f t="shared" si="9"/>
        <v xml:space="preserve"> </v>
      </c>
      <c r="U30" s="281" t="str">
        <f t="shared" si="9"/>
        <v xml:space="preserve"> </v>
      </c>
      <c r="V30" s="281" t="str">
        <f t="shared" si="9"/>
        <v xml:space="preserve"> </v>
      </c>
      <c r="W30" s="281" t="str">
        <f t="shared" si="9"/>
        <v xml:space="preserve"> </v>
      </c>
      <c r="X30" s="281" t="str">
        <f t="shared" si="9"/>
        <v xml:space="preserve"> </v>
      </c>
      <c r="Y30" s="281" t="str">
        <f t="shared" si="9"/>
        <v xml:space="preserve"> </v>
      </c>
      <c r="Z30" s="281" t="str">
        <f t="shared" si="9"/>
        <v xml:space="preserve"> </v>
      </c>
      <c r="AA30" s="281" t="str">
        <f t="shared" si="9"/>
        <v xml:space="preserve"> </v>
      </c>
      <c r="AB30" s="281" t="str">
        <f t="shared" si="9"/>
        <v xml:space="preserve"> </v>
      </c>
      <c r="AC30" s="281" t="str">
        <f t="shared" si="9"/>
        <v xml:space="preserve"> </v>
      </c>
      <c r="AD30" s="281" t="str">
        <f t="shared" si="9"/>
        <v xml:space="preserve"> </v>
      </c>
      <c r="AE30" s="281" t="str">
        <f t="shared" si="9"/>
        <v xml:space="preserve"> </v>
      </c>
      <c r="AF30" s="281" t="str">
        <f t="shared" si="9"/>
        <v xml:space="preserve"> </v>
      </c>
      <c r="AG30" s="281" t="str">
        <f t="shared" si="9"/>
        <v xml:space="preserve"> </v>
      </c>
    </row>
    <row r="31" spans="1:33" hidden="1">
      <c r="A31" s="29"/>
      <c r="B31" s="3"/>
      <c r="C31" s="576"/>
      <c r="D31" s="294" t="str">
        <f t="shared" ref="D31:AG31" si="10">IF(D30="C","A"," ")</f>
        <v xml:space="preserve"> </v>
      </c>
      <c r="E31" s="294" t="str">
        <f t="shared" si="10"/>
        <v xml:space="preserve"> </v>
      </c>
      <c r="F31" s="294" t="str">
        <f t="shared" si="10"/>
        <v xml:space="preserve"> </v>
      </c>
      <c r="G31" s="294" t="str">
        <f t="shared" si="10"/>
        <v xml:space="preserve"> </v>
      </c>
      <c r="H31" s="294" t="str">
        <f t="shared" si="10"/>
        <v xml:space="preserve"> </v>
      </c>
      <c r="I31" s="294" t="str">
        <f t="shared" si="10"/>
        <v xml:space="preserve"> </v>
      </c>
      <c r="J31" s="294" t="str">
        <f t="shared" si="10"/>
        <v xml:space="preserve"> </v>
      </c>
      <c r="K31" s="294" t="str">
        <f t="shared" si="10"/>
        <v xml:space="preserve"> </v>
      </c>
      <c r="L31" s="294" t="str">
        <f t="shared" si="10"/>
        <v xml:space="preserve"> </v>
      </c>
      <c r="M31" s="294" t="str">
        <f t="shared" si="10"/>
        <v xml:space="preserve"> </v>
      </c>
      <c r="N31" s="294" t="str">
        <f t="shared" si="10"/>
        <v xml:space="preserve"> </v>
      </c>
      <c r="O31" s="294" t="str">
        <f t="shared" si="10"/>
        <v xml:space="preserve"> </v>
      </c>
      <c r="P31" s="294" t="str">
        <f t="shared" si="10"/>
        <v xml:space="preserve"> </v>
      </c>
      <c r="Q31" s="294" t="str">
        <f t="shared" si="10"/>
        <v xml:space="preserve"> </v>
      </c>
      <c r="R31" s="294" t="str">
        <f t="shared" si="10"/>
        <v xml:space="preserve"> </v>
      </c>
      <c r="S31" s="294" t="str">
        <f t="shared" si="10"/>
        <v xml:space="preserve"> </v>
      </c>
      <c r="T31" s="294" t="str">
        <f t="shared" si="10"/>
        <v xml:space="preserve"> </v>
      </c>
      <c r="U31" s="294" t="str">
        <f t="shared" si="10"/>
        <v xml:space="preserve"> </v>
      </c>
      <c r="V31" s="294" t="str">
        <f t="shared" si="10"/>
        <v xml:space="preserve"> </v>
      </c>
      <c r="W31" s="294" t="str">
        <f t="shared" si="10"/>
        <v xml:space="preserve"> </v>
      </c>
      <c r="X31" s="294" t="str">
        <f t="shared" si="10"/>
        <v xml:space="preserve"> </v>
      </c>
      <c r="Y31" s="294" t="str">
        <f t="shared" si="10"/>
        <v xml:space="preserve"> </v>
      </c>
      <c r="Z31" s="294" t="str">
        <f t="shared" si="10"/>
        <v xml:space="preserve"> </v>
      </c>
      <c r="AA31" s="294" t="str">
        <f t="shared" si="10"/>
        <v xml:space="preserve"> </v>
      </c>
      <c r="AB31" s="294" t="str">
        <f t="shared" si="10"/>
        <v xml:space="preserve"> </v>
      </c>
      <c r="AC31" s="294" t="str">
        <f t="shared" si="10"/>
        <v xml:space="preserve"> </v>
      </c>
      <c r="AD31" s="294" t="str">
        <f t="shared" si="10"/>
        <v xml:space="preserve"> </v>
      </c>
      <c r="AE31" s="294" t="str">
        <f t="shared" si="10"/>
        <v xml:space="preserve"> </v>
      </c>
      <c r="AF31" s="294" t="str">
        <f t="shared" si="10"/>
        <v xml:space="preserve"> </v>
      </c>
      <c r="AG31" s="294" t="str">
        <f t="shared" si="10"/>
        <v xml:space="preserve"> </v>
      </c>
    </row>
    <row r="32" spans="1:33" ht="15.75">
      <c r="A32" s="30"/>
      <c r="C32" s="167" t="s">
        <v>950</v>
      </c>
      <c r="D32" s="313" t="str">
        <f>IF(D39="C","Z"," ")</f>
        <v xml:space="preserve"> </v>
      </c>
      <c r="E32" s="313" t="str">
        <f t="shared" ref="E32:AG32" si="11">IF(E39="C","Z"," ")</f>
        <v xml:space="preserve"> </v>
      </c>
      <c r="F32" s="313" t="str">
        <f t="shared" si="11"/>
        <v xml:space="preserve"> </v>
      </c>
      <c r="G32" s="313" t="str">
        <f t="shared" si="11"/>
        <v xml:space="preserve"> </v>
      </c>
      <c r="H32" s="313" t="str">
        <f t="shared" si="11"/>
        <v xml:space="preserve"> </v>
      </c>
      <c r="I32" s="313" t="str">
        <f t="shared" si="11"/>
        <v xml:space="preserve"> </v>
      </c>
      <c r="J32" s="313" t="str">
        <f t="shared" si="11"/>
        <v xml:space="preserve"> </v>
      </c>
      <c r="K32" s="313" t="str">
        <f t="shared" si="11"/>
        <v xml:space="preserve"> </v>
      </c>
      <c r="L32" s="313" t="str">
        <f t="shared" si="11"/>
        <v xml:space="preserve"> </v>
      </c>
      <c r="M32" s="313" t="str">
        <f t="shared" si="11"/>
        <v xml:space="preserve"> </v>
      </c>
      <c r="N32" s="313" t="str">
        <f t="shared" si="11"/>
        <v xml:space="preserve"> </v>
      </c>
      <c r="O32" s="313" t="str">
        <f t="shared" si="11"/>
        <v xml:space="preserve"> </v>
      </c>
      <c r="P32" s="313" t="str">
        <f t="shared" si="11"/>
        <v xml:space="preserve"> </v>
      </c>
      <c r="Q32" s="313" t="str">
        <f t="shared" si="11"/>
        <v xml:space="preserve"> </v>
      </c>
      <c r="R32" s="313" t="str">
        <f t="shared" si="11"/>
        <v xml:space="preserve"> </v>
      </c>
      <c r="S32" s="313" t="str">
        <f t="shared" si="11"/>
        <v xml:space="preserve"> </v>
      </c>
      <c r="T32" s="313" t="str">
        <f t="shared" si="11"/>
        <v xml:space="preserve"> </v>
      </c>
      <c r="U32" s="313" t="str">
        <f t="shared" si="11"/>
        <v xml:space="preserve"> </v>
      </c>
      <c r="V32" s="313" t="str">
        <f t="shared" si="11"/>
        <v xml:space="preserve"> </v>
      </c>
      <c r="W32" s="313" t="str">
        <f t="shared" si="11"/>
        <v xml:space="preserve"> </v>
      </c>
      <c r="X32" s="313" t="str">
        <f t="shared" si="11"/>
        <v xml:space="preserve"> </v>
      </c>
      <c r="Y32" s="313" t="str">
        <f t="shared" si="11"/>
        <v xml:space="preserve"> </v>
      </c>
      <c r="Z32" s="313" t="str">
        <f t="shared" si="11"/>
        <v xml:space="preserve"> </v>
      </c>
      <c r="AA32" s="313" t="str">
        <f t="shared" si="11"/>
        <v xml:space="preserve"> </v>
      </c>
      <c r="AB32" s="313" t="str">
        <f t="shared" si="11"/>
        <v xml:space="preserve"> </v>
      </c>
      <c r="AC32" s="313" t="str">
        <f t="shared" si="11"/>
        <v xml:space="preserve"> </v>
      </c>
      <c r="AD32" s="313" t="str">
        <f t="shared" si="11"/>
        <v xml:space="preserve"> </v>
      </c>
      <c r="AE32" s="313" t="str">
        <f t="shared" si="11"/>
        <v xml:space="preserve"> </v>
      </c>
      <c r="AF32" s="313" t="str">
        <f t="shared" si="11"/>
        <v xml:space="preserve"> </v>
      </c>
      <c r="AG32" s="313" t="str">
        <f t="shared" si="11"/>
        <v xml:space="preserve"> </v>
      </c>
    </row>
    <row r="33" spans="1:33" s="166" customFormat="1">
      <c r="A33" s="455"/>
      <c r="B33" s="290">
        <v>1</v>
      </c>
      <c r="C33" s="206" t="s">
        <v>951</v>
      </c>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row>
    <row r="34" spans="1:33" s="166" customFormat="1">
      <c r="A34" s="455"/>
      <c r="B34" s="290">
        <v>2</v>
      </c>
      <c r="C34" s="373" t="s">
        <v>952</v>
      </c>
      <c r="D34" s="374"/>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row>
    <row r="35" spans="1:33" s="166" customFormat="1">
      <c r="A35" s="455"/>
      <c r="B35" s="204"/>
      <c r="C35" s="207" t="s">
        <v>953</v>
      </c>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row>
    <row r="36" spans="1:33" s="166" customFormat="1">
      <c r="A36" s="455"/>
      <c r="B36" s="204"/>
      <c r="C36" s="207" t="s">
        <v>954</v>
      </c>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row>
    <row r="37" spans="1:33" s="166" customFormat="1">
      <c r="A37" s="455"/>
      <c r="B37" s="204"/>
      <c r="C37" s="207" t="s">
        <v>955</v>
      </c>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row>
    <row r="38" spans="1:33" ht="13.5" thickBot="1">
      <c r="A38" s="29"/>
      <c r="B38" s="1">
        <v>3</v>
      </c>
      <c r="C38" s="461" t="s">
        <v>956</v>
      </c>
      <c r="D38" s="31"/>
      <c r="E38" s="31"/>
      <c r="F38" s="31"/>
      <c r="G38" s="31"/>
      <c r="H38" s="31"/>
      <c r="I38" s="31"/>
      <c r="J38" s="31"/>
      <c r="K38" s="31"/>
      <c r="L38" s="31"/>
      <c r="M38" s="31"/>
      <c r="N38" s="31"/>
      <c r="O38" s="31"/>
      <c r="P38" s="31"/>
      <c r="Q38" s="31"/>
      <c r="R38" s="282"/>
      <c r="S38" s="31"/>
      <c r="T38" s="31"/>
      <c r="U38" s="31"/>
      <c r="V38" s="31"/>
      <c r="W38" s="31"/>
      <c r="X38" s="31"/>
      <c r="Y38" s="31"/>
      <c r="Z38" s="31"/>
      <c r="AA38" s="31"/>
      <c r="AB38" s="31"/>
      <c r="AC38" s="31"/>
      <c r="AD38" s="31"/>
      <c r="AE38" s="31"/>
      <c r="AF38" s="31"/>
      <c r="AG38" s="282"/>
    </row>
    <row r="39" spans="1:33" ht="13.5" thickBot="1">
      <c r="A39" s="29"/>
      <c r="B39" s="3"/>
      <c r="C39" s="460" t="s">
        <v>118</v>
      </c>
      <c r="D39" s="281" t="str">
        <f>IF(COUNTIF(D33:D38,"C")=5,"C",IF(COUNTIF(D33:D38,"C")&gt;0,"P"," "))</f>
        <v xml:space="preserve"> </v>
      </c>
      <c r="E39" s="281" t="str">
        <f t="shared" ref="E39:R39" si="12">IF(COUNTIF(E33:E38,"C")=5,"C",IF(COUNTIF(E33:E38,"C")&gt;0,"P"," "))</f>
        <v xml:space="preserve"> </v>
      </c>
      <c r="F39" s="281" t="str">
        <f t="shared" si="12"/>
        <v xml:space="preserve"> </v>
      </c>
      <c r="G39" s="281" t="str">
        <f t="shared" si="12"/>
        <v xml:space="preserve"> </v>
      </c>
      <c r="H39" s="281" t="str">
        <f t="shared" si="12"/>
        <v xml:space="preserve"> </v>
      </c>
      <c r="I39" s="281" t="str">
        <f t="shared" si="12"/>
        <v xml:space="preserve"> </v>
      </c>
      <c r="J39" s="281" t="str">
        <f t="shared" si="12"/>
        <v xml:space="preserve"> </v>
      </c>
      <c r="K39" s="281" t="str">
        <f t="shared" si="12"/>
        <v xml:space="preserve"> </v>
      </c>
      <c r="L39" s="281" t="str">
        <f t="shared" si="12"/>
        <v xml:space="preserve"> </v>
      </c>
      <c r="M39" s="281" t="str">
        <f t="shared" si="12"/>
        <v xml:space="preserve"> </v>
      </c>
      <c r="N39" s="281" t="str">
        <f t="shared" si="12"/>
        <v xml:space="preserve"> </v>
      </c>
      <c r="O39" s="281" t="str">
        <f t="shared" si="12"/>
        <v xml:space="preserve"> </v>
      </c>
      <c r="P39" s="281" t="str">
        <f t="shared" si="12"/>
        <v xml:space="preserve"> </v>
      </c>
      <c r="Q39" s="281" t="str">
        <f t="shared" si="12"/>
        <v xml:space="preserve"> </v>
      </c>
      <c r="R39" s="281" t="str">
        <f t="shared" si="12"/>
        <v xml:space="preserve"> </v>
      </c>
      <c r="S39" s="281" t="str">
        <f>IF(COUNTIF(S33:S38,"C")=5,"C",IF(COUNTIF(S33:S38,"C")&gt;0,"P"," "))</f>
        <v xml:space="preserve"> </v>
      </c>
      <c r="T39" s="281" t="str">
        <f t="shared" ref="T39:AG39" si="13">IF(COUNTIF(T33:T38,"C")=5,"C",IF(COUNTIF(T33:T38,"C")&gt;0,"P"," "))</f>
        <v xml:space="preserve"> </v>
      </c>
      <c r="U39" s="281" t="str">
        <f t="shared" si="13"/>
        <v xml:space="preserve"> </v>
      </c>
      <c r="V39" s="281" t="str">
        <f t="shared" si="13"/>
        <v xml:space="preserve"> </v>
      </c>
      <c r="W39" s="281" t="str">
        <f t="shared" si="13"/>
        <v xml:space="preserve"> </v>
      </c>
      <c r="X39" s="281" t="str">
        <f t="shared" si="13"/>
        <v xml:space="preserve"> </v>
      </c>
      <c r="Y39" s="281" t="str">
        <f t="shared" si="13"/>
        <v xml:space="preserve"> </v>
      </c>
      <c r="Z39" s="281" t="str">
        <f t="shared" si="13"/>
        <v xml:space="preserve"> </v>
      </c>
      <c r="AA39" s="281" t="str">
        <f t="shared" si="13"/>
        <v xml:space="preserve"> </v>
      </c>
      <c r="AB39" s="281" t="str">
        <f t="shared" si="13"/>
        <v xml:space="preserve"> </v>
      </c>
      <c r="AC39" s="281" t="str">
        <f t="shared" si="13"/>
        <v xml:space="preserve"> </v>
      </c>
      <c r="AD39" s="281" t="str">
        <f t="shared" si="13"/>
        <v xml:space="preserve"> </v>
      </c>
      <c r="AE39" s="281" t="str">
        <f t="shared" si="13"/>
        <v xml:space="preserve"> </v>
      </c>
      <c r="AF39" s="281" t="str">
        <f t="shared" si="13"/>
        <v xml:space="preserve"> </v>
      </c>
      <c r="AG39" s="281" t="str">
        <f t="shared" si="13"/>
        <v xml:space="preserve"> </v>
      </c>
    </row>
    <row r="40" spans="1:33">
      <c r="A40" s="29"/>
      <c r="B40" s="3"/>
      <c r="C40" s="460"/>
      <c r="D40" s="354" t="str">
        <f t="shared" ref="D40:AG40" si="14">IF(COUNTIF(D18:D31,"A")&gt;2,"B",IF(COUNTIF(D18:D31,"A")&gt;0,"P"," "))</f>
        <v xml:space="preserve"> </v>
      </c>
      <c r="E40" s="354" t="str">
        <f t="shared" si="14"/>
        <v xml:space="preserve"> </v>
      </c>
      <c r="F40" s="354" t="str">
        <f t="shared" si="14"/>
        <v xml:space="preserve"> </v>
      </c>
      <c r="G40" s="354" t="str">
        <f t="shared" si="14"/>
        <v xml:space="preserve"> </v>
      </c>
      <c r="H40" s="354" t="str">
        <f t="shared" si="14"/>
        <v xml:space="preserve"> </v>
      </c>
      <c r="I40" s="354" t="str">
        <f t="shared" si="14"/>
        <v xml:space="preserve"> </v>
      </c>
      <c r="J40" s="354" t="str">
        <f t="shared" si="14"/>
        <v xml:space="preserve"> </v>
      </c>
      <c r="K40" s="354" t="str">
        <f t="shared" si="14"/>
        <v xml:space="preserve"> </v>
      </c>
      <c r="L40" s="354" t="str">
        <f t="shared" si="14"/>
        <v xml:space="preserve"> </v>
      </c>
      <c r="M40" s="354" t="str">
        <f t="shared" si="14"/>
        <v xml:space="preserve"> </v>
      </c>
      <c r="N40" s="354" t="str">
        <f t="shared" si="14"/>
        <v xml:space="preserve"> </v>
      </c>
      <c r="O40" s="354" t="str">
        <f t="shared" si="14"/>
        <v xml:space="preserve"> </v>
      </c>
      <c r="P40" s="354" t="str">
        <f t="shared" si="14"/>
        <v xml:space="preserve"> </v>
      </c>
      <c r="Q40" s="354" t="str">
        <f t="shared" si="14"/>
        <v xml:space="preserve"> </v>
      </c>
      <c r="R40" s="354" t="str">
        <f t="shared" si="14"/>
        <v xml:space="preserve"> </v>
      </c>
      <c r="S40" s="354" t="str">
        <f t="shared" si="14"/>
        <v xml:space="preserve"> </v>
      </c>
      <c r="T40" s="354" t="str">
        <f t="shared" si="14"/>
        <v xml:space="preserve"> </v>
      </c>
      <c r="U40" s="354" t="str">
        <f t="shared" si="14"/>
        <v xml:space="preserve"> </v>
      </c>
      <c r="V40" s="354" t="str">
        <f t="shared" si="14"/>
        <v xml:space="preserve"> </v>
      </c>
      <c r="W40" s="354" t="str">
        <f t="shared" si="14"/>
        <v xml:space="preserve"> </v>
      </c>
      <c r="X40" s="354" t="str">
        <f t="shared" si="14"/>
        <v xml:space="preserve"> </v>
      </c>
      <c r="Y40" s="354" t="str">
        <f t="shared" si="14"/>
        <v xml:space="preserve"> </v>
      </c>
      <c r="Z40" s="354" t="str">
        <f t="shared" si="14"/>
        <v xml:space="preserve"> </v>
      </c>
      <c r="AA40" s="354" t="str">
        <f t="shared" si="14"/>
        <v xml:space="preserve"> </v>
      </c>
      <c r="AB40" s="354" t="str">
        <f t="shared" si="14"/>
        <v xml:space="preserve"> </v>
      </c>
      <c r="AC40" s="354" t="str">
        <f t="shared" si="14"/>
        <v xml:space="preserve"> </v>
      </c>
      <c r="AD40" s="354" t="str">
        <f t="shared" si="14"/>
        <v xml:space="preserve"> </v>
      </c>
      <c r="AE40" s="354" t="str">
        <f t="shared" si="14"/>
        <v xml:space="preserve"> </v>
      </c>
      <c r="AF40" s="354" t="str">
        <f t="shared" si="14"/>
        <v xml:space="preserve"> </v>
      </c>
      <c r="AG40" s="354" t="str">
        <f t="shared" si="14"/>
        <v xml:space="preserve"> </v>
      </c>
    </row>
    <row r="41" spans="1:33" s="202" customFormat="1" ht="18">
      <c r="A41" s="650" t="s">
        <v>957</v>
      </c>
      <c r="B41" s="661"/>
      <c r="C41" s="661"/>
      <c r="D41" s="661"/>
      <c r="E41" s="661"/>
      <c r="F41" s="661"/>
      <c r="G41" s="661"/>
      <c r="H41" s="661"/>
      <c r="I41" s="661"/>
      <c r="J41" s="661"/>
      <c r="K41" s="661"/>
      <c r="L41" s="661"/>
      <c r="M41" s="661"/>
      <c r="N41" s="661"/>
      <c r="O41" s="661"/>
      <c r="P41" s="661"/>
      <c r="Q41" s="661"/>
      <c r="R41" s="661"/>
      <c r="S41" s="466"/>
      <c r="T41" s="466"/>
      <c r="U41" s="466"/>
      <c r="V41" s="466"/>
      <c r="W41" s="466"/>
      <c r="X41" s="466"/>
      <c r="Y41" s="466"/>
      <c r="Z41" s="466"/>
      <c r="AA41" s="466"/>
      <c r="AB41" s="466"/>
      <c r="AC41" s="466"/>
      <c r="AD41" s="466"/>
      <c r="AE41" s="466"/>
      <c r="AF41" s="466"/>
      <c r="AG41" s="466"/>
    </row>
    <row r="42" spans="1:33" ht="18">
      <c r="A42" s="659" t="s">
        <v>958</v>
      </c>
      <c r="B42" s="660"/>
      <c r="C42" s="660"/>
      <c r="D42" s="660"/>
      <c r="E42" s="660"/>
      <c r="F42" s="660"/>
      <c r="G42" s="660"/>
      <c r="H42" s="660"/>
      <c r="I42" s="660"/>
      <c r="J42" s="660"/>
      <c r="K42" s="660"/>
      <c r="L42" s="660"/>
      <c r="M42" s="660"/>
      <c r="N42" s="660"/>
      <c r="O42" s="660"/>
      <c r="P42" s="660"/>
      <c r="Q42" s="660"/>
      <c r="R42" s="660"/>
      <c r="S42" s="465"/>
      <c r="T42" s="465"/>
      <c r="U42" s="465"/>
      <c r="V42" s="465"/>
      <c r="W42" s="465"/>
      <c r="X42" s="465"/>
      <c r="Y42" s="465"/>
      <c r="Z42" s="465"/>
      <c r="AA42" s="465"/>
      <c r="AB42" s="465"/>
      <c r="AC42" s="465"/>
      <c r="AD42" s="465"/>
      <c r="AE42" s="465"/>
      <c r="AF42" s="465"/>
      <c r="AG42" s="465"/>
    </row>
    <row r="43" spans="1:33" ht="15.75">
      <c r="A43" s="30"/>
      <c r="C43" s="296" t="s">
        <v>959</v>
      </c>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row>
    <row r="44" spans="1:33">
      <c r="A44"/>
      <c r="B44" s="1">
        <v>1</v>
      </c>
      <c r="C44" s="162" t="s">
        <v>960</v>
      </c>
      <c r="D44" s="43"/>
      <c r="E44" s="31"/>
      <c r="F44" s="31"/>
      <c r="G44" s="31"/>
      <c r="H44" s="31"/>
      <c r="I44" s="31"/>
      <c r="J44" s="31"/>
      <c r="K44" s="31"/>
      <c r="L44" s="31"/>
      <c r="M44" s="31"/>
      <c r="N44" s="31"/>
      <c r="O44" s="31"/>
      <c r="P44" s="31"/>
      <c r="Q44" s="31"/>
      <c r="R44" s="31"/>
      <c r="S44" s="43"/>
      <c r="T44" s="31"/>
      <c r="U44" s="31"/>
      <c r="V44" s="31"/>
      <c r="W44" s="31"/>
      <c r="X44" s="31"/>
      <c r="Y44" s="31"/>
      <c r="Z44" s="31"/>
      <c r="AA44" s="31"/>
      <c r="AB44" s="31"/>
      <c r="AC44" s="31"/>
      <c r="AD44" s="31"/>
      <c r="AE44" s="31"/>
      <c r="AF44" s="31"/>
      <c r="AG44" s="31"/>
    </row>
    <row r="45" spans="1:33">
      <c r="A45" s="29"/>
      <c r="B45" s="1">
        <v>2</v>
      </c>
      <c r="C45" s="208" t="s">
        <v>961</v>
      </c>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row>
    <row r="46" spans="1:33">
      <c r="A46" s="29"/>
      <c r="B46" s="1">
        <v>3</v>
      </c>
      <c r="C46" s="208" t="s">
        <v>962</v>
      </c>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row>
    <row r="47" spans="1:33" ht="13.5" thickBot="1">
      <c r="A47" s="29"/>
      <c r="B47" s="1">
        <v>4</v>
      </c>
      <c r="C47" s="160" t="s">
        <v>963</v>
      </c>
      <c r="D47" s="31"/>
      <c r="E47" s="31"/>
      <c r="F47" s="31"/>
      <c r="G47" s="31"/>
      <c r="H47" s="31"/>
      <c r="I47" s="31"/>
      <c r="J47" s="31"/>
      <c r="K47" s="31"/>
      <c r="L47" s="31"/>
      <c r="M47" s="31"/>
      <c r="N47" s="31"/>
      <c r="O47" s="31"/>
      <c r="P47" s="31"/>
      <c r="Q47" s="31"/>
      <c r="R47" s="282"/>
      <c r="S47" s="31"/>
      <c r="T47" s="31"/>
      <c r="U47" s="31"/>
      <c r="V47" s="31"/>
      <c r="W47" s="31"/>
      <c r="X47" s="31"/>
      <c r="Y47" s="31"/>
      <c r="Z47" s="31"/>
      <c r="AA47" s="31"/>
      <c r="AB47" s="31"/>
      <c r="AC47" s="31"/>
      <c r="AD47" s="31"/>
      <c r="AE47" s="31"/>
      <c r="AF47" s="31"/>
      <c r="AG47" s="282"/>
    </row>
    <row r="48" spans="1:33" ht="13.5" thickBot="1">
      <c r="A48" s="29"/>
      <c r="C48" s="460" t="s">
        <v>118</v>
      </c>
      <c r="D48" s="281" t="str">
        <f t="shared" ref="D48:R48" si="15">IF(COUNTIF(D44:D47,"C")=4,"C",IF(COUNTIF(D44:D47,"C")&gt;0,"P"," "))</f>
        <v xml:space="preserve"> </v>
      </c>
      <c r="E48" s="281" t="str">
        <f t="shared" si="15"/>
        <v xml:space="preserve"> </v>
      </c>
      <c r="F48" s="281" t="str">
        <f t="shared" si="15"/>
        <v xml:space="preserve"> </v>
      </c>
      <c r="G48" s="281" t="str">
        <f t="shared" si="15"/>
        <v xml:space="preserve"> </v>
      </c>
      <c r="H48" s="281" t="str">
        <f t="shared" si="15"/>
        <v xml:space="preserve"> </v>
      </c>
      <c r="I48" s="281" t="str">
        <f t="shared" si="15"/>
        <v xml:space="preserve"> </v>
      </c>
      <c r="J48" s="281" t="str">
        <f t="shared" si="15"/>
        <v xml:space="preserve"> </v>
      </c>
      <c r="K48" s="281" t="str">
        <f t="shared" si="15"/>
        <v xml:space="preserve"> </v>
      </c>
      <c r="L48" s="281" t="str">
        <f t="shared" si="15"/>
        <v xml:space="preserve"> </v>
      </c>
      <c r="M48" s="281" t="str">
        <f t="shared" si="15"/>
        <v xml:space="preserve"> </v>
      </c>
      <c r="N48" s="281" t="str">
        <f t="shared" si="15"/>
        <v xml:space="preserve"> </v>
      </c>
      <c r="O48" s="281" t="str">
        <f t="shared" si="15"/>
        <v xml:space="preserve"> </v>
      </c>
      <c r="P48" s="281" t="str">
        <f t="shared" si="15"/>
        <v xml:space="preserve"> </v>
      </c>
      <c r="Q48" s="281" t="str">
        <f t="shared" si="15"/>
        <v xml:space="preserve"> </v>
      </c>
      <c r="R48" s="281" t="str">
        <f t="shared" si="15"/>
        <v xml:space="preserve"> </v>
      </c>
      <c r="S48" s="281" t="str">
        <f t="shared" ref="S48:AG48" si="16">IF(COUNTIF(S44:S47,"C")=4,"C",IF(COUNTIF(S44:S47,"C")&gt;0,"P"," "))</f>
        <v xml:space="preserve"> </v>
      </c>
      <c r="T48" s="281" t="str">
        <f t="shared" si="16"/>
        <v xml:space="preserve"> </v>
      </c>
      <c r="U48" s="281" t="str">
        <f t="shared" si="16"/>
        <v xml:space="preserve"> </v>
      </c>
      <c r="V48" s="281" t="str">
        <f t="shared" si="16"/>
        <v xml:space="preserve"> </v>
      </c>
      <c r="W48" s="281" t="str">
        <f t="shared" si="16"/>
        <v xml:space="preserve"> </v>
      </c>
      <c r="X48" s="281" t="str">
        <f t="shared" si="16"/>
        <v xml:space="preserve"> </v>
      </c>
      <c r="Y48" s="281" t="str">
        <f t="shared" si="16"/>
        <v xml:space="preserve"> </v>
      </c>
      <c r="Z48" s="281" t="str">
        <f t="shared" si="16"/>
        <v xml:space="preserve"> </v>
      </c>
      <c r="AA48" s="281" t="str">
        <f t="shared" si="16"/>
        <v xml:space="preserve"> </v>
      </c>
      <c r="AB48" s="281" t="str">
        <f t="shared" si="16"/>
        <v xml:space="preserve"> </v>
      </c>
      <c r="AC48" s="281" t="str">
        <f t="shared" si="16"/>
        <v xml:space="preserve"> </v>
      </c>
      <c r="AD48" s="281" t="str">
        <f t="shared" si="16"/>
        <v xml:space="preserve"> </v>
      </c>
      <c r="AE48" s="281" t="str">
        <f t="shared" si="16"/>
        <v xml:space="preserve"> </v>
      </c>
      <c r="AF48" s="281" t="str">
        <f t="shared" si="16"/>
        <v xml:space="preserve"> </v>
      </c>
      <c r="AG48" s="281" t="str">
        <f t="shared" si="16"/>
        <v xml:space="preserve"> </v>
      </c>
    </row>
    <row r="49" spans="1:33" ht="15.75">
      <c r="A49" s="30"/>
      <c r="C49" s="205" t="s">
        <v>964</v>
      </c>
      <c r="D49" s="355" t="str">
        <f>IF(COUNTIF(D48,"C")&gt;0,"A",IF(COUNTIF(D48,"P")&gt;0,"P"," "))</f>
        <v xml:space="preserve"> </v>
      </c>
      <c r="E49" s="355" t="str">
        <f t="shared" ref="E49:R49" si="17">IF(COUNTIF(E48,"C")&gt;0,"A",IF(COUNTIF(E48,"P")&gt;0,"P"," "))</f>
        <v xml:space="preserve"> </v>
      </c>
      <c r="F49" s="355" t="str">
        <f t="shared" si="17"/>
        <v xml:space="preserve"> </v>
      </c>
      <c r="G49" s="355" t="str">
        <f t="shared" si="17"/>
        <v xml:space="preserve"> </v>
      </c>
      <c r="H49" s="355" t="str">
        <f t="shared" si="17"/>
        <v xml:space="preserve"> </v>
      </c>
      <c r="I49" s="355" t="str">
        <f t="shared" si="17"/>
        <v xml:space="preserve"> </v>
      </c>
      <c r="J49" s="355" t="str">
        <f t="shared" si="17"/>
        <v xml:space="preserve"> </v>
      </c>
      <c r="K49" s="355" t="str">
        <f t="shared" si="17"/>
        <v xml:space="preserve"> </v>
      </c>
      <c r="L49" s="355" t="str">
        <f t="shared" si="17"/>
        <v xml:space="preserve"> </v>
      </c>
      <c r="M49" s="355" t="str">
        <f t="shared" si="17"/>
        <v xml:space="preserve"> </v>
      </c>
      <c r="N49" s="355" t="str">
        <f t="shared" si="17"/>
        <v xml:space="preserve"> </v>
      </c>
      <c r="O49" s="355" t="str">
        <f t="shared" si="17"/>
        <v xml:space="preserve"> </v>
      </c>
      <c r="P49" s="355" t="str">
        <f t="shared" si="17"/>
        <v xml:space="preserve"> </v>
      </c>
      <c r="Q49" s="355" t="str">
        <f t="shared" si="17"/>
        <v xml:space="preserve"> </v>
      </c>
      <c r="R49" s="355" t="str">
        <f t="shared" si="17"/>
        <v xml:space="preserve"> </v>
      </c>
      <c r="S49" s="355" t="str">
        <f>IF(COUNTIF(S48,"C")&gt;0,"A",IF(COUNTIF(S48,"P")&gt;0,"P"," "))</f>
        <v xml:space="preserve"> </v>
      </c>
      <c r="T49" s="355" t="str">
        <f t="shared" ref="T49:AG49" si="18">IF(COUNTIF(T48,"C")&gt;0,"A",IF(COUNTIF(T48,"P")&gt;0,"P"," "))</f>
        <v xml:space="preserve"> </v>
      </c>
      <c r="U49" s="355" t="str">
        <f t="shared" si="18"/>
        <v xml:space="preserve"> </v>
      </c>
      <c r="V49" s="355" t="str">
        <f t="shared" si="18"/>
        <v xml:space="preserve"> </v>
      </c>
      <c r="W49" s="355" t="str">
        <f t="shared" si="18"/>
        <v xml:space="preserve"> </v>
      </c>
      <c r="X49" s="355" t="str">
        <f t="shared" si="18"/>
        <v xml:space="preserve"> </v>
      </c>
      <c r="Y49" s="355" t="str">
        <f t="shared" si="18"/>
        <v xml:space="preserve"> </v>
      </c>
      <c r="Z49" s="355" t="str">
        <f t="shared" si="18"/>
        <v xml:space="preserve"> </v>
      </c>
      <c r="AA49" s="355" t="str">
        <f t="shared" si="18"/>
        <v xml:space="preserve"> </v>
      </c>
      <c r="AB49" s="355" t="str">
        <f t="shared" si="18"/>
        <v xml:space="preserve"> </v>
      </c>
      <c r="AC49" s="355" t="str">
        <f t="shared" si="18"/>
        <v xml:space="preserve"> </v>
      </c>
      <c r="AD49" s="355" t="str">
        <f t="shared" si="18"/>
        <v xml:space="preserve"> </v>
      </c>
      <c r="AE49" s="355" t="str">
        <f t="shared" si="18"/>
        <v xml:space="preserve"> </v>
      </c>
      <c r="AF49" s="355" t="str">
        <f t="shared" si="18"/>
        <v xml:space="preserve"> </v>
      </c>
      <c r="AG49" s="355" t="str">
        <f t="shared" si="18"/>
        <v xml:space="preserve"> </v>
      </c>
    </row>
    <row r="50" spans="1:33">
      <c r="A50"/>
      <c r="B50" s="1">
        <v>1</v>
      </c>
      <c r="C50" s="208" t="s">
        <v>965</v>
      </c>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row>
    <row r="51" spans="1:33">
      <c r="A51"/>
      <c r="B51" s="1">
        <v>2</v>
      </c>
      <c r="C51" s="208" t="s">
        <v>966</v>
      </c>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row>
    <row r="52" spans="1:33">
      <c r="A52"/>
      <c r="B52" s="1">
        <v>3</v>
      </c>
      <c r="C52" s="208" t="s">
        <v>967</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row>
    <row r="53" spans="1:33">
      <c r="A53" s="29"/>
      <c r="B53" s="1">
        <v>4</v>
      </c>
      <c r="C53" s="208" t="s">
        <v>968</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row>
    <row r="54" spans="1:33" ht="13.5" thickBot="1">
      <c r="A54" s="29"/>
      <c r="B54" s="1">
        <v>5</v>
      </c>
      <c r="C54" s="160" t="s">
        <v>969</v>
      </c>
      <c r="D54" s="31"/>
      <c r="E54" s="31"/>
      <c r="F54" s="31"/>
      <c r="G54" s="31"/>
      <c r="H54" s="31"/>
      <c r="I54" s="31"/>
      <c r="J54" s="31"/>
      <c r="K54" s="31"/>
      <c r="L54" s="31"/>
      <c r="M54" s="31"/>
      <c r="N54" s="31"/>
      <c r="O54" s="31"/>
      <c r="P54" s="31"/>
      <c r="Q54" s="31"/>
      <c r="R54" s="282"/>
      <c r="S54" s="31"/>
      <c r="T54" s="31"/>
      <c r="U54" s="31"/>
      <c r="V54" s="31"/>
      <c r="W54" s="31"/>
      <c r="X54" s="31"/>
      <c r="Y54" s="31"/>
      <c r="Z54" s="31"/>
      <c r="AA54" s="31"/>
      <c r="AB54" s="31"/>
      <c r="AC54" s="31"/>
      <c r="AD54" s="31"/>
      <c r="AE54" s="31"/>
      <c r="AF54" s="31"/>
      <c r="AG54" s="282"/>
    </row>
    <row r="55" spans="1:33" ht="13.5" thickBot="1">
      <c r="A55" s="29"/>
      <c r="B55" s="3"/>
      <c r="C55" s="460" t="s">
        <v>118</v>
      </c>
      <c r="D55" s="281" t="str">
        <f t="shared" ref="D55:R55" si="19">IF(COUNTIF(D50:D54,"C")=5,"C",IF(COUNTIF(D50:D54,"C")&gt;0,"P"," "))</f>
        <v xml:space="preserve"> </v>
      </c>
      <c r="E55" s="281" t="str">
        <f t="shared" si="19"/>
        <v xml:space="preserve"> </v>
      </c>
      <c r="F55" s="281" t="str">
        <f t="shared" si="19"/>
        <v xml:space="preserve"> </v>
      </c>
      <c r="G55" s="281" t="str">
        <f t="shared" si="19"/>
        <v xml:space="preserve"> </v>
      </c>
      <c r="H55" s="281" t="str">
        <f t="shared" si="19"/>
        <v xml:space="preserve"> </v>
      </c>
      <c r="I55" s="281" t="str">
        <f t="shared" si="19"/>
        <v xml:space="preserve"> </v>
      </c>
      <c r="J55" s="281" t="str">
        <f t="shared" si="19"/>
        <v xml:space="preserve"> </v>
      </c>
      <c r="K55" s="281" t="str">
        <f t="shared" si="19"/>
        <v xml:space="preserve"> </v>
      </c>
      <c r="L55" s="281" t="str">
        <f t="shared" si="19"/>
        <v xml:space="preserve"> </v>
      </c>
      <c r="M55" s="281" t="str">
        <f t="shared" si="19"/>
        <v xml:space="preserve"> </v>
      </c>
      <c r="N55" s="281" t="str">
        <f t="shared" si="19"/>
        <v xml:space="preserve"> </v>
      </c>
      <c r="O55" s="281" t="str">
        <f t="shared" si="19"/>
        <v xml:space="preserve"> </v>
      </c>
      <c r="P55" s="281" t="str">
        <f t="shared" si="19"/>
        <v xml:space="preserve"> </v>
      </c>
      <c r="Q55" s="281" t="str">
        <f t="shared" si="19"/>
        <v xml:space="preserve"> </v>
      </c>
      <c r="R55" s="281" t="str">
        <f t="shared" si="19"/>
        <v xml:space="preserve"> </v>
      </c>
      <c r="S55" s="281" t="str">
        <f t="shared" ref="S55:AG55" si="20">IF(COUNTIF(S50:S54,"C")=5,"C",IF(COUNTIF(S50:S54,"C")&gt;0,"P"," "))</f>
        <v xml:space="preserve"> </v>
      </c>
      <c r="T55" s="281" t="str">
        <f t="shared" si="20"/>
        <v xml:space="preserve"> </v>
      </c>
      <c r="U55" s="281" t="str">
        <f t="shared" si="20"/>
        <v xml:space="preserve"> </v>
      </c>
      <c r="V55" s="281" t="str">
        <f t="shared" si="20"/>
        <v xml:space="preserve"> </v>
      </c>
      <c r="W55" s="281" t="str">
        <f t="shared" si="20"/>
        <v xml:space="preserve"> </v>
      </c>
      <c r="X55" s="281" t="str">
        <f t="shared" si="20"/>
        <v xml:space="preserve"> </v>
      </c>
      <c r="Y55" s="281" t="str">
        <f t="shared" si="20"/>
        <v xml:space="preserve"> </v>
      </c>
      <c r="Z55" s="281" t="str">
        <f t="shared" si="20"/>
        <v xml:space="preserve"> </v>
      </c>
      <c r="AA55" s="281" t="str">
        <f t="shared" si="20"/>
        <v xml:space="preserve"> </v>
      </c>
      <c r="AB55" s="281" t="str">
        <f t="shared" si="20"/>
        <v xml:space="preserve"> </v>
      </c>
      <c r="AC55" s="281" t="str">
        <f t="shared" si="20"/>
        <v xml:space="preserve"> </v>
      </c>
      <c r="AD55" s="281" t="str">
        <f t="shared" si="20"/>
        <v xml:space="preserve"> </v>
      </c>
      <c r="AE55" s="281" t="str">
        <f t="shared" si="20"/>
        <v xml:space="preserve"> </v>
      </c>
      <c r="AF55" s="281" t="str">
        <f t="shared" si="20"/>
        <v xml:space="preserve"> </v>
      </c>
      <c r="AG55" s="281" t="str">
        <f t="shared" si="20"/>
        <v xml:space="preserve"> </v>
      </c>
    </row>
    <row r="56" spans="1:33" ht="15.75">
      <c r="A56" s="30"/>
      <c r="C56" s="205" t="s">
        <v>970</v>
      </c>
      <c r="D56" s="355" t="str">
        <f>IF(COUNTIF(D55,"C")&gt;0,"A",IF(COUNTIF(D55,"P")&gt;0,"P"," "))</f>
        <v xml:space="preserve"> </v>
      </c>
      <c r="E56" s="355" t="str">
        <f t="shared" ref="E56:R56" si="21">IF(COUNTIF(E55,"C")&gt;0,"A",IF(COUNTIF(E55,"P")&gt;0,"P"," "))</f>
        <v xml:space="preserve"> </v>
      </c>
      <c r="F56" s="355" t="str">
        <f t="shared" si="21"/>
        <v xml:space="preserve"> </v>
      </c>
      <c r="G56" s="355" t="str">
        <f t="shared" si="21"/>
        <v xml:space="preserve"> </v>
      </c>
      <c r="H56" s="355" t="str">
        <f t="shared" si="21"/>
        <v xml:space="preserve"> </v>
      </c>
      <c r="I56" s="355" t="str">
        <f t="shared" si="21"/>
        <v xml:space="preserve"> </v>
      </c>
      <c r="J56" s="355" t="str">
        <f t="shared" si="21"/>
        <v xml:space="preserve"> </v>
      </c>
      <c r="K56" s="355" t="str">
        <f t="shared" si="21"/>
        <v xml:space="preserve"> </v>
      </c>
      <c r="L56" s="355" t="str">
        <f t="shared" si="21"/>
        <v xml:space="preserve"> </v>
      </c>
      <c r="M56" s="355" t="str">
        <f t="shared" si="21"/>
        <v xml:space="preserve"> </v>
      </c>
      <c r="N56" s="355" t="str">
        <f t="shared" si="21"/>
        <v xml:space="preserve"> </v>
      </c>
      <c r="O56" s="355" t="str">
        <f t="shared" si="21"/>
        <v xml:space="preserve"> </v>
      </c>
      <c r="P56" s="355" t="str">
        <f t="shared" si="21"/>
        <v xml:space="preserve"> </v>
      </c>
      <c r="Q56" s="355" t="str">
        <f t="shared" si="21"/>
        <v xml:space="preserve"> </v>
      </c>
      <c r="R56" s="355" t="str">
        <f t="shared" si="21"/>
        <v xml:space="preserve"> </v>
      </c>
      <c r="S56" s="355" t="str">
        <f>IF(COUNTIF(S55,"C")&gt;0,"A",IF(COUNTIF(S55,"P")&gt;0,"P"," "))</f>
        <v xml:space="preserve"> </v>
      </c>
      <c r="T56" s="355" t="str">
        <f t="shared" ref="T56:AG56" si="22">IF(COUNTIF(T55,"C")&gt;0,"A",IF(COUNTIF(T55,"P")&gt;0,"P"," "))</f>
        <v xml:space="preserve"> </v>
      </c>
      <c r="U56" s="355" t="str">
        <f t="shared" si="22"/>
        <v xml:space="preserve"> </v>
      </c>
      <c r="V56" s="355" t="str">
        <f t="shared" si="22"/>
        <v xml:space="preserve"> </v>
      </c>
      <c r="W56" s="355" t="str">
        <f t="shared" si="22"/>
        <v xml:space="preserve"> </v>
      </c>
      <c r="X56" s="355" t="str">
        <f t="shared" si="22"/>
        <v xml:space="preserve"> </v>
      </c>
      <c r="Y56" s="355" t="str">
        <f t="shared" si="22"/>
        <v xml:space="preserve"> </v>
      </c>
      <c r="Z56" s="355" t="str">
        <f t="shared" si="22"/>
        <v xml:space="preserve"> </v>
      </c>
      <c r="AA56" s="355" t="str">
        <f t="shared" si="22"/>
        <v xml:space="preserve"> </v>
      </c>
      <c r="AB56" s="355" t="str">
        <f t="shared" si="22"/>
        <v xml:space="preserve"> </v>
      </c>
      <c r="AC56" s="355" t="str">
        <f t="shared" si="22"/>
        <v xml:space="preserve"> </v>
      </c>
      <c r="AD56" s="355" t="str">
        <f t="shared" si="22"/>
        <v xml:space="preserve"> </v>
      </c>
      <c r="AE56" s="355" t="str">
        <f t="shared" si="22"/>
        <v xml:space="preserve"> </v>
      </c>
      <c r="AF56" s="355" t="str">
        <f t="shared" si="22"/>
        <v xml:space="preserve"> </v>
      </c>
      <c r="AG56" s="355" t="str">
        <f t="shared" si="22"/>
        <v xml:space="preserve"> </v>
      </c>
    </row>
    <row r="57" spans="1:33">
      <c r="A57"/>
      <c r="B57" s="1">
        <v>1</v>
      </c>
      <c r="C57" s="461" t="s">
        <v>971</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row>
    <row r="58" spans="1:33">
      <c r="A58" s="29"/>
      <c r="B58" s="1">
        <v>2</v>
      </c>
      <c r="C58" s="461" t="s">
        <v>972</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row>
    <row r="59" spans="1:33">
      <c r="A59" s="29"/>
      <c r="B59" s="1">
        <v>3</v>
      </c>
      <c r="C59" s="462" t="s">
        <v>973</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row>
    <row r="60" spans="1:33" ht="13.5" thickBot="1">
      <c r="A60" s="29"/>
      <c r="B60" s="1">
        <v>4</v>
      </c>
      <c r="C60" s="462" t="s">
        <v>974</v>
      </c>
      <c r="D60" s="31"/>
      <c r="E60" s="31"/>
      <c r="F60" s="31"/>
      <c r="G60" s="31"/>
      <c r="H60" s="31"/>
      <c r="I60" s="31"/>
      <c r="J60" s="31"/>
      <c r="K60" s="31"/>
      <c r="L60" s="31"/>
      <c r="M60" s="31"/>
      <c r="N60" s="31"/>
      <c r="O60" s="31"/>
      <c r="P60" s="31"/>
      <c r="Q60" s="31"/>
      <c r="R60" s="282"/>
      <c r="S60" s="31"/>
      <c r="T60" s="31"/>
      <c r="U60" s="31"/>
      <c r="V60" s="31"/>
      <c r="W60" s="31"/>
      <c r="X60" s="31"/>
      <c r="Y60" s="31"/>
      <c r="Z60" s="31"/>
      <c r="AA60" s="31"/>
      <c r="AB60" s="31"/>
      <c r="AC60" s="31"/>
      <c r="AD60" s="31"/>
      <c r="AE60" s="31"/>
      <c r="AF60" s="31"/>
      <c r="AG60" s="282"/>
    </row>
    <row r="61" spans="1:33" ht="13.5" thickBot="1">
      <c r="A61" s="29"/>
      <c r="B61" s="3"/>
      <c r="C61" s="460" t="s">
        <v>118</v>
      </c>
      <c r="D61" s="281" t="str">
        <f t="shared" ref="D61:R61" si="23">IF(COUNTIF(D57:D60,"C")=4,"C",IF(COUNTIF(D57:D60,"C")&gt;0,"P"," "))</f>
        <v xml:space="preserve"> </v>
      </c>
      <c r="E61" s="281" t="str">
        <f t="shared" si="23"/>
        <v xml:space="preserve"> </v>
      </c>
      <c r="F61" s="281" t="str">
        <f t="shared" si="23"/>
        <v xml:space="preserve"> </v>
      </c>
      <c r="G61" s="281" t="str">
        <f t="shared" si="23"/>
        <v xml:space="preserve"> </v>
      </c>
      <c r="H61" s="281" t="str">
        <f t="shared" si="23"/>
        <v xml:space="preserve"> </v>
      </c>
      <c r="I61" s="281" t="str">
        <f t="shared" si="23"/>
        <v xml:space="preserve"> </v>
      </c>
      <c r="J61" s="281" t="str">
        <f t="shared" si="23"/>
        <v xml:space="preserve"> </v>
      </c>
      <c r="K61" s="281" t="str">
        <f t="shared" si="23"/>
        <v xml:space="preserve"> </v>
      </c>
      <c r="L61" s="281" t="str">
        <f t="shared" si="23"/>
        <v xml:space="preserve"> </v>
      </c>
      <c r="M61" s="281" t="str">
        <f t="shared" si="23"/>
        <v xml:space="preserve"> </v>
      </c>
      <c r="N61" s="281" t="str">
        <f t="shared" si="23"/>
        <v xml:space="preserve"> </v>
      </c>
      <c r="O61" s="281" t="str">
        <f t="shared" si="23"/>
        <v xml:space="preserve"> </v>
      </c>
      <c r="P61" s="281" t="str">
        <f t="shared" si="23"/>
        <v xml:space="preserve"> </v>
      </c>
      <c r="Q61" s="281" t="str">
        <f t="shared" si="23"/>
        <v xml:space="preserve"> </v>
      </c>
      <c r="R61" s="281" t="str">
        <f t="shared" si="23"/>
        <v xml:space="preserve"> </v>
      </c>
      <c r="S61" s="281" t="str">
        <f t="shared" ref="S61:AG61" si="24">IF(COUNTIF(S57:S60,"C")=4,"C",IF(COUNTIF(S57:S60,"C")&gt;0,"P"," "))</f>
        <v xml:space="preserve"> </v>
      </c>
      <c r="T61" s="281" t="str">
        <f t="shared" si="24"/>
        <v xml:space="preserve"> </v>
      </c>
      <c r="U61" s="281" t="str">
        <f t="shared" si="24"/>
        <v xml:space="preserve"> </v>
      </c>
      <c r="V61" s="281" t="str">
        <f t="shared" si="24"/>
        <v xml:space="preserve"> </v>
      </c>
      <c r="W61" s="281" t="str">
        <f t="shared" si="24"/>
        <v xml:space="preserve"> </v>
      </c>
      <c r="X61" s="281" t="str">
        <f t="shared" si="24"/>
        <v xml:space="preserve"> </v>
      </c>
      <c r="Y61" s="281" t="str">
        <f t="shared" si="24"/>
        <v xml:space="preserve"> </v>
      </c>
      <c r="Z61" s="281" t="str">
        <f t="shared" si="24"/>
        <v xml:space="preserve"> </v>
      </c>
      <c r="AA61" s="281" t="str">
        <f t="shared" si="24"/>
        <v xml:space="preserve"> </v>
      </c>
      <c r="AB61" s="281" t="str">
        <f t="shared" si="24"/>
        <v xml:space="preserve"> </v>
      </c>
      <c r="AC61" s="281" t="str">
        <f t="shared" si="24"/>
        <v xml:space="preserve"> </v>
      </c>
      <c r="AD61" s="281" t="str">
        <f t="shared" si="24"/>
        <v xml:space="preserve"> </v>
      </c>
      <c r="AE61" s="281" t="str">
        <f t="shared" si="24"/>
        <v xml:space="preserve"> </v>
      </c>
      <c r="AF61" s="281" t="str">
        <f t="shared" si="24"/>
        <v xml:space="preserve"> </v>
      </c>
      <c r="AG61" s="281" t="str">
        <f t="shared" si="24"/>
        <v xml:space="preserve"> </v>
      </c>
    </row>
    <row r="62" spans="1:33" hidden="1">
      <c r="A62" s="29"/>
      <c r="B62" s="3"/>
      <c r="C62" s="576"/>
      <c r="D62" s="355" t="str">
        <f t="shared" ref="D62:AG62" si="25">IF(COUNTIF(D61,"C")&gt;0,"A",IF(COUNTIF(D61,"P")&gt;0,"P"," "))</f>
        <v xml:space="preserve"> </v>
      </c>
      <c r="E62" s="355" t="str">
        <f t="shared" si="25"/>
        <v xml:space="preserve"> </v>
      </c>
      <c r="F62" s="355" t="str">
        <f t="shared" si="25"/>
        <v xml:space="preserve"> </v>
      </c>
      <c r="G62" s="355" t="str">
        <f t="shared" si="25"/>
        <v xml:space="preserve"> </v>
      </c>
      <c r="H62" s="355" t="str">
        <f t="shared" si="25"/>
        <v xml:space="preserve"> </v>
      </c>
      <c r="I62" s="355" t="str">
        <f t="shared" si="25"/>
        <v xml:space="preserve"> </v>
      </c>
      <c r="J62" s="355" t="str">
        <f t="shared" si="25"/>
        <v xml:space="preserve"> </v>
      </c>
      <c r="K62" s="355" t="str">
        <f t="shared" si="25"/>
        <v xml:space="preserve"> </v>
      </c>
      <c r="L62" s="355" t="str">
        <f t="shared" si="25"/>
        <v xml:space="preserve"> </v>
      </c>
      <c r="M62" s="355" t="str">
        <f t="shared" si="25"/>
        <v xml:space="preserve"> </v>
      </c>
      <c r="N62" s="355" t="str">
        <f t="shared" si="25"/>
        <v xml:space="preserve"> </v>
      </c>
      <c r="O62" s="355" t="str">
        <f t="shared" si="25"/>
        <v xml:space="preserve"> </v>
      </c>
      <c r="P62" s="355" t="str">
        <f t="shared" si="25"/>
        <v xml:space="preserve"> </v>
      </c>
      <c r="Q62" s="355" t="str">
        <f t="shared" si="25"/>
        <v xml:space="preserve"> </v>
      </c>
      <c r="R62" s="355" t="str">
        <f t="shared" si="25"/>
        <v xml:space="preserve"> </v>
      </c>
      <c r="S62" s="355" t="str">
        <f t="shared" si="25"/>
        <v xml:space="preserve"> </v>
      </c>
      <c r="T62" s="355" t="str">
        <f t="shared" si="25"/>
        <v xml:space="preserve"> </v>
      </c>
      <c r="U62" s="355" t="str">
        <f t="shared" si="25"/>
        <v xml:space="preserve"> </v>
      </c>
      <c r="V62" s="355" t="str">
        <f t="shared" si="25"/>
        <v xml:space="preserve"> </v>
      </c>
      <c r="W62" s="355" t="str">
        <f t="shared" si="25"/>
        <v xml:space="preserve"> </v>
      </c>
      <c r="X62" s="355" t="str">
        <f t="shared" si="25"/>
        <v xml:space="preserve"> </v>
      </c>
      <c r="Y62" s="355" t="str">
        <f t="shared" si="25"/>
        <v xml:space="preserve"> </v>
      </c>
      <c r="Z62" s="355" t="str">
        <f t="shared" si="25"/>
        <v xml:space="preserve"> </v>
      </c>
      <c r="AA62" s="355" t="str">
        <f t="shared" si="25"/>
        <v xml:space="preserve"> </v>
      </c>
      <c r="AB62" s="355" t="str">
        <f t="shared" si="25"/>
        <v xml:space="preserve"> </v>
      </c>
      <c r="AC62" s="355" t="str">
        <f t="shared" si="25"/>
        <v xml:space="preserve"> </v>
      </c>
      <c r="AD62" s="355" t="str">
        <f t="shared" si="25"/>
        <v xml:space="preserve"> </v>
      </c>
      <c r="AE62" s="355" t="str">
        <f t="shared" si="25"/>
        <v xml:space="preserve"> </v>
      </c>
      <c r="AF62" s="355" t="str">
        <f t="shared" si="25"/>
        <v xml:space="preserve"> </v>
      </c>
      <c r="AG62" s="355" t="str">
        <f t="shared" si="25"/>
        <v xml:space="preserve"> </v>
      </c>
    </row>
    <row r="63" spans="1:33" ht="15.75">
      <c r="A63" s="30"/>
      <c r="C63" s="205" t="s">
        <v>950</v>
      </c>
      <c r="D63" s="313" t="str">
        <f>IF(D73="C","Z"," ")</f>
        <v xml:space="preserve"> </v>
      </c>
      <c r="E63" s="313" t="str">
        <f t="shared" ref="E63:AG63" si="26">IF(E73="C","Z"," ")</f>
        <v xml:space="preserve"> </v>
      </c>
      <c r="F63" s="313" t="str">
        <f t="shared" si="26"/>
        <v xml:space="preserve"> </v>
      </c>
      <c r="G63" s="313" t="str">
        <f t="shared" si="26"/>
        <v xml:space="preserve"> </v>
      </c>
      <c r="H63" s="313" t="str">
        <f t="shared" si="26"/>
        <v xml:space="preserve"> </v>
      </c>
      <c r="I63" s="313" t="str">
        <f t="shared" si="26"/>
        <v xml:space="preserve"> </v>
      </c>
      <c r="J63" s="313" t="str">
        <f t="shared" si="26"/>
        <v xml:space="preserve"> </v>
      </c>
      <c r="K63" s="313" t="str">
        <f t="shared" si="26"/>
        <v xml:space="preserve"> </v>
      </c>
      <c r="L63" s="313" t="str">
        <f t="shared" si="26"/>
        <v xml:space="preserve"> </v>
      </c>
      <c r="M63" s="313" t="str">
        <f t="shared" si="26"/>
        <v xml:space="preserve"> </v>
      </c>
      <c r="N63" s="313" t="str">
        <f t="shared" si="26"/>
        <v xml:space="preserve"> </v>
      </c>
      <c r="O63" s="313" t="str">
        <f t="shared" si="26"/>
        <v xml:space="preserve"> </v>
      </c>
      <c r="P63" s="313" t="str">
        <f t="shared" si="26"/>
        <v xml:space="preserve"> </v>
      </c>
      <c r="Q63" s="313" t="str">
        <f t="shared" si="26"/>
        <v xml:space="preserve"> </v>
      </c>
      <c r="R63" s="313" t="str">
        <f t="shared" si="26"/>
        <v xml:space="preserve"> </v>
      </c>
      <c r="S63" s="313" t="str">
        <f t="shared" si="26"/>
        <v xml:space="preserve"> </v>
      </c>
      <c r="T63" s="313" t="str">
        <f t="shared" si="26"/>
        <v xml:space="preserve"> </v>
      </c>
      <c r="U63" s="313" t="str">
        <f t="shared" si="26"/>
        <v xml:space="preserve"> </v>
      </c>
      <c r="V63" s="313" t="str">
        <f t="shared" si="26"/>
        <v xml:space="preserve"> </v>
      </c>
      <c r="W63" s="313" t="str">
        <f t="shared" si="26"/>
        <v xml:space="preserve"> </v>
      </c>
      <c r="X63" s="313" t="str">
        <f t="shared" si="26"/>
        <v xml:space="preserve"> </v>
      </c>
      <c r="Y63" s="313" t="str">
        <f t="shared" si="26"/>
        <v xml:space="preserve"> </v>
      </c>
      <c r="Z63" s="313" t="str">
        <f t="shared" si="26"/>
        <v xml:space="preserve"> </v>
      </c>
      <c r="AA63" s="313" t="str">
        <f t="shared" si="26"/>
        <v xml:space="preserve"> </v>
      </c>
      <c r="AB63" s="313" t="str">
        <f t="shared" si="26"/>
        <v xml:space="preserve"> </v>
      </c>
      <c r="AC63" s="313" t="str">
        <f t="shared" si="26"/>
        <v xml:space="preserve"> </v>
      </c>
      <c r="AD63" s="313" t="str">
        <f t="shared" si="26"/>
        <v xml:space="preserve"> </v>
      </c>
      <c r="AE63" s="313" t="str">
        <f t="shared" si="26"/>
        <v xml:space="preserve"> </v>
      </c>
      <c r="AF63" s="313" t="str">
        <f t="shared" si="26"/>
        <v xml:space="preserve"> </v>
      </c>
      <c r="AG63" s="313" t="str">
        <f t="shared" si="26"/>
        <v xml:space="preserve"> </v>
      </c>
    </row>
    <row r="64" spans="1:33" s="202" customFormat="1" ht="13.5" customHeight="1">
      <c r="A64" s="455"/>
      <c r="B64" s="290">
        <v>1</v>
      </c>
      <c r="C64" s="206" t="s">
        <v>975</v>
      </c>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row>
    <row r="65" spans="1:33" s="202" customFormat="1" ht="13.5" customHeight="1">
      <c r="A65" s="455"/>
      <c r="B65" s="290">
        <v>2</v>
      </c>
      <c r="C65" s="206" t="s">
        <v>976</v>
      </c>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row>
    <row r="66" spans="1:33" s="202" customFormat="1" ht="13.5" customHeight="1">
      <c r="A66" s="455"/>
      <c r="B66" s="290">
        <v>3</v>
      </c>
      <c r="C66" s="373" t="s">
        <v>977</v>
      </c>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row>
    <row r="67" spans="1:33" s="202" customFormat="1" ht="13.5" customHeight="1">
      <c r="A67" s="455"/>
      <c r="B67" s="290"/>
      <c r="C67" s="207" t="s">
        <v>978</v>
      </c>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row>
    <row r="68" spans="1:33" s="202" customFormat="1" ht="13.5" customHeight="1">
      <c r="A68" s="455"/>
      <c r="B68" s="290"/>
      <c r="C68" s="207" t="s">
        <v>979</v>
      </c>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row>
    <row r="69" spans="1:33" s="202" customFormat="1" ht="13.5" customHeight="1">
      <c r="A69" s="455"/>
      <c r="B69" s="290"/>
      <c r="C69" s="207" t="s">
        <v>980</v>
      </c>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row>
    <row r="70" spans="1:33" s="202" customFormat="1" ht="13.5" customHeight="1">
      <c r="A70" s="455"/>
      <c r="B70" s="290"/>
      <c r="C70" s="207" t="s">
        <v>981</v>
      </c>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row>
    <row r="71" spans="1:33" ht="13.5" customHeight="1">
      <c r="A71" s="455"/>
      <c r="B71" s="290">
        <v>4</v>
      </c>
      <c r="C71" s="206" t="s">
        <v>982</v>
      </c>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row>
    <row r="72" spans="1:33" ht="13.5" thickBot="1">
      <c r="A72" s="29"/>
      <c r="B72" s="1">
        <v>5</v>
      </c>
      <c r="C72" s="461" t="s">
        <v>983</v>
      </c>
      <c r="D72" s="31"/>
      <c r="E72" s="31"/>
      <c r="F72" s="31"/>
      <c r="G72" s="31"/>
      <c r="H72" s="31"/>
      <c r="I72" s="31"/>
      <c r="J72" s="31"/>
      <c r="K72" s="31"/>
      <c r="L72" s="31"/>
      <c r="M72" s="31"/>
      <c r="N72" s="31"/>
      <c r="O72" s="31"/>
      <c r="P72" s="31"/>
      <c r="Q72" s="31"/>
      <c r="R72" s="282"/>
      <c r="S72" s="31"/>
      <c r="T72" s="31"/>
      <c r="U72" s="31"/>
      <c r="V72" s="31"/>
      <c r="W72" s="31"/>
      <c r="X72" s="31"/>
      <c r="Y72" s="31"/>
      <c r="Z72" s="31"/>
      <c r="AA72" s="31"/>
      <c r="AB72" s="31"/>
      <c r="AC72" s="31"/>
      <c r="AD72" s="31"/>
      <c r="AE72" s="31"/>
      <c r="AF72" s="31"/>
      <c r="AG72" s="282"/>
    </row>
    <row r="73" spans="1:33" ht="13.5" thickBot="1">
      <c r="A73" s="29"/>
      <c r="B73" s="3"/>
      <c r="C73" s="460" t="s">
        <v>118</v>
      </c>
      <c r="D73" s="281" t="str">
        <f>IF(COUNTIF(D64:D72,"C")=8,"C",IF(COUNTIF(D64:D72,"C")&gt;0,"P"," "))</f>
        <v xml:space="preserve"> </v>
      </c>
      <c r="E73" s="281" t="str">
        <f t="shared" ref="E73:R73" si="27">IF(COUNTIF(E64:E72,"C")=8,"C",IF(COUNTIF(E64:E72,"C")&gt;0,"P"," "))</f>
        <v xml:space="preserve"> </v>
      </c>
      <c r="F73" s="281" t="str">
        <f t="shared" si="27"/>
        <v xml:space="preserve"> </v>
      </c>
      <c r="G73" s="281" t="str">
        <f t="shared" si="27"/>
        <v xml:space="preserve"> </v>
      </c>
      <c r="H73" s="281" t="str">
        <f t="shared" si="27"/>
        <v xml:space="preserve"> </v>
      </c>
      <c r="I73" s="281" t="str">
        <f t="shared" si="27"/>
        <v xml:space="preserve"> </v>
      </c>
      <c r="J73" s="281" t="str">
        <f t="shared" si="27"/>
        <v xml:space="preserve"> </v>
      </c>
      <c r="K73" s="281" t="str">
        <f t="shared" si="27"/>
        <v xml:space="preserve"> </v>
      </c>
      <c r="L73" s="281" t="str">
        <f t="shared" si="27"/>
        <v xml:space="preserve"> </v>
      </c>
      <c r="M73" s="281" t="str">
        <f t="shared" si="27"/>
        <v xml:space="preserve"> </v>
      </c>
      <c r="N73" s="281" t="str">
        <f t="shared" si="27"/>
        <v xml:space="preserve"> </v>
      </c>
      <c r="O73" s="281" t="str">
        <f t="shared" si="27"/>
        <v xml:space="preserve"> </v>
      </c>
      <c r="P73" s="281" t="str">
        <f t="shared" si="27"/>
        <v xml:space="preserve"> </v>
      </c>
      <c r="Q73" s="281" t="str">
        <f t="shared" si="27"/>
        <v xml:space="preserve"> </v>
      </c>
      <c r="R73" s="281" t="str">
        <f t="shared" si="27"/>
        <v xml:space="preserve"> </v>
      </c>
      <c r="S73" s="281" t="str">
        <f>IF(COUNTIF(S64:S72,"C")=8,"C",IF(COUNTIF(S64:S72,"C")&gt;0,"P"," "))</f>
        <v xml:space="preserve"> </v>
      </c>
      <c r="T73" s="281" t="str">
        <f t="shared" ref="T73:AG73" si="28">IF(COUNTIF(T64:T72,"C")=8,"C",IF(COUNTIF(T64:T72,"C")&gt;0,"P"," "))</f>
        <v xml:space="preserve"> </v>
      </c>
      <c r="U73" s="281" t="str">
        <f t="shared" si="28"/>
        <v xml:space="preserve"> </v>
      </c>
      <c r="V73" s="281" t="str">
        <f t="shared" si="28"/>
        <v xml:space="preserve"> </v>
      </c>
      <c r="W73" s="281" t="str">
        <f t="shared" si="28"/>
        <v xml:space="preserve"> </v>
      </c>
      <c r="X73" s="281" t="str">
        <f t="shared" si="28"/>
        <v xml:space="preserve"> </v>
      </c>
      <c r="Y73" s="281" t="str">
        <f t="shared" si="28"/>
        <v xml:space="preserve"> </v>
      </c>
      <c r="Z73" s="281" t="str">
        <f t="shared" si="28"/>
        <v xml:space="preserve"> </v>
      </c>
      <c r="AA73" s="281" t="str">
        <f t="shared" si="28"/>
        <v xml:space="preserve"> </v>
      </c>
      <c r="AB73" s="281" t="str">
        <f t="shared" si="28"/>
        <v xml:space="preserve"> </v>
      </c>
      <c r="AC73" s="281" t="str">
        <f t="shared" si="28"/>
        <v xml:space="preserve"> </v>
      </c>
      <c r="AD73" s="281" t="str">
        <f t="shared" si="28"/>
        <v xml:space="preserve"> </v>
      </c>
      <c r="AE73" s="281" t="str">
        <f t="shared" si="28"/>
        <v xml:space="preserve"> </v>
      </c>
      <c r="AF73" s="281" t="str">
        <f t="shared" si="28"/>
        <v xml:space="preserve"> </v>
      </c>
      <c r="AG73" s="281" t="str">
        <f t="shared" si="28"/>
        <v xml:space="preserve"> </v>
      </c>
    </row>
    <row r="74" spans="1:33">
      <c r="A74" s="29"/>
      <c r="B74" s="3"/>
      <c r="C74" s="460"/>
      <c r="D74" s="354" t="str">
        <f t="shared" ref="D74:AG74" si="29">IF(COUNTIF(D49:D62,"A")&gt;2,"B",IF(COUNTIF(D49:D62,"A")&gt;0,"P"," "))</f>
        <v xml:space="preserve"> </v>
      </c>
      <c r="E74" s="354" t="str">
        <f t="shared" si="29"/>
        <v xml:space="preserve"> </v>
      </c>
      <c r="F74" s="354" t="str">
        <f t="shared" si="29"/>
        <v xml:space="preserve"> </v>
      </c>
      <c r="G74" s="354" t="str">
        <f t="shared" si="29"/>
        <v xml:space="preserve"> </v>
      </c>
      <c r="H74" s="354" t="str">
        <f t="shared" si="29"/>
        <v xml:space="preserve"> </v>
      </c>
      <c r="I74" s="354" t="str">
        <f t="shared" si="29"/>
        <v xml:space="preserve"> </v>
      </c>
      <c r="J74" s="354" t="str">
        <f t="shared" si="29"/>
        <v xml:space="preserve"> </v>
      </c>
      <c r="K74" s="354" t="str">
        <f t="shared" si="29"/>
        <v xml:space="preserve"> </v>
      </c>
      <c r="L74" s="354" t="str">
        <f t="shared" si="29"/>
        <v xml:space="preserve"> </v>
      </c>
      <c r="M74" s="354" t="str">
        <f t="shared" si="29"/>
        <v xml:space="preserve"> </v>
      </c>
      <c r="N74" s="354" t="str">
        <f t="shared" si="29"/>
        <v xml:space="preserve"> </v>
      </c>
      <c r="O74" s="354" t="str">
        <f t="shared" si="29"/>
        <v xml:space="preserve"> </v>
      </c>
      <c r="P74" s="354" t="str">
        <f t="shared" si="29"/>
        <v xml:space="preserve"> </v>
      </c>
      <c r="Q74" s="354" t="str">
        <f t="shared" si="29"/>
        <v xml:space="preserve"> </v>
      </c>
      <c r="R74" s="354" t="str">
        <f t="shared" si="29"/>
        <v xml:space="preserve"> </v>
      </c>
      <c r="S74" s="354" t="str">
        <f t="shared" si="29"/>
        <v xml:space="preserve"> </v>
      </c>
      <c r="T74" s="354" t="str">
        <f t="shared" si="29"/>
        <v xml:space="preserve"> </v>
      </c>
      <c r="U74" s="354" t="str">
        <f t="shared" si="29"/>
        <v xml:space="preserve"> </v>
      </c>
      <c r="V74" s="354" t="str">
        <f t="shared" si="29"/>
        <v xml:space="preserve"> </v>
      </c>
      <c r="W74" s="354" t="str">
        <f t="shared" si="29"/>
        <v xml:space="preserve"> </v>
      </c>
      <c r="X74" s="354" t="str">
        <f t="shared" si="29"/>
        <v xml:space="preserve"> </v>
      </c>
      <c r="Y74" s="354" t="str">
        <f t="shared" si="29"/>
        <v xml:space="preserve"> </v>
      </c>
      <c r="Z74" s="354" t="str">
        <f t="shared" si="29"/>
        <v xml:space="preserve"> </v>
      </c>
      <c r="AA74" s="354" t="str">
        <f t="shared" si="29"/>
        <v xml:space="preserve"> </v>
      </c>
      <c r="AB74" s="354" t="str">
        <f t="shared" si="29"/>
        <v xml:space="preserve"> </v>
      </c>
      <c r="AC74" s="354" t="str">
        <f t="shared" si="29"/>
        <v xml:space="preserve"> </v>
      </c>
      <c r="AD74" s="354" t="str">
        <f t="shared" si="29"/>
        <v xml:space="preserve"> </v>
      </c>
      <c r="AE74" s="354" t="str">
        <f t="shared" si="29"/>
        <v xml:space="preserve"> </v>
      </c>
      <c r="AF74" s="354" t="str">
        <f t="shared" si="29"/>
        <v xml:space="preserve"> </v>
      </c>
      <c r="AG74" s="354" t="str">
        <f t="shared" si="29"/>
        <v xml:space="preserve"> </v>
      </c>
    </row>
    <row r="75" spans="1:33" s="202" customFormat="1" ht="18">
      <c r="A75" s="657" t="s">
        <v>984</v>
      </c>
      <c r="B75" s="658"/>
      <c r="C75" s="658"/>
      <c r="D75" s="658"/>
      <c r="E75" s="658"/>
      <c r="F75" s="658"/>
      <c r="G75" s="658"/>
      <c r="H75" s="658"/>
      <c r="I75" s="658"/>
      <c r="J75" s="658"/>
      <c r="K75" s="658"/>
      <c r="L75" s="658"/>
      <c r="M75" s="658"/>
      <c r="N75" s="658"/>
      <c r="O75" s="658"/>
      <c r="P75" s="658"/>
      <c r="Q75" s="658"/>
      <c r="R75" s="658"/>
      <c r="S75" s="464"/>
      <c r="T75" s="464"/>
      <c r="U75" s="464"/>
      <c r="V75" s="464"/>
      <c r="W75" s="464"/>
      <c r="X75" s="464"/>
      <c r="Y75" s="464"/>
      <c r="Z75" s="464"/>
      <c r="AA75" s="464"/>
      <c r="AB75" s="464"/>
      <c r="AC75" s="464"/>
      <c r="AD75" s="464"/>
      <c r="AE75" s="464"/>
      <c r="AF75" s="464"/>
      <c r="AG75" s="464"/>
    </row>
    <row r="76" spans="1:33" ht="18">
      <c r="A76" s="659" t="s">
        <v>985</v>
      </c>
      <c r="B76" s="660"/>
      <c r="C76" s="660"/>
      <c r="D76" s="660"/>
      <c r="E76" s="660"/>
      <c r="F76" s="660"/>
      <c r="G76" s="660"/>
      <c r="H76" s="660"/>
      <c r="I76" s="660"/>
      <c r="J76" s="660"/>
      <c r="K76" s="660"/>
      <c r="L76" s="660"/>
      <c r="M76" s="660"/>
      <c r="N76" s="660"/>
      <c r="O76" s="660"/>
      <c r="P76" s="660"/>
      <c r="Q76" s="660"/>
      <c r="R76" s="660"/>
      <c r="S76" s="465"/>
      <c r="T76" s="465"/>
      <c r="U76" s="465"/>
      <c r="V76" s="465"/>
      <c r="W76" s="465"/>
      <c r="X76" s="465"/>
      <c r="Y76" s="465"/>
      <c r="Z76" s="465"/>
      <c r="AA76" s="465"/>
      <c r="AB76" s="465"/>
      <c r="AC76" s="465"/>
      <c r="AD76" s="465"/>
      <c r="AE76" s="465"/>
      <c r="AF76" s="465"/>
      <c r="AG76" s="465"/>
    </row>
    <row r="77" spans="1:33" s="191" customFormat="1">
      <c r="A77" s="347"/>
      <c r="B77" s="296"/>
      <c r="C77" s="348"/>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row>
    <row r="78" spans="1:33" ht="13.5" thickBot="1">
      <c r="A78"/>
      <c r="B78" s="168"/>
      <c r="C78" s="209" t="s">
        <v>986</v>
      </c>
      <c r="D78" s="43"/>
      <c r="E78" s="31"/>
      <c r="F78" s="31"/>
      <c r="G78" s="31"/>
      <c r="H78" s="31"/>
      <c r="I78" s="31"/>
      <c r="J78" s="31"/>
      <c r="K78" s="31"/>
      <c r="L78" s="31"/>
      <c r="M78" s="31"/>
      <c r="N78" s="31"/>
      <c r="O78" s="31"/>
      <c r="P78" s="31"/>
      <c r="Q78" s="31"/>
      <c r="R78" s="282"/>
      <c r="S78" s="43"/>
      <c r="T78" s="31"/>
      <c r="U78" s="31"/>
      <c r="V78" s="31"/>
      <c r="W78" s="31"/>
      <c r="X78" s="31"/>
      <c r="Y78" s="31"/>
      <c r="Z78" s="31"/>
      <c r="AA78" s="31"/>
      <c r="AB78" s="31"/>
      <c r="AC78" s="31"/>
      <c r="AD78" s="31"/>
      <c r="AE78" s="31"/>
      <c r="AF78" s="31"/>
      <c r="AG78" s="282"/>
    </row>
    <row r="79" spans="1:33" ht="13.5" thickBot="1">
      <c r="A79" s="29"/>
      <c r="C79" s="460" t="s">
        <v>118</v>
      </c>
      <c r="D79" s="281" t="str">
        <f t="shared" ref="D79:R79" si="30">IF(COUNTIF(D78:D78,"C")=1,"C",IF(COUNTIF(D78:D78,"C")&gt;0,"P"," "))</f>
        <v xml:space="preserve"> </v>
      </c>
      <c r="E79" s="281" t="str">
        <f t="shared" si="30"/>
        <v xml:space="preserve"> </v>
      </c>
      <c r="F79" s="281" t="str">
        <f t="shared" si="30"/>
        <v xml:space="preserve"> </v>
      </c>
      <c r="G79" s="281" t="str">
        <f t="shared" si="30"/>
        <v xml:space="preserve"> </v>
      </c>
      <c r="H79" s="281" t="str">
        <f t="shared" si="30"/>
        <v xml:space="preserve"> </v>
      </c>
      <c r="I79" s="281" t="str">
        <f t="shared" si="30"/>
        <v xml:space="preserve"> </v>
      </c>
      <c r="J79" s="281" t="str">
        <f t="shared" si="30"/>
        <v xml:space="preserve"> </v>
      </c>
      <c r="K79" s="281" t="str">
        <f t="shared" si="30"/>
        <v xml:space="preserve"> </v>
      </c>
      <c r="L79" s="281" t="str">
        <f t="shared" si="30"/>
        <v xml:space="preserve"> </v>
      </c>
      <c r="M79" s="281" t="str">
        <f t="shared" si="30"/>
        <v xml:space="preserve"> </v>
      </c>
      <c r="N79" s="281" t="str">
        <f t="shared" si="30"/>
        <v xml:space="preserve"> </v>
      </c>
      <c r="O79" s="281" t="str">
        <f t="shared" si="30"/>
        <v xml:space="preserve"> </v>
      </c>
      <c r="P79" s="281" t="str">
        <f t="shared" si="30"/>
        <v xml:space="preserve"> </v>
      </c>
      <c r="Q79" s="281" t="str">
        <f t="shared" si="30"/>
        <v xml:space="preserve"> </v>
      </c>
      <c r="R79" s="281" t="str">
        <f t="shared" si="30"/>
        <v xml:space="preserve"> </v>
      </c>
      <c r="S79" s="281" t="str">
        <f t="shared" ref="S79:AG79" si="31">IF(COUNTIF(S78:S78,"C")=1,"C",IF(COUNTIF(S78:S78,"C")&gt;0,"P"," "))</f>
        <v xml:space="preserve"> </v>
      </c>
      <c r="T79" s="281" t="str">
        <f t="shared" si="31"/>
        <v xml:space="preserve"> </v>
      </c>
      <c r="U79" s="281" t="str">
        <f t="shared" si="31"/>
        <v xml:space="preserve"> </v>
      </c>
      <c r="V79" s="281" t="str">
        <f t="shared" si="31"/>
        <v xml:space="preserve"> </v>
      </c>
      <c r="W79" s="281" t="str">
        <f t="shared" si="31"/>
        <v xml:space="preserve"> </v>
      </c>
      <c r="X79" s="281" t="str">
        <f t="shared" si="31"/>
        <v xml:space="preserve"> </v>
      </c>
      <c r="Y79" s="281" t="str">
        <f t="shared" si="31"/>
        <v xml:space="preserve"> </v>
      </c>
      <c r="Z79" s="281" t="str">
        <f t="shared" si="31"/>
        <v xml:space="preserve"> </v>
      </c>
      <c r="AA79" s="281" t="str">
        <f t="shared" si="31"/>
        <v xml:space="preserve"> </v>
      </c>
      <c r="AB79" s="281" t="str">
        <f t="shared" si="31"/>
        <v xml:space="preserve"> </v>
      </c>
      <c r="AC79" s="281" t="str">
        <f t="shared" si="31"/>
        <v xml:space="preserve"> </v>
      </c>
      <c r="AD79" s="281" t="str">
        <f t="shared" si="31"/>
        <v xml:space="preserve"> </v>
      </c>
      <c r="AE79" s="281" t="str">
        <f t="shared" si="31"/>
        <v xml:space="preserve"> </v>
      </c>
      <c r="AF79" s="281" t="str">
        <f t="shared" si="31"/>
        <v xml:space="preserve"> </v>
      </c>
      <c r="AG79" s="281" t="str">
        <f t="shared" si="31"/>
        <v xml:space="preserve"> </v>
      </c>
    </row>
    <row r="80" spans="1:33" s="191" customFormat="1">
      <c r="A80" s="349"/>
      <c r="B80" s="350"/>
      <c r="C80" s="350"/>
      <c r="D80" s="294" t="str">
        <f t="shared" ref="D80:R80" si="32">IF(D79="C","A"," ")</f>
        <v xml:space="preserve"> </v>
      </c>
      <c r="E80" s="294" t="str">
        <f t="shared" si="32"/>
        <v xml:space="preserve"> </v>
      </c>
      <c r="F80" s="294" t="str">
        <f t="shared" si="32"/>
        <v xml:space="preserve"> </v>
      </c>
      <c r="G80" s="294" t="str">
        <f t="shared" si="32"/>
        <v xml:space="preserve"> </v>
      </c>
      <c r="H80" s="294" t="str">
        <f t="shared" si="32"/>
        <v xml:space="preserve"> </v>
      </c>
      <c r="I80" s="294" t="str">
        <f t="shared" si="32"/>
        <v xml:space="preserve"> </v>
      </c>
      <c r="J80" s="294" t="str">
        <f t="shared" si="32"/>
        <v xml:space="preserve"> </v>
      </c>
      <c r="K80" s="294" t="str">
        <f t="shared" si="32"/>
        <v xml:space="preserve"> </v>
      </c>
      <c r="L80" s="294" t="str">
        <f t="shared" si="32"/>
        <v xml:space="preserve"> </v>
      </c>
      <c r="M80" s="294" t="str">
        <f t="shared" si="32"/>
        <v xml:space="preserve"> </v>
      </c>
      <c r="N80" s="294" t="str">
        <f t="shared" si="32"/>
        <v xml:space="preserve"> </v>
      </c>
      <c r="O80" s="294" t="str">
        <f t="shared" si="32"/>
        <v xml:space="preserve"> </v>
      </c>
      <c r="P80" s="294" t="str">
        <f t="shared" si="32"/>
        <v xml:space="preserve"> </v>
      </c>
      <c r="Q80" s="294" t="str">
        <f t="shared" si="32"/>
        <v xml:space="preserve"> </v>
      </c>
      <c r="R80" s="294" t="str">
        <f t="shared" si="32"/>
        <v xml:space="preserve"> </v>
      </c>
      <c r="S80" s="294" t="str">
        <f t="shared" ref="S80:AG80" si="33">IF(S79="C","A"," ")</f>
        <v xml:space="preserve"> </v>
      </c>
      <c r="T80" s="294" t="str">
        <f t="shared" si="33"/>
        <v xml:space="preserve"> </v>
      </c>
      <c r="U80" s="294" t="str">
        <f t="shared" si="33"/>
        <v xml:space="preserve"> </v>
      </c>
      <c r="V80" s="294" t="str">
        <f t="shared" si="33"/>
        <v xml:space="preserve"> </v>
      </c>
      <c r="W80" s="294" t="str">
        <f t="shared" si="33"/>
        <v xml:space="preserve"> </v>
      </c>
      <c r="X80" s="294" t="str">
        <f t="shared" si="33"/>
        <v xml:space="preserve"> </v>
      </c>
      <c r="Y80" s="294" t="str">
        <f t="shared" si="33"/>
        <v xml:space="preserve"> </v>
      </c>
      <c r="Z80" s="294" t="str">
        <f t="shared" si="33"/>
        <v xml:space="preserve"> </v>
      </c>
      <c r="AA80" s="294" t="str">
        <f t="shared" si="33"/>
        <v xml:space="preserve"> </v>
      </c>
      <c r="AB80" s="294" t="str">
        <f t="shared" si="33"/>
        <v xml:space="preserve"> </v>
      </c>
      <c r="AC80" s="294" t="str">
        <f t="shared" si="33"/>
        <v xml:space="preserve"> </v>
      </c>
      <c r="AD80" s="294" t="str">
        <f t="shared" si="33"/>
        <v xml:space="preserve"> </v>
      </c>
      <c r="AE80" s="294" t="str">
        <f t="shared" si="33"/>
        <v xml:space="preserve"> </v>
      </c>
      <c r="AF80" s="294" t="str">
        <f t="shared" si="33"/>
        <v xml:space="preserve"> </v>
      </c>
      <c r="AG80" s="294" t="str">
        <f t="shared" si="33"/>
        <v xml:space="preserve"> </v>
      </c>
    </row>
    <row r="81" spans="1:34" ht="13.5" thickBot="1">
      <c r="A81"/>
      <c r="B81" s="168"/>
      <c r="C81" s="210" t="s">
        <v>987</v>
      </c>
      <c r="D81" s="31"/>
      <c r="E81" s="31"/>
      <c r="F81" s="31"/>
      <c r="G81" s="31"/>
      <c r="H81" s="31"/>
      <c r="I81" s="31"/>
      <c r="J81" s="31"/>
      <c r="K81" s="31"/>
      <c r="L81" s="31"/>
      <c r="M81" s="31"/>
      <c r="N81" s="31"/>
      <c r="O81" s="31"/>
      <c r="P81" s="31"/>
      <c r="Q81" s="31"/>
      <c r="R81" s="282"/>
      <c r="S81" s="31"/>
      <c r="T81" s="31"/>
      <c r="U81" s="31"/>
      <c r="V81" s="31"/>
      <c r="W81" s="31"/>
      <c r="X81" s="31"/>
      <c r="Y81" s="31"/>
      <c r="Z81" s="31"/>
      <c r="AA81" s="31"/>
      <c r="AB81" s="31"/>
      <c r="AC81" s="31"/>
      <c r="AD81" s="31"/>
      <c r="AE81" s="31"/>
      <c r="AF81" s="31"/>
      <c r="AG81" s="282"/>
    </row>
    <row r="82" spans="1:34" ht="13.5" thickBot="1">
      <c r="A82" s="29"/>
      <c r="B82" s="3"/>
      <c r="C82" s="460" t="s">
        <v>118</v>
      </c>
      <c r="D82" s="281" t="str">
        <f t="shared" ref="D82:R82" si="34">IF(COUNTIF(D81:D81,"C")=1,"C",IF(COUNTIF(D81:D81,"C")&gt;0,"P"," "))</f>
        <v xml:space="preserve"> </v>
      </c>
      <c r="E82" s="281" t="str">
        <f t="shared" si="34"/>
        <v xml:space="preserve"> </v>
      </c>
      <c r="F82" s="281" t="str">
        <f t="shared" si="34"/>
        <v xml:space="preserve"> </v>
      </c>
      <c r="G82" s="281" t="str">
        <f t="shared" si="34"/>
        <v xml:space="preserve"> </v>
      </c>
      <c r="H82" s="281" t="str">
        <f t="shared" si="34"/>
        <v xml:space="preserve"> </v>
      </c>
      <c r="I82" s="281" t="str">
        <f t="shared" si="34"/>
        <v xml:space="preserve"> </v>
      </c>
      <c r="J82" s="281" t="str">
        <f t="shared" si="34"/>
        <v xml:space="preserve"> </v>
      </c>
      <c r="K82" s="281" t="str">
        <f t="shared" si="34"/>
        <v xml:space="preserve"> </v>
      </c>
      <c r="L82" s="281" t="str">
        <f t="shared" si="34"/>
        <v xml:space="preserve"> </v>
      </c>
      <c r="M82" s="281" t="str">
        <f t="shared" si="34"/>
        <v xml:space="preserve"> </v>
      </c>
      <c r="N82" s="281" t="str">
        <f t="shared" si="34"/>
        <v xml:space="preserve"> </v>
      </c>
      <c r="O82" s="281" t="str">
        <f t="shared" si="34"/>
        <v xml:space="preserve"> </v>
      </c>
      <c r="P82" s="281" t="str">
        <f t="shared" si="34"/>
        <v xml:space="preserve"> </v>
      </c>
      <c r="Q82" s="281" t="str">
        <f t="shared" si="34"/>
        <v xml:space="preserve"> </v>
      </c>
      <c r="R82" s="281" t="str">
        <f t="shared" si="34"/>
        <v xml:space="preserve"> </v>
      </c>
      <c r="S82" s="281" t="str">
        <f t="shared" ref="S82:AG82" si="35">IF(COUNTIF(S81:S81,"C")=1,"C",IF(COUNTIF(S81:S81,"C")&gt;0,"P"," "))</f>
        <v xml:space="preserve"> </v>
      </c>
      <c r="T82" s="281" t="str">
        <f t="shared" si="35"/>
        <v xml:space="preserve"> </v>
      </c>
      <c r="U82" s="281" t="str">
        <f t="shared" si="35"/>
        <v xml:space="preserve"> </v>
      </c>
      <c r="V82" s="281" t="str">
        <f t="shared" si="35"/>
        <v xml:space="preserve"> </v>
      </c>
      <c r="W82" s="281" t="str">
        <f t="shared" si="35"/>
        <v xml:space="preserve"> </v>
      </c>
      <c r="X82" s="281" t="str">
        <f t="shared" si="35"/>
        <v xml:space="preserve"> </v>
      </c>
      <c r="Y82" s="281" t="str">
        <f t="shared" si="35"/>
        <v xml:space="preserve"> </v>
      </c>
      <c r="Z82" s="281" t="str">
        <f t="shared" si="35"/>
        <v xml:space="preserve"> </v>
      </c>
      <c r="AA82" s="281" t="str">
        <f t="shared" si="35"/>
        <v xml:space="preserve"> </v>
      </c>
      <c r="AB82" s="281" t="str">
        <f t="shared" si="35"/>
        <v xml:space="preserve"> </v>
      </c>
      <c r="AC82" s="281" t="str">
        <f t="shared" si="35"/>
        <v xml:space="preserve"> </v>
      </c>
      <c r="AD82" s="281" t="str">
        <f t="shared" si="35"/>
        <v xml:space="preserve"> </v>
      </c>
      <c r="AE82" s="281" t="str">
        <f t="shared" si="35"/>
        <v xml:space="preserve"> </v>
      </c>
      <c r="AF82" s="281" t="str">
        <f t="shared" si="35"/>
        <v xml:space="preserve"> </v>
      </c>
      <c r="AG82" s="281" t="str">
        <f t="shared" si="35"/>
        <v xml:space="preserve"> </v>
      </c>
    </row>
    <row r="83" spans="1:34" s="191" customFormat="1">
      <c r="A83" s="349"/>
      <c r="B83" s="350"/>
      <c r="C83" s="350"/>
      <c r="D83" s="294" t="str">
        <f t="shared" ref="D83:R83" si="36">IF(D82="C","A"," ")</f>
        <v xml:space="preserve"> </v>
      </c>
      <c r="E83" s="294" t="str">
        <f t="shared" si="36"/>
        <v xml:space="preserve"> </v>
      </c>
      <c r="F83" s="294" t="str">
        <f t="shared" si="36"/>
        <v xml:space="preserve"> </v>
      </c>
      <c r="G83" s="294" t="str">
        <f t="shared" si="36"/>
        <v xml:space="preserve"> </v>
      </c>
      <c r="H83" s="294" t="str">
        <f t="shared" si="36"/>
        <v xml:space="preserve"> </v>
      </c>
      <c r="I83" s="294" t="str">
        <f t="shared" si="36"/>
        <v xml:space="preserve"> </v>
      </c>
      <c r="J83" s="294" t="str">
        <f t="shared" si="36"/>
        <v xml:space="preserve"> </v>
      </c>
      <c r="K83" s="294" t="str">
        <f t="shared" si="36"/>
        <v xml:space="preserve"> </v>
      </c>
      <c r="L83" s="294" t="str">
        <f t="shared" si="36"/>
        <v xml:space="preserve"> </v>
      </c>
      <c r="M83" s="294" t="str">
        <f t="shared" si="36"/>
        <v xml:space="preserve"> </v>
      </c>
      <c r="N83" s="294" t="str">
        <f t="shared" si="36"/>
        <v xml:space="preserve"> </v>
      </c>
      <c r="O83" s="294" t="str">
        <f t="shared" si="36"/>
        <v xml:space="preserve"> </v>
      </c>
      <c r="P83" s="294" t="str">
        <f t="shared" si="36"/>
        <v xml:space="preserve"> </v>
      </c>
      <c r="Q83" s="294" t="str">
        <f t="shared" si="36"/>
        <v xml:space="preserve"> </v>
      </c>
      <c r="R83" s="294" t="str">
        <f t="shared" si="36"/>
        <v xml:space="preserve"> </v>
      </c>
      <c r="S83" s="294" t="str">
        <f t="shared" ref="S83:AG83" si="37">IF(S82="C","A"," ")</f>
        <v xml:space="preserve"> </v>
      </c>
      <c r="T83" s="294" t="str">
        <f t="shared" si="37"/>
        <v xml:space="preserve"> </v>
      </c>
      <c r="U83" s="294" t="str">
        <f t="shared" si="37"/>
        <v xml:space="preserve"> </v>
      </c>
      <c r="V83" s="294" t="str">
        <f t="shared" si="37"/>
        <v xml:space="preserve"> </v>
      </c>
      <c r="W83" s="294" t="str">
        <f t="shared" si="37"/>
        <v xml:space="preserve"> </v>
      </c>
      <c r="X83" s="294" t="str">
        <f t="shared" si="37"/>
        <v xml:space="preserve"> </v>
      </c>
      <c r="Y83" s="294" t="str">
        <f t="shared" si="37"/>
        <v xml:space="preserve"> </v>
      </c>
      <c r="Z83" s="294" t="str">
        <f t="shared" si="37"/>
        <v xml:space="preserve"> </v>
      </c>
      <c r="AA83" s="294" t="str">
        <f t="shared" si="37"/>
        <v xml:space="preserve"> </v>
      </c>
      <c r="AB83" s="294" t="str">
        <f t="shared" si="37"/>
        <v xml:space="preserve"> </v>
      </c>
      <c r="AC83" s="294" t="str">
        <f t="shared" si="37"/>
        <v xml:space="preserve"> </v>
      </c>
      <c r="AD83" s="294" t="str">
        <f t="shared" si="37"/>
        <v xml:space="preserve"> </v>
      </c>
      <c r="AE83" s="294" t="str">
        <f t="shared" si="37"/>
        <v xml:space="preserve"> </v>
      </c>
      <c r="AF83" s="294" t="str">
        <f t="shared" si="37"/>
        <v xml:space="preserve"> </v>
      </c>
      <c r="AG83" s="294" t="str">
        <f t="shared" si="37"/>
        <v xml:space="preserve"> </v>
      </c>
      <c r="AH83" s="453"/>
    </row>
    <row r="84" spans="1:34" ht="13.5" thickBot="1">
      <c r="A84"/>
      <c r="B84" s="168"/>
      <c r="C84" s="211" t="s">
        <v>988</v>
      </c>
      <c r="D84" s="31"/>
      <c r="E84" s="31"/>
      <c r="F84" s="31"/>
      <c r="G84" s="31"/>
      <c r="H84" s="31"/>
      <c r="I84" s="31"/>
      <c r="J84" s="31"/>
      <c r="K84" s="31"/>
      <c r="L84" s="31"/>
      <c r="M84" s="31"/>
      <c r="N84" s="31"/>
      <c r="O84" s="31"/>
      <c r="P84" s="31"/>
      <c r="Q84" s="31"/>
      <c r="R84" s="282"/>
      <c r="S84" s="31"/>
      <c r="T84" s="31"/>
      <c r="U84" s="31"/>
      <c r="V84" s="31"/>
      <c r="W84" s="31"/>
      <c r="X84" s="31"/>
      <c r="Y84" s="31"/>
      <c r="Z84" s="31"/>
      <c r="AA84" s="31"/>
      <c r="AB84" s="31"/>
      <c r="AC84" s="31"/>
      <c r="AD84" s="31"/>
      <c r="AE84" s="31"/>
      <c r="AF84" s="31"/>
      <c r="AG84" s="282"/>
    </row>
    <row r="85" spans="1:34" ht="13.5" thickBot="1">
      <c r="A85" s="29"/>
      <c r="B85" s="3"/>
      <c r="C85" s="460" t="s">
        <v>118</v>
      </c>
      <c r="D85" s="281" t="str">
        <f t="shared" ref="D85:R85" si="38">IF(COUNTIF(D84:D84,"C")=1,"C",IF(COUNTIF(D84:D84,"C")&gt;0,"P"," "))</f>
        <v xml:space="preserve"> </v>
      </c>
      <c r="E85" s="281" t="str">
        <f t="shared" si="38"/>
        <v xml:space="preserve"> </v>
      </c>
      <c r="F85" s="281" t="str">
        <f t="shared" si="38"/>
        <v xml:space="preserve"> </v>
      </c>
      <c r="G85" s="281" t="str">
        <f t="shared" si="38"/>
        <v xml:space="preserve"> </v>
      </c>
      <c r="H85" s="281" t="str">
        <f t="shared" si="38"/>
        <v xml:space="preserve"> </v>
      </c>
      <c r="I85" s="281" t="str">
        <f t="shared" si="38"/>
        <v xml:space="preserve"> </v>
      </c>
      <c r="J85" s="281" t="str">
        <f t="shared" si="38"/>
        <v xml:space="preserve"> </v>
      </c>
      <c r="K85" s="281" t="str">
        <f t="shared" si="38"/>
        <v xml:space="preserve"> </v>
      </c>
      <c r="L85" s="281" t="str">
        <f t="shared" si="38"/>
        <v xml:space="preserve"> </v>
      </c>
      <c r="M85" s="281" t="str">
        <f t="shared" si="38"/>
        <v xml:space="preserve"> </v>
      </c>
      <c r="N85" s="281" t="str">
        <f t="shared" si="38"/>
        <v xml:space="preserve"> </v>
      </c>
      <c r="O85" s="281" t="str">
        <f t="shared" si="38"/>
        <v xml:space="preserve"> </v>
      </c>
      <c r="P85" s="281" t="str">
        <f t="shared" si="38"/>
        <v xml:space="preserve"> </v>
      </c>
      <c r="Q85" s="281" t="str">
        <f t="shared" si="38"/>
        <v xml:space="preserve"> </v>
      </c>
      <c r="R85" s="281" t="str">
        <f t="shared" si="38"/>
        <v xml:space="preserve"> </v>
      </c>
      <c r="S85" s="281" t="str">
        <f t="shared" ref="S85:AG85" si="39">IF(COUNTIF(S84:S84,"C")=1,"C",IF(COUNTIF(S84:S84,"C")&gt;0,"P"," "))</f>
        <v xml:space="preserve"> </v>
      </c>
      <c r="T85" s="281" t="str">
        <f t="shared" si="39"/>
        <v xml:space="preserve"> </v>
      </c>
      <c r="U85" s="281" t="str">
        <f t="shared" si="39"/>
        <v xml:space="preserve"> </v>
      </c>
      <c r="V85" s="281" t="str">
        <f t="shared" si="39"/>
        <v xml:space="preserve"> </v>
      </c>
      <c r="W85" s="281" t="str">
        <f t="shared" si="39"/>
        <v xml:space="preserve"> </v>
      </c>
      <c r="X85" s="281" t="str">
        <f t="shared" si="39"/>
        <v xml:space="preserve"> </v>
      </c>
      <c r="Y85" s="281" t="str">
        <f t="shared" si="39"/>
        <v xml:space="preserve"> </v>
      </c>
      <c r="Z85" s="281" t="str">
        <f t="shared" si="39"/>
        <v xml:space="preserve"> </v>
      </c>
      <c r="AA85" s="281" t="str">
        <f t="shared" si="39"/>
        <v xml:space="preserve"> </v>
      </c>
      <c r="AB85" s="281" t="str">
        <f t="shared" si="39"/>
        <v xml:space="preserve"> </v>
      </c>
      <c r="AC85" s="281" t="str">
        <f t="shared" si="39"/>
        <v xml:space="preserve"> </v>
      </c>
      <c r="AD85" s="281" t="str">
        <f t="shared" si="39"/>
        <v xml:space="preserve"> </v>
      </c>
      <c r="AE85" s="281" t="str">
        <f t="shared" si="39"/>
        <v xml:space="preserve"> </v>
      </c>
      <c r="AF85" s="281" t="str">
        <f t="shared" si="39"/>
        <v xml:space="preserve"> </v>
      </c>
      <c r="AG85" s="281" t="str">
        <f t="shared" si="39"/>
        <v xml:space="preserve"> </v>
      </c>
    </row>
    <row r="86" spans="1:34" hidden="1">
      <c r="A86" s="29"/>
      <c r="B86" s="3"/>
      <c r="C86" s="576"/>
      <c r="D86" s="294" t="str">
        <f t="shared" ref="D86:AG86" si="40">IF(D85="C","A"," ")</f>
        <v xml:space="preserve"> </v>
      </c>
      <c r="E86" s="294" t="str">
        <f t="shared" si="40"/>
        <v xml:space="preserve"> </v>
      </c>
      <c r="F86" s="294" t="str">
        <f t="shared" si="40"/>
        <v xml:space="preserve"> </v>
      </c>
      <c r="G86" s="294" t="str">
        <f t="shared" si="40"/>
        <v xml:space="preserve"> </v>
      </c>
      <c r="H86" s="294" t="str">
        <f t="shared" si="40"/>
        <v xml:space="preserve"> </v>
      </c>
      <c r="I86" s="294" t="str">
        <f t="shared" si="40"/>
        <v xml:space="preserve"> </v>
      </c>
      <c r="J86" s="294" t="str">
        <f t="shared" si="40"/>
        <v xml:space="preserve"> </v>
      </c>
      <c r="K86" s="294" t="str">
        <f t="shared" si="40"/>
        <v xml:space="preserve"> </v>
      </c>
      <c r="L86" s="294" t="str">
        <f t="shared" si="40"/>
        <v xml:space="preserve"> </v>
      </c>
      <c r="M86" s="294" t="str">
        <f t="shared" si="40"/>
        <v xml:space="preserve"> </v>
      </c>
      <c r="N86" s="294" t="str">
        <f t="shared" si="40"/>
        <v xml:space="preserve"> </v>
      </c>
      <c r="O86" s="294" t="str">
        <f t="shared" si="40"/>
        <v xml:space="preserve"> </v>
      </c>
      <c r="P86" s="294" t="str">
        <f t="shared" si="40"/>
        <v xml:space="preserve"> </v>
      </c>
      <c r="Q86" s="294" t="str">
        <f t="shared" si="40"/>
        <v xml:space="preserve"> </v>
      </c>
      <c r="R86" s="294" t="str">
        <f t="shared" si="40"/>
        <v xml:space="preserve"> </v>
      </c>
      <c r="S86" s="294" t="str">
        <f t="shared" si="40"/>
        <v xml:space="preserve"> </v>
      </c>
      <c r="T86" s="294" t="str">
        <f t="shared" si="40"/>
        <v xml:space="preserve"> </v>
      </c>
      <c r="U86" s="294" t="str">
        <f t="shared" si="40"/>
        <v xml:space="preserve"> </v>
      </c>
      <c r="V86" s="294" t="str">
        <f t="shared" si="40"/>
        <v xml:space="preserve"> </v>
      </c>
      <c r="W86" s="294" t="str">
        <f t="shared" si="40"/>
        <v xml:space="preserve"> </v>
      </c>
      <c r="X86" s="294" t="str">
        <f t="shared" si="40"/>
        <v xml:space="preserve"> </v>
      </c>
      <c r="Y86" s="294" t="str">
        <f t="shared" si="40"/>
        <v xml:space="preserve"> </v>
      </c>
      <c r="Z86" s="294" t="str">
        <f t="shared" si="40"/>
        <v xml:space="preserve"> </v>
      </c>
      <c r="AA86" s="294" t="str">
        <f t="shared" si="40"/>
        <v xml:space="preserve"> </v>
      </c>
      <c r="AB86" s="294" t="str">
        <f t="shared" si="40"/>
        <v xml:space="preserve"> </v>
      </c>
      <c r="AC86" s="294" t="str">
        <f t="shared" si="40"/>
        <v xml:space="preserve"> </v>
      </c>
      <c r="AD86" s="294" t="str">
        <f t="shared" si="40"/>
        <v xml:space="preserve"> </v>
      </c>
      <c r="AE86" s="294" t="str">
        <f t="shared" si="40"/>
        <v xml:space="preserve"> </v>
      </c>
      <c r="AF86" s="294" t="str">
        <f t="shared" si="40"/>
        <v xml:space="preserve"> </v>
      </c>
      <c r="AG86" s="294" t="str">
        <f t="shared" si="40"/>
        <v xml:space="preserve"> </v>
      </c>
    </row>
    <row r="87" spans="1:34" ht="15.75">
      <c r="A87" s="30"/>
      <c r="C87" s="205" t="s">
        <v>950</v>
      </c>
      <c r="D87" s="313" t="str">
        <f>IF(D97="C","Z"," ")</f>
        <v xml:space="preserve"> </v>
      </c>
      <c r="E87" s="313" t="str">
        <f t="shared" ref="E87:AG87" si="41">IF(E97="C","Z"," ")</f>
        <v xml:space="preserve"> </v>
      </c>
      <c r="F87" s="313" t="str">
        <f t="shared" si="41"/>
        <v xml:space="preserve"> </v>
      </c>
      <c r="G87" s="313" t="str">
        <f t="shared" si="41"/>
        <v xml:space="preserve"> </v>
      </c>
      <c r="H87" s="313" t="str">
        <f t="shared" si="41"/>
        <v xml:space="preserve"> </v>
      </c>
      <c r="I87" s="313" t="str">
        <f t="shared" si="41"/>
        <v xml:space="preserve"> </v>
      </c>
      <c r="J87" s="313" t="str">
        <f t="shared" si="41"/>
        <v xml:space="preserve"> </v>
      </c>
      <c r="K87" s="313" t="str">
        <f t="shared" si="41"/>
        <v xml:space="preserve"> </v>
      </c>
      <c r="L87" s="313" t="str">
        <f t="shared" si="41"/>
        <v xml:space="preserve"> </v>
      </c>
      <c r="M87" s="313" t="str">
        <f t="shared" si="41"/>
        <v xml:space="preserve"> </v>
      </c>
      <c r="N87" s="313" t="str">
        <f t="shared" si="41"/>
        <v xml:space="preserve"> </v>
      </c>
      <c r="O87" s="313" t="str">
        <f t="shared" si="41"/>
        <v xml:space="preserve"> </v>
      </c>
      <c r="P87" s="313" t="str">
        <f t="shared" si="41"/>
        <v xml:space="preserve"> </v>
      </c>
      <c r="Q87" s="313" t="str">
        <f t="shared" si="41"/>
        <v xml:space="preserve"> </v>
      </c>
      <c r="R87" s="313" t="str">
        <f t="shared" si="41"/>
        <v xml:space="preserve"> </v>
      </c>
      <c r="S87" s="313" t="str">
        <f t="shared" si="41"/>
        <v xml:space="preserve"> </v>
      </c>
      <c r="T87" s="313" t="str">
        <f t="shared" si="41"/>
        <v xml:space="preserve"> </v>
      </c>
      <c r="U87" s="313" t="str">
        <f t="shared" si="41"/>
        <v xml:space="preserve"> </v>
      </c>
      <c r="V87" s="313" t="str">
        <f t="shared" si="41"/>
        <v xml:space="preserve"> </v>
      </c>
      <c r="W87" s="313" t="str">
        <f t="shared" si="41"/>
        <v xml:space="preserve"> </v>
      </c>
      <c r="X87" s="313" t="str">
        <f t="shared" si="41"/>
        <v xml:space="preserve"> </v>
      </c>
      <c r="Y87" s="313" t="str">
        <f t="shared" si="41"/>
        <v xml:space="preserve"> </v>
      </c>
      <c r="Z87" s="313" t="str">
        <f t="shared" si="41"/>
        <v xml:space="preserve"> </v>
      </c>
      <c r="AA87" s="313" t="str">
        <f t="shared" si="41"/>
        <v xml:space="preserve"> </v>
      </c>
      <c r="AB87" s="313" t="str">
        <f t="shared" si="41"/>
        <v xml:space="preserve"> </v>
      </c>
      <c r="AC87" s="313" t="str">
        <f t="shared" si="41"/>
        <v xml:space="preserve"> </v>
      </c>
      <c r="AD87" s="313" t="str">
        <f t="shared" si="41"/>
        <v xml:space="preserve"> </v>
      </c>
      <c r="AE87" s="313" t="str">
        <f t="shared" si="41"/>
        <v xml:space="preserve"> </v>
      </c>
      <c r="AF87" s="313" t="str">
        <f t="shared" si="41"/>
        <v xml:space="preserve"> </v>
      </c>
      <c r="AG87" s="313" t="str">
        <f t="shared" si="41"/>
        <v xml:space="preserve"> </v>
      </c>
      <c r="AH87" s="205"/>
    </row>
    <row r="88" spans="1:34">
      <c r="A88" s="455"/>
      <c r="B88" s="290">
        <v>1</v>
      </c>
      <c r="C88" s="165" t="s">
        <v>989</v>
      </c>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row>
    <row r="89" spans="1:34">
      <c r="A89" s="455"/>
      <c r="B89" s="290">
        <v>2</v>
      </c>
      <c r="C89" s="165" t="s">
        <v>990</v>
      </c>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c r="AE89" s="279"/>
      <c r="AF89" s="279"/>
      <c r="AG89" s="279"/>
    </row>
    <row r="90" spans="1:34">
      <c r="A90" s="455"/>
      <c r="B90" s="290">
        <v>3</v>
      </c>
      <c r="C90" s="375" t="s">
        <v>977</v>
      </c>
      <c r="D90" s="374"/>
      <c r="E90" s="374"/>
      <c r="F90" s="374"/>
      <c r="G90" s="374"/>
      <c r="H90" s="374"/>
      <c r="I90" s="374"/>
      <c r="J90" s="374"/>
      <c r="K90" s="374"/>
      <c r="L90" s="374"/>
      <c r="M90" s="374"/>
      <c r="N90" s="374"/>
      <c r="O90" s="374"/>
      <c r="P90" s="374"/>
      <c r="Q90" s="374"/>
      <c r="R90" s="374"/>
      <c r="S90" s="374"/>
      <c r="T90" s="374"/>
      <c r="U90" s="374"/>
      <c r="V90" s="374"/>
      <c r="W90" s="374"/>
      <c r="X90" s="374"/>
      <c r="Y90" s="374"/>
      <c r="Z90" s="374"/>
      <c r="AA90" s="374"/>
      <c r="AB90" s="374"/>
      <c r="AC90" s="374"/>
      <c r="AD90" s="374"/>
      <c r="AE90" s="374"/>
      <c r="AF90" s="374"/>
      <c r="AG90" s="374"/>
    </row>
    <row r="91" spans="1:34">
      <c r="A91" s="455"/>
      <c r="B91" s="290"/>
      <c r="C91" s="212" t="s">
        <v>979</v>
      </c>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279"/>
      <c r="AF91" s="279"/>
      <c r="AG91" s="279"/>
    </row>
    <row r="92" spans="1:34">
      <c r="A92" s="455"/>
      <c r="B92" s="290"/>
      <c r="C92" s="212" t="s">
        <v>978</v>
      </c>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row>
    <row r="93" spans="1:34">
      <c r="A93" s="455"/>
      <c r="B93" s="290"/>
      <c r="C93" s="212" t="s">
        <v>979</v>
      </c>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c r="AF93" s="279"/>
      <c r="AG93" s="279"/>
    </row>
    <row r="94" spans="1:34">
      <c r="A94" s="455"/>
      <c r="B94" s="290"/>
      <c r="C94" s="212" t="s">
        <v>991</v>
      </c>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c r="AF94" s="279"/>
      <c r="AG94" s="279"/>
    </row>
    <row r="95" spans="1:34">
      <c r="A95" s="455"/>
      <c r="B95" s="290">
        <v>4</v>
      </c>
      <c r="C95" s="165" t="s">
        <v>982</v>
      </c>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279"/>
      <c r="AF95" s="279"/>
      <c r="AG95" s="279"/>
    </row>
    <row r="96" spans="1:34" ht="13.5" thickBot="1">
      <c r="A96" s="29"/>
      <c r="B96" s="1">
        <v>3</v>
      </c>
      <c r="C96" s="161" t="s">
        <v>983</v>
      </c>
      <c r="D96" s="31"/>
      <c r="E96" s="31"/>
      <c r="F96" s="31"/>
      <c r="G96" s="31"/>
      <c r="H96" s="31"/>
      <c r="I96" s="31"/>
      <c r="J96" s="31"/>
      <c r="K96" s="31"/>
      <c r="L96" s="31"/>
      <c r="M96" s="31"/>
      <c r="N96" s="31"/>
      <c r="O96" s="31"/>
      <c r="P96" s="31"/>
      <c r="Q96" s="31"/>
      <c r="R96" s="282"/>
      <c r="S96" s="31"/>
      <c r="T96" s="31"/>
      <c r="U96" s="31"/>
      <c r="V96" s="31"/>
      <c r="W96" s="31"/>
      <c r="X96" s="31"/>
      <c r="Y96" s="31"/>
      <c r="Z96" s="31"/>
      <c r="AA96" s="31"/>
      <c r="AB96" s="31"/>
      <c r="AC96" s="31"/>
      <c r="AD96" s="31"/>
      <c r="AE96" s="31"/>
      <c r="AF96" s="31"/>
      <c r="AG96" s="282"/>
    </row>
    <row r="97" spans="1:34" ht="13.5" thickBot="1">
      <c r="A97" s="29"/>
      <c r="B97" s="3"/>
      <c r="C97" s="460" t="s">
        <v>118</v>
      </c>
      <c r="D97" s="281" t="str">
        <f>IF(COUNTIF(D88:D96,"C")=8,"C",IF(COUNTIF(D88:D96,"C")&gt;0,"P"," "))</f>
        <v xml:space="preserve"> </v>
      </c>
      <c r="E97" s="281" t="str">
        <f t="shared" ref="E97:R97" si="42">IF(COUNTIF(E88:E96,"C")=8,"C",IF(COUNTIF(E88:E96,"C")&gt;0,"P"," "))</f>
        <v xml:space="preserve"> </v>
      </c>
      <c r="F97" s="281" t="str">
        <f t="shared" si="42"/>
        <v xml:space="preserve"> </v>
      </c>
      <c r="G97" s="281" t="str">
        <f t="shared" si="42"/>
        <v xml:space="preserve"> </v>
      </c>
      <c r="H97" s="281" t="str">
        <f t="shared" si="42"/>
        <v xml:space="preserve"> </v>
      </c>
      <c r="I97" s="281" t="str">
        <f t="shared" si="42"/>
        <v xml:space="preserve"> </v>
      </c>
      <c r="J97" s="281" t="str">
        <f t="shared" si="42"/>
        <v xml:space="preserve"> </v>
      </c>
      <c r="K97" s="281" t="str">
        <f t="shared" si="42"/>
        <v xml:space="preserve"> </v>
      </c>
      <c r="L97" s="281" t="str">
        <f t="shared" si="42"/>
        <v xml:space="preserve"> </v>
      </c>
      <c r="M97" s="281" t="str">
        <f t="shared" si="42"/>
        <v xml:space="preserve"> </v>
      </c>
      <c r="N97" s="281" t="str">
        <f t="shared" si="42"/>
        <v xml:space="preserve"> </v>
      </c>
      <c r="O97" s="281" t="str">
        <f t="shared" si="42"/>
        <v xml:space="preserve"> </v>
      </c>
      <c r="P97" s="281" t="str">
        <f t="shared" si="42"/>
        <v xml:space="preserve"> </v>
      </c>
      <c r="Q97" s="281" t="str">
        <f t="shared" si="42"/>
        <v xml:space="preserve"> </v>
      </c>
      <c r="R97" s="281" t="str">
        <f t="shared" si="42"/>
        <v xml:space="preserve"> </v>
      </c>
      <c r="S97" s="281" t="str">
        <f>IF(COUNTIF(S88:S96,"C")=8,"C",IF(COUNTIF(S88:S96,"C")&gt;0,"P"," "))</f>
        <v xml:space="preserve"> </v>
      </c>
      <c r="T97" s="281" t="str">
        <f t="shared" ref="T97:AG97" si="43">IF(COUNTIF(T88:T96,"C")=8,"C",IF(COUNTIF(T88:T96,"C")&gt;0,"P"," "))</f>
        <v xml:space="preserve"> </v>
      </c>
      <c r="U97" s="281" t="str">
        <f t="shared" si="43"/>
        <v xml:space="preserve"> </v>
      </c>
      <c r="V97" s="281" t="str">
        <f t="shared" si="43"/>
        <v xml:space="preserve"> </v>
      </c>
      <c r="W97" s="281" t="str">
        <f t="shared" si="43"/>
        <v xml:space="preserve"> </v>
      </c>
      <c r="X97" s="281" t="str">
        <f t="shared" si="43"/>
        <v xml:space="preserve"> </v>
      </c>
      <c r="Y97" s="281" t="str">
        <f t="shared" si="43"/>
        <v xml:space="preserve"> </v>
      </c>
      <c r="Z97" s="281" t="str">
        <f t="shared" si="43"/>
        <v xml:space="preserve"> </v>
      </c>
      <c r="AA97" s="281" t="str">
        <f t="shared" si="43"/>
        <v xml:space="preserve"> </v>
      </c>
      <c r="AB97" s="281" t="str">
        <f t="shared" si="43"/>
        <v xml:space="preserve"> </v>
      </c>
      <c r="AC97" s="281" t="str">
        <f t="shared" si="43"/>
        <v xml:space="preserve"> </v>
      </c>
      <c r="AD97" s="281" t="str">
        <f t="shared" si="43"/>
        <v xml:space="preserve"> </v>
      </c>
      <c r="AE97" s="281" t="str">
        <f t="shared" si="43"/>
        <v xml:space="preserve"> </v>
      </c>
      <c r="AF97" s="281" t="str">
        <f t="shared" si="43"/>
        <v xml:space="preserve"> </v>
      </c>
      <c r="AG97" s="281" t="str">
        <f t="shared" si="43"/>
        <v xml:space="preserve"> </v>
      </c>
    </row>
    <row r="98" spans="1:34">
      <c r="A98" s="45"/>
      <c r="B98" s="46"/>
      <c r="C98" s="46"/>
      <c r="D98" s="354" t="str">
        <f t="shared" ref="D98:AG98" si="44">IF(COUNTIF(D73:D86,"A")&gt;2,"B",IF(COUNTIF(D73:D86,"A")&gt;0,"P"," "))</f>
        <v xml:space="preserve"> </v>
      </c>
      <c r="E98" s="354" t="str">
        <f t="shared" si="44"/>
        <v xml:space="preserve"> </v>
      </c>
      <c r="F98" s="354" t="str">
        <f t="shared" si="44"/>
        <v xml:space="preserve"> </v>
      </c>
      <c r="G98" s="354" t="str">
        <f t="shared" si="44"/>
        <v xml:space="preserve"> </v>
      </c>
      <c r="H98" s="354" t="str">
        <f t="shared" si="44"/>
        <v xml:space="preserve"> </v>
      </c>
      <c r="I98" s="354" t="str">
        <f t="shared" si="44"/>
        <v xml:space="preserve"> </v>
      </c>
      <c r="J98" s="354" t="str">
        <f t="shared" si="44"/>
        <v xml:space="preserve"> </v>
      </c>
      <c r="K98" s="354" t="str">
        <f t="shared" si="44"/>
        <v xml:space="preserve"> </v>
      </c>
      <c r="L98" s="354" t="str">
        <f t="shared" si="44"/>
        <v xml:space="preserve"> </v>
      </c>
      <c r="M98" s="354" t="str">
        <f t="shared" si="44"/>
        <v xml:space="preserve"> </v>
      </c>
      <c r="N98" s="354" t="str">
        <f t="shared" si="44"/>
        <v xml:space="preserve"> </v>
      </c>
      <c r="O98" s="354" t="str">
        <f t="shared" si="44"/>
        <v xml:space="preserve"> </v>
      </c>
      <c r="P98" s="354" t="str">
        <f t="shared" si="44"/>
        <v xml:space="preserve"> </v>
      </c>
      <c r="Q98" s="354" t="str">
        <f t="shared" si="44"/>
        <v xml:space="preserve"> </v>
      </c>
      <c r="R98" s="354" t="str">
        <f t="shared" si="44"/>
        <v xml:space="preserve"> </v>
      </c>
      <c r="S98" s="354" t="str">
        <f t="shared" si="44"/>
        <v xml:space="preserve"> </v>
      </c>
      <c r="T98" s="354" t="str">
        <f t="shared" si="44"/>
        <v xml:space="preserve"> </v>
      </c>
      <c r="U98" s="354" t="str">
        <f t="shared" si="44"/>
        <v xml:space="preserve"> </v>
      </c>
      <c r="V98" s="354" t="str">
        <f t="shared" si="44"/>
        <v xml:space="preserve"> </v>
      </c>
      <c r="W98" s="354" t="str">
        <f t="shared" si="44"/>
        <v xml:space="preserve"> </v>
      </c>
      <c r="X98" s="354" t="str">
        <f t="shared" si="44"/>
        <v xml:space="preserve"> </v>
      </c>
      <c r="Y98" s="354" t="str">
        <f t="shared" si="44"/>
        <v xml:space="preserve"> </v>
      </c>
      <c r="Z98" s="354" t="str">
        <f t="shared" si="44"/>
        <v xml:space="preserve"> </v>
      </c>
      <c r="AA98" s="354" t="str">
        <f t="shared" si="44"/>
        <v xml:space="preserve"> </v>
      </c>
      <c r="AB98" s="354" t="str">
        <f t="shared" si="44"/>
        <v xml:space="preserve"> </v>
      </c>
      <c r="AC98" s="354" t="str">
        <f t="shared" si="44"/>
        <v xml:space="preserve"> </v>
      </c>
      <c r="AD98" s="354" t="str">
        <f t="shared" si="44"/>
        <v xml:space="preserve"> </v>
      </c>
      <c r="AE98" s="354" t="str">
        <f t="shared" si="44"/>
        <v xml:space="preserve"> </v>
      </c>
      <c r="AF98" s="354" t="str">
        <f t="shared" si="44"/>
        <v xml:space="preserve"> </v>
      </c>
      <c r="AG98" s="354" t="str">
        <f t="shared" si="44"/>
        <v xml:space="preserve"> </v>
      </c>
    </row>
    <row r="99" spans="1:34" s="202" customFormat="1" ht="18">
      <c r="A99" s="298" t="s">
        <v>992</v>
      </c>
      <c r="B99" s="299"/>
      <c r="C99" s="299"/>
      <c r="D99" s="300" t="str">
        <f>IF(D105="C","B"," ")</f>
        <v xml:space="preserve"> </v>
      </c>
      <c r="E99" s="300" t="str">
        <f t="shared" ref="E99:R99" si="45">IF(E105="C","B"," ")</f>
        <v xml:space="preserve"> </v>
      </c>
      <c r="F99" s="300" t="str">
        <f t="shared" si="45"/>
        <v xml:space="preserve"> </v>
      </c>
      <c r="G99" s="300" t="str">
        <f t="shared" si="45"/>
        <v xml:space="preserve"> </v>
      </c>
      <c r="H99" s="300" t="str">
        <f t="shared" si="45"/>
        <v xml:space="preserve"> </v>
      </c>
      <c r="I99" s="300" t="str">
        <f t="shared" si="45"/>
        <v xml:space="preserve"> </v>
      </c>
      <c r="J99" s="300" t="str">
        <f t="shared" si="45"/>
        <v xml:space="preserve"> </v>
      </c>
      <c r="K99" s="300" t="str">
        <f t="shared" si="45"/>
        <v xml:space="preserve"> </v>
      </c>
      <c r="L99" s="300" t="str">
        <f t="shared" si="45"/>
        <v xml:space="preserve"> </v>
      </c>
      <c r="M99" s="300" t="str">
        <f t="shared" si="45"/>
        <v xml:space="preserve"> </v>
      </c>
      <c r="N99" s="300" t="str">
        <f t="shared" si="45"/>
        <v xml:space="preserve"> </v>
      </c>
      <c r="O99" s="300" t="str">
        <f t="shared" si="45"/>
        <v xml:space="preserve"> </v>
      </c>
      <c r="P99" s="300" t="str">
        <f t="shared" si="45"/>
        <v xml:space="preserve"> </v>
      </c>
      <c r="Q99" s="300" t="str">
        <f t="shared" si="45"/>
        <v xml:space="preserve"> </v>
      </c>
      <c r="R99" s="300" t="str">
        <f t="shared" si="45"/>
        <v xml:space="preserve"> </v>
      </c>
      <c r="S99" s="300" t="str">
        <f>IF(S105="C","B"," ")</f>
        <v xml:space="preserve"> </v>
      </c>
      <c r="T99" s="300" t="str">
        <f t="shared" ref="T99:AG99" si="46">IF(T105="C","B"," ")</f>
        <v xml:space="preserve"> </v>
      </c>
      <c r="U99" s="300" t="str">
        <f t="shared" si="46"/>
        <v xml:space="preserve"> </v>
      </c>
      <c r="V99" s="300" t="str">
        <f t="shared" si="46"/>
        <v xml:space="preserve"> </v>
      </c>
      <c r="W99" s="300" t="str">
        <f t="shared" si="46"/>
        <v xml:space="preserve"> </v>
      </c>
      <c r="X99" s="300" t="str">
        <f t="shared" si="46"/>
        <v xml:space="preserve"> </v>
      </c>
      <c r="Y99" s="300" t="str">
        <f t="shared" si="46"/>
        <v xml:space="preserve"> </v>
      </c>
      <c r="Z99" s="300" t="str">
        <f t="shared" si="46"/>
        <v xml:space="preserve"> </v>
      </c>
      <c r="AA99" s="300" t="str">
        <f t="shared" si="46"/>
        <v xml:space="preserve"> </v>
      </c>
      <c r="AB99" s="300" t="str">
        <f t="shared" si="46"/>
        <v xml:space="preserve"> </v>
      </c>
      <c r="AC99" s="300" t="str">
        <f t="shared" si="46"/>
        <v xml:space="preserve"> </v>
      </c>
      <c r="AD99" s="300" t="str">
        <f t="shared" si="46"/>
        <v xml:space="preserve"> </v>
      </c>
      <c r="AE99" s="300" t="str">
        <f t="shared" si="46"/>
        <v xml:space="preserve"> </v>
      </c>
      <c r="AF99" s="300" t="str">
        <f t="shared" si="46"/>
        <v xml:space="preserve"> </v>
      </c>
      <c r="AG99" s="300" t="str">
        <f t="shared" si="46"/>
        <v xml:space="preserve"> </v>
      </c>
    </row>
    <row r="100" spans="1:34">
      <c r="A100"/>
      <c r="B100" s="2"/>
      <c r="C100" s="291" t="s">
        <v>605</v>
      </c>
      <c r="D100" s="292" t="str">
        <f>IF(Badges!D559="C","C"," ")</f>
        <v xml:space="preserve"> </v>
      </c>
      <c r="E100" s="292" t="str">
        <f>IF(Badges!E559="C","C"," ")</f>
        <v xml:space="preserve"> </v>
      </c>
      <c r="F100" s="292" t="str">
        <f>IF(Badges!F559="C","C"," ")</f>
        <v xml:space="preserve"> </v>
      </c>
      <c r="G100" s="292" t="str">
        <f>IF(Badges!G559="C","C"," ")</f>
        <v xml:space="preserve"> </v>
      </c>
      <c r="H100" s="292" t="str">
        <f>IF(Badges!H559="C","C"," ")</f>
        <v xml:space="preserve"> </v>
      </c>
      <c r="I100" s="292" t="str">
        <f>IF(Badges!I559="C","C"," ")</f>
        <v xml:space="preserve"> </v>
      </c>
      <c r="J100" s="292" t="str">
        <f>IF(Badges!J559="C","C"," ")</f>
        <v xml:space="preserve"> </v>
      </c>
      <c r="K100" s="292" t="str">
        <f>IF(Badges!K559="C","C"," ")</f>
        <v xml:space="preserve"> </v>
      </c>
      <c r="L100" s="292" t="str">
        <f>IF(Badges!L559="C","C"," ")</f>
        <v xml:space="preserve"> </v>
      </c>
      <c r="M100" s="292" t="str">
        <f>IF(Badges!M559="C","C"," ")</f>
        <v xml:space="preserve"> </v>
      </c>
      <c r="N100" s="292" t="str">
        <f>IF(Badges!N559="C","C"," ")</f>
        <v xml:space="preserve"> </v>
      </c>
      <c r="O100" s="292" t="str">
        <f>IF(Badges!O559="C","C"," ")</f>
        <v xml:space="preserve"> </v>
      </c>
      <c r="P100" s="292" t="str">
        <f>IF(Badges!P559="C","C"," ")</f>
        <v xml:space="preserve"> </v>
      </c>
      <c r="Q100" s="292" t="str">
        <f>IF(Badges!Q559="C","C"," ")</f>
        <v xml:space="preserve"> </v>
      </c>
      <c r="R100" s="292" t="str">
        <f>IF(Badges!R559="C","C"," ")</f>
        <v xml:space="preserve"> </v>
      </c>
      <c r="S100" s="292" t="str">
        <f>IF(Badges!S559="C","C"," ")</f>
        <v xml:space="preserve"> </v>
      </c>
      <c r="T100" s="292" t="str">
        <f>IF(Badges!T559="C","C"," ")</f>
        <v xml:space="preserve"> </v>
      </c>
      <c r="U100" s="292" t="str">
        <f>IF(Badges!U559="C","C"," ")</f>
        <v xml:space="preserve"> </v>
      </c>
      <c r="V100" s="292" t="str">
        <f>IF(Badges!V559="C","C"," ")</f>
        <v xml:space="preserve"> </v>
      </c>
      <c r="W100" s="292" t="str">
        <f>IF(Badges!W559="C","C"," ")</f>
        <v xml:space="preserve"> </v>
      </c>
      <c r="X100" s="292" t="str">
        <f>IF(Badges!X559="C","C"," ")</f>
        <v xml:space="preserve"> </v>
      </c>
      <c r="Y100" s="292" t="str">
        <f>IF(Badges!Y559="C","C"," ")</f>
        <v xml:space="preserve"> </v>
      </c>
      <c r="Z100" s="292" t="str">
        <f>IF(Badges!Z559="C","C"," ")</f>
        <v xml:space="preserve"> </v>
      </c>
      <c r="AA100" s="292" t="str">
        <f>IF(Badges!AA559="C","C"," ")</f>
        <v xml:space="preserve"> </v>
      </c>
      <c r="AB100" s="292" t="str">
        <f>IF(Badges!AB559="C","C"," ")</f>
        <v xml:space="preserve"> </v>
      </c>
      <c r="AC100" s="292" t="str">
        <f>IF(Badges!AC559="C","C"," ")</f>
        <v xml:space="preserve"> </v>
      </c>
      <c r="AD100" s="292" t="str">
        <f>IF(Badges!AD559="C","C"," ")</f>
        <v xml:space="preserve"> </v>
      </c>
      <c r="AE100" s="292" t="str">
        <f>IF(Badges!AE559="C","C"," ")</f>
        <v xml:space="preserve"> </v>
      </c>
      <c r="AF100" s="292" t="str">
        <f>IF(Badges!AF559="C","C"," ")</f>
        <v xml:space="preserve"> </v>
      </c>
      <c r="AG100" s="292" t="str">
        <f>IF(Badges!AG559="C","C"," ")</f>
        <v xml:space="preserve"> </v>
      </c>
    </row>
    <row r="101" spans="1:34">
      <c r="A101" s="45"/>
      <c r="B101" s="2"/>
      <c r="C101" s="291" t="str">
        <f>Badges!B583</f>
        <v>Primitive Camper</v>
      </c>
      <c r="D101" s="292" t="str">
        <f>IF(Badges!D605="C","C"," ")</f>
        <v xml:space="preserve"> </v>
      </c>
      <c r="E101" s="292" t="str">
        <f>IF(Badges!E605="C","C"," ")</f>
        <v xml:space="preserve"> </v>
      </c>
      <c r="F101" s="292" t="str">
        <f>IF(Badges!F605="C","C"," ")</f>
        <v xml:space="preserve"> </v>
      </c>
      <c r="G101" s="292" t="str">
        <f>IF(Badges!G605="C","C"," ")</f>
        <v xml:space="preserve"> </v>
      </c>
      <c r="H101" s="292" t="str">
        <f>IF(Badges!H605="C","C"," ")</f>
        <v xml:space="preserve"> </v>
      </c>
      <c r="I101" s="292" t="str">
        <f>IF(Badges!I605="C","C"," ")</f>
        <v xml:space="preserve"> </v>
      </c>
      <c r="J101" s="292" t="str">
        <f>IF(Badges!J605="C","C"," ")</f>
        <v xml:space="preserve"> </v>
      </c>
      <c r="K101" s="292" t="str">
        <f>IF(Badges!K605="C","C"," ")</f>
        <v xml:space="preserve"> </v>
      </c>
      <c r="L101" s="292" t="str">
        <f>IF(Badges!L605="C","C"," ")</f>
        <v xml:space="preserve"> </v>
      </c>
      <c r="M101" s="292" t="str">
        <f>IF(Badges!M605="C","C"," ")</f>
        <v xml:space="preserve"> </v>
      </c>
      <c r="N101" s="292" t="str">
        <f>IF(Badges!N605="C","C"," ")</f>
        <v xml:space="preserve"> </v>
      </c>
      <c r="O101" s="292" t="str">
        <f>IF(Badges!O605="C","C"," ")</f>
        <v xml:space="preserve"> </v>
      </c>
      <c r="P101" s="292" t="str">
        <f>IF(Badges!P605="C","C"," ")</f>
        <v xml:space="preserve"> </v>
      </c>
      <c r="Q101" s="292" t="str">
        <f>IF(Badges!Q605="C","C"," ")</f>
        <v xml:space="preserve"> </v>
      </c>
      <c r="R101" s="292" t="str">
        <f>IF(Badges!R605="C","C"," ")</f>
        <v xml:space="preserve"> </v>
      </c>
      <c r="S101" s="292" t="str">
        <f>IF(Badges!S605="C","C"," ")</f>
        <v xml:space="preserve"> </v>
      </c>
      <c r="T101" s="292" t="str">
        <f>IF(Badges!T605="C","C"," ")</f>
        <v xml:space="preserve"> </v>
      </c>
      <c r="U101" s="292" t="str">
        <f>IF(Badges!U605="C","C"," ")</f>
        <v xml:space="preserve"> </v>
      </c>
      <c r="V101" s="292" t="str">
        <f>IF(Badges!V605="C","C"," ")</f>
        <v xml:space="preserve"> </v>
      </c>
      <c r="W101" s="292" t="str">
        <f>IF(Badges!W605="C","C"," ")</f>
        <v xml:space="preserve"> </v>
      </c>
      <c r="X101" s="292" t="str">
        <f>IF(Badges!X605="C","C"," ")</f>
        <v xml:space="preserve"> </v>
      </c>
      <c r="Y101" s="292" t="str">
        <f>IF(Badges!Y605="C","C"," ")</f>
        <v xml:space="preserve"> </v>
      </c>
      <c r="Z101" s="292" t="str">
        <f>IF(Badges!Z605="C","C"," ")</f>
        <v xml:space="preserve"> </v>
      </c>
      <c r="AA101" s="292" t="str">
        <f>IF(Badges!AA605="C","C"," ")</f>
        <v xml:space="preserve"> </v>
      </c>
      <c r="AB101" s="292" t="str">
        <f>IF(Badges!AB605="C","C"," ")</f>
        <v xml:space="preserve"> </v>
      </c>
      <c r="AC101" s="292" t="str">
        <f>IF(Badges!AC605="C","C"," ")</f>
        <v xml:space="preserve"> </v>
      </c>
      <c r="AD101" s="292" t="str">
        <f>IF(Badges!AD605="C","C"," ")</f>
        <v xml:space="preserve"> </v>
      </c>
      <c r="AE101" s="292" t="str">
        <f>IF(Badges!AE605="C","C"," ")</f>
        <v xml:space="preserve"> </v>
      </c>
      <c r="AF101" s="292" t="str">
        <f>IF(Badges!AF605="C","C"," ")</f>
        <v xml:space="preserve"> </v>
      </c>
      <c r="AG101" s="292" t="str">
        <f>IF(Badges!AG605="C","C"," ")</f>
        <v xml:space="preserve"> </v>
      </c>
    </row>
    <row r="102" spans="1:34">
      <c r="A102" s="45"/>
      <c r="B102" s="2"/>
      <c r="C102" s="291" t="str">
        <f>Badges!B810</f>
        <v>Trailblazing</v>
      </c>
      <c r="D102" s="292" t="str">
        <f>IF(Badges!D832="C","C"," ")</f>
        <v xml:space="preserve"> </v>
      </c>
      <c r="E102" s="292" t="str">
        <f>IF(Badges!E832="C","C"," ")</f>
        <v xml:space="preserve"> </v>
      </c>
      <c r="F102" s="292" t="str">
        <f>IF(Badges!F832="C","C"," ")</f>
        <v xml:space="preserve"> </v>
      </c>
      <c r="G102" s="292" t="str">
        <f>IF(Badges!G832="C","C"," ")</f>
        <v xml:space="preserve"> </v>
      </c>
      <c r="H102" s="292" t="str">
        <f>IF(Badges!H832="C","C"," ")</f>
        <v xml:space="preserve"> </v>
      </c>
      <c r="I102" s="292" t="str">
        <f>IF(Badges!I832="C","C"," ")</f>
        <v xml:space="preserve"> </v>
      </c>
      <c r="J102" s="292" t="str">
        <f>IF(Badges!J832="C","C"," ")</f>
        <v xml:space="preserve"> </v>
      </c>
      <c r="K102" s="292" t="str">
        <f>IF(Badges!K832="C","C"," ")</f>
        <v xml:space="preserve"> </v>
      </c>
      <c r="L102" s="292" t="str">
        <f>IF(Badges!L832="C","C"," ")</f>
        <v xml:space="preserve"> </v>
      </c>
      <c r="M102" s="292" t="str">
        <f>IF(Badges!M832="C","C"," ")</f>
        <v xml:space="preserve"> </v>
      </c>
      <c r="N102" s="292" t="str">
        <f>IF(Badges!N832="C","C"," ")</f>
        <v xml:space="preserve"> </v>
      </c>
      <c r="O102" s="292" t="str">
        <f>IF(Badges!O832="C","C"," ")</f>
        <v xml:space="preserve"> </v>
      </c>
      <c r="P102" s="292" t="str">
        <f>IF(Badges!P832="C","C"," ")</f>
        <v xml:space="preserve"> </v>
      </c>
      <c r="Q102" s="292" t="str">
        <f>IF(Badges!Q832="C","C"," ")</f>
        <v xml:space="preserve"> </v>
      </c>
      <c r="R102" s="292" t="str">
        <f>IF(Badges!R832="C","C"," ")</f>
        <v xml:space="preserve"> </v>
      </c>
      <c r="S102" s="292" t="str">
        <f>IF(Badges!S832="C","C"," ")</f>
        <v xml:space="preserve"> </v>
      </c>
      <c r="T102" s="292" t="str">
        <f>IF(Badges!T832="C","C"," ")</f>
        <v xml:space="preserve"> </v>
      </c>
      <c r="U102" s="292" t="str">
        <f>IF(Badges!U832="C","C"," ")</f>
        <v xml:space="preserve"> </v>
      </c>
      <c r="V102" s="292" t="str">
        <f>IF(Badges!V832="C","C"," ")</f>
        <v xml:space="preserve"> </v>
      </c>
      <c r="W102" s="292" t="str">
        <f>IF(Badges!W832="C","C"," ")</f>
        <v xml:space="preserve"> </v>
      </c>
      <c r="X102" s="292" t="str">
        <f>IF(Badges!X832="C","C"," ")</f>
        <v xml:space="preserve"> </v>
      </c>
      <c r="Y102" s="292" t="str">
        <f>IF(Badges!Y832="C","C"," ")</f>
        <v xml:space="preserve"> </v>
      </c>
      <c r="Z102" s="292" t="str">
        <f>IF(Badges!Z832="C","C"," ")</f>
        <v xml:space="preserve"> </v>
      </c>
      <c r="AA102" s="292" t="str">
        <f>IF(Badges!AA832="C","C"," ")</f>
        <v xml:space="preserve"> </v>
      </c>
      <c r="AB102" s="292" t="str">
        <f>IF(Badges!AB832="C","C"," ")</f>
        <v xml:space="preserve"> </v>
      </c>
      <c r="AC102" s="292" t="str">
        <f>IF(Badges!AC832="C","C"," ")</f>
        <v xml:space="preserve"> </v>
      </c>
      <c r="AD102" s="292" t="str">
        <f>IF(Badges!AD832="C","C"," ")</f>
        <v xml:space="preserve"> </v>
      </c>
      <c r="AE102" s="292" t="str">
        <f>IF(Badges!AE832="C","C"," ")</f>
        <v xml:space="preserve"> </v>
      </c>
      <c r="AF102" s="292" t="str">
        <f>IF(Badges!AF832="C","C"," ")</f>
        <v xml:space="preserve"> </v>
      </c>
      <c r="AG102" s="292" t="str">
        <f>IF(Badges!AG832="C","C"," ")</f>
        <v xml:space="preserve"> </v>
      </c>
    </row>
    <row r="103" spans="1:34" hidden="1">
      <c r="A103" s="45"/>
      <c r="B103" s="46"/>
      <c r="C103" s="311"/>
      <c r="D103" s="293" t="str">
        <f t="shared" ref="D103:R103" si="47">IF(COUNTIF(D100:D102,"C")=3,"C",IF(COUNTIF(D100:D102,"C")&gt;0,"P"," "))</f>
        <v xml:space="preserve"> </v>
      </c>
      <c r="E103" s="293" t="str">
        <f t="shared" si="47"/>
        <v xml:space="preserve"> </v>
      </c>
      <c r="F103" s="293" t="str">
        <f t="shared" si="47"/>
        <v xml:space="preserve"> </v>
      </c>
      <c r="G103" s="293" t="str">
        <f t="shared" si="47"/>
        <v xml:space="preserve"> </v>
      </c>
      <c r="H103" s="293" t="str">
        <f t="shared" si="47"/>
        <v xml:space="preserve"> </v>
      </c>
      <c r="I103" s="293" t="str">
        <f t="shared" si="47"/>
        <v xml:space="preserve"> </v>
      </c>
      <c r="J103" s="293" t="str">
        <f t="shared" si="47"/>
        <v xml:space="preserve"> </v>
      </c>
      <c r="K103" s="293" t="str">
        <f t="shared" si="47"/>
        <v xml:space="preserve"> </v>
      </c>
      <c r="L103" s="293" t="str">
        <f t="shared" si="47"/>
        <v xml:space="preserve"> </v>
      </c>
      <c r="M103" s="293" t="str">
        <f t="shared" si="47"/>
        <v xml:space="preserve"> </v>
      </c>
      <c r="N103" s="293" t="str">
        <f t="shared" si="47"/>
        <v xml:space="preserve"> </v>
      </c>
      <c r="O103" s="293" t="str">
        <f t="shared" si="47"/>
        <v xml:space="preserve"> </v>
      </c>
      <c r="P103" s="293" t="str">
        <f t="shared" si="47"/>
        <v xml:space="preserve"> </v>
      </c>
      <c r="Q103" s="293" t="str">
        <f t="shared" si="47"/>
        <v xml:space="preserve"> </v>
      </c>
      <c r="R103" s="293" t="str">
        <f t="shared" si="47"/>
        <v xml:space="preserve"> </v>
      </c>
      <c r="S103" s="293" t="str">
        <f t="shared" ref="S103:AG103" si="48">IF(COUNTIF(S100:S102,"C")=3,"C",IF(COUNTIF(S100:S102,"C")&gt;0,"P"," "))</f>
        <v xml:space="preserve"> </v>
      </c>
      <c r="T103" s="293" t="str">
        <f t="shared" si="48"/>
        <v xml:space="preserve"> </v>
      </c>
      <c r="U103" s="293" t="str">
        <f t="shared" si="48"/>
        <v xml:space="preserve"> </v>
      </c>
      <c r="V103" s="293" t="str">
        <f t="shared" si="48"/>
        <v xml:space="preserve"> </v>
      </c>
      <c r="W103" s="293" t="str">
        <f t="shared" si="48"/>
        <v xml:space="preserve"> </v>
      </c>
      <c r="X103" s="293" t="str">
        <f t="shared" si="48"/>
        <v xml:space="preserve"> </v>
      </c>
      <c r="Y103" s="293" t="str">
        <f t="shared" si="48"/>
        <v xml:space="preserve"> </v>
      </c>
      <c r="Z103" s="293" t="str">
        <f t="shared" si="48"/>
        <v xml:space="preserve"> </v>
      </c>
      <c r="AA103" s="293" t="str">
        <f t="shared" si="48"/>
        <v xml:space="preserve"> </v>
      </c>
      <c r="AB103" s="293" t="str">
        <f t="shared" si="48"/>
        <v xml:space="preserve"> </v>
      </c>
      <c r="AC103" s="293" t="str">
        <f t="shared" si="48"/>
        <v xml:space="preserve"> </v>
      </c>
      <c r="AD103" s="293" t="str">
        <f t="shared" si="48"/>
        <v xml:space="preserve"> </v>
      </c>
      <c r="AE103" s="293" t="str">
        <f t="shared" si="48"/>
        <v xml:space="preserve"> </v>
      </c>
      <c r="AF103" s="293" t="str">
        <f t="shared" si="48"/>
        <v xml:space="preserve"> </v>
      </c>
      <c r="AG103" s="293" t="str">
        <f t="shared" si="48"/>
        <v xml:space="preserve"> </v>
      </c>
    </row>
    <row r="104" spans="1:34" ht="13.5" thickBot="1">
      <c r="A104" s="45"/>
      <c r="B104" s="2"/>
      <c r="C104" s="291" t="s">
        <v>993</v>
      </c>
      <c r="D104" s="43"/>
      <c r="E104" s="31"/>
      <c r="F104" s="31"/>
      <c r="G104" s="31"/>
      <c r="H104" s="31"/>
      <c r="I104" s="31"/>
      <c r="J104" s="31"/>
      <c r="K104" s="31"/>
      <c r="L104" s="31"/>
      <c r="M104" s="31"/>
      <c r="N104" s="31"/>
      <c r="O104" s="31"/>
      <c r="P104" s="31"/>
      <c r="Q104" s="31"/>
      <c r="R104" s="31"/>
      <c r="S104" s="43"/>
      <c r="T104" s="31"/>
      <c r="U104" s="31"/>
      <c r="V104" s="31"/>
      <c r="W104" s="31"/>
      <c r="X104" s="31"/>
      <c r="Y104" s="31"/>
      <c r="Z104" s="31"/>
      <c r="AA104" s="31"/>
      <c r="AB104" s="31"/>
      <c r="AC104" s="31"/>
      <c r="AD104" s="31"/>
      <c r="AE104" s="31"/>
      <c r="AF104" s="31"/>
      <c r="AG104" s="31"/>
    </row>
    <row r="105" spans="1:34" ht="13.5" thickBot="1">
      <c r="A105" s="45"/>
      <c r="B105" s="2"/>
      <c r="C105" s="460" t="s">
        <v>118</v>
      </c>
      <c r="D105" s="155" t="str">
        <f t="shared" ref="D105:R105" si="49">IF(COUNTIF(D103:D104,"C")=2,"C",IF(COUNTIF(D103:D104,"C")&gt;0,"P"," "))</f>
        <v xml:space="preserve"> </v>
      </c>
      <c r="E105" s="155" t="str">
        <f t="shared" si="49"/>
        <v xml:space="preserve"> </v>
      </c>
      <c r="F105" s="155" t="str">
        <f t="shared" si="49"/>
        <v xml:space="preserve"> </v>
      </c>
      <c r="G105" s="155" t="str">
        <f t="shared" si="49"/>
        <v xml:space="preserve"> </v>
      </c>
      <c r="H105" s="155" t="str">
        <f t="shared" si="49"/>
        <v xml:space="preserve"> </v>
      </c>
      <c r="I105" s="155" t="str">
        <f t="shared" si="49"/>
        <v xml:space="preserve"> </v>
      </c>
      <c r="J105" s="155" t="str">
        <f t="shared" si="49"/>
        <v xml:space="preserve"> </v>
      </c>
      <c r="K105" s="155" t="str">
        <f t="shared" si="49"/>
        <v xml:space="preserve"> </v>
      </c>
      <c r="L105" s="155" t="str">
        <f t="shared" si="49"/>
        <v xml:space="preserve"> </v>
      </c>
      <c r="M105" s="155" t="str">
        <f t="shared" si="49"/>
        <v xml:space="preserve"> </v>
      </c>
      <c r="N105" s="155" t="str">
        <f t="shared" si="49"/>
        <v xml:space="preserve"> </v>
      </c>
      <c r="O105" s="155" t="str">
        <f t="shared" si="49"/>
        <v xml:space="preserve"> </v>
      </c>
      <c r="P105" s="155" t="str">
        <f t="shared" si="49"/>
        <v xml:space="preserve"> </v>
      </c>
      <c r="Q105" s="155" t="str">
        <f t="shared" si="49"/>
        <v xml:space="preserve"> </v>
      </c>
      <c r="R105" s="155" t="str">
        <f t="shared" si="49"/>
        <v xml:space="preserve"> </v>
      </c>
      <c r="S105" s="155" t="str">
        <f t="shared" ref="S105:AG105" si="50">IF(COUNTIF(S103:S104,"C")=2,"C",IF(COUNTIF(S103:S104,"C")&gt;0,"P"," "))</f>
        <v xml:space="preserve"> </v>
      </c>
      <c r="T105" s="155" t="str">
        <f t="shared" si="50"/>
        <v xml:space="preserve"> </v>
      </c>
      <c r="U105" s="155" t="str">
        <f t="shared" si="50"/>
        <v xml:space="preserve"> </v>
      </c>
      <c r="V105" s="155" t="str">
        <f t="shared" si="50"/>
        <v xml:space="preserve"> </v>
      </c>
      <c r="W105" s="155" t="str">
        <f t="shared" si="50"/>
        <v xml:space="preserve"> </v>
      </c>
      <c r="X105" s="155" t="str">
        <f t="shared" si="50"/>
        <v xml:space="preserve"> </v>
      </c>
      <c r="Y105" s="155" t="str">
        <f t="shared" si="50"/>
        <v xml:space="preserve"> </v>
      </c>
      <c r="Z105" s="155" t="str">
        <f t="shared" si="50"/>
        <v xml:space="preserve"> </v>
      </c>
      <c r="AA105" s="155" t="str">
        <f t="shared" si="50"/>
        <v xml:space="preserve"> </v>
      </c>
      <c r="AB105" s="155" t="str">
        <f t="shared" si="50"/>
        <v xml:space="preserve"> </v>
      </c>
      <c r="AC105" s="155" t="str">
        <f t="shared" si="50"/>
        <v xml:space="preserve"> </v>
      </c>
      <c r="AD105" s="155" t="str">
        <f t="shared" si="50"/>
        <v xml:space="preserve"> </v>
      </c>
      <c r="AE105" s="155" t="str">
        <f t="shared" si="50"/>
        <v xml:space="preserve"> </v>
      </c>
      <c r="AF105" s="155" t="str">
        <f t="shared" si="50"/>
        <v xml:space="preserve"> </v>
      </c>
      <c r="AG105" s="155" t="str">
        <f t="shared" si="50"/>
        <v xml:space="preserve"> </v>
      </c>
    </row>
    <row r="106" spans="1:34" ht="15.75">
      <c r="A106" s="30"/>
      <c r="C106" s="205" t="s">
        <v>950</v>
      </c>
      <c r="D106" s="313" t="str">
        <f>IF(D116="C","Z"," ")</f>
        <v xml:space="preserve"> </v>
      </c>
      <c r="E106" s="313" t="str">
        <f t="shared" ref="E106:AG106" si="51">IF(E116="C","Z"," ")</f>
        <v xml:space="preserve"> </v>
      </c>
      <c r="F106" s="313" t="str">
        <f t="shared" si="51"/>
        <v xml:space="preserve"> </v>
      </c>
      <c r="G106" s="313" t="str">
        <f t="shared" si="51"/>
        <v xml:space="preserve"> </v>
      </c>
      <c r="H106" s="313" t="str">
        <f t="shared" si="51"/>
        <v xml:space="preserve"> </v>
      </c>
      <c r="I106" s="313" t="str">
        <f t="shared" si="51"/>
        <v xml:space="preserve"> </v>
      </c>
      <c r="J106" s="313" t="str">
        <f t="shared" si="51"/>
        <v xml:space="preserve"> </v>
      </c>
      <c r="K106" s="313" t="str">
        <f t="shared" si="51"/>
        <v xml:space="preserve"> </v>
      </c>
      <c r="L106" s="313" t="str">
        <f t="shared" si="51"/>
        <v xml:space="preserve"> </v>
      </c>
      <c r="M106" s="313" t="str">
        <f t="shared" si="51"/>
        <v xml:space="preserve"> </v>
      </c>
      <c r="N106" s="313" t="str">
        <f t="shared" si="51"/>
        <v xml:space="preserve"> </v>
      </c>
      <c r="O106" s="313" t="str">
        <f t="shared" si="51"/>
        <v xml:space="preserve"> </v>
      </c>
      <c r="P106" s="313" t="str">
        <f t="shared" si="51"/>
        <v xml:space="preserve"> </v>
      </c>
      <c r="Q106" s="313" t="str">
        <f t="shared" si="51"/>
        <v xml:space="preserve"> </v>
      </c>
      <c r="R106" s="313" t="str">
        <f t="shared" si="51"/>
        <v xml:space="preserve"> </v>
      </c>
      <c r="S106" s="313" t="str">
        <f t="shared" si="51"/>
        <v xml:space="preserve"> </v>
      </c>
      <c r="T106" s="313" t="str">
        <f t="shared" si="51"/>
        <v xml:space="preserve"> </v>
      </c>
      <c r="U106" s="313" t="str">
        <f t="shared" si="51"/>
        <v xml:space="preserve"> </v>
      </c>
      <c r="V106" s="313" t="str">
        <f t="shared" si="51"/>
        <v xml:space="preserve"> </v>
      </c>
      <c r="W106" s="313" t="str">
        <f t="shared" si="51"/>
        <v xml:space="preserve"> </v>
      </c>
      <c r="X106" s="313" t="str">
        <f t="shared" si="51"/>
        <v xml:space="preserve"> </v>
      </c>
      <c r="Y106" s="313" t="str">
        <f t="shared" si="51"/>
        <v xml:space="preserve"> </v>
      </c>
      <c r="Z106" s="313" t="str">
        <f t="shared" si="51"/>
        <v xml:space="preserve"> </v>
      </c>
      <c r="AA106" s="313" t="str">
        <f t="shared" si="51"/>
        <v xml:space="preserve"> </v>
      </c>
      <c r="AB106" s="313" t="str">
        <f t="shared" si="51"/>
        <v xml:space="preserve"> </v>
      </c>
      <c r="AC106" s="313" t="str">
        <f t="shared" si="51"/>
        <v xml:space="preserve"> </v>
      </c>
      <c r="AD106" s="313" t="str">
        <f t="shared" si="51"/>
        <v xml:space="preserve"> </v>
      </c>
      <c r="AE106" s="313" t="str">
        <f t="shared" si="51"/>
        <v xml:space="preserve"> </v>
      </c>
      <c r="AF106" s="313" t="str">
        <f t="shared" si="51"/>
        <v xml:space="preserve"> </v>
      </c>
      <c r="AG106" s="313" t="str">
        <f t="shared" si="51"/>
        <v xml:space="preserve"> </v>
      </c>
      <c r="AH106" s="205"/>
    </row>
    <row r="107" spans="1:34">
      <c r="A107"/>
      <c r="B107" s="290">
        <v>1</v>
      </c>
      <c r="C107" s="165" t="s">
        <v>989</v>
      </c>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79"/>
      <c r="AE107" s="279"/>
      <c r="AF107" s="279"/>
      <c r="AG107" s="279"/>
    </row>
    <row r="108" spans="1:34">
      <c r="A108" s="455"/>
      <c r="B108" s="290">
        <v>2</v>
      </c>
      <c r="C108" s="165" t="s">
        <v>990</v>
      </c>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79"/>
      <c r="AE108" s="279"/>
      <c r="AF108" s="279"/>
      <c r="AG108" s="279"/>
    </row>
    <row r="109" spans="1:34">
      <c r="A109" s="455"/>
      <c r="B109" s="290">
        <v>3</v>
      </c>
      <c r="C109" s="375" t="s">
        <v>977</v>
      </c>
      <c r="D109" s="374"/>
      <c r="E109" s="374"/>
      <c r="F109" s="374"/>
      <c r="G109" s="374"/>
      <c r="H109" s="374"/>
      <c r="I109" s="374"/>
      <c r="J109" s="374"/>
      <c r="K109" s="374"/>
      <c r="L109" s="374"/>
      <c r="M109" s="374"/>
      <c r="N109" s="374"/>
      <c r="O109" s="374"/>
      <c r="P109" s="374"/>
      <c r="Q109" s="374"/>
      <c r="R109" s="374"/>
      <c r="S109" s="374"/>
      <c r="T109" s="374"/>
      <c r="U109" s="374"/>
      <c r="V109" s="374"/>
      <c r="W109" s="374"/>
      <c r="X109" s="374"/>
      <c r="Y109" s="374"/>
      <c r="Z109" s="374"/>
      <c r="AA109" s="374"/>
      <c r="AB109" s="374"/>
      <c r="AC109" s="374"/>
      <c r="AD109" s="374"/>
      <c r="AE109" s="374"/>
      <c r="AF109" s="374"/>
      <c r="AG109" s="374"/>
    </row>
    <row r="110" spans="1:34">
      <c r="A110" s="455"/>
      <c r="B110" s="290"/>
      <c r="C110" s="212" t="s">
        <v>979</v>
      </c>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row>
    <row r="111" spans="1:34">
      <c r="A111" s="455"/>
      <c r="B111" s="290"/>
      <c r="C111" s="212" t="s">
        <v>978</v>
      </c>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279"/>
      <c r="AF111" s="279"/>
      <c r="AG111" s="279"/>
    </row>
    <row r="112" spans="1:34">
      <c r="A112" s="455"/>
      <c r="B112" s="290"/>
      <c r="C112" s="212" t="s">
        <v>979</v>
      </c>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79"/>
    </row>
    <row r="113" spans="1:33">
      <c r="A113" s="455"/>
      <c r="B113" s="290"/>
      <c r="C113" s="212" t="s">
        <v>991</v>
      </c>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79"/>
      <c r="AD113" s="279"/>
      <c r="AE113" s="279"/>
      <c r="AF113" s="279"/>
      <c r="AG113" s="279"/>
    </row>
    <row r="114" spans="1:33">
      <c r="A114" s="455"/>
      <c r="B114" s="290">
        <v>4</v>
      </c>
      <c r="C114" s="165" t="s">
        <v>982</v>
      </c>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279"/>
      <c r="AE114" s="279"/>
      <c r="AF114" s="279"/>
      <c r="AG114" s="279"/>
    </row>
    <row r="115" spans="1:33" ht="13.5" thickBot="1">
      <c r="A115" s="29"/>
      <c r="B115" s="1">
        <v>3</v>
      </c>
      <c r="C115" s="161" t="s">
        <v>983</v>
      </c>
      <c r="D115" s="31"/>
      <c r="E115" s="31"/>
      <c r="F115" s="31"/>
      <c r="G115" s="31"/>
      <c r="H115" s="31"/>
      <c r="I115" s="31"/>
      <c r="J115" s="31"/>
      <c r="K115" s="31"/>
      <c r="L115" s="31"/>
      <c r="M115" s="31"/>
      <c r="N115" s="31"/>
      <c r="O115" s="31"/>
      <c r="P115" s="31"/>
      <c r="Q115" s="31"/>
      <c r="R115" s="282"/>
      <c r="S115" s="31"/>
      <c r="T115" s="31"/>
      <c r="U115" s="31"/>
      <c r="V115" s="31"/>
      <c r="W115" s="31"/>
      <c r="X115" s="31"/>
      <c r="Y115" s="31"/>
      <c r="Z115" s="31"/>
      <c r="AA115" s="31"/>
      <c r="AB115" s="31"/>
      <c r="AC115" s="31"/>
      <c r="AD115" s="31"/>
      <c r="AE115" s="31"/>
      <c r="AF115" s="31"/>
      <c r="AG115" s="282"/>
    </row>
    <row r="116" spans="1:33" ht="13.5" thickBot="1">
      <c r="A116" s="29"/>
      <c r="B116" s="3"/>
      <c r="C116" s="460" t="s">
        <v>118</v>
      </c>
      <c r="D116" s="281" t="str">
        <f>IF(COUNTIF(D107:D115,"C")=8,"C",IF(COUNTIF(D107:D115,"C")&gt;0,"P"," "))</f>
        <v xml:space="preserve"> </v>
      </c>
      <c r="E116" s="281" t="str">
        <f t="shared" ref="E116:AG116" si="52">IF(COUNTIF(E107:E115,"C")=8,"C",IF(COUNTIF(E107:E115,"C")&gt;0,"P"," "))</f>
        <v xml:space="preserve"> </v>
      </c>
      <c r="F116" s="281" t="str">
        <f t="shared" si="52"/>
        <v xml:space="preserve"> </v>
      </c>
      <c r="G116" s="281" t="str">
        <f t="shared" si="52"/>
        <v xml:space="preserve"> </v>
      </c>
      <c r="H116" s="281" t="str">
        <f t="shared" si="52"/>
        <v xml:space="preserve"> </v>
      </c>
      <c r="I116" s="281" t="str">
        <f t="shared" si="52"/>
        <v xml:space="preserve"> </v>
      </c>
      <c r="J116" s="281" t="str">
        <f t="shared" si="52"/>
        <v xml:space="preserve"> </v>
      </c>
      <c r="K116" s="281" t="str">
        <f t="shared" si="52"/>
        <v xml:space="preserve"> </v>
      </c>
      <c r="L116" s="281" t="str">
        <f t="shared" si="52"/>
        <v xml:space="preserve"> </v>
      </c>
      <c r="M116" s="281" t="str">
        <f t="shared" si="52"/>
        <v xml:space="preserve"> </v>
      </c>
      <c r="N116" s="281" t="str">
        <f t="shared" si="52"/>
        <v xml:space="preserve"> </v>
      </c>
      <c r="O116" s="281" t="str">
        <f t="shared" si="52"/>
        <v xml:space="preserve"> </v>
      </c>
      <c r="P116" s="281" t="str">
        <f t="shared" si="52"/>
        <v xml:space="preserve"> </v>
      </c>
      <c r="Q116" s="281" t="str">
        <f t="shared" si="52"/>
        <v xml:space="preserve"> </v>
      </c>
      <c r="R116" s="281" t="str">
        <f t="shared" si="52"/>
        <v xml:space="preserve"> </v>
      </c>
      <c r="S116" s="281" t="str">
        <f t="shared" si="52"/>
        <v xml:space="preserve"> </v>
      </c>
      <c r="T116" s="281" t="str">
        <f t="shared" si="52"/>
        <v xml:space="preserve"> </v>
      </c>
      <c r="U116" s="281" t="str">
        <f t="shared" si="52"/>
        <v xml:space="preserve"> </v>
      </c>
      <c r="V116" s="281" t="str">
        <f t="shared" si="52"/>
        <v xml:space="preserve"> </v>
      </c>
      <c r="W116" s="281" t="str">
        <f t="shared" si="52"/>
        <v xml:space="preserve"> </v>
      </c>
      <c r="X116" s="281" t="str">
        <f t="shared" si="52"/>
        <v xml:space="preserve"> </v>
      </c>
      <c r="Y116" s="281" t="str">
        <f t="shared" si="52"/>
        <v xml:space="preserve"> </v>
      </c>
      <c r="Z116" s="281" t="str">
        <f t="shared" si="52"/>
        <v xml:space="preserve"> </v>
      </c>
      <c r="AA116" s="281" t="str">
        <f t="shared" si="52"/>
        <v xml:space="preserve"> </v>
      </c>
      <c r="AB116" s="281" t="str">
        <f t="shared" si="52"/>
        <v xml:space="preserve"> </v>
      </c>
      <c r="AC116" s="281" t="str">
        <f t="shared" si="52"/>
        <v xml:space="preserve"> </v>
      </c>
      <c r="AD116" s="281" t="str">
        <f t="shared" si="52"/>
        <v xml:space="preserve"> </v>
      </c>
      <c r="AE116" s="281" t="str">
        <f t="shared" si="52"/>
        <v xml:space="preserve"> </v>
      </c>
      <c r="AF116" s="281" t="str">
        <f t="shared" si="52"/>
        <v xml:space="preserve"> </v>
      </c>
      <c r="AG116" s="281" t="str">
        <f t="shared" si="52"/>
        <v xml:space="preserve"> </v>
      </c>
    </row>
    <row r="117" spans="1:33">
      <c r="A117" s="45"/>
      <c r="B117" s="2"/>
      <c r="C117" s="2"/>
      <c r="D117" s="213"/>
      <c r="E117" s="213"/>
      <c r="F117" s="213"/>
      <c r="G117" s="213"/>
      <c r="H117" s="213"/>
      <c r="I117" s="213"/>
      <c r="J117" s="213"/>
      <c r="K117" s="213"/>
      <c r="L117" s="213"/>
      <c r="M117" s="213"/>
      <c r="N117" s="213"/>
      <c r="O117" s="213"/>
      <c r="P117" s="213"/>
      <c r="Q117" s="213"/>
      <c r="R117" s="213"/>
      <c r="S117" s="213"/>
      <c r="T117" s="213"/>
      <c r="U117" s="213"/>
      <c r="V117" s="213"/>
      <c r="W117" s="213"/>
      <c r="X117" s="213"/>
      <c r="Y117" s="213"/>
      <c r="Z117" s="213"/>
      <c r="AA117" s="213"/>
      <c r="AB117" s="213"/>
      <c r="AC117" s="213"/>
      <c r="AD117" s="213"/>
      <c r="AE117" s="213"/>
      <c r="AF117" s="213"/>
      <c r="AG117" s="213"/>
    </row>
    <row r="118" spans="1:33" s="202" customFormat="1" ht="18">
      <c r="A118" s="298" t="s">
        <v>994</v>
      </c>
      <c r="B118" s="299"/>
      <c r="C118" s="299"/>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row>
    <row r="119" spans="1:33" s="358" customFormat="1" ht="18">
      <c r="A119" s="356"/>
      <c r="B119" s="351"/>
      <c r="C119" s="452" t="s">
        <v>995</v>
      </c>
      <c r="D119" s="357" t="str">
        <f>IF(D129="C","B"," ")</f>
        <v xml:space="preserve"> </v>
      </c>
      <c r="E119" s="357" t="str">
        <f t="shared" ref="E119:AG119" si="53">IF(E129="C","B"," ")</f>
        <v xml:space="preserve"> </v>
      </c>
      <c r="F119" s="357" t="str">
        <f t="shared" si="53"/>
        <v xml:space="preserve"> </v>
      </c>
      <c r="G119" s="357" t="str">
        <f t="shared" si="53"/>
        <v xml:space="preserve"> </v>
      </c>
      <c r="H119" s="357" t="str">
        <f t="shared" si="53"/>
        <v xml:space="preserve"> </v>
      </c>
      <c r="I119" s="357" t="str">
        <f t="shared" si="53"/>
        <v xml:space="preserve"> </v>
      </c>
      <c r="J119" s="357" t="str">
        <f t="shared" si="53"/>
        <v xml:space="preserve"> </v>
      </c>
      <c r="K119" s="357" t="str">
        <f t="shared" si="53"/>
        <v xml:space="preserve"> </v>
      </c>
      <c r="L119" s="357" t="str">
        <f t="shared" si="53"/>
        <v xml:space="preserve"> </v>
      </c>
      <c r="M119" s="357" t="str">
        <f t="shared" si="53"/>
        <v xml:space="preserve"> </v>
      </c>
      <c r="N119" s="357" t="str">
        <f t="shared" si="53"/>
        <v xml:space="preserve"> </v>
      </c>
      <c r="O119" s="357" t="str">
        <f t="shared" si="53"/>
        <v xml:space="preserve"> </v>
      </c>
      <c r="P119" s="357" t="str">
        <f t="shared" si="53"/>
        <v xml:space="preserve"> </v>
      </c>
      <c r="Q119" s="357" t="str">
        <f t="shared" si="53"/>
        <v xml:space="preserve"> </v>
      </c>
      <c r="R119" s="357" t="str">
        <f t="shared" si="53"/>
        <v xml:space="preserve"> </v>
      </c>
      <c r="S119" s="357" t="str">
        <f t="shared" si="53"/>
        <v xml:space="preserve"> </v>
      </c>
      <c r="T119" s="357" t="str">
        <f t="shared" si="53"/>
        <v xml:space="preserve"> </v>
      </c>
      <c r="U119" s="357" t="str">
        <f t="shared" si="53"/>
        <v xml:space="preserve"> </v>
      </c>
      <c r="V119" s="357" t="str">
        <f t="shared" si="53"/>
        <v xml:space="preserve"> </v>
      </c>
      <c r="W119" s="357" t="str">
        <f t="shared" si="53"/>
        <v xml:space="preserve"> </v>
      </c>
      <c r="X119" s="357" t="str">
        <f t="shared" si="53"/>
        <v xml:space="preserve"> </v>
      </c>
      <c r="Y119" s="357" t="str">
        <f t="shared" si="53"/>
        <v xml:space="preserve"> </v>
      </c>
      <c r="Z119" s="357" t="str">
        <f t="shared" si="53"/>
        <v xml:space="preserve"> </v>
      </c>
      <c r="AA119" s="357" t="str">
        <f t="shared" si="53"/>
        <v xml:space="preserve"> </v>
      </c>
      <c r="AB119" s="357" t="str">
        <f t="shared" si="53"/>
        <v xml:space="preserve"> </v>
      </c>
      <c r="AC119" s="357" t="str">
        <f t="shared" si="53"/>
        <v xml:space="preserve"> </v>
      </c>
      <c r="AD119" s="357" t="str">
        <f t="shared" si="53"/>
        <v xml:space="preserve"> </v>
      </c>
      <c r="AE119" s="357" t="str">
        <f t="shared" si="53"/>
        <v xml:space="preserve"> </v>
      </c>
      <c r="AF119" s="357" t="str">
        <f t="shared" si="53"/>
        <v xml:space="preserve"> </v>
      </c>
      <c r="AG119" s="357" t="str">
        <f t="shared" si="53"/>
        <v xml:space="preserve"> </v>
      </c>
    </row>
    <row r="120" spans="1:33" s="320" customFormat="1">
      <c r="A120"/>
      <c r="B120" s="453">
        <v>1</v>
      </c>
      <c r="C120" s="321" t="s">
        <v>996</v>
      </c>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row>
    <row r="121" spans="1:33" s="320" customFormat="1">
      <c r="A121" s="319"/>
      <c r="B121" s="453">
        <v>2</v>
      </c>
      <c r="C121" s="322" t="s">
        <v>997</v>
      </c>
      <c r="D121" s="510"/>
      <c r="E121" s="510"/>
      <c r="F121" s="510"/>
      <c r="G121" s="510"/>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row>
    <row r="122" spans="1:33" s="320" customFormat="1">
      <c r="A122" s="319"/>
      <c r="B122" s="453"/>
      <c r="C122" s="321" t="s">
        <v>998</v>
      </c>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row>
    <row r="123" spans="1:33" s="320" customFormat="1">
      <c r="A123" s="319"/>
      <c r="B123" s="453"/>
      <c r="C123" s="321" t="s">
        <v>999</v>
      </c>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row>
    <row r="124" spans="1:33" s="320" customFormat="1">
      <c r="A124" s="319"/>
      <c r="B124" s="453"/>
      <c r="C124" s="321" t="s">
        <v>1000</v>
      </c>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row>
    <row r="125" spans="1:33" s="320" customFormat="1" hidden="1">
      <c r="A125" s="319"/>
      <c r="B125" s="453"/>
      <c r="C125" s="323"/>
      <c r="D125" s="583" t="str">
        <f>IF(COUNTIF(D120:D124,"C")&gt;3,"A",IF(COUNTIF(D120:D124,"C")&gt;0,"P"," "))</f>
        <v xml:space="preserve"> </v>
      </c>
      <c r="E125" s="583" t="str">
        <f t="shared" ref="E125:AG125" si="54">IF(COUNTIF(E120:E124,"C")&gt;3,"A",IF(COUNTIF(E120:E124,"C")&gt;0,"P"," "))</f>
        <v xml:space="preserve"> </v>
      </c>
      <c r="F125" s="583" t="str">
        <f t="shared" si="54"/>
        <v xml:space="preserve"> </v>
      </c>
      <c r="G125" s="583" t="str">
        <f t="shared" si="54"/>
        <v xml:space="preserve"> </v>
      </c>
      <c r="H125" s="583" t="str">
        <f t="shared" si="54"/>
        <v xml:space="preserve"> </v>
      </c>
      <c r="I125" s="583" t="str">
        <f t="shared" si="54"/>
        <v xml:space="preserve"> </v>
      </c>
      <c r="J125" s="583" t="str">
        <f t="shared" si="54"/>
        <v xml:space="preserve"> </v>
      </c>
      <c r="K125" s="583" t="str">
        <f t="shared" si="54"/>
        <v xml:space="preserve"> </v>
      </c>
      <c r="L125" s="583" t="str">
        <f t="shared" si="54"/>
        <v xml:space="preserve"> </v>
      </c>
      <c r="M125" s="583" t="str">
        <f t="shared" si="54"/>
        <v xml:space="preserve"> </v>
      </c>
      <c r="N125" s="583" t="str">
        <f t="shared" si="54"/>
        <v xml:space="preserve"> </v>
      </c>
      <c r="O125" s="583" t="str">
        <f t="shared" si="54"/>
        <v xml:space="preserve"> </v>
      </c>
      <c r="P125" s="583" t="str">
        <f t="shared" si="54"/>
        <v xml:space="preserve"> </v>
      </c>
      <c r="Q125" s="583" t="str">
        <f t="shared" si="54"/>
        <v xml:space="preserve"> </v>
      </c>
      <c r="R125" s="583" t="str">
        <f t="shared" si="54"/>
        <v xml:space="preserve"> </v>
      </c>
      <c r="S125" s="583" t="str">
        <f t="shared" si="54"/>
        <v xml:space="preserve"> </v>
      </c>
      <c r="T125" s="583" t="str">
        <f t="shared" si="54"/>
        <v xml:space="preserve"> </v>
      </c>
      <c r="U125" s="583" t="str">
        <f t="shared" si="54"/>
        <v xml:space="preserve"> </v>
      </c>
      <c r="V125" s="583" t="str">
        <f t="shared" si="54"/>
        <v xml:space="preserve"> </v>
      </c>
      <c r="W125" s="583" t="str">
        <f t="shared" si="54"/>
        <v xml:space="preserve"> </v>
      </c>
      <c r="X125" s="583" t="str">
        <f t="shared" si="54"/>
        <v xml:space="preserve"> </v>
      </c>
      <c r="Y125" s="583" t="str">
        <f t="shared" si="54"/>
        <v xml:space="preserve"> </v>
      </c>
      <c r="Z125" s="583" t="str">
        <f t="shared" si="54"/>
        <v xml:space="preserve"> </v>
      </c>
      <c r="AA125" s="583" t="str">
        <f t="shared" si="54"/>
        <v xml:space="preserve"> </v>
      </c>
      <c r="AB125" s="583" t="str">
        <f t="shared" si="54"/>
        <v xml:space="preserve"> </v>
      </c>
      <c r="AC125" s="583" t="str">
        <f t="shared" si="54"/>
        <v xml:space="preserve"> </v>
      </c>
      <c r="AD125" s="583" t="str">
        <f t="shared" si="54"/>
        <v xml:space="preserve"> </v>
      </c>
      <c r="AE125" s="583" t="str">
        <f t="shared" si="54"/>
        <v xml:space="preserve"> </v>
      </c>
      <c r="AF125" s="583" t="str">
        <f t="shared" si="54"/>
        <v xml:space="preserve"> </v>
      </c>
      <c r="AG125" s="583" t="str">
        <f t="shared" si="54"/>
        <v xml:space="preserve"> </v>
      </c>
    </row>
    <row r="126" spans="1:33" s="320" customFormat="1">
      <c r="A126" s="319"/>
      <c r="B126" s="453">
        <v>3</v>
      </c>
      <c r="C126" s="321" t="s">
        <v>1001</v>
      </c>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row>
    <row r="127" spans="1:33" s="320" customFormat="1" ht="13.5" thickBot="1">
      <c r="A127"/>
      <c r="B127" s="453">
        <v>4</v>
      </c>
      <c r="C127" s="317" t="s">
        <v>1002</v>
      </c>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row>
    <row r="128" spans="1:33" s="320" customFormat="1" ht="13.5" hidden="1" thickBot="1">
      <c r="A128" s="319"/>
      <c r="B128" s="453"/>
      <c r="C128" s="318"/>
      <c r="D128" s="583" t="str">
        <f>IF(COUNTIF(D126:D127,"C")&gt;1,"A",IF(COUNTIF(D126:D127,"C")&gt;0,"P"," "))</f>
        <v xml:space="preserve"> </v>
      </c>
      <c r="E128" s="583" t="str">
        <f t="shared" ref="E128:AG128" si="55">IF(COUNTIF(E126:E127,"C")&gt;1,"A",IF(COUNTIF(E126:E127,"C")&gt;0,"P"," "))</f>
        <v xml:space="preserve"> </v>
      </c>
      <c r="F128" s="583" t="str">
        <f t="shared" si="55"/>
        <v xml:space="preserve"> </v>
      </c>
      <c r="G128" s="583" t="str">
        <f t="shared" si="55"/>
        <v xml:space="preserve"> </v>
      </c>
      <c r="H128" s="583" t="str">
        <f t="shared" si="55"/>
        <v xml:space="preserve"> </v>
      </c>
      <c r="I128" s="583" t="str">
        <f t="shared" si="55"/>
        <v xml:space="preserve"> </v>
      </c>
      <c r="J128" s="583" t="str">
        <f t="shared" si="55"/>
        <v xml:space="preserve"> </v>
      </c>
      <c r="K128" s="583" t="str">
        <f t="shared" si="55"/>
        <v xml:space="preserve"> </v>
      </c>
      <c r="L128" s="583" t="str">
        <f t="shared" si="55"/>
        <v xml:space="preserve"> </v>
      </c>
      <c r="M128" s="583" t="str">
        <f t="shared" si="55"/>
        <v xml:space="preserve"> </v>
      </c>
      <c r="N128" s="583" t="str">
        <f t="shared" si="55"/>
        <v xml:space="preserve"> </v>
      </c>
      <c r="O128" s="583" t="str">
        <f t="shared" si="55"/>
        <v xml:space="preserve"> </v>
      </c>
      <c r="P128" s="583" t="str">
        <f t="shared" si="55"/>
        <v xml:space="preserve"> </v>
      </c>
      <c r="Q128" s="583" t="str">
        <f t="shared" si="55"/>
        <v xml:space="preserve"> </v>
      </c>
      <c r="R128" s="583" t="str">
        <f t="shared" si="55"/>
        <v xml:space="preserve"> </v>
      </c>
      <c r="S128" s="583" t="str">
        <f t="shared" si="55"/>
        <v xml:space="preserve"> </v>
      </c>
      <c r="T128" s="583" t="str">
        <f t="shared" si="55"/>
        <v xml:space="preserve"> </v>
      </c>
      <c r="U128" s="583" t="str">
        <f t="shared" si="55"/>
        <v xml:space="preserve"> </v>
      </c>
      <c r="V128" s="583" t="str">
        <f t="shared" si="55"/>
        <v xml:space="preserve"> </v>
      </c>
      <c r="W128" s="583" t="str">
        <f t="shared" si="55"/>
        <v xml:space="preserve"> </v>
      </c>
      <c r="X128" s="583" t="str">
        <f t="shared" si="55"/>
        <v xml:space="preserve"> </v>
      </c>
      <c r="Y128" s="583" t="str">
        <f t="shared" si="55"/>
        <v xml:space="preserve"> </v>
      </c>
      <c r="Z128" s="583" t="str">
        <f t="shared" si="55"/>
        <v xml:space="preserve"> </v>
      </c>
      <c r="AA128" s="583" t="str">
        <f t="shared" si="55"/>
        <v xml:space="preserve"> </v>
      </c>
      <c r="AB128" s="583" t="str">
        <f t="shared" si="55"/>
        <v xml:space="preserve"> </v>
      </c>
      <c r="AC128" s="583" t="str">
        <f t="shared" si="55"/>
        <v xml:space="preserve"> </v>
      </c>
      <c r="AD128" s="583" t="str">
        <f t="shared" si="55"/>
        <v xml:space="preserve"> </v>
      </c>
      <c r="AE128" s="583" t="str">
        <f t="shared" si="55"/>
        <v xml:space="preserve"> </v>
      </c>
      <c r="AF128" s="583" t="str">
        <f t="shared" si="55"/>
        <v xml:space="preserve"> </v>
      </c>
      <c r="AG128" s="583" t="str">
        <f t="shared" si="55"/>
        <v xml:space="preserve"> </v>
      </c>
    </row>
    <row r="129" spans="1:34" s="320" customFormat="1" ht="13.5" thickBot="1">
      <c r="A129" s="319"/>
      <c r="B129" s="453"/>
      <c r="C129" s="459" t="s">
        <v>118</v>
      </c>
      <c r="D129" s="130" t="str">
        <f>IF(COUNTIF(D125:D128,"A")&gt;1,"C",IF(COUNTIF(D125:D128,"A")&gt;0,"P",IF(COUNTIF(D125:D128,"P")&gt;0,"P"," ")))</f>
        <v xml:space="preserve"> </v>
      </c>
      <c r="E129" s="130" t="str">
        <f t="shared" ref="E129:AG129" si="56">IF(COUNTIF(E125:E128,"A")&gt;1,"C",IF(COUNTIF(E125:E128,"A")&gt;0,"P",IF(COUNTIF(E125:E128,"P")&gt;0,"P"," ")))</f>
        <v xml:space="preserve"> </v>
      </c>
      <c r="F129" s="130" t="str">
        <f t="shared" si="56"/>
        <v xml:space="preserve"> </v>
      </c>
      <c r="G129" s="130" t="str">
        <f t="shared" si="56"/>
        <v xml:space="preserve"> </v>
      </c>
      <c r="H129" s="130" t="str">
        <f t="shared" si="56"/>
        <v xml:space="preserve"> </v>
      </c>
      <c r="I129" s="130" t="str">
        <f t="shared" si="56"/>
        <v xml:space="preserve"> </v>
      </c>
      <c r="J129" s="130" t="str">
        <f t="shared" si="56"/>
        <v xml:space="preserve"> </v>
      </c>
      <c r="K129" s="130" t="str">
        <f t="shared" si="56"/>
        <v xml:space="preserve"> </v>
      </c>
      <c r="L129" s="130" t="str">
        <f t="shared" si="56"/>
        <v xml:space="preserve"> </v>
      </c>
      <c r="M129" s="130" t="str">
        <f t="shared" si="56"/>
        <v xml:space="preserve"> </v>
      </c>
      <c r="N129" s="130" t="str">
        <f t="shared" si="56"/>
        <v xml:space="preserve"> </v>
      </c>
      <c r="O129" s="130" t="str">
        <f t="shared" si="56"/>
        <v xml:space="preserve"> </v>
      </c>
      <c r="P129" s="130" t="str">
        <f t="shared" si="56"/>
        <v xml:space="preserve"> </v>
      </c>
      <c r="Q129" s="130" t="str">
        <f t="shared" si="56"/>
        <v xml:space="preserve"> </v>
      </c>
      <c r="R129" s="130" t="str">
        <f t="shared" si="56"/>
        <v xml:space="preserve"> </v>
      </c>
      <c r="S129" s="130" t="str">
        <f t="shared" si="56"/>
        <v xml:space="preserve"> </v>
      </c>
      <c r="T129" s="130" t="str">
        <f t="shared" si="56"/>
        <v xml:space="preserve"> </v>
      </c>
      <c r="U129" s="130" t="str">
        <f t="shared" si="56"/>
        <v xml:space="preserve"> </v>
      </c>
      <c r="V129" s="130" t="str">
        <f t="shared" si="56"/>
        <v xml:space="preserve"> </v>
      </c>
      <c r="W129" s="130" t="str">
        <f t="shared" si="56"/>
        <v xml:space="preserve"> </v>
      </c>
      <c r="X129" s="130" t="str">
        <f t="shared" si="56"/>
        <v xml:space="preserve"> </v>
      </c>
      <c r="Y129" s="130" t="str">
        <f t="shared" si="56"/>
        <v xml:space="preserve"> </v>
      </c>
      <c r="Z129" s="130" t="str">
        <f t="shared" si="56"/>
        <v xml:space="preserve"> </v>
      </c>
      <c r="AA129" s="130" t="str">
        <f t="shared" si="56"/>
        <v xml:space="preserve"> </v>
      </c>
      <c r="AB129" s="130" t="str">
        <f t="shared" si="56"/>
        <v xml:space="preserve"> </v>
      </c>
      <c r="AC129" s="130" t="str">
        <f t="shared" si="56"/>
        <v xml:space="preserve"> </v>
      </c>
      <c r="AD129" s="130" t="str">
        <f t="shared" si="56"/>
        <v xml:space="preserve"> </v>
      </c>
      <c r="AE129" s="130" t="str">
        <f t="shared" si="56"/>
        <v xml:space="preserve"> </v>
      </c>
      <c r="AF129" s="130" t="str">
        <f t="shared" si="56"/>
        <v xml:space="preserve"> </v>
      </c>
      <c r="AG129" s="130" t="str">
        <f t="shared" si="56"/>
        <v xml:space="preserve"> </v>
      </c>
    </row>
    <row r="130" spans="1:34" s="191" customFormat="1">
      <c r="A130" s="347"/>
      <c r="B130" s="453"/>
      <c r="C130" s="205" t="s">
        <v>950</v>
      </c>
      <c r="D130" s="313" t="str">
        <f>IF(D140="C","Z"," ")</f>
        <v xml:space="preserve"> </v>
      </c>
      <c r="E130" s="313" t="str">
        <f t="shared" ref="E130:AG130" si="57">IF(E140="C","Z"," ")</f>
        <v xml:space="preserve"> </v>
      </c>
      <c r="F130" s="313" t="str">
        <f t="shared" si="57"/>
        <v xml:space="preserve"> </v>
      </c>
      <c r="G130" s="313" t="str">
        <f t="shared" si="57"/>
        <v xml:space="preserve"> </v>
      </c>
      <c r="H130" s="313" t="str">
        <f t="shared" si="57"/>
        <v xml:space="preserve"> </v>
      </c>
      <c r="I130" s="313" t="str">
        <f t="shared" si="57"/>
        <v xml:space="preserve"> </v>
      </c>
      <c r="J130" s="313" t="str">
        <f t="shared" si="57"/>
        <v xml:space="preserve"> </v>
      </c>
      <c r="K130" s="313" t="str">
        <f t="shared" si="57"/>
        <v xml:space="preserve"> </v>
      </c>
      <c r="L130" s="313" t="str">
        <f t="shared" si="57"/>
        <v xml:space="preserve"> </v>
      </c>
      <c r="M130" s="313" t="str">
        <f t="shared" si="57"/>
        <v xml:space="preserve"> </v>
      </c>
      <c r="N130" s="313" t="str">
        <f t="shared" si="57"/>
        <v xml:space="preserve"> </v>
      </c>
      <c r="O130" s="313" t="str">
        <f t="shared" si="57"/>
        <v xml:space="preserve"> </v>
      </c>
      <c r="P130" s="313" t="str">
        <f t="shared" si="57"/>
        <v xml:space="preserve"> </v>
      </c>
      <c r="Q130" s="313" t="str">
        <f t="shared" si="57"/>
        <v xml:space="preserve"> </v>
      </c>
      <c r="R130" s="313" t="str">
        <f t="shared" si="57"/>
        <v xml:space="preserve"> </v>
      </c>
      <c r="S130" s="313" t="str">
        <f t="shared" si="57"/>
        <v xml:space="preserve"> </v>
      </c>
      <c r="T130" s="313" t="str">
        <f t="shared" si="57"/>
        <v xml:space="preserve"> </v>
      </c>
      <c r="U130" s="313" t="str">
        <f t="shared" si="57"/>
        <v xml:space="preserve"> </v>
      </c>
      <c r="V130" s="313" t="str">
        <f t="shared" si="57"/>
        <v xml:space="preserve"> </v>
      </c>
      <c r="W130" s="313" t="str">
        <f t="shared" si="57"/>
        <v xml:space="preserve"> </v>
      </c>
      <c r="X130" s="313" t="str">
        <f t="shared" si="57"/>
        <v xml:space="preserve"> </v>
      </c>
      <c r="Y130" s="313" t="str">
        <f t="shared" si="57"/>
        <v xml:space="preserve"> </v>
      </c>
      <c r="Z130" s="313" t="str">
        <f t="shared" si="57"/>
        <v xml:space="preserve"> </v>
      </c>
      <c r="AA130" s="313" t="str">
        <f t="shared" si="57"/>
        <v xml:space="preserve"> </v>
      </c>
      <c r="AB130" s="313" t="str">
        <f t="shared" si="57"/>
        <v xml:space="preserve"> </v>
      </c>
      <c r="AC130" s="313" t="str">
        <f t="shared" si="57"/>
        <v xml:space="preserve"> </v>
      </c>
      <c r="AD130" s="313" t="str">
        <f t="shared" si="57"/>
        <v xml:space="preserve"> </v>
      </c>
      <c r="AE130" s="313" t="str">
        <f t="shared" si="57"/>
        <v xml:space="preserve"> </v>
      </c>
      <c r="AF130" s="313" t="str">
        <f t="shared" si="57"/>
        <v xml:space="preserve"> </v>
      </c>
      <c r="AG130" s="313" t="str">
        <f t="shared" si="57"/>
        <v xml:space="preserve"> </v>
      </c>
      <c r="AH130" s="205"/>
    </row>
    <row r="131" spans="1:34">
      <c r="A131"/>
      <c r="B131" s="290">
        <v>1</v>
      </c>
      <c r="C131" s="165" t="s">
        <v>989</v>
      </c>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79"/>
      <c r="AE131" s="279"/>
      <c r="AF131" s="279"/>
      <c r="AG131" s="279"/>
    </row>
    <row r="132" spans="1:34">
      <c r="A132" s="455"/>
      <c r="B132" s="290">
        <v>2</v>
      </c>
      <c r="C132" s="165" t="s">
        <v>990</v>
      </c>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79"/>
      <c r="AE132" s="279"/>
      <c r="AF132" s="279"/>
      <c r="AG132" s="279"/>
    </row>
    <row r="133" spans="1:34">
      <c r="A133" s="455"/>
      <c r="B133" s="290">
        <v>3</v>
      </c>
      <c r="C133" s="375" t="s">
        <v>977</v>
      </c>
      <c r="D133" s="374"/>
      <c r="E133" s="374"/>
      <c r="F133" s="374"/>
      <c r="G133" s="374"/>
      <c r="H133" s="374"/>
      <c r="I133" s="374"/>
      <c r="J133" s="374"/>
      <c r="K133" s="374"/>
      <c r="L133" s="374"/>
      <c r="M133" s="374"/>
      <c r="N133" s="374"/>
      <c r="O133" s="374"/>
      <c r="P133" s="374"/>
      <c r="Q133" s="374"/>
      <c r="R133" s="374"/>
      <c r="S133" s="374"/>
      <c r="T133" s="374"/>
      <c r="U133" s="374"/>
      <c r="V133" s="374"/>
      <c r="W133" s="374"/>
      <c r="X133" s="374"/>
      <c r="Y133" s="374"/>
      <c r="Z133" s="374"/>
      <c r="AA133" s="374"/>
      <c r="AB133" s="374"/>
      <c r="AC133" s="374"/>
      <c r="AD133" s="374"/>
      <c r="AE133" s="374"/>
      <c r="AF133" s="374"/>
      <c r="AG133" s="374"/>
    </row>
    <row r="134" spans="1:34">
      <c r="A134" s="455"/>
      <c r="B134" s="290"/>
      <c r="C134" s="212" t="s">
        <v>979</v>
      </c>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row>
    <row r="135" spans="1:34">
      <c r="A135" s="455"/>
      <c r="B135" s="290"/>
      <c r="C135" s="212" t="s">
        <v>978</v>
      </c>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79"/>
      <c r="AE135" s="279"/>
      <c r="AF135" s="279"/>
      <c r="AG135" s="279"/>
    </row>
    <row r="136" spans="1:34">
      <c r="A136" s="455"/>
      <c r="B136" s="290"/>
      <c r="C136" s="212" t="s">
        <v>979</v>
      </c>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79"/>
      <c r="AE136" s="279"/>
      <c r="AF136" s="279"/>
      <c r="AG136" s="279"/>
    </row>
    <row r="137" spans="1:34">
      <c r="A137" s="455"/>
      <c r="B137" s="290"/>
      <c r="C137" s="212" t="s">
        <v>991</v>
      </c>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79"/>
      <c r="AE137" s="279"/>
      <c r="AF137" s="279"/>
      <c r="AG137" s="279"/>
    </row>
    <row r="138" spans="1:34">
      <c r="A138" s="455"/>
      <c r="B138" s="290">
        <v>4</v>
      </c>
      <c r="C138" s="165" t="s">
        <v>982</v>
      </c>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79"/>
      <c r="AE138" s="279"/>
      <c r="AF138" s="279"/>
      <c r="AG138" s="279"/>
    </row>
    <row r="139" spans="1:34" ht="13.5" thickBot="1">
      <c r="A139" s="29"/>
      <c r="B139" s="1">
        <v>3</v>
      </c>
      <c r="C139" s="161" t="s">
        <v>983</v>
      </c>
      <c r="D139" s="31"/>
      <c r="E139" s="31"/>
      <c r="F139" s="31"/>
      <c r="G139" s="31"/>
      <c r="H139" s="31"/>
      <c r="I139" s="31"/>
      <c r="J139" s="31"/>
      <c r="K139" s="31"/>
      <c r="L139" s="31"/>
      <c r="M139" s="31"/>
      <c r="N139" s="31"/>
      <c r="O139" s="31"/>
      <c r="P139" s="31"/>
      <c r="Q139" s="31"/>
      <c r="R139" s="282"/>
      <c r="S139" s="31"/>
      <c r="T139" s="31"/>
      <c r="U139" s="31"/>
      <c r="V139" s="31"/>
      <c r="W139" s="31"/>
      <c r="X139" s="31"/>
      <c r="Y139" s="31"/>
      <c r="Z139" s="31"/>
      <c r="AA139" s="31"/>
      <c r="AB139" s="31"/>
      <c r="AC139" s="31"/>
      <c r="AD139" s="31"/>
      <c r="AE139" s="31"/>
      <c r="AF139" s="31"/>
      <c r="AG139" s="282"/>
    </row>
    <row r="140" spans="1:34" ht="13.5" thickBot="1">
      <c r="A140" s="29"/>
      <c r="B140" s="3"/>
      <c r="C140" s="460" t="s">
        <v>118</v>
      </c>
      <c r="D140" s="281" t="str">
        <f>IF(COUNTIF(D131:D139,"C")=8,"C",IF(COUNTIF(D131:D139,"C")&gt;0,"P"," "))</f>
        <v xml:space="preserve"> </v>
      </c>
      <c r="E140" s="281" t="str">
        <f t="shared" ref="E140:R140" si="58">IF(COUNTIF(E131:E139,"C")=8,"C",IF(COUNTIF(E131:E139,"C")&gt;0,"P"," "))</f>
        <v xml:space="preserve"> </v>
      </c>
      <c r="F140" s="281" t="str">
        <f t="shared" si="58"/>
        <v xml:space="preserve"> </v>
      </c>
      <c r="G140" s="281" t="str">
        <f t="shared" si="58"/>
        <v xml:space="preserve"> </v>
      </c>
      <c r="H140" s="281" t="str">
        <f t="shared" si="58"/>
        <v xml:space="preserve"> </v>
      </c>
      <c r="I140" s="281" t="str">
        <f t="shared" si="58"/>
        <v xml:space="preserve"> </v>
      </c>
      <c r="J140" s="281" t="str">
        <f t="shared" si="58"/>
        <v xml:space="preserve"> </v>
      </c>
      <c r="K140" s="281" t="str">
        <f t="shared" si="58"/>
        <v xml:space="preserve"> </v>
      </c>
      <c r="L140" s="281" t="str">
        <f t="shared" si="58"/>
        <v xml:space="preserve"> </v>
      </c>
      <c r="M140" s="281" t="str">
        <f t="shared" si="58"/>
        <v xml:space="preserve"> </v>
      </c>
      <c r="N140" s="281" t="str">
        <f t="shared" si="58"/>
        <v xml:space="preserve"> </v>
      </c>
      <c r="O140" s="281" t="str">
        <f t="shared" si="58"/>
        <v xml:space="preserve"> </v>
      </c>
      <c r="P140" s="281" t="str">
        <f t="shared" si="58"/>
        <v xml:space="preserve"> </v>
      </c>
      <c r="Q140" s="281" t="str">
        <f t="shared" si="58"/>
        <v xml:space="preserve"> </v>
      </c>
      <c r="R140" s="281" t="str">
        <f t="shared" si="58"/>
        <v xml:space="preserve"> </v>
      </c>
      <c r="S140" s="281" t="str">
        <f>IF(COUNTIF(S131:S139,"C")=8,"C",IF(COUNTIF(S131:S139,"C")&gt;0,"P"," "))</f>
        <v xml:space="preserve"> </v>
      </c>
      <c r="T140" s="281" t="str">
        <f t="shared" ref="T140:AG140" si="59">IF(COUNTIF(T131:T139,"C")=8,"C",IF(COUNTIF(T131:T139,"C")&gt;0,"P"," "))</f>
        <v xml:space="preserve"> </v>
      </c>
      <c r="U140" s="281" t="str">
        <f t="shared" si="59"/>
        <v xml:space="preserve"> </v>
      </c>
      <c r="V140" s="281" t="str">
        <f t="shared" si="59"/>
        <v xml:space="preserve"> </v>
      </c>
      <c r="W140" s="281" t="str">
        <f t="shared" si="59"/>
        <v xml:space="preserve"> </v>
      </c>
      <c r="X140" s="281" t="str">
        <f t="shared" si="59"/>
        <v xml:space="preserve"> </v>
      </c>
      <c r="Y140" s="281" t="str">
        <f t="shared" si="59"/>
        <v xml:space="preserve"> </v>
      </c>
      <c r="Z140" s="281" t="str">
        <f t="shared" si="59"/>
        <v xml:space="preserve"> </v>
      </c>
      <c r="AA140" s="281" t="str">
        <f t="shared" si="59"/>
        <v xml:space="preserve"> </v>
      </c>
      <c r="AB140" s="281" t="str">
        <f t="shared" si="59"/>
        <v xml:space="preserve"> </v>
      </c>
      <c r="AC140" s="281" t="str">
        <f t="shared" si="59"/>
        <v xml:space="preserve"> </v>
      </c>
      <c r="AD140" s="281" t="str">
        <f t="shared" si="59"/>
        <v xml:space="preserve"> </v>
      </c>
      <c r="AE140" s="281" t="str">
        <f t="shared" si="59"/>
        <v xml:space="preserve"> </v>
      </c>
      <c r="AF140" s="281" t="str">
        <f t="shared" si="59"/>
        <v xml:space="preserve"> </v>
      </c>
      <c r="AG140" s="281" t="str">
        <f t="shared" si="59"/>
        <v xml:space="preserve"> </v>
      </c>
    </row>
    <row r="141" spans="1:34" s="351" customFormat="1" ht="18">
      <c r="C141" s="205" t="s">
        <v>1003</v>
      </c>
      <c r="D141" s="357" t="str">
        <f>IF(D151="C","B"," ")</f>
        <v xml:space="preserve"> </v>
      </c>
      <c r="E141" s="357" t="str">
        <f t="shared" ref="E141:AG141" si="60">IF(E151="C","B"," ")</f>
        <v xml:space="preserve"> </v>
      </c>
      <c r="F141" s="357" t="str">
        <f t="shared" si="60"/>
        <v xml:space="preserve"> </v>
      </c>
      <c r="G141" s="357" t="str">
        <f t="shared" si="60"/>
        <v xml:space="preserve"> </v>
      </c>
      <c r="H141" s="357" t="str">
        <f t="shared" si="60"/>
        <v xml:space="preserve"> </v>
      </c>
      <c r="I141" s="357" t="str">
        <f t="shared" si="60"/>
        <v xml:space="preserve"> </v>
      </c>
      <c r="J141" s="357" t="str">
        <f t="shared" si="60"/>
        <v xml:space="preserve"> </v>
      </c>
      <c r="K141" s="357" t="str">
        <f t="shared" si="60"/>
        <v xml:space="preserve"> </v>
      </c>
      <c r="L141" s="357" t="str">
        <f t="shared" si="60"/>
        <v xml:space="preserve"> </v>
      </c>
      <c r="M141" s="357" t="str">
        <f t="shared" si="60"/>
        <v xml:space="preserve"> </v>
      </c>
      <c r="N141" s="357" t="str">
        <f t="shared" si="60"/>
        <v xml:space="preserve"> </v>
      </c>
      <c r="O141" s="357" t="str">
        <f t="shared" si="60"/>
        <v xml:space="preserve"> </v>
      </c>
      <c r="P141" s="357" t="str">
        <f t="shared" si="60"/>
        <v xml:space="preserve"> </v>
      </c>
      <c r="Q141" s="357" t="str">
        <f t="shared" si="60"/>
        <v xml:space="preserve"> </v>
      </c>
      <c r="R141" s="357" t="str">
        <f t="shared" si="60"/>
        <v xml:space="preserve"> </v>
      </c>
      <c r="S141" s="357" t="str">
        <f t="shared" si="60"/>
        <v xml:space="preserve"> </v>
      </c>
      <c r="T141" s="357" t="str">
        <f t="shared" si="60"/>
        <v xml:space="preserve"> </v>
      </c>
      <c r="U141" s="357" t="str">
        <f t="shared" si="60"/>
        <v xml:space="preserve"> </v>
      </c>
      <c r="V141" s="357" t="str">
        <f t="shared" si="60"/>
        <v xml:space="preserve"> </v>
      </c>
      <c r="W141" s="357" t="str">
        <f t="shared" si="60"/>
        <v xml:space="preserve"> </v>
      </c>
      <c r="X141" s="357" t="str">
        <f t="shared" si="60"/>
        <v xml:space="preserve"> </v>
      </c>
      <c r="Y141" s="357" t="str">
        <f t="shared" si="60"/>
        <v xml:space="preserve"> </v>
      </c>
      <c r="Z141" s="357" t="str">
        <f t="shared" si="60"/>
        <v xml:space="preserve"> </v>
      </c>
      <c r="AA141" s="357" t="str">
        <f t="shared" si="60"/>
        <v xml:space="preserve"> </v>
      </c>
      <c r="AB141" s="357" t="str">
        <f t="shared" si="60"/>
        <v xml:space="preserve"> </v>
      </c>
      <c r="AC141" s="357" t="str">
        <f t="shared" si="60"/>
        <v xml:space="preserve"> </v>
      </c>
      <c r="AD141" s="357" t="str">
        <f t="shared" si="60"/>
        <v xml:space="preserve"> </v>
      </c>
      <c r="AE141" s="357" t="str">
        <f t="shared" si="60"/>
        <v xml:space="preserve"> </v>
      </c>
      <c r="AF141" s="357" t="str">
        <f t="shared" si="60"/>
        <v xml:space="preserve"> </v>
      </c>
      <c r="AG141" s="357" t="str">
        <f t="shared" si="60"/>
        <v xml:space="preserve"> </v>
      </c>
      <c r="AH141" s="352"/>
    </row>
    <row r="142" spans="1:34" ht="12.75" customHeight="1">
      <c r="A142" s="455"/>
      <c r="B142" s="290">
        <v>1</v>
      </c>
      <c r="C142" s="314" t="s">
        <v>1004</v>
      </c>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row>
    <row r="143" spans="1:34">
      <c r="A143" s="455"/>
      <c r="B143" s="290">
        <v>2</v>
      </c>
      <c r="C143" s="315" t="s">
        <v>1005</v>
      </c>
      <c r="D143" s="510"/>
      <c r="E143" s="510"/>
      <c r="F143" s="510"/>
      <c r="G143" s="510"/>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s="510"/>
      <c r="AF143" s="510"/>
      <c r="AG143" s="510"/>
    </row>
    <row r="144" spans="1:34">
      <c r="A144" s="455"/>
      <c r="B144" s="290"/>
      <c r="C144" s="314" t="s">
        <v>1006</v>
      </c>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row>
    <row r="145" spans="1:34">
      <c r="A145" s="455"/>
      <c r="B145" s="290"/>
      <c r="C145" s="314" t="s">
        <v>1007</v>
      </c>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row>
    <row r="146" spans="1:34">
      <c r="A146" s="455"/>
      <c r="B146" s="290"/>
      <c r="C146" s="314" t="s">
        <v>1008</v>
      </c>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row>
    <row r="147" spans="1:34" hidden="1">
      <c r="A147" s="455"/>
      <c r="B147" s="312"/>
      <c r="C147" s="316"/>
      <c r="D147" s="583" t="str">
        <f>IF(COUNTIF(D142:D146,"C")&gt;3,"A",IF(COUNTIF(D142:D146,"C")&gt;0,"P"," "))</f>
        <v xml:space="preserve"> </v>
      </c>
      <c r="E147" s="583" t="str">
        <f t="shared" ref="E147" si="61">IF(COUNTIF(E142:E146,"C")&gt;3,"A",IF(COUNTIF(E142:E146,"C")&gt;0,"P"," "))</f>
        <v xml:space="preserve"> </v>
      </c>
      <c r="F147" s="583" t="str">
        <f t="shared" ref="F147" si="62">IF(COUNTIF(F142:F146,"C")&gt;3,"A",IF(COUNTIF(F142:F146,"C")&gt;0,"P"," "))</f>
        <v xml:space="preserve"> </v>
      </c>
      <c r="G147" s="583" t="str">
        <f t="shared" ref="G147" si="63">IF(COUNTIF(G142:G146,"C")&gt;3,"A",IF(COUNTIF(G142:G146,"C")&gt;0,"P"," "))</f>
        <v xml:space="preserve"> </v>
      </c>
      <c r="H147" s="583" t="str">
        <f t="shared" ref="H147" si="64">IF(COUNTIF(H142:H146,"C")&gt;3,"A",IF(COUNTIF(H142:H146,"C")&gt;0,"P"," "))</f>
        <v xml:space="preserve"> </v>
      </c>
      <c r="I147" s="583" t="str">
        <f t="shared" ref="I147" si="65">IF(COUNTIF(I142:I146,"C")&gt;3,"A",IF(COUNTIF(I142:I146,"C")&gt;0,"P"," "))</f>
        <v xml:space="preserve"> </v>
      </c>
      <c r="J147" s="583" t="str">
        <f t="shared" ref="J147" si="66">IF(COUNTIF(J142:J146,"C")&gt;3,"A",IF(COUNTIF(J142:J146,"C")&gt;0,"P"," "))</f>
        <v xml:space="preserve"> </v>
      </c>
      <c r="K147" s="583" t="str">
        <f t="shared" ref="K147" si="67">IF(COUNTIF(K142:K146,"C")&gt;3,"A",IF(COUNTIF(K142:K146,"C")&gt;0,"P"," "))</f>
        <v xml:space="preserve"> </v>
      </c>
      <c r="L147" s="583" t="str">
        <f t="shared" ref="L147" si="68">IF(COUNTIF(L142:L146,"C")&gt;3,"A",IF(COUNTIF(L142:L146,"C")&gt;0,"P"," "))</f>
        <v xml:space="preserve"> </v>
      </c>
      <c r="M147" s="583" t="str">
        <f t="shared" ref="M147" si="69">IF(COUNTIF(M142:M146,"C")&gt;3,"A",IF(COUNTIF(M142:M146,"C")&gt;0,"P"," "))</f>
        <v xml:space="preserve"> </v>
      </c>
      <c r="N147" s="583" t="str">
        <f t="shared" ref="N147" si="70">IF(COUNTIF(N142:N146,"C")&gt;3,"A",IF(COUNTIF(N142:N146,"C")&gt;0,"P"," "))</f>
        <v xml:space="preserve"> </v>
      </c>
      <c r="O147" s="583" t="str">
        <f t="shared" ref="O147" si="71">IF(COUNTIF(O142:O146,"C")&gt;3,"A",IF(COUNTIF(O142:O146,"C")&gt;0,"P"," "))</f>
        <v xml:space="preserve"> </v>
      </c>
      <c r="P147" s="583" t="str">
        <f t="shared" ref="P147" si="72">IF(COUNTIF(P142:P146,"C")&gt;3,"A",IF(COUNTIF(P142:P146,"C")&gt;0,"P"," "))</f>
        <v xml:space="preserve"> </v>
      </c>
      <c r="Q147" s="583" t="str">
        <f t="shared" ref="Q147" si="73">IF(COUNTIF(Q142:Q146,"C")&gt;3,"A",IF(COUNTIF(Q142:Q146,"C")&gt;0,"P"," "))</f>
        <v xml:space="preserve"> </v>
      </c>
      <c r="R147" s="583" t="str">
        <f t="shared" ref="R147" si="74">IF(COUNTIF(R142:R146,"C")&gt;3,"A",IF(COUNTIF(R142:R146,"C")&gt;0,"P"," "))</f>
        <v xml:space="preserve"> </v>
      </c>
      <c r="S147" s="583" t="str">
        <f t="shared" ref="S147" si="75">IF(COUNTIF(S142:S146,"C")&gt;3,"A",IF(COUNTIF(S142:S146,"C")&gt;0,"P"," "))</f>
        <v xml:space="preserve"> </v>
      </c>
      <c r="T147" s="583" t="str">
        <f t="shared" ref="T147" si="76">IF(COUNTIF(T142:T146,"C")&gt;3,"A",IF(COUNTIF(T142:T146,"C")&gt;0,"P"," "))</f>
        <v xml:space="preserve"> </v>
      </c>
      <c r="U147" s="583" t="str">
        <f t="shared" ref="U147" si="77">IF(COUNTIF(U142:U146,"C")&gt;3,"A",IF(COUNTIF(U142:U146,"C")&gt;0,"P"," "))</f>
        <v xml:space="preserve"> </v>
      </c>
      <c r="V147" s="583" t="str">
        <f t="shared" ref="V147" si="78">IF(COUNTIF(V142:V146,"C")&gt;3,"A",IF(COUNTIF(V142:V146,"C")&gt;0,"P"," "))</f>
        <v xml:space="preserve"> </v>
      </c>
      <c r="W147" s="583" t="str">
        <f t="shared" ref="W147" si="79">IF(COUNTIF(W142:W146,"C")&gt;3,"A",IF(COUNTIF(W142:W146,"C")&gt;0,"P"," "))</f>
        <v xml:space="preserve"> </v>
      </c>
      <c r="X147" s="583" t="str">
        <f t="shared" ref="X147" si="80">IF(COUNTIF(X142:X146,"C")&gt;3,"A",IF(COUNTIF(X142:X146,"C")&gt;0,"P"," "))</f>
        <v xml:space="preserve"> </v>
      </c>
      <c r="Y147" s="583" t="str">
        <f t="shared" ref="Y147" si="81">IF(COUNTIF(Y142:Y146,"C")&gt;3,"A",IF(COUNTIF(Y142:Y146,"C")&gt;0,"P"," "))</f>
        <v xml:space="preserve"> </v>
      </c>
      <c r="Z147" s="583" t="str">
        <f t="shared" ref="Z147" si="82">IF(COUNTIF(Z142:Z146,"C")&gt;3,"A",IF(COUNTIF(Z142:Z146,"C")&gt;0,"P"," "))</f>
        <v xml:space="preserve"> </v>
      </c>
      <c r="AA147" s="583" t="str">
        <f t="shared" ref="AA147" si="83">IF(COUNTIF(AA142:AA146,"C")&gt;3,"A",IF(COUNTIF(AA142:AA146,"C")&gt;0,"P"," "))</f>
        <v xml:space="preserve"> </v>
      </c>
      <c r="AB147" s="583" t="str">
        <f t="shared" ref="AB147" si="84">IF(COUNTIF(AB142:AB146,"C")&gt;3,"A",IF(COUNTIF(AB142:AB146,"C")&gt;0,"P"," "))</f>
        <v xml:space="preserve"> </v>
      </c>
      <c r="AC147" s="583" t="str">
        <f t="shared" ref="AC147" si="85">IF(COUNTIF(AC142:AC146,"C")&gt;3,"A",IF(COUNTIF(AC142:AC146,"C")&gt;0,"P"," "))</f>
        <v xml:space="preserve"> </v>
      </c>
      <c r="AD147" s="583" t="str">
        <f t="shared" ref="AD147" si="86">IF(COUNTIF(AD142:AD146,"C")&gt;3,"A",IF(COUNTIF(AD142:AD146,"C")&gt;0,"P"," "))</f>
        <v xml:space="preserve"> </v>
      </c>
      <c r="AE147" s="583" t="str">
        <f t="shared" ref="AE147" si="87">IF(COUNTIF(AE142:AE146,"C")&gt;3,"A",IF(COUNTIF(AE142:AE146,"C")&gt;0,"P"," "))</f>
        <v xml:space="preserve"> </v>
      </c>
      <c r="AF147" s="583" t="str">
        <f t="shared" ref="AF147" si="88">IF(COUNTIF(AF142:AF146,"C")&gt;3,"A",IF(COUNTIF(AF142:AF146,"C")&gt;0,"P"," "))</f>
        <v xml:space="preserve"> </v>
      </c>
      <c r="AG147" s="583" t="str">
        <f t="shared" ref="AG147" si="89">IF(COUNTIF(AG142:AG146,"C")&gt;3,"A",IF(COUNTIF(AG142:AG146,"C")&gt;0,"P"," "))</f>
        <v xml:space="preserve"> </v>
      </c>
    </row>
    <row r="148" spans="1:34">
      <c r="A148" s="455"/>
      <c r="B148" s="290">
        <v>3</v>
      </c>
      <c r="C148" s="314" t="s">
        <v>1001</v>
      </c>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row>
    <row r="149" spans="1:34" ht="13.5" thickBot="1">
      <c r="A149" s="455"/>
      <c r="B149" s="290">
        <v>4</v>
      </c>
      <c r="C149" s="317" t="s">
        <v>1002</v>
      </c>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row>
    <row r="150" spans="1:34" ht="13.5" hidden="1" thickBot="1">
      <c r="A150" s="455"/>
      <c r="B150" s="312"/>
      <c r="C150" s="162"/>
      <c r="D150" s="583" t="str">
        <f>IF(COUNTIF(D148:D149,"C")&gt;1,"A",IF(COUNTIF(D148:D149,"C")&gt;0,"P"," "))</f>
        <v xml:space="preserve"> </v>
      </c>
      <c r="E150" s="583" t="str">
        <f t="shared" ref="E150" si="90">IF(COUNTIF(E148:E149,"C")&gt;1,"A",IF(COUNTIF(E148:E149,"C")&gt;0,"P"," "))</f>
        <v xml:space="preserve"> </v>
      </c>
      <c r="F150" s="583" t="str">
        <f t="shared" ref="F150" si="91">IF(COUNTIF(F148:F149,"C")&gt;1,"A",IF(COUNTIF(F148:F149,"C")&gt;0,"P"," "))</f>
        <v xml:space="preserve"> </v>
      </c>
      <c r="G150" s="583" t="str">
        <f t="shared" ref="G150" si="92">IF(COUNTIF(G148:G149,"C")&gt;1,"A",IF(COUNTIF(G148:G149,"C")&gt;0,"P"," "))</f>
        <v xml:space="preserve"> </v>
      </c>
      <c r="H150" s="583" t="str">
        <f t="shared" ref="H150" si="93">IF(COUNTIF(H148:H149,"C")&gt;1,"A",IF(COUNTIF(H148:H149,"C")&gt;0,"P"," "))</f>
        <v xml:space="preserve"> </v>
      </c>
      <c r="I150" s="583" t="str">
        <f t="shared" ref="I150" si="94">IF(COUNTIF(I148:I149,"C")&gt;1,"A",IF(COUNTIF(I148:I149,"C")&gt;0,"P"," "))</f>
        <v xml:space="preserve"> </v>
      </c>
      <c r="J150" s="583" t="str">
        <f t="shared" ref="J150" si="95">IF(COUNTIF(J148:J149,"C")&gt;1,"A",IF(COUNTIF(J148:J149,"C")&gt;0,"P"," "))</f>
        <v xml:space="preserve"> </v>
      </c>
      <c r="K150" s="583" t="str">
        <f t="shared" ref="K150" si="96">IF(COUNTIF(K148:K149,"C")&gt;1,"A",IF(COUNTIF(K148:K149,"C")&gt;0,"P"," "))</f>
        <v xml:space="preserve"> </v>
      </c>
      <c r="L150" s="583" t="str">
        <f t="shared" ref="L150" si="97">IF(COUNTIF(L148:L149,"C")&gt;1,"A",IF(COUNTIF(L148:L149,"C")&gt;0,"P"," "))</f>
        <v xml:space="preserve"> </v>
      </c>
      <c r="M150" s="583" t="str">
        <f t="shared" ref="M150" si="98">IF(COUNTIF(M148:M149,"C")&gt;1,"A",IF(COUNTIF(M148:M149,"C")&gt;0,"P"," "))</f>
        <v xml:space="preserve"> </v>
      </c>
      <c r="N150" s="583" t="str">
        <f t="shared" ref="N150" si="99">IF(COUNTIF(N148:N149,"C")&gt;1,"A",IF(COUNTIF(N148:N149,"C")&gt;0,"P"," "))</f>
        <v xml:space="preserve"> </v>
      </c>
      <c r="O150" s="583" t="str">
        <f t="shared" ref="O150" si="100">IF(COUNTIF(O148:O149,"C")&gt;1,"A",IF(COUNTIF(O148:O149,"C")&gt;0,"P"," "))</f>
        <v xml:space="preserve"> </v>
      </c>
      <c r="P150" s="583" t="str">
        <f t="shared" ref="P150" si="101">IF(COUNTIF(P148:P149,"C")&gt;1,"A",IF(COUNTIF(P148:P149,"C")&gt;0,"P"," "))</f>
        <v xml:space="preserve"> </v>
      </c>
      <c r="Q150" s="583" t="str">
        <f t="shared" ref="Q150" si="102">IF(COUNTIF(Q148:Q149,"C")&gt;1,"A",IF(COUNTIF(Q148:Q149,"C")&gt;0,"P"," "))</f>
        <v xml:space="preserve"> </v>
      </c>
      <c r="R150" s="583" t="str">
        <f t="shared" ref="R150" si="103">IF(COUNTIF(R148:R149,"C")&gt;1,"A",IF(COUNTIF(R148:R149,"C")&gt;0,"P"," "))</f>
        <v xml:space="preserve"> </v>
      </c>
      <c r="S150" s="583" t="str">
        <f t="shared" ref="S150" si="104">IF(COUNTIF(S148:S149,"C")&gt;1,"A",IF(COUNTIF(S148:S149,"C")&gt;0,"P"," "))</f>
        <v xml:space="preserve"> </v>
      </c>
      <c r="T150" s="583" t="str">
        <f t="shared" ref="T150" si="105">IF(COUNTIF(T148:T149,"C")&gt;1,"A",IF(COUNTIF(T148:T149,"C")&gt;0,"P"," "))</f>
        <v xml:space="preserve"> </v>
      </c>
      <c r="U150" s="583" t="str">
        <f t="shared" ref="U150" si="106">IF(COUNTIF(U148:U149,"C")&gt;1,"A",IF(COUNTIF(U148:U149,"C")&gt;0,"P"," "))</f>
        <v xml:space="preserve"> </v>
      </c>
      <c r="V150" s="583" t="str">
        <f t="shared" ref="V150" si="107">IF(COUNTIF(V148:V149,"C")&gt;1,"A",IF(COUNTIF(V148:V149,"C")&gt;0,"P"," "))</f>
        <v xml:space="preserve"> </v>
      </c>
      <c r="W150" s="583" t="str">
        <f t="shared" ref="W150" si="108">IF(COUNTIF(W148:W149,"C")&gt;1,"A",IF(COUNTIF(W148:W149,"C")&gt;0,"P"," "))</f>
        <v xml:space="preserve"> </v>
      </c>
      <c r="X150" s="583" t="str">
        <f t="shared" ref="X150" si="109">IF(COUNTIF(X148:X149,"C")&gt;1,"A",IF(COUNTIF(X148:X149,"C")&gt;0,"P"," "))</f>
        <v xml:space="preserve"> </v>
      </c>
      <c r="Y150" s="583" t="str">
        <f t="shared" ref="Y150" si="110">IF(COUNTIF(Y148:Y149,"C")&gt;1,"A",IF(COUNTIF(Y148:Y149,"C")&gt;0,"P"," "))</f>
        <v xml:space="preserve"> </v>
      </c>
      <c r="Z150" s="583" t="str">
        <f t="shared" ref="Z150" si="111">IF(COUNTIF(Z148:Z149,"C")&gt;1,"A",IF(COUNTIF(Z148:Z149,"C")&gt;0,"P"," "))</f>
        <v xml:space="preserve"> </v>
      </c>
      <c r="AA150" s="583" t="str">
        <f t="shared" ref="AA150" si="112">IF(COUNTIF(AA148:AA149,"C")&gt;1,"A",IF(COUNTIF(AA148:AA149,"C")&gt;0,"P"," "))</f>
        <v xml:space="preserve"> </v>
      </c>
      <c r="AB150" s="583" t="str">
        <f t="shared" ref="AB150" si="113">IF(COUNTIF(AB148:AB149,"C")&gt;1,"A",IF(COUNTIF(AB148:AB149,"C")&gt;0,"P"," "))</f>
        <v xml:space="preserve"> </v>
      </c>
      <c r="AC150" s="583" t="str">
        <f t="shared" ref="AC150" si="114">IF(COUNTIF(AC148:AC149,"C")&gt;1,"A",IF(COUNTIF(AC148:AC149,"C")&gt;0,"P"," "))</f>
        <v xml:space="preserve"> </v>
      </c>
      <c r="AD150" s="583" t="str">
        <f t="shared" ref="AD150" si="115">IF(COUNTIF(AD148:AD149,"C")&gt;1,"A",IF(COUNTIF(AD148:AD149,"C")&gt;0,"P"," "))</f>
        <v xml:space="preserve"> </v>
      </c>
      <c r="AE150" s="583" t="str">
        <f t="shared" ref="AE150" si="116">IF(COUNTIF(AE148:AE149,"C")&gt;1,"A",IF(COUNTIF(AE148:AE149,"C")&gt;0,"P"," "))</f>
        <v xml:space="preserve"> </v>
      </c>
      <c r="AF150" s="583" t="str">
        <f t="shared" ref="AF150" si="117">IF(COUNTIF(AF148:AF149,"C")&gt;1,"A",IF(COUNTIF(AF148:AF149,"C")&gt;0,"P"," "))</f>
        <v xml:space="preserve"> </v>
      </c>
      <c r="AG150" s="583" t="str">
        <f t="shared" ref="AG150" si="118">IF(COUNTIF(AG148:AG149,"C")&gt;1,"A",IF(COUNTIF(AG148:AG149,"C")&gt;0,"P"," "))</f>
        <v xml:space="preserve"> </v>
      </c>
    </row>
    <row r="151" spans="1:34" ht="13.5" thickBot="1">
      <c r="A151" s="29"/>
      <c r="B151" s="3"/>
      <c r="C151" s="459" t="s">
        <v>118</v>
      </c>
      <c r="D151" s="130" t="str">
        <f>IF(COUNTIF(D147:D150,"A")&gt;1,"C",IF(COUNTIF(D147:D150,"A")&gt;0,"P",IF(COUNTIF(D147:D150,"P")&gt;0,"P"," ")))</f>
        <v xml:space="preserve"> </v>
      </c>
      <c r="E151" s="130" t="str">
        <f t="shared" ref="E151" si="119">IF(COUNTIF(E147:E150,"A")&gt;1,"C",IF(COUNTIF(E147:E150,"A")&gt;0,"P",IF(COUNTIF(E147:E150,"P")&gt;0,"P"," ")))</f>
        <v xml:space="preserve"> </v>
      </c>
      <c r="F151" s="130" t="str">
        <f t="shared" ref="F151" si="120">IF(COUNTIF(F147:F150,"A")&gt;1,"C",IF(COUNTIF(F147:F150,"A")&gt;0,"P",IF(COUNTIF(F147:F150,"P")&gt;0,"P"," ")))</f>
        <v xml:space="preserve"> </v>
      </c>
      <c r="G151" s="130" t="str">
        <f t="shared" ref="G151" si="121">IF(COUNTIF(G147:G150,"A")&gt;1,"C",IF(COUNTIF(G147:G150,"A")&gt;0,"P",IF(COUNTIF(G147:G150,"P")&gt;0,"P"," ")))</f>
        <v xml:space="preserve"> </v>
      </c>
      <c r="H151" s="130" t="str">
        <f t="shared" ref="H151" si="122">IF(COUNTIF(H147:H150,"A")&gt;1,"C",IF(COUNTIF(H147:H150,"A")&gt;0,"P",IF(COUNTIF(H147:H150,"P")&gt;0,"P"," ")))</f>
        <v xml:space="preserve"> </v>
      </c>
      <c r="I151" s="130" t="str">
        <f t="shared" ref="I151" si="123">IF(COUNTIF(I147:I150,"A")&gt;1,"C",IF(COUNTIF(I147:I150,"A")&gt;0,"P",IF(COUNTIF(I147:I150,"P")&gt;0,"P"," ")))</f>
        <v xml:space="preserve"> </v>
      </c>
      <c r="J151" s="130" t="str">
        <f t="shared" ref="J151" si="124">IF(COUNTIF(J147:J150,"A")&gt;1,"C",IF(COUNTIF(J147:J150,"A")&gt;0,"P",IF(COUNTIF(J147:J150,"P")&gt;0,"P"," ")))</f>
        <v xml:space="preserve"> </v>
      </c>
      <c r="K151" s="130" t="str">
        <f t="shared" ref="K151" si="125">IF(COUNTIF(K147:K150,"A")&gt;1,"C",IF(COUNTIF(K147:K150,"A")&gt;0,"P",IF(COUNTIF(K147:K150,"P")&gt;0,"P"," ")))</f>
        <v xml:space="preserve"> </v>
      </c>
      <c r="L151" s="130" t="str">
        <f t="shared" ref="L151" si="126">IF(COUNTIF(L147:L150,"A")&gt;1,"C",IF(COUNTIF(L147:L150,"A")&gt;0,"P",IF(COUNTIF(L147:L150,"P")&gt;0,"P"," ")))</f>
        <v xml:space="preserve"> </v>
      </c>
      <c r="M151" s="130" t="str">
        <f t="shared" ref="M151" si="127">IF(COUNTIF(M147:M150,"A")&gt;1,"C",IF(COUNTIF(M147:M150,"A")&gt;0,"P",IF(COUNTIF(M147:M150,"P")&gt;0,"P"," ")))</f>
        <v xml:space="preserve"> </v>
      </c>
      <c r="N151" s="130" t="str">
        <f t="shared" ref="N151" si="128">IF(COUNTIF(N147:N150,"A")&gt;1,"C",IF(COUNTIF(N147:N150,"A")&gt;0,"P",IF(COUNTIF(N147:N150,"P")&gt;0,"P"," ")))</f>
        <v xml:space="preserve"> </v>
      </c>
      <c r="O151" s="130" t="str">
        <f t="shared" ref="O151" si="129">IF(COUNTIF(O147:O150,"A")&gt;1,"C",IF(COUNTIF(O147:O150,"A")&gt;0,"P",IF(COUNTIF(O147:O150,"P")&gt;0,"P"," ")))</f>
        <v xml:space="preserve"> </v>
      </c>
      <c r="P151" s="130" t="str">
        <f t="shared" ref="P151" si="130">IF(COUNTIF(P147:P150,"A")&gt;1,"C",IF(COUNTIF(P147:P150,"A")&gt;0,"P",IF(COUNTIF(P147:P150,"P")&gt;0,"P"," ")))</f>
        <v xml:space="preserve"> </v>
      </c>
      <c r="Q151" s="130" t="str">
        <f t="shared" ref="Q151" si="131">IF(COUNTIF(Q147:Q150,"A")&gt;1,"C",IF(COUNTIF(Q147:Q150,"A")&gt;0,"P",IF(COUNTIF(Q147:Q150,"P")&gt;0,"P"," ")))</f>
        <v xml:space="preserve"> </v>
      </c>
      <c r="R151" s="130" t="str">
        <f t="shared" ref="R151" si="132">IF(COUNTIF(R147:R150,"A")&gt;1,"C",IF(COUNTIF(R147:R150,"A")&gt;0,"P",IF(COUNTIF(R147:R150,"P")&gt;0,"P"," ")))</f>
        <v xml:space="preserve"> </v>
      </c>
      <c r="S151" s="130" t="str">
        <f t="shared" ref="S151" si="133">IF(COUNTIF(S147:S150,"A")&gt;1,"C",IF(COUNTIF(S147:S150,"A")&gt;0,"P",IF(COUNTIF(S147:S150,"P")&gt;0,"P"," ")))</f>
        <v xml:space="preserve"> </v>
      </c>
      <c r="T151" s="130" t="str">
        <f t="shared" ref="T151" si="134">IF(COUNTIF(T147:T150,"A")&gt;1,"C",IF(COUNTIF(T147:T150,"A")&gt;0,"P",IF(COUNTIF(T147:T150,"P")&gt;0,"P"," ")))</f>
        <v xml:space="preserve"> </v>
      </c>
      <c r="U151" s="130" t="str">
        <f t="shared" ref="U151" si="135">IF(COUNTIF(U147:U150,"A")&gt;1,"C",IF(COUNTIF(U147:U150,"A")&gt;0,"P",IF(COUNTIF(U147:U150,"P")&gt;0,"P"," ")))</f>
        <v xml:space="preserve"> </v>
      </c>
      <c r="V151" s="130" t="str">
        <f t="shared" ref="V151" si="136">IF(COUNTIF(V147:V150,"A")&gt;1,"C",IF(COUNTIF(V147:V150,"A")&gt;0,"P",IF(COUNTIF(V147:V150,"P")&gt;0,"P"," ")))</f>
        <v xml:space="preserve"> </v>
      </c>
      <c r="W151" s="130" t="str">
        <f t="shared" ref="W151" si="137">IF(COUNTIF(W147:W150,"A")&gt;1,"C",IF(COUNTIF(W147:W150,"A")&gt;0,"P",IF(COUNTIF(W147:W150,"P")&gt;0,"P"," ")))</f>
        <v xml:space="preserve"> </v>
      </c>
      <c r="X151" s="130" t="str">
        <f t="shared" ref="X151" si="138">IF(COUNTIF(X147:X150,"A")&gt;1,"C",IF(COUNTIF(X147:X150,"A")&gt;0,"P",IF(COUNTIF(X147:X150,"P")&gt;0,"P"," ")))</f>
        <v xml:space="preserve"> </v>
      </c>
      <c r="Y151" s="130" t="str">
        <f t="shared" ref="Y151" si="139">IF(COUNTIF(Y147:Y150,"A")&gt;1,"C",IF(COUNTIF(Y147:Y150,"A")&gt;0,"P",IF(COUNTIF(Y147:Y150,"P")&gt;0,"P"," ")))</f>
        <v xml:space="preserve"> </v>
      </c>
      <c r="Z151" s="130" t="str">
        <f t="shared" ref="Z151" si="140">IF(COUNTIF(Z147:Z150,"A")&gt;1,"C",IF(COUNTIF(Z147:Z150,"A")&gt;0,"P",IF(COUNTIF(Z147:Z150,"P")&gt;0,"P"," ")))</f>
        <v xml:space="preserve"> </v>
      </c>
      <c r="AA151" s="130" t="str">
        <f t="shared" ref="AA151" si="141">IF(COUNTIF(AA147:AA150,"A")&gt;1,"C",IF(COUNTIF(AA147:AA150,"A")&gt;0,"P",IF(COUNTIF(AA147:AA150,"P")&gt;0,"P"," ")))</f>
        <v xml:space="preserve"> </v>
      </c>
      <c r="AB151" s="130" t="str">
        <f t="shared" ref="AB151" si="142">IF(COUNTIF(AB147:AB150,"A")&gt;1,"C",IF(COUNTIF(AB147:AB150,"A")&gt;0,"P",IF(COUNTIF(AB147:AB150,"P")&gt;0,"P"," ")))</f>
        <v xml:space="preserve"> </v>
      </c>
      <c r="AC151" s="130" t="str">
        <f t="shared" ref="AC151" si="143">IF(COUNTIF(AC147:AC150,"A")&gt;1,"C",IF(COUNTIF(AC147:AC150,"A")&gt;0,"P",IF(COUNTIF(AC147:AC150,"P")&gt;0,"P"," ")))</f>
        <v xml:space="preserve"> </v>
      </c>
      <c r="AD151" s="130" t="str">
        <f t="shared" ref="AD151" si="144">IF(COUNTIF(AD147:AD150,"A")&gt;1,"C",IF(COUNTIF(AD147:AD150,"A")&gt;0,"P",IF(COUNTIF(AD147:AD150,"P")&gt;0,"P"," ")))</f>
        <v xml:space="preserve"> </v>
      </c>
      <c r="AE151" s="130" t="str">
        <f t="shared" ref="AE151" si="145">IF(COUNTIF(AE147:AE150,"A")&gt;1,"C",IF(COUNTIF(AE147:AE150,"A")&gt;0,"P",IF(COUNTIF(AE147:AE150,"P")&gt;0,"P"," ")))</f>
        <v xml:space="preserve"> </v>
      </c>
      <c r="AF151" s="130" t="str">
        <f t="shared" ref="AF151" si="146">IF(COUNTIF(AF147:AF150,"A")&gt;1,"C",IF(COUNTIF(AF147:AF150,"A")&gt;0,"P",IF(COUNTIF(AF147:AF150,"P")&gt;0,"P"," ")))</f>
        <v xml:space="preserve"> </v>
      </c>
      <c r="AG151" s="130" t="str">
        <f t="shared" ref="AG151" si="147">IF(COUNTIF(AG147:AG150,"A")&gt;1,"C",IF(COUNTIF(AG147:AG150,"A")&gt;0,"P",IF(COUNTIF(AG147:AG150,"P")&gt;0,"P"," ")))</f>
        <v xml:space="preserve"> </v>
      </c>
    </row>
    <row r="152" spans="1:34" s="191" customFormat="1">
      <c r="A152" s="347"/>
      <c r="B152" s="453"/>
      <c r="C152" s="205" t="s">
        <v>950</v>
      </c>
      <c r="D152" s="313" t="str">
        <f>IF(D162="C","Z"," ")</f>
        <v xml:space="preserve"> </v>
      </c>
      <c r="E152" s="313" t="str">
        <f t="shared" ref="E152:AG152" si="148">IF(E162="C","Z"," ")</f>
        <v xml:space="preserve"> </v>
      </c>
      <c r="F152" s="313" t="str">
        <f t="shared" si="148"/>
        <v xml:space="preserve"> </v>
      </c>
      <c r="G152" s="313" t="str">
        <f t="shared" si="148"/>
        <v xml:space="preserve"> </v>
      </c>
      <c r="H152" s="313" t="str">
        <f t="shared" si="148"/>
        <v xml:space="preserve"> </v>
      </c>
      <c r="I152" s="313" t="str">
        <f t="shared" si="148"/>
        <v xml:space="preserve"> </v>
      </c>
      <c r="J152" s="313" t="str">
        <f t="shared" si="148"/>
        <v xml:space="preserve"> </v>
      </c>
      <c r="K152" s="313" t="str">
        <f t="shared" si="148"/>
        <v xml:space="preserve"> </v>
      </c>
      <c r="L152" s="313" t="str">
        <f t="shared" si="148"/>
        <v xml:space="preserve"> </v>
      </c>
      <c r="M152" s="313" t="str">
        <f t="shared" si="148"/>
        <v xml:space="preserve"> </v>
      </c>
      <c r="N152" s="313" t="str">
        <f t="shared" si="148"/>
        <v xml:space="preserve"> </v>
      </c>
      <c r="O152" s="313" t="str">
        <f t="shared" si="148"/>
        <v xml:space="preserve"> </v>
      </c>
      <c r="P152" s="313" t="str">
        <f t="shared" si="148"/>
        <v xml:space="preserve"> </v>
      </c>
      <c r="Q152" s="313" t="str">
        <f t="shared" si="148"/>
        <v xml:space="preserve"> </v>
      </c>
      <c r="R152" s="313" t="str">
        <f t="shared" si="148"/>
        <v xml:space="preserve"> </v>
      </c>
      <c r="S152" s="313" t="str">
        <f t="shared" si="148"/>
        <v xml:space="preserve"> </v>
      </c>
      <c r="T152" s="313" t="str">
        <f t="shared" si="148"/>
        <v xml:space="preserve"> </v>
      </c>
      <c r="U152" s="313" t="str">
        <f t="shared" si="148"/>
        <v xml:space="preserve"> </v>
      </c>
      <c r="V152" s="313" t="str">
        <f t="shared" si="148"/>
        <v xml:space="preserve"> </v>
      </c>
      <c r="W152" s="313" t="str">
        <f t="shared" si="148"/>
        <v xml:space="preserve"> </v>
      </c>
      <c r="X152" s="313" t="str">
        <f t="shared" si="148"/>
        <v xml:space="preserve"> </v>
      </c>
      <c r="Y152" s="313" t="str">
        <f t="shared" si="148"/>
        <v xml:space="preserve"> </v>
      </c>
      <c r="Z152" s="313" t="str">
        <f t="shared" si="148"/>
        <v xml:space="preserve"> </v>
      </c>
      <c r="AA152" s="313" t="str">
        <f t="shared" si="148"/>
        <v xml:space="preserve"> </v>
      </c>
      <c r="AB152" s="313" t="str">
        <f t="shared" si="148"/>
        <v xml:space="preserve"> </v>
      </c>
      <c r="AC152" s="313" t="str">
        <f t="shared" si="148"/>
        <v xml:space="preserve"> </v>
      </c>
      <c r="AD152" s="313" t="str">
        <f t="shared" si="148"/>
        <v xml:space="preserve"> </v>
      </c>
      <c r="AE152" s="313" t="str">
        <f t="shared" si="148"/>
        <v xml:space="preserve"> </v>
      </c>
      <c r="AF152" s="313" t="str">
        <f t="shared" si="148"/>
        <v xml:space="preserve"> </v>
      </c>
      <c r="AG152" s="313" t="str">
        <f t="shared" si="148"/>
        <v xml:space="preserve"> </v>
      </c>
      <c r="AH152" s="205"/>
    </row>
    <row r="153" spans="1:34">
      <c r="A153"/>
      <c r="B153" s="290">
        <v>1</v>
      </c>
      <c r="C153" s="165" t="s">
        <v>989</v>
      </c>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row>
    <row r="154" spans="1:34">
      <c r="A154" s="455"/>
      <c r="B154" s="290">
        <v>2</v>
      </c>
      <c r="C154" s="165" t="s">
        <v>990</v>
      </c>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row>
    <row r="155" spans="1:34">
      <c r="A155" s="455"/>
      <c r="B155" s="290">
        <v>3</v>
      </c>
      <c r="C155" s="375" t="s">
        <v>977</v>
      </c>
      <c r="D155" s="374"/>
      <c r="E155" s="374"/>
      <c r="F155" s="374"/>
      <c r="G155" s="374"/>
      <c r="H155" s="374"/>
      <c r="I155" s="374"/>
      <c r="J155" s="374"/>
      <c r="K155" s="374"/>
      <c r="L155" s="374"/>
      <c r="M155" s="374"/>
      <c r="N155" s="374"/>
      <c r="O155" s="374"/>
      <c r="P155" s="374"/>
      <c r="Q155" s="374"/>
      <c r="R155" s="374"/>
      <c r="S155" s="374"/>
      <c r="T155" s="374"/>
      <c r="U155" s="374"/>
      <c r="V155" s="374"/>
      <c r="W155" s="374"/>
      <c r="X155" s="374"/>
      <c r="Y155" s="374"/>
      <c r="Z155" s="374"/>
      <c r="AA155" s="374"/>
      <c r="AB155" s="374"/>
      <c r="AC155" s="374"/>
      <c r="AD155" s="374"/>
      <c r="AE155" s="374"/>
      <c r="AF155" s="374"/>
      <c r="AG155" s="374"/>
    </row>
    <row r="156" spans="1:34">
      <c r="A156" s="455"/>
      <c r="B156" s="290"/>
      <c r="C156" s="212" t="s">
        <v>979</v>
      </c>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c r="AF156" s="279"/>
      <c r="AG156" s="279"/>
    </row>
    <row r="157" spans="1:34">
      <c r="A157" s="455"/>
      <c r="B157" s="290"/>
      <c r="C157" s="212" t="s">
        <v>978</v>
      </c>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279"/>
      <c r="AE157" s="279"/>
      <c r="AF157" s="279"/>
      <c r="AG157" s="279"/>
    </row>
    <row r="158" spans="1:34">
      <c r="A158" s="455"/>
      <c r="B158" s="290"/>
      <c r="C158" s="212" t="s">
        <v>979</v>
      </c>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279"/>
      <c r="AF158" s="279"/>
      <c r="AG158" s="279"/>
    </row>
    <row r="159" spans="1:34">
      <c r="A159" s="455"/>
      <c r="B159" s="290"/>
      <c r="C159" s="212" t="s">
        <v>991</v>
      </c>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row>
    <row r="160" spans="1:34">
      <c r="A160" s="455"/>
      <c r="B160" s="290">
        <v>4</v>
      </c>
      <c r="C160" s="165" t="s">
        <v>982</v>
      </c>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79"/>
      <c r="AE160" s="279"/>
      <c r="AF160" s="279"/>
      <c r="AG160" s="279"/>
    </row>
    <row r="161" spans="1:34" ht="13.5" thickBot="1">
      <c r="A161" s="29"/>
      <c r="B161" s="1">
        <v>3</v>
      </c>
      <c r="C161" s="161" t="s">
        <v>983</v>
      </c>
      <c r="D161" s="31"/>
      <c r="E161" s="31"/>
      <c r="F161" s="31"/>
      <c r="G161" s="31"/>
      <c r="H161" s="31"/>
      <c r="I161" s="31"/>
      <c r="J161" s="31"/>
      <c r="K161" s="31"/>
      <c r="L161" s="31"/>
      <c r="M161" s="31"/>
      <c r="N161" s="31"/>
      <c r="O161" s="31"/>
      <c r="P161" s="31"/>
      <c r="Q161" s="31"/>
      <c r="R161" s="282"/>
      <c r="S161" s="31"/>
      <c r="T161" s="31"/>
      <c r="U161" s="31"/>
      <c r="V161" s="31"/>
      <c r="W161" s="31"/>
      <c r="X161" s="31"/>
      <c r="Y161" s="31"/>
      <c r="Z161" s="31"/>
      <c r="AA161" s="31"/>
      <c r="AB161" s="31"/>
      <c r="AC161" s="31"/>
      <c r="AD161" s="31"/>
      <c r="AE161" s="31"/>
      <c r="AF161" s="31"/>
      <c r="AG161" s="282"/>
    </row>
    <row r="162" spans="1:34" ht="13.5" thickBot="1">
      <c r="A162" s="29"/>
      <c r="B162" s="3"/>
      <c r="C162" s="460" t="s">
        <v>118</v>
      </c>
      <c r="D162" s="281" t="str">
        <f>IF(COUNTIF(D153:D161,"C")=8,"C",IF(COUNTIF(D153:D161,"C")&gt;0,"P"," "))</f>
        <v xml:space="preserve"> </v>
      </c>
      <c r="E162" s="281" t="str">
        <f t="shared" ref="E162:R162" si="149">IF(COUNTIF(E153:E161,"C")=8,"C",IF(COUNTIF(E153:E161,"C")&gt;0,"P"," "))</f>
        <v xml:space="preserve"> </v>
      </c>
      <c r="F162" s="281" t="str">
        <f t="shared" si="149"/>
        <v xml:space="preserve"> </v>
      </c>
      <c r="G162" s="281" t="str">
        <f t="shared" si="149"/>
        <v xml:space="preserve"> </v>
      </c>
      <c r="H162" s="281" t="str">
        <f t="shared" si="149"/>
        <v xml:space="preserve"> </v>
      </c>
      <c r="I162" s="281" t="str">
        <f t="shared" si="149"/>
        <v xml:space="preserve"> </v>
      </c>
      <c r="J162" s="281" t="str">
        <f t="shared" si="149"/>
        <v xml:space="preserve"> </v>
      </c>
      <c r="K162" s="281" t="str">
        <f t="shared" si="149"/>
        <v xml:space="preserve"> </v>
      </c>
      <c r="L162" s="281" t="str">
        <f t="shared" si="149"/>
        <v xml:space="preserve"> </v>
      </c>
      <c r="M162" s="281" t="str">
        <f t="shared" si="149"/>
        <v xml:space="preserve"> </v>
      </c>
      <c r="N162" s="281" t="str">
        <f t="shared" si="149"/>
        <v xml:space="preserve"> </v>
      </c>
      <c r="O162" s="281" t="str">
        <f t="shared" si="149"/>
        <v xml:space="preserve"> </v>
      </c>
      <c r="P162" s="281" t="str">
        <f t="shared" si="149"/>
        <v xml:space="preserve"> </v>
      </c>
      <c r="Q162" s="281" t="str">
        <f t="shared" si="149"/>
        <v xml:space="preserve"> </v>
      </c>
      <c r="R162" s="281" t="str">
        <f t="shared" si="149"/>
        <v xml:space="preserve"> </v>
      </c>
      <c r="S162" s="281" t="str">
        <f>IF(COUNTIF(S153:S161,"C")=8,"C",IF(COUNTIF(S153:S161,"C")&gt;0,"P"," "))</f>
        <v xml:space="preserve"> </v>
      </c>
      <c r="T162" s="281" t="str">
        <f t="shared" ref="T162:AG162" si="150">IF(COUNTIF(T153:T161,"C")=8,"C",IF(COUNTIF(T153:T161,"C")&gt;0,"P"," "))</f>
        <v xml:space="preserve"> </v>
      </c>
      <c r="U162" s="281" t="str">
        <f t="shared" si="150"/>
        <v xml:space="preserve"> </v>
      </c>
      <c r="V162" s="281" t="str">
        <f t="shared" si="150"/>
        <v xml:space="preserve"> </v>
      </c>
      <c r="W162" s="281" t="str">
        <f t="shared" si="150"/>
        <v xml:space="preserve"> </v>
      </c>
      <c r="X162" s="281" t="str">
        <f t="shared" si="150"/>
        <v xml:space="preserve"> </v>
      </c>
      <c r="Y162" s="281" t="str">
        <f t="shared" si="150"/>
        <v xml:space="preserve"> </v>
      </c>
      <c r="Z162" s="281" t="str">
        <f t="shared" si="150"/>
        <v xml:space="preserve"> </v>
      </c>
      <c r="AA162" s="281" t="str">
        <f t="shared" si="150"/>
        <v xml:space="preserve"> </v>
      </c>
      <c r="AB162" s="281" t="str">
        <f t="shared" si="150"/>
        <v xml:space="preserve"> </v>
      </c>
      <c r="AC162" s="281" t="str">
        <f t="shared" si="150"/>
        <v xml:space="preserve"> </v>
      </c>
      <c r="AD162" s="281" t="str">
        <f t="shared" si="150"/>
        <v xml:space="preserve"> </v>
      </c>
      <c r="AE162" s="281" t="str">
        <f t="shared" si="150"/>
        <v xml:space="preserve"> </v>
      </c>
      <c r="AF162" s="281" t="str">
        <f t="shared" si="150"/>
        <v xml:space="preserve"> </v>
      </c>
      <c r="AG162" s="281" t="str">
        <f t="shared" si="150"/>
        <v xml:space="preserve"> </v>
      </c>
    </row>
    <row r="163" spans="1:34" s="351" customFormat="1" ht="18">
      <c r="C163" s="205" t="s">
        <v>1009</v>
      </c>
      <c r="D163" s="357" t="str">
        <f>IF(D173="C","B"," ")</f>
        <v xml:space="preserve"> </v>
      </c>
      <c r="E163" s="357" t="str">
        <f t="shared" ref="E163:AG163" si="151">IF(E173="C","B"," ")</f>
        <v xml:space="preserve"> </v>
      </c>
      <c r="F163" s="357" t="str">
        <f t="shared" si="151"/>
        <v xml:space="preserve"> </v>
      </c>
      <c r="G163" s="357" t="str">
        <f t="shared" si="151"/>
        <v xml:space="preserve"> </v>
      </c>
      <c r="H163" s="357" t="str">
        <f t="shared" si="151"/>
        <v xml:space="preserve"> </v>
      </c>
      <c r="I163" s="357" t="str">
        <f t="shared" si="151"/>
        <v xml:space="preserve"> </v>
      </c>
      <c r="J163" s="357" t="str">
        <f t="shared" si="151"/>
        <v xml:space="preserve"> </v>
      </c>
      <c r="K163" s="357" t="str">
        <f t="shared" si="151"/>
        <v xml:space="preserve"> </v>
      </c>
      <c r="L163" s="357" t="str">
        <f t="shared" si="151"/>
        <v xml:space="preserve"> </v>
      </c>
      <c r="M163" s="357" t="str">
        <f t="shared" si="151"/>
        <v xml:space="preserve"> </v>
      </c>
      <c r="N163" s="357" t="str">
        <f t="shared" si="151"/>
        <v xml:space="preserve"> </v>
      </c>
      <c r="O163" s="357" t="str">
        <f t="shared" si="151"/>
        <v xml:space="preserve"> </v>
      </c>
      <c r="P163" s="357" t="str">
        <f t="shared" si="151"/>
        <v xml:space="preserve"> </v>
      </c>
      <c r="Q163" s="357" t="str">
        <f t="shared" si="151"/>
        <v xml:space="preserve"> </v>
      </c>
      <c r="R163" s="357" t="str">
        <f t="shared" si="151"/>
        <v xml:space="preserve"> </v>
      </c>
      <c r="S163" s="357" t="str">
        <f t="shared" si="151"/>
        <v xml:space="preserve"> </v>
      </c>
      <c r="T163" s="357" t="str">
        <f t="shared" si="151"/>
        <v xml:space="preserve"> </v>
      </c>
      <c r="U163" s="357" t="str">
        <f t="shared" si="151"/>
        <v xml:space="preserve"> </v>
      </c>
      <c r="V163" s="357" t="str">
        <f t="shared" si="151"/>
        <v xml:space="preserve"> </v>
      </c>
      <c r="W163" s="357" t="str">
        <f t="shared" si="151"/>
        <v xml:space="preserve"> </v>
      </c>
      <c r="X163" s="357" t="str">
        <f t="shared" si="151"/>
        <v xml:space="preserve"> </v>
      </c>
      <c r="Y163" s="357" t="str">
        <f t="shared" si="151"/>
        <v xml:space="preserve"> </v>
      </c>
      <c r="Z163" s="357" t="str">
        <f t="shared" si="151"/>
        <v xml:space="preserve"> </v>
      </c>
      <c r="AA163" s="357" t="str">
        <f t="shared" si="151"/>
        <v xml:space="preserve"> </v>
      </c>
      <c r="AB163" s="357" t="str">
        <f t="shared" si="151"/>
        <v xml:space="preserve"> </v>
      </c>
      <c r="AC163" s="357" t="str">
        <f t="shared" si="151"/>
        <v xml:space="preserve"> </v>
      </c>
      <c r="AD163" s="357" t="str">
        <f t="shared" si="151"/>
        <v xml:space="preserve"> </v>
      </c>
      <c r="AE163" s="357" t="str">
        <f t="shared" si="151"/>
        <v xml:space="preserve"> </v>
      </c>
      <c r="AF163" s="357" t="str">
        <f t="shared" si="151"/>
        <v xml:space="preserve"> </v>
      </c>
      <c r="AG163" s="357" t="str">
        <f t="shared" si="151"/>
        <v xml:space="preserve"> </v>
      </c>
      <c r="AH163" s="352"/>
    </row>
    <row r="164" spans="1:34">
      <c r="A164" s="455"/>
      <c r="B164" s="290">
        <v>1</v>
      </c>
      <c r="C164" s="314" t="s">
        <v>1010</v>
      </c>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row>
    <row r="165" spans="1:34">
      <c r="A165" s="455"/>
      <c r="B165" s="290">
        <v>2</v>
      </c>
      <c r="C165" s="315" t="s">
        <v>1011</v>
      </c>
      <c r="D165" s="510"/>
      <c r="E165" s="510"/>
      <c r="F165" s="510"/>
      <c r="G165" s="510"/>
      <c r="H165" s="510"/>
      <c r="I165" s="510"/>
      <c r="J165" s="510"/>
      <c r="K165" s="510"/>
      <c r="L165" s="510"/>
      <c r="M165" s="510"/>
      <c r="N165" s="510"/>
      <c r="O165" s="510"/>
      <c r="P165" s="510"/>
      <c r="Q165" s="510"/>
      <c r="R165" s="510"/>
      <c r="S165" s="510"/>
      <c r="T165" s="510"/>
      <c r="U165" s="510"/>
      <c r="V165" s="510"/>
      <c r="W165" s="510"/>
      <c r="X165" s="510"/>
      <c r="Y165" s="510"/>
      <c r="Z165" s="510"/>
      <c r="AA165" s="510"/>
      <c r="AB165" s="510"/>
      <c r="AC165" s="510"/>
      <c r="AD165" s="510"/>
      <c r="AE165" s="510"/>
      <c r="AF165" s="510"/>
      <c r="AG165" s="510"/>
    </row>
    <row r="166" spans="1:34">
      <c r="A166" s="455"/>
      <c r="B166" s="290"/>
      <c r="C166" s="314" t="s">
        <v>1012</v>
      </c>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row>
    <row r="167" spans="1:34">
      <c r="A167" s="455"/>
      <c r="B167" s="312"/>
      <c r="C167" s="314" t="s">
        <v>1013</v>
      </c>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row>
    <row r="168" spans="1:34">
      <c r="A168" s="455"/>
      <c r="B168" s="312"/>
      <c r="C168" s="314" t="s">
        <v>1014</v>
      </c>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row>
    <row r="169" spans="1:34" hidden="1">
      <c r="A169" s="455"/>
      <c r="B169" s="312"/>
      <c r="C169" s="316"/>
      <c r="D169" s="583" t="str">
        <f>IF(COUNTIF(D164:D168,"C")&gt;3,"A",IF(COUNTIF(D164:D168,"C")&gt;0,"P"," "))</f>
        <v xml:space="preserve"> </v>
      </c>
      <c r="E169" s="583" t="str">
        <f t="shared" ref="E169" si="152">IF(COUNTIF(E164:E168,"C")&gt;3,"A",IF(COUNTIF(E164:E168,"C")&gt;0,"P"," "))</f>
        <v xml:space="preserve"> </v>
      </c>
      <c r="F169" s="583" t="str">
        <f t="shared" ref="F169" si="153">IF(COUNTIF(F164:F168,"C")&gt;3,"A",IF(COUNTIF(F164:F168,"C")&gt;0,"P"," "))</f>
        <v xml:space="preserve"> </v>
      </c>
      <c r="G169" s="583" t="str">
        <f t="shared" ref="G169" si="154">IF(COUNTIF(G164:G168,"C")&gt;3,"A",IF(COUNTIF(G164:G168,"C")&gt;0,"P"," "))</f>
        <v xml:space="preserve"> </v>
      </c>
      <c r="H169" s="583" t="str">
        <f t="shared" ref="H169" si="155">IF(COUNTIF(H164:H168,"C")&gt;3,"A",IF(COUNTIF(H164:H168,"C")&gt;0,"P"," "))</f>
        <v xml:space="preserve"> </v>
      </c>
      <c r="I169" s="583" t="str">
        <f t="shared" ref="I169" si="156">IF(COUNTIF(I164:I168,"C")&gt;3,"A",IF(COUNTIF(I164:I168,"C")&gt;0,"P"," "))</f>
        <v xml:space="preserve"> </v>
      </c>
      <c r="J169" s="583" t="str">
        <f t="shared" ref="J169" si="157">IF(COUNTIF(J164:J168,"C")&gt;3,"A",IF(COUNTIF(J164:J168,"C")&gt;0,"P"," "))</f>
        <v xml:space="preserve"> </v>
      </c>
      <c r="K169" s="583" t="str">
        <f t="shared" ref="K169" si="158">IF(COUNTIF(K164:K168,"C")&gt;3,"A",IF(COUNTIF(K164:K168,"C")&gt;0,"P"," "))</f>
        <v xml:space="preserve"> </v>
      </c>
      <c r="L169" s="583" t="str">
        <f t="shared" ref="L169" si="159">IF(COUNTIF(L164:L168,"C")&gt;3,"A",IF(COUNTIF(L164:L168,"C")&gt;0,"P"," "))</f>
        <v xml:space="preserve"> </v>
      </c>
      <c r="M169" s="583" t="str">
        <f t="shared" ref="M169" si="160">IF(COUNTIF(M164:M168,"C")&gt;3,"A",IF(COUNTIF(M164:M168,"C")&gt;0,"P"," "))</f>
        <v xml:space="preserve"> </v>
      </c>
      <c r="N169" s="583" t="str">
        <f t="shared" ref="N169" si="161">IF(COUNTIF(N164:N168,"C")&gt;3,"A",IF(COUNTIF(N164:N168,"C")&gt;0,"P"," "))</f>
        <v xml:space="preserve"> </v>
      </c>
      <c r="O169" s="583" t="str">
        <f t="shared" ref="O169" si="162">IF(COUNTIF(O164:O168,"C")&gt;3,"A",IF(COUNTIF(O164:O168,"C")&gt;0,"P"," "))</f>
        <v xml:space="preserve"> </v>
      </c>
      <c r="P169" s="583" t="str">
        <f t="shared" ref="P169" si="163">IF(COUNTIF(P164:P168,"C")&gt;3,"A",IF(COUNTIF(P164:P168,"C")&gt;0,"P"," "))</f>
        <v xml:space="preserve"> </v>
      </c>
      <c r="Q169" s="583" t="str">
        <f t="shared" ref="Q169" si="164">IF(COUNTIF(Q164:Q168,"C")&gt;3,"A",IF(COUNTIF(Q164:Q168,"C")&gt;0,"P"," "))</f>
        <v xml:space="preserve"> </v>
      </c>
      <c r="R169" s="583" t="str">
        <f t="shared" ref="R169" si="165">IF(COUNTIF(R164:R168,"C")&gt;3,"A",IF(COUNTIF(R164:R168,"C")&gt;0,"P"," "))</f>
        <v xml:space="preserve"> </v>
      </c>
      <c r="S169" s="583" t="str">
        <f t="shared" ref="S169" si="166">IF(COUNTIF(S164:S168,"C")&gt;3,"A",IF(COUNTIF(S164:S168,"C")&gt;0,"P"," "))</f>
        <v xml:space="preserve"> </v>
      </c>
      <c r="T169" s="583" t="str">
        <f t="shared" ref="T169" si="167">IF(COUNTIF(T164:T168,"C")&gt;3,"A",IF(COUNTIF(T164:T168,"C")&gt;0,"P"," "))</f>
        <v xml:space="preserve"> </v>
      </c>
      <c r="U169" s="583" t="str">
        <f t="shared" ref="U169" si="168">IF(COUNTIF(U164:U168,"C")&gt;3,"A",IF(COUNTIF(U164:U168,"C")&gt;0,"P"," "))</f>
        <v xml:space="preserve"> </v>
      </c>
      <c r="V169" s="583" t="str">
        <f t="shared" ref="V169" si="169">IF(COUNTIF(V164:V168,"C")&gt;3,"A",IF(COUNTIF(V164:V168,"C")&gt;0,"P"," "))</f>
        <v xml:space="preserve"> </v>
      </c>
      <c r="W169" s="583" t="str">
        <f t="shared" ref="W169" si="170">IF(COUNTIF(W164:W168,"C")&gt;3,"A",IF(COUNTIF(W164:W168,"C")&gt;0,"P"," "))</f>
        <v xml:space="preserve"> </v>
      </c>
      <c r="X169" s="583" t="str">
        <f t="shared" ref="X169" si="171">IF(COUNTIF(X164:X168,"C")&gt;3,"A",IF(COUNTIF(X164:X168,"C")&gt;0,"P"," "))</f>
        <v xml:space="preserve"> </v>
      </c>
      <c r="Y169" s="583" t="str">
        <f t="shared" ref="Y169" si="172">IF(COUNTIF(Y164:Y168,"C")&gt;3,"A",IF(COUNTIF(Y164:Y168,"C")&gt;0,"P"," "))</f>
        <v xml:space="preserve"> </v>
      </c>
      <c r="Z169" s="583" t="str">
        <f t="shared" ref="Z169" si="173">IF(COUNTIF(Z164:Z168,"C")&gt;3,"A",IF(COUNTIF(Z164:Z168,"C")&gt;0,"P"," "))</f>
        <v xml:space="preserve"> </v>
      </c>
      <c r="AA169" s="583" t="str">
        <f t="shared" ref="AA169" si="174">IF(COUNTIF(AA164:AA168,"C")&gt;3,"A",IF(COUNTIF(AA164:AA168,"C")&gt;0,"P"," "))</f>
        <v xml:space="preserve"> </v>
      </c>
      <c r="AB169" s="583" t="str">
        <f t="shared" ref="AB169" si="175">IF(COUNTIF(AB164:AB168,"C")&gt;3,"A",IF(COUNTIF(AB164:AB168,"C")&gt;0,"P"," "))</f>
        <v xml:space="preserve"> </v>
      </c>
      <c r="AC169" s="583" t="str">
        <f t="shared" ref="AC169" si="176">IF(COUNTIF(AC164:AC168,"C")&gt;3,"A",IF(COUNTIF(AC164:AC168,"C")&gt;0,"P"," "))</f>
        <v xml:space="preserve"> </v>
      </c>
      <c r="AD169" s="583" t="str">
        <f t="shared" ref="AD169" si="177">IF(COUNTIF(AD164:AD168,"C")&gt;3,"A",IF(COUNTIF(AD164:AD168,"C")&gt;0,"P"," "))</f>
        <v xml:space="preserve"> </v>
      </c>
      <c r="AE169" s="583" t="str">
        <f t="shared" ref="AE169" si="178">IF(COUNTIF(AE164:AE168,"C")&gt;3,"A",IF(COUNTIF(AE164:AE168,"C")&gt;0,"P"," "))</f>
        <v xml:space="preserve"> </v>
      </c>
      <c r="AF169" s="583" t="str">
        <f t="shared" ref="AF169" si="179">IF(COUNTIF(AF164:AF168,"C")&gt;3,"A",IF(COUNTIF(AF164:AF168,"C")&gt;0,"P"," "))</f>
        <v xml:space="preserve"> </v>
      </c>
      <c r="AG169" s="583" t="str">
        <f t="shared" ref="AG169" si="180">IF(COUNTIF(AG164:AG168,"C")&gt;3,"A",IF(COUNTIF(AG164:AG168,"C")&gt;0,"P"," "))</f>
        <v xml:space="preserve"> </v>
      </c>
    </row>
    <row r="170" spans="1:34">
      <c r="A170" s="455"/>
      <c r="B170" s="312">
        <v>3</v>
      </c>
      <c r="C170" s="314" t="s">
        <v>1001</v>
      </c>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row>
    <row r="171" spans="1:34" ht="13.5" thickBot="1">
      <c r="A171" s="455"/>
      <c r="B171" s="312">
        <v>4</v>
      </c>
      <c r="C171" s="317" t="s">
        <v>1002</v>
      </c>
      <c r="D171" s="324"/>
      <c r="E171" s="324"/>
      <c r="F171" s="324"/>
      <c r="G171" s="324"/>
      <c r="H171" s="324"/>
      <c r="I171" s="324"/>
      <c r="J171" s="324"/>
      <c r="K171" s="324"/>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row>
    <row r="172" spans="1:34" ht="13.5" hidden="1" thickBot="1">
      <c r="A172" s="455"/>
      <c r="B172" s="312"/>
      <c r="C172" s="318"/>
      <c r="D172" s="583" t="str">
        <f>IF(COUNTIF(D170:D171,"C")&gt;1,"A",IF(COUNTIF(D170:D171,"C")&gt;0,"P"," "))</f>
        <v xml:space="preserve"> </v>
      </c>
      <c r="E172" s="583" t="str">
        <f t="shared" ref="E172" si="181">IF(COUNTIF(E170:E171,"C")&gt;1,"A",IF(COUNTIF(E170:E171,"C")&gt;0,"P"," "))</f>
        <v xml:space="preserve"> </v>
      </c>
      <c r="F172" s="583" t="str">
        <f t="shared" ref="F172" si="182">IF(COUNTIF(F170:F171,"C")&gt;1,"A",IF(COUNTIF(F170:F171,"C")&gt;0,"P"," "))</f>
        <v xml:space="preserve"> </v>
      </c>
      <c r="G172" s="583" t="str">
        <f t="shared" ref="G172" si="183">IF(COUNTIF(G170:G171,"C")&gt;1,"A",IF(COUNTIF(G170:G171,"C")&gt;0,"P"," "))</f>
        <v xml:space="preserve"> </v>
      </c>
      <c r="H172" s="583" t="str">
        <f t="shared" ref="H172" si="184">IF(COUNTIF(H170:H171,"C")&gt;1,"A",IF(COUNTIF(H170:H171,"C")&gt;0,"P"," "))</f>
        <v xml:space="preserve"> </v>
      </c>
      <c r="I172" s="583" t="str">
        <f t="shared" ref="I172" si="185">IF(COUNTIF(I170:I171,"C")&gt;1,"A",IF(COUNTIF(I170:I171,"C")&gt;0,"P"," "))</f>
        <v xml:space="preserve"> </v>
      </c>
      <c r="J172" s="583" t="str">
        <f t="shared" ref="J172" si="186">IF(COUNTIF(J170:J171,"C")&gt;1,"A",IF(COUNTIF(J170:J171,"C")&gt;0,"P"," "))</f>
        <v xml:space="preserve"> </v>
      </c>
      <c r="K172" s="583" t="str">
        <f t="shared" ref="K172" si="187">IF(COUNTIF(K170:K171,"C")&gt;1,"A",IF(COUNTIF(K170:K171,"C")&gt;0,"P"," "))</f>
        <v xml:space="preserve"> </v>
      </c>
      <c r="L172" s="583" t="str">
        <f t="shared" ref="L172" si="188">IF(COUNTIF(L170:L171,"C")&gt;1,"A",IF(COUNTIF(L170:L171,"C")&gt;0,"P"," "))</f>
        <v xml:space="preserve"> </v>
      </c>
      <c r="M172" s="583" t="str">
        <f t="shared" ref="M172" si="189">IF(COUNTIF(M170:M171,"C")&gt;1,"A",IF(COUNTIF(M170:M171,"C")&gt;0,"P"," "))</f>
        <v xml:space="preserve"> </v>
      </c>
      <c r="N172" s="583" t="str">
        <f t="shared" ref="N172" si="190">IF(COUNTIF(N170:N171,"C")&gt;1,"A",IF(COUNTIF(N170:N171,"C")&gt;0,"P"," "))</f>
        <v xml:space="preserve"> </v>
      </c>
      <c r="O172" s="583" t="str">
        <f t="shared" ref="O172" si="191">IF(COUNTIF(O170:O171,"C")&gt;1,"A",IF(COUNTIF(O170:O171,"C")&gt;0,"P"," "))</f>
        <v xml:space="preserve"> </v>
      </c>
      <c r="P172" s="583" t="str">
        <f t="shared" ref="P172" si="192">IF(COUNTIF(P170:P171,"C")&gt;1,"A",IF(COUNTIF(P170:P171,"C")&gt;0,"P"," "))</f>
        <v xml:space="preserve"> </v>
      </c>
      <c r="Q172" s="583" t="str">
        <f t="shared" ref="Q172" si="193">IF(COUNTIF(Q170:Q171,"C")&gt;1,"A",IF(COUNTIF(Q170:Q171,"C")&gt;0,"P"," "))</f>
        <v xml:space="preserve"> </v>
      </c>
      <c r="R172" s="583" t="str">
        <f t="shared" ref="R172" si="194">IF(COUNTIF(R170:R171,"C")&gt;1,"A",IF(COUNTIF(R170:R171,"C")&gt;0,"P"," "))</f>
        <v xml:space="preserve"> </v>
      </c>
      <c r="S172" s="583" t="str">
        <f t="shared" ref="S172" si="195">IF(COUNTIF(S170:S171,"C")&gt;1,"A",IF(COUNTIF(S170:S171,"C")&gt;0,"P"," "))</f>
        <v xml:space="preserve"> </v>
      </c>
      <c r="T172" s="583" t="str">
        <f t="shared" ref="T172" si="196">IF(COUNTIF(T170:T171,"C")&gt;1,"A",IF(COUNTIF(T170:T171,"C")&gt;0,"P"," "))</f>
        <v xml:space="preserve"> </v>
      </c>
      <c r="U172" s="583" t="str">
        <f t="shared" ref="U172" si="197">IF(COUNTIF(U170:U171,"C")&gt;1,"A",IF(COUNTIF(U170:U171,"C")&gt;0,"P"," "))</f>
        <v xml:space="preserve"> </v>
      </c>
      <c r="V172" s="583" t="str">
        <f t="shared" ref="V172" si="198">IF(COUNTIF(V170:V171,"C")&gt;1,"A",IF(COUNTIF(V170:V171,"C")&gt;0,"P"," "))</f>
        <v xml:space="preserve"> </v>
      </c>
      <c r="W172" s="583" t="str">
        <f t="shared" ref="W172" si="199">IF(COUNTIF(W170:W171,"C")&gt;1,"A",IF(COUNTIF(W170:W171,"C")&gt;0,"P"," "))</f>
        <v xml:space="preserve"> </v>
      </c>
      <c r="X172" s="583" t="str">
        <f t="shared" ref="X172" si="200">IF(COUNTIF(X170:X171,"C")&gt;1,"A",IF(COUNTIF(X170:X171,"C")&gt;0,"P"," "))</f>
        <v xml:space="preserve"> </v>
      </c>
      <c r="Y172" s="583" t="str">
        <f t="shared" ref="Y172" si="201">IF(COUNTIF(Y170:Y171,"C")&gt;1,"A",IF(COUNTIF(Y170:Y171,"C")&gt;0,"P"," "))</f>
        <v xml:space="preserve"> </v>
      </c>
      <c r="Z172" s="583" t="str">
        <f t="shared" ref="Z172" si="202">IF(COUNTIF(Z170:Z171,"C")&gt;1,"A",IF(COUNTIF(Z170:Z171,"C")&gt;0,"P"," "))</f>
        <v xml:space="preserve"> </v>
      </c>
      <c r="AA172" s="583" t="str">
        <f t="shared" ref="AA172" si="203">IF(COUNTIF(AA170:AA171,"C")&gt;1,"A",IF(COUNTIF(AA170:AA171,"C")&gt;0,"P"," "))</f>
        <v xml:space="preserve"> </v>
      </c>
      <c r="AB172" s="583" t="str">
        <f t="shared" ref="AB172" si="204">IF(COUNTIF(AB170:AB171,"C")&gt;1,"A",IF(COUNTIF(AB170:AB171,"C")&gt;0,"P"," "))</f>
        <v xml:space="preserve"> </v>
      </c>
      <c r="AC172" s="583" t="str">
        <f t="shared" ref="AC172" si="205">IF(COUNTIF(AC170:AC171,"C")&gt;1,"A",IF(COUNTIF(AC170:AC171,"C")&gt;0,"P"," "))</f>
        <v xml:space="preserve"> </v>
      </c>
      <c r="AD172" s="583" t="str">
        <f t="shared" ref="AD172" si="206">IF(COUNTIF(AD170:AD171,"C")&gt;1,"A",IF(COUNTIF(AD170:AD171,"C")&gt;0,"P"," "))</f>
        <v xml:space="preserve"> </v>
      </c>
      <c r="AE172" s="583" t="str">
        <f t="shared" ref="AE172" si="207">IF(COUNTIF(AE170:AE171,"C")&gt;1,"A",IF(COUNTIF(AE170:AE171,"C")&gt;0,"P"," "))</f>
        <v xml:space="preserve"> </v>
      </c>
      <c r="AF172" s="583" t="str">
        <f t="shared" ref="AF172" si="208">IF(COUNTIF(AF170:AF171,"C")&gt;1,"A",IF(COUNTIF(AF170:AF171,"C")&gt;0,"P"," "))</f>
        <v xml:space="preserve"> </v>
      </c>
      <c r="AG172" s="583" t="str">
        <f t="shared" ref="AG172" si="209">IF(COUNTIF(AG170:AG171,"C")&gt;1,"A",IF(COUNTIF(AG170:AG171,"C")&gt;0,"P"," "))</f>
        <v xml:space="preserve"> </v>
      </c>
    </row>
    <row r="173" spans="1:34" ht="13.5" thickBot="1">
      <c r="A173" s="29"/>
      <c r="B173" s="3"/>
      <c r="C173" s="459" t="s">
        <v>118</v>
      </c>
      <c r="D173" s="130" t="str">
        <f>IF(COUNTIF(D169:D172,"A")&gt;1,"C",IF(COUNTIF(D169:D172,"A")&gt;0,"P",IF(COUNTIF(D169:D172,"P")&gt;0,"P"," ")))</f>
        <v xml:space="preserve"> </v>
      </c>
      <c r="E173" s="130" t="str">
        <f t="shared" ref="E173" si="210">IF(COUNTIF(E169:E172,"A")&gt;1,"C",IF(COUNTIF(E169:E172,"A")&gt;0,"P",IF(COUNTIF(E169:E172,"P")&gt;0,"P"," ")))</f>
        <v xml:space="preserve"> </v>
      </c>
      <c r="F173" s="130" t="str">
        <f t="shared" ref="F173" si="211">IF(COUNTIF(F169:F172,"A")&gt;1,"C",IF(COUNTIF(F169:F172,"A")&gt;0,"P",IF(COUNTIF(F169:F172,"P")&gt;0,"P"," ")))</f>
        <v xml:space="preserve"> </v>
      </c>
      <c r="G173" s="130" t="str">
        <f t="shared" ref="G173" si="212">IF(COUNTIF(G169:G172,"A")&gt;1,"C",IF(COUNTIF(G169:G172,"A")&gt;0,"P",IF(COUNTIF(G169:G172,"P")&gt;0,"P"," ")))</f>
        <v xml:space="preserve"> </v>
      </c>
      <c r="H173" s="130" t="str">
        <f t="shared" ref="H173" si="213">IF(COUNTIF(H169:H172,"A")&gt;1,"C",IF(COUNTIF(H169:H172,"A")&gt;0,"P",IF(COUNTIF(H169:H172,"P")&gt;0,"P"," ")))</f>
        <v xml:space="preserve"> </v>
      </c>
      <c r="I173" s="130" t="str">
        <f t="shared" ref="I173" si="214">IF(COUNTIF(I169:I172,"A")&gt;1,"C",IF(COUNTIF(I169:I172,"A")&gt;0,"P",IF(COUNTIF(I169:I172,"P")&gt;0,"P"," ")))</f>
        <v xml:space="preserve"> </v>
      </c>
      <c r="J173" s="130" t="str">
        <f t="shared" ref="J173" si="215">IF(COUNTIF(J169:J172,"A")&gt;1,"C",IF(COUNTIF(J169:J172,"A")&gt;0,"P",IF(COUNTIF(J169:J172,"P")&gt;0,"P"," ")))</f>
        <v xml:space="preserve"> </v>
      </c>
      <c r="K173" s="130" t="str">
        <f t="shared" ref="K173" si="216">IF(COUNTIF(K169:K172,"A")&gt;1,"C",IF(COUNTIF(K169:K172,"A")&gt;0,"P",IF(COUNTIF(K169:K172,"P")&gt;0,"P"," ")))</f>
        <v xml:space="preserve"> </v>
      </c>
      <c r="L173" s="130" t="str">
        <f t="shared" ref="L173" si="217">IF(COUNTIF(L169:L172,"A")&gt;1,"C",IF(COUNTIF(L169:L172,"A")&gt;0,"P",IF(COUNTIF(L169:L172,"P")&gt;0,"P"," ")))</f>
        <v xml:space="preserve"> </v>
      </c>
      <c r="M173" s="130" t="str">
        <f t="shared" ref="M173" si="218">IF(COUNTIF(M169:M172,"A")&gt;1,"C",IF(COUNTIF(M169:M172,"A")&gt;0,"P",IF(COUNTIF(M169:M172,"P")&gt;0,"P"," ")))</f>
        <v xml:space="preserve"> </v>
      </c>
      <c r="N173" s="130" t="str">
        <f t="shared" ref="N173" si="219">IF(COUNTIF(N169:N172,"A")&gt;1,"C",IF(COUNTIF(N169:N172,"A")&gt;0,"P",IF(COUNTIF(N169:N172,"P")&gt;0,"P"," ")))</f>
        <v xml:space="preserve"> </v>
      </c>
      <c r="O173" s="130" t="str">
        <f t="shared" ref="O173" si="220">IF(COUNTIF(O169:O172,"A")&gt;1,"C",IF(COUNTIF(O169:O172,"A")&gt;0,"P",IF(COUNTIF(O169:O172,"P")&gt;0,"P"," ")))</f>
        <v xml:space="preserve"> </v>
      </c>
      <c r="P173" s="130" t="str">
        <f t="shared" ref="P173" si="221">IF(COUNTIF(P169:P172,"A")&gt;1,"C",IF(COUNTIF(P169:P172,"A")&gt;0,"P",IF(COUNTIF(P169:P172,"P")&gt;0,"P"," ")))</f>
        <v xml:space="preserve"> </v>
      </c>
      <c r="Q173" s="130" t="str">
        <f t="shared" ref="Q173" si="222">IF(COUNTIF(Q169:Q172,"A")&gt;1,"C",IF(COUNTIF(Q169:Q172,"A")&gt;0,"P",IF(COUNTIF(Q169:Q172,"P")&gt;0,"P"," ")))</f>
        <v xml:space="preserve"> </v>
      </c>
      <c r="R173" s="130" t="str">
        <f t="shared" ref="R173" si="223">IF(COUNTIF(R169:R172,"A")&gt;1,"C",IF(COUNTIF(R169:R172,"A")&gt;0,"P",IF(COUNTIF(R169:R172,"P")&gt;0,"P"," ")))</f>
        <v xml:space="preserve"> </v>
      </c>
      <c r="S173" s="130" t="str">
        <f t="shared" ref="S173" si="224">IF(COUNTIF(S169:S172,"A")&gt;1,"C",IF(COUNTIF(S169:S172,"A")&gt;0,"P",IF(COUNTIF(S169:S172,"P")&gt;0,"P"," ")))</f>
        <v xml:space="preserve"> </v>
      </c>
      <c r="T173" s="130" t="str">
        <f t="shared" ref="T173" si="225">IF(COUNTIF(T169:T172,"A")&gt;1,"C",IF(COUNTIF(T169:T172,"A")&gt;0,"P",IF(COUNTIF(T169:T172,"P")&gt;0,"P"," ")))</f>
        <v xml:space="preserve"> </v>
      </c>
      <c r="U173" s="130" t="str">
        <f t="shared" ref="U173" si="226">IF(COUNTIF(U169:U172,"A")&gt;1,"C",IF(COUNTIF(U169:U172,"A")&gt;0,"P",IF(COUNTIF(U169:U172,"P")&gt;0,"P"," ")))</f>
        <v xml:space="preserve"> </v>
      </c>
      <c r="V173" s="130" t="str">
        <f t="shared" ref="V173" si="227">IF(COUNTIF(V169:V172,"A")&gt;1,"C",IF(COUNTIF(V169:V172,"A")&gt;0,"P",IF(COUNTIF(V169:V172,"P")&gt;0,"P"," ")))</f>
        <v xml:space="preserve"> </v>
      </c>
      <c r="W173" s="130" t="str">
        <f t="shared" ref="W173" si="228">IF(COUNTIF(W169:W172,"A")&gt;1,"C",IF(COUNTIF(W169:W172,"A")&gt;0,"P",IF(COUNTIF(W169:W172,"P")&gt;0,"P"," ")))</f>
        <v xml:space="preserve"> </v>
      </c>
      <c r="X173" s="130" t="str">
        <f t="shared" ref="X173" si="229">IF(COUNTIF(X169:X172,"A")&gt;1,"C",IF(COUNTIF(X169:X172,"A")&gt;0,"P",IF(COUNTIF(X169:X172,"P")&gt;0,"P"," ")))</f>
        <v xml:space="preserve"> </v>
      </c>
      <c r="Y173" s="130" t="str">
        <f t="shared" ref="Y173" si="230">IF(COUNTIF(Y169:Y172,"A")&gt;1,"C",IF(COUNTIF(Y169:Y172,"A")&gt;0,"P",IF(COUNTIF(Y169:Y172,"P")&gt;0,"P"," ")))</f>
        <v xml:space="preserve"> </v>
      </c>
      <c r="Z173" s="130" t="str">
        <f t="shared" ref="Z173" si="231">IF(COUNTIF(Z169:Z172,"A")&gt;1,"C",IF(COUNTIF(Z169:Z172,"A")&gt;0,"P",IF(COUNTIF(Z169:Z172,"P")&gt;0,"P"," ")))</f>
        <v xml:space="preserve"> </v>
      </c>
      <c r="AA173" s="130" t="str">
        <f t="shared" ref="AA173" si="232">IF(COUNTIF(AA169:AA172,"A")&gt;1,"C",IF(COUNTIF(AA169:AA172,"A")&gt;0,"P",IF(COUNTIF(AA169:AA172,"P")&gt;0,"P"," ")))</f>
        <v xml:space="preserve"> </v>
      </c>
      <c r="AB173" s="130" t="str">
        <f t="shared" ref="AB173" si="233">IF(COUNTIF(AB169:AB172,"A")&gt;1,"C",IF(COUNTIF(AB169:AB172,"A")&gt;0,"P",IF(COUNTIF(AB169:AB172,"P")&gt;0,"P"," ")))</f>
        <v xml:space="preserve"> </v>
      </c>
      <c r="AC173" s="130" t="str">
        <f t="shared" ref="AC173" si="234">IF(COUNTIF(AC169:AC172,"A")&gt;1,"C",IF(COUNTIF(AC169:AC172,"A")&gt;0,"P",IF(COUNTIF(AC169:AC172,"P")&gt;0,"P"," ")))</f>
        <v xml:space="preserve"> </v>
      </c>
      <c r="AD173" s="130" t="str">
        <f t="shared" ref="AD173" si="235">IF(COUNTIF(AD169:AD172,"A")&gt;1,"C",IF(COUNTIF(AD169:AD172,"A")&gt;0,"P",IF(COUNTIF(AD169:AD172,"P")&gt;0,"P"," ")))</f>
        <v xml:space="preserve"> </v>
      </c>
      <c r="AE173" s="130" t="str">
        <f t="shared" ref="AE173" si="236">IF(COUNTIF(AE169:AE172,"A")&gt;1,"C",IF(COUNTIF(AE169:AE172,"A")&gt;0,"P",IF(COUNTIF(AE169:AE172,"P")&gt;0,"P"," ")))</f>
        <v xml:space="preserve"> </v>
      </c>
      <c r="AF173" s="130" t="str">
        <f t="shared" ref="AF173" si="237">IF(COUNTIF(AF169:AF172,"A")&gt;1,"C",IF(COUNTIF(AF169:AF172,"A")&gt;0,"P",IF(COUNTIF(AF169:AF172,"P")&gt;0,"P"," ")))</f>
        <v xml:space="preserve"> </v>
      </c>
      <c r="AG173" s="130" t="str">
        <f t="shared" ref="AG173" si="238">IF(COUNTIF(AG169:AG172,"A")&gt;1,"C",IF(COUNTIF(AG169:AG172,"A")&gt;0,"P",IF(COUNTIF(AG169:AG172,"P")&gt;0,"P"," ")))</f>
        <v xml:space="preserve"> </v>
      </c>
    </row>
    <row r="174" spans="1:34" s="191" customFormat="1">
      <c r="A174" s="347"/>
      <c r="B174" s="453"/>
      <c r="C174" s="205" t="s">
        <v>950</v>
      </c>
      <c r="D174" s="313" t="str">
        <f>IF(D184="C","Z"," ")</f>
        <v xml:space="preserve"> </v>
      </c>
      <c r="E174" s="313" t="str">
        <f t="shared" ref="E174:AG174" si="239">IF(E184="C","Z"," ")</f>
        <v xml:space="preserve"> </v>
      </c>
      <c r="F174" s="313" t="str">
        <f t="shared" si="239"/>
        <v xml:space="preserve"> </v>
      </c>
      <c r="G174" s="313" t="str">
        <f t="shared" si="239"/>
        <v xml:space="preserve"> </v>
      </c>
      <c r="H174" s="313" t="str">
        <f t="shared" si="239"/>
        <v xml:space="preserve"> </v>
      </c>
      <c r="I174" s="313" t="str">
        <f t="shared" si="239"/>
        <v xml:space="preserve"> </v>
      </c>
      <c r="J174" s="313" t="str">
        <f t="shared" si="239"/>
        <v xml:space="preserve"> </v>
      </c>
      <c r="K174" s="313" t="str">
        <f t="shared" si="239"/>
        <v xml:space="preserve"> </v>
      </c>
      <c r="L174" s="313" t="str">
        <f t="shared" si="239"/>
        <v xml:space="preserve"> </v>
      </c>
      <c r="M174" s="313" t="str">
        <f t="shared" si="239"/>
        <v xml:space="preserve"> </v>
      </c>
      <c r="N174" s="313" t="str">
        <f t="shared" si="239"/>
        <v xml:space="preserve"> </v>
      </c>
      <c r="O174" s="313" t="str">
        <f t="shared" si="239"/>
        <v xml:space="preserve"> </v>
      </c>
      <c r="P174" s="313" t="str">
        <f t="shared" si="239"/>
        <v xml:space="preserve"> </v>
      </c>
      <c r="Q174" s="313" t="str">
        <f t="shared" si="239"/>
        <v xml:space="preserve"> </v>
      </c>
      <c r="R174" s="313" t="str">
        <f t="shared" si="239"/>
        <v xml:space="preserve"> </v>
      </c>
      <c r="S174" s="313" t="str">
        <f t="shared" si="239"/>
        <v xml:space="preserve"> </v>
      </c>
      <c r="T174" s="313" t="str">
        <f t="shared" si="239"/>
        <v xml:space="preserve"> </v>
      </c>
      <c r="U174" s="313" t="str">
        <f t="shared" si="239"/>
        <v xml:space="preserve"> </v>
      </c>
      <c r="V174" s="313" t="str">
        <f t="shared" si="239"/>
        <v xml:space="preserve"> </v>
      </c>
      <c r="W174" s="313" t="str">
        <f t="shared" si="239"/>
        <v xml:space="preserve"> </v>
      </c>
      <c r="X174" s="313" t="str">
        <f t="shared" si="239"/>
        <v xml:space="preserve"> </v>
      </c>
      <c r="Y174" s="313" t="str">
        <f t="shared" si="239"/>
        <v xml:space="preserve"> </v>
      </c>
      <c r="Z174" s="313" t="str">
        <f t="shared" si="239"/>
        <v xml:space="preserve"> </v>
      </c>
      <c r="AA174" s="313" t="str">
        <f t="shared" si="239"/>
        <v xml:space="preserve"> </v>
      </c>
      <c r="AB174" s="313" t="str">
        <f t="shared" si="239"/>
        <v xml:space="preserve"> </v>
      </c>
      <c r="AC174" s="313" t="str">
        <f t="shared" si="239"/>
        <v xml:space="preserve"> </v>
      </c>
      <c r="AD174" s="313" t="str">
        <f t="shared" si="239"/>
        <v xml:space="preserve"> </v>
      </c>
      <c r="AE174" s="313" t="str">
        <f t="shared" si="239"/>
        <v xml:space="preserve"> </v>
      </c>
      <c r="AF174" s="313" t="str">
        <f t="shared" si="239"/>
        <v xml:space="preserve"> </v>
      </c>
      <c r="AG174" s="313" t="str">
        <f t="shared" si="239"/>
        <v xml:space="preserve"> </v>
      </c>
      <c r="AH174" s="205"/>
    </row>
    <row r="175" spans="1:34">
      <c r="A175"/>
      <c r="B175" s="290">
        <v>1</v>
      </c>
      <c r="C175" s="165" t="s">
        <v>989</v>
      </c>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79"/>
      <c r="AE175" s="279"/>
      <c r="AF175" s="279"/>
      <c r="AG175" s="279"/>
    </row>
    <row r="176" spans="1:34">
      <c r="A176" s="455"/>
      <c r="B176" s="290">
        <v>2</v>
      </c>
      <c r="C176" s="165" t="s">
        <v>990</v>
      </c>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279"/>
      <c r="AF176" s="279"/>
      <c r="AG176" s="279"/>
    </row>
    <row r="177" spans="1:33">
      <c r="A177" s="455"/>
      <c r="B177" s="290">
        <v>3</v>
      </c>
      <c r="C177" s="375" t="s">
        <v>977</v>
      </c>
      <c r="D177" s="374"/>
      <c r="E177" s="374"/>
      <c r="F177" s="374"/>
      <c r="G177" s="374"/>
      <c r="H177" s="374"/>
      <c r="I177" s="374"/>
      <c r="J177" s="374"/>
      <c r="K177" s="374"/>
      <c r="L177" s="374"/>
      <c r="M177" s="374"/>
      <c r="N177" s="374"/>
      <c r="O177" s="374"/>
      <c r="P177" s="374"/>
      <c r="Q177" s="374"/>
      <c r="R177" s="374"/>
      <c r="S177" s="374"/>
      <c r="T177" s="374"/>
      <c r="U177" s="374"/>
      <c r="V177" s="374"/>
      <c r="W177" s="374"/>
      <c r="X177" s="374"/>
      <c r="Y177" s="374"/>
      <c r="Z177" s="374"/>
      <c r="AA177" s="374"/>
      <c r="AB177" s="374"/>
      <c r="AC177" s="374"/>
      <c r="AD177" s="374"/>
      <c r="AE177" s="374"/>
      <c r="AF177" s="374"/>
      <c r="AG177" s="374"/>
    </row>
    <row r="178" spans="1:33">
      <c r="A178" s="455"/>
      <c r="B178" s="290"/>
      <c r="C178" s="212" t="s">
        <v>979</v>
      </c>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row>
    <row r="179" spans="1:33">
      <c r="A179" s="455"/>
      <c r="B179" s="290"/>
      <c r="C179" s="212" t="s">
        <v>978</v>
      </c>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279"/>
      <c r="AE179" s="279"/>
      <c r="AF179" s="279"/>
      <c r="AG179" s="279"/>
    </row>
    <row r="180" spans="1:33">
      <c r="A180" s="455"/>
      <c r="B180" s="290"/>
      <c r="C180" s="212" t="s">
        <v>979</v>
      </c>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79"/>
      <c r="AE180" s="279"/>
      <c r="AF180" s="279"/>
      <c r="AG180" s="279"/>
    </row>
    <row r="181" spans="1:33">
      <c r="A181" s="455"/>
      <c r="B181" s="290"/>
      <c r="C181" s="212" t="s">
        <v>991</v>
      </c>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79"/>
      <c r="AE181" s="279"/>
      <c r="AF181" s="279"/>
      <c r="AG181" s="279"/>
    </row>
    <row r="182" spans="1:33">
      <c r="A182" s="455"/>
      <c r="B182" s="290">
        <v>4</v>
      </c>
      <c r="C182" s="165" t="s">
        <v>982</v>
      </c>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279"/>
      <c r="AF182" s="279"/>
      <c r="AG182" s="279"/>
    </row>
    <row r="183" spans="1:33" ht="13.5" thickBot="1">
      <c r="A183" s="29"/>
      <c r="B183" s="1">
        <v>3</v>
      </c>
      <c r="C183" s="161" t="s">
        <v>983</v>
      </c>
      <c r="D183" s="31"/>
      <c r="E183" s="31"/>
      <c r="F183" s="31"/>
      <c r="G183" s="31"/>
      <c r="H183" s="31"/>
      <c r="I183" s="31"/>
      <c r="J183" s="31"/>
      <c r="K183" s="31"/>
      <c r="L183" s="31"/>
      <c r="M183" s="31"/>
      <c r="N183" s="31"/>
      <c r="O183" s="31"/>
      <c r="P183" s="31"/>
      <c r="Q183" s="31"/>
      <c r="R183" s="282"/>
      <c r="S183" s="31"/>
      <c r="T183" s="31"/>
      <c r="U183" s="31"/>
      <c r="V183" s="31"/>
      <c r="W183" s="31"/>
      <c r="X183" s="31"/>
      <c r="Y183" s="31"/>
      <c r="Z183" s="31"/>
      <c r="AA183" s="31"/>
      <c r="AB183" s="31"/>
      <c r="AC183" s="31"/>
      <c r="AD183" s="31"/>
      <c r="AE183" s="31"/>
      <c r="AF183" s="31"/>
      <c r="AG183" s="282"/>
    </row>
    <row r="184" spans="1:33" ht="13.5" thickBot="1">
      <c r="A184" s="29"/>
      <c r="B184" s="3"/>
      <c r="C184" s="460" t="s">
        <v>118</v>
      </c>
      <c r="D184" s="281" t="str">
        <f>IF(COUNTIF(D175:D183,"C")=8,"C",IF(COUNTIF(D175:D183,"C")&gt;0,"P"," "))</f>
        <v xml:space="preserve"> </v>
      </c>
      <c r="E184" s="281" t="str">
        <f t="shared" ref="E184:R184" si="240">IF(COUNTIF(E175:E183,"C")=8,"C",IF(COUNTIF(E175:E183,"C")&gt;0,"P"," "))</f>
        <v xml:space="preserve"> </v>
      </c>
      <c r="F184" s="281" t="str">
        <f t="shared" si="240"/>
        <v xml:space="preserve"> </v>
      </c>
      <c r="G184" s="281" t="str">
        <f t="shared" si="240"/>
        <v xml:space="preserve"> </v>
      </c>
      <c r="H184" s="281" t="str">
        <f t="shared" si="240"/>
        <v xml:space="preserve"> </v>
      </c>
      <c r="I184" s="281" t="str">
        <f t="shared" si="240"/>
        <v xml:space="preserve"> </v>
      </c>
      <c r="J184" s="281" t="str">
        <f t="shared" si="240"/>
        <v xml:space="preserve"> </v>
      </c>
      <c r="K184" s="281" t="str">
        <f t="shared" si="240"/>
        <v xml:space="preserve"> </v>
      </c>
      <c r="L184" s="281" t="str">
        <f t="shared" si="240"/>
        <v xml:space="preserve"> </v>
      </c>
      <c r="M184" s="281" t="str">
        <f t="shared" si="240"/>
        <v xml:space="preserve"> </v>
      </c>
      <c r="N184" s="281" t="str">
        <f t="shared" si="240"/>
        <v xml:space="preserve"> </v>
      </c>
      <c r="O184" s="281" t="str">
        <f t="shared" si="240"/>
        <v xml:space="preserve"> </v>
      </c>
      <c r="P184" s="281" t="str">
        <f t="shared" si="240"/>
        <v xml:space="preserve"> </v>
      </c>
      <c r="Q184" s="281" t="str">
        <f t="shared" si="240"/>
        <v xml:space="preserve"> </v>
      </c>
      <c r="R184" s="281" t="str">
        <f t="shared" si="240"/>
        <v xml:space="preserve"> </v>
      </c>
      <c r="S184" s="281" t="str">
        <f>IF(COUNTIF(S175:S183,"C")=8,"C",IF(COUNTIF(S175:S183,"C")&gt;0,"P"," "))</f>
        <v xml:space="preserve"> </v>
      </c>
      <c r="T184" s="281" t="str">
        <f t="shared" ref="T184:AG184" si="241">IF(COUNTIF(T175:T183,"C")=8,"C",IF(COUNTIF(T175:T183,"C")&gt;0,"P"," "))</f>
        <v xml:space="preserve"> </v>
      </c>
      <c r="U184" s="281" t="str">
        <f t="shared" si="241"/>
        <v xml:space="preserve"> </v>
      </c>
      <c r="V184" s="281" t="str">
        <f t="shared" si="241"/>
        <v xml:space="preserve"> </v>
      </c>
      <c r="W184" s="281" t="str">
        <f t="shared" si="241"/>
        <v xml:space="preserve"> </v>
      </c>
      <c r="X184" s="281" t="str">
        <f t="shared" si="241"/>
        <v xml:space="preserve"> </v>
      </c>
      <c r="Y184" s="281" t="str">
        <f t="shared" si="241"/>
        <v xml:space="preserve"> </v>
      </c>
      <c r="Z184" s="281" t="str">
        <f t="shared" si="241"/>
        <v xml:space="preserve"> </v>
      </c>
      <c r="AA184" s="281" t="str">
        <f t="shared" si="241"/>
        <v xml:space="preserve"> </v>
      </c>
      <c r="AB184" s="281" t="str">
        <f t="shared" si="241"/>
        <v xml:space="preserve"> </v>
      </c>
      <c r="AC184" s="281" t="str">
        <f t="shared" si="241"/>
        <v xml:space="preserve"> </v>
      </c>
      <c r="AD184" s="281" t="str">
        <f t="shared" si="241"/>
        <v xml:space="preserve"> </v>
      </c>
      <c r="AE184" s="281" t="str">
        <f t="shared" si="241"/>
        <v xml:space="preserve"> </v>
      </c>
      <c r="AF184" s="281" t="str">
        <f t="shared" si="241"/>
        <v xml:space="preserve"> </v>
      </c>
      <c r="AG184" s="281" t="str">
        <f t="shared" si="241"/>
        <v xml:space="preserve"> </v>
      </c>
    </row>
  </sheetData>
  <sheetProtection algorithmName="SHA-512" hashValue="shIDaDLF2DwI/oaKu/oWF2bT6ytM0rRUB410uhH/zKHYfAC+QGguxV9qOeOCohckWOimNMCwH++fJ/PL2JTj1Q==" saltValue="TiY451fFt0N1Xhy7EqLFtg==" spinCount="100000" sheet="1" objects="1" scenarios="1" selectLockedCells="1"/>
  <mergeCells count="38">
    <mergeCell ref="AC1:AC4"/>
    <mergeCell ref="AD1:AD4"/>
    <mergeCell ref="AE1:AE4"/>
    <mergeCell ref="AF1:AF4"/>
    <mergeCell ref="AG1:AG4"/>
    <mergeCell ref="X1:X4"/>
    <mergeCell ref="Y1:Y4"/>
    <mergeCell ref="Z1:Z4"/>
    <mergeCell ref="AA1:AA4"/>
    <mergeCell ref="AB1:AB4"/>
    <mergeCell ref="S1:S4"/>
    <mergeCell ref="T1:T4"/>
    <mergeCell ref="U1:U4"/>
    <mergeCell ref="V1:V4"/>
    <mergeCell ref="W1:W4"/>
    <mergeCell ref="A75:R75"/>
    <mergeCell ref="A76:R76"/>
    <mergeCell ref="E1:E4"/>
    <mergeCell ref="F1:F4"/>
    <mergeCell ref="G1:G4"/>
    <mergeCell ref="H1:H4"/>
    <mergeCell ref="I1:I4"/>
    <mergeCell ref="M1:M4"/>
    <mergeCell ref="A41:R41"/>
    <mergeCell ref="A42:R42"/>
    <mergeCell ref="A5:R5"/>
    <mergeCell ref="A6:R6"/>
    <mergeCell ref="O1:O4"/>
    <mergeCell ref="P1:P4"/>
    <mergeCell ref="Q1:Q4"/>
    <mergeCell ref="R1:R4"/>
    <mergeCell ref="A3:C3"/>
    <mergeCell ref="A4:C4"/>
    <mergeCell ref="N1:N4"/>
    <mergeCell ref="D1:D4"/>
    <mergeCell ref="J1:J4"/>
    <mergeCell ref="K1:K4"/>
    <mergeCell ref="L1:L4"/>
  </mergeCells>
  <conditionalFormatting sqref="D8:AG16 D20:AG26 D29:AG29 D33:AG38 D44:AG47 D50:AG54 D57:AG60 D64:AG72 D78:AG78 D81:AG81 D84:AG84 D88:AG96 D100:AG104 D107:AG115 D120:AG127 D131:AG139 D142:AG149 D153:AG161 D164:AG171 D175:AG183">
    <cfRule type="containsText" dxfId="402" priority="2" operator="containsText" text="C">
      <formula>NOT(ISERROR(SEARCH("C",D8)))</formula>
    </cfRule>
  </conditionalFormatting>
  <conditionalFormatting sqref="D17:AG17 D27:AG27 D30:AG30 D39:AG39 D48:AG48 D55:AG55 D61:AG61 D73:AG73 D79:AG79 D82:AG82 D85:AG85 D97:AG97 D105:AG105 D116:AG116 D129:AG129 D140:AG140 D151:AG151 D162:AG162 D173:AG173 D184:AG184">
    <cfRule type="containsText" dxfId="401" priority="1" operator="containsText" text="C">
      <formula>NOT(ISERROR(SEARCH("C",D17)))</formula>
    </cfRule>
  </conditionalFormatting>
  <pageMargins left="0.5" right="0.25" top="1" bottom="0.75" header="0.5" footer="0.25"/>
  <pageSetup orientation="portrait" r:id="rId1"/>
  <headerFooter alignWithMargins="0">
    <oddHeader>&amp;C&amp;"Arial,Bold"&amp;14 CadetteTrax&amp;12
Journey Awards - &amp;D</oddHeader>
    <oddFooter>Page &amp;P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theme="6" tint="-0.499984740745262"/>
  </sheetPr>
  <dimension ref="A1:AO364"/>
  <sheetViews>
    <sheetView showGridLines="0" zoomScaleNormal="100" workbookViewId="0">
      <pane ySplit="4" topLeftCell="A5" activePane="bottomLeft" state="frozen"/>
      <selection pane="bottomLeft" activeCell="B6" sqref="B6:C6"/>
    </sheetView>
  </sheetViews>
  <sheetFormatPr defaultColWidth="9.140625" defaultRowHeight="12.75"/>
  <cols>
    <col min="1" max="1" width="14.7109375" style="188" customWidth="1"/>
    <col min="2" max="2" width="2.7109375" style="172" customWidth="1"/>
    <col min="3" max="3" width="32.7109375" style="172" customWidth="1"/>
    <col min="4" max="33" width="3.28515625" style="190" customWidth="1"/>
    <col min="34" max="41" width="8.85546875" style="172" customWidth="1"/>
    <col min="42" max="16384" width="9.140625" style="172"/>
  </cols>
  <sheetData>
    <row r="1" spans="1:41" ht="12.75" customHeight="1">
      <c r="A1" s="169"/>
      <c r="B1" s="170" t="s">
        <v>1015</v>
      </c>
      <c r="C1" s="171">
        <f>Instructions!E4</f>
        <v>0</v>
      </c>
      <c r="D1" s="614" t="str">
        <f ca="1">Cadette_1!$U$1</f>
        <v>Cadette_1</v>
      </c>
      <c r="E1" s="614" t="str">
        <f ca="1">Cadette_2!$U$1</f>
        <v>Cadette_2</v>
      </c>
      <c r="F1" s="614" t="str">
        <f ca="1">Cadette_3!$U$1</f>
        <v>Cadette_3</v>
      </c>
      <c r="G1" s="614" t="str">
        <f ca="1">Cadette_4!$U$1</f>
        <v>Cadette_4</v>
      </c>
      <c r="H1" s="614" t="str">
        <f ca="1">Cadette_5!$U$1</f>
        <v>Cadette_5</v>
      </c>
      <c r="I1" s="614" t="str">
        <f ca="1">Cadette_6!$U$1</f>
        <v>Cadette_6</v>
      </c>
      <c r="J1" s="614" t="str">
        <f ca="1">Cadette_7!$U$1</f>
        <v>Cadette_7</v>
      </c>
      <c r="K1" s="614" t="str">
        <f ca="1">Cadette_8!$U$1</f>
        <v>Cadette_8</v>
      </c>
      <c r="L1" s="614" t="str">
        <f ca="1">Cadette_9!$U$1</f>
        <v>Cadette_9</v>
      </c>
      <c r="M1" s="614" t="str">
        <f ca="1">Cadette_10!$U$1</f>
        <v>Cadette_10</v>
      </c>
      <c r="N1" s="614" t="str">
        <f ca="1">Cadette_11!$U$1</f>
        <v>Cadette_11</v>
      </c>
      <c r="O1" s="614" t="str">
        <f ca="1">Cadette_12!$U$1</f>
        <v>Cadette_12</v>
      </c>
      <c r="P1" s="614" t="str">
        <f ca="1">Cadette_13!$U$1</f>
        <v>Cadette_13</v>
      </c>
      <c r="Q1" s="614" t="str">
        <f ca="1">Cadette_14!$U$1</f>
        <v>Cadette_14</v>
      </c>
      <c r="R1" s="614" t="str">
        <f ca="1">Cadette_15!$U$1</f>
        <v>Cadette_15</v>
      </c>
      <c r="S1" s="614" t="str">
        <f ca="1">Cadette_16!$U$1</f>
        <v>Cadette_16</v>
      </c>
      <c r="T1" s="614" t="str">
        <f ca="1">Cadette_17!$U$1</f>
        <v>Cadette_17</v>
      </c>
      <c r="U1" s="614" t="str">
        <f ca="1">Cadette_18!$U$1</f>
        <v>Cadette_18</v>
      </c>
      <c r="V1" s="614" t="str">
        <f ca="1">Cadette_19!$U$1</f>
        <v>Cadette_19</v>
      </c>
      <c r="W1" s="614" t="str">
        <f ca="1">Cadette_20!$U$1</f>
        <v>Cadette_20</v>
      </c>
      <c r="X1" s="614" t="str">
        <f ca="1">Cadette_21!$U$1</f>
        <v>Cadette_21</v>
      </c>
      <c r="Y1" s="614" t="str">
        <f ca="1">Cadette_22!$U$1</f>
        <v>Cadette_22</v>
      </c>
      <c r="Z1" s="614" t="str">
        <f ca="1">Cadette_23!$U$1</f>
        <v>Cadette_23</v>
      </c>
      <c r="AA1" s="614" t="str">
        <f ca="1">Cadette_24!$U$1</f>
        <v>Cadette_24</v>
      </c>
      <c r="AB1" s="614" t="str">
        <f ca="1">Cadette_25!$U$1</f>
        <v>Cadette_25</v>
      </c>
      <c r="AC1" s="614" t="str">
        <f ca="1">Cadette_26!$U$1</f>
        <v>Cadette_26</v>
      </c>
      <c r="AD1" s="614" t="str">
        <f ca="1">Cadette_27!$U$1</f>
        <v>Cadette_27</v>
      </c>
      <c r="AE1" s="614" t="str">
        <f ca="1">Cadette_28!$U$1</f>
        <v>Cadette_28</v>
      </c>
      <c r="AF1" s="614" t="str">
        <f ca="1">Cadette_29!$U$1</f>
        <v>Cadette_29</v>
      </c>
      <c r="AG1" s="614" t="str">
        <f ca="1">Cadette_30!$U$1</f>
        <v>Cadette_30</v>
      </c>
    </row>
    <row r="2" spans="1:41" ht="15">
      <c r="A2" s="173"/>
      <c r="B2" s="134" t="s">
        <v>1016</v>
      </c>
      <c r="C2" s="174">
        <f>Instructions!E6</f>
        <v>0</v>
      </c>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row>
    <row r="3" spans="1:41">
      <c r="A3" s="169"/>
      <c r="B3" s="668"/>
      <c r="C3" s="669"/>
      <c r="D3" s="615"/>
      <c r="E3" s="615"/>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row>
    <row r="4" spans="1:41">
      <c r="A4" s="670" t="s">
        <v>1017</v>
      </c>
      <c r="B4" s="670"/>
      <c r="C4" s="671"/>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row>
    <row r="5" spans="1:41" s="175" customFormat="1" ht="15.75">
      <c r="A5" s="672" t="s">
        <v>1018</v>
      </c>
      <c r="B5" s="673"/>
      <c r="C5" s="673"/>
      <c r="D5" s="673"/>
      <c r="E5" s="673"/>
      <c r="F5" s="673"/>
      <c r="G5" s="673"/>
      <c r="H5" s="673"/>
      <c r="I5" s="673"/>
      <c r="J5" s="673"/>
      <c r="K5" s="673"/>
      <c r="L5" s="673"/>
      <c r="M5" s="673"/>
      <c r="N5" s="673"/>
      <c r="O5" s="673"/>
      <c r="P5" s="673"/>
      <c r="Q5" s="673"/>
      <c r="R5" s="673"/>
      <c r="S5" s="468"/>
      <c r="T5" s="468"/>
      <c r="U5" s="468"/>
      <c r="V5" s="468"/>
      <c r="W5" s="468"/>
      <c r="X5" s="468"/>
      <c r="Y5" s="468"/>
      <c r="Z5" s="468"/>
      <c r="AA5" s="468"/>
      <c r="AB5" s="468"/>
      <c r="AC5" s="468"/>
      <c r="AD5" s="468"/>
      <c r="AE5" s="468"/>
      <c r="AF5" s="468"/>
      <c r="AG5" s="468"/>
    </row>
    <row r="6" spans="1:41" ht="15.75">
      <c r="A6" s="176"/>
      <c r="B6" s="662" t="s">
        <v>1019</v>
      </c>
      <c r="C6" s="663"/>
      <c r="D6" s="664" t="s">
        <v>133</v>
      </c>
      <c r="E6" s="665"/>
      <c r="F6" s="665"/>
      <c r="G6" s="665"/>
      <c r="H6" s="665"/>
      <c r="I6" s="665"/>
      <c r="J6" s="665"/>
      <c r="K6" s="665"/>
      <c r="L6" s="665"/>
      <c r="M6" s="665"/>
      <c r="N6" s="665"/>
      <c r="O6" s="665"/>
      <c r="P6" s="665"/>
      <c r="Q6" s="665"/>
      <c r="R6" s="665"/>
      <c r="S6" s="506"/>
      <c r="T6" s="501"/>
      <c r="U6" s="501"/>
      <c r="V6" s="501"/>
      <c r="W6" s="501"/>
      <c r="X6" s="501"/>
      <c r="Y6" s="501"/>
      <c r="Z6" s="501"/>
      <c r="AA6" s="501"/>
      <c r="AB6" s="501"/>
      <c r="AC6" s="501"/>
      <c r="AD6" s="501"/>
      <c r="AE6" s="501"/>
      <c r="AF6" s="501"/>
      <c r="AG6" s="501"/>
    </row>
    <row r="7" spans="1:41" ht="12.75" customHeight="1">
      <c r="A7" s="177"/>
      <c r="B7" s="178">
        <v>1</v>
      </c>
      <c r="C7" s="179" t="s">
        <v>1020</v>
      </c>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666" t="s">
        <v>1021</v>
      </c>
      <c r="AI7" s="667"/>
      <c r="AJ7" s="667"/>
      <c r="AK7" s="667"/>
      <c r="AL7" s="667"/>
      <c r="AM7" s="667"/>
      <c r="AN7" s="667"/>
      <c r="AO7" s="667"/>
    </row>
    <row r="8" spans="1:41">
      <c r="A8" s="125"/>
      <c r="B8" s="181"/>
      <c r="C8" s="301" t="s">
        <v>1020</v>
      </c>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667"/>
      <c r="AI8" s="667"/>
      <c r="AJ8" s="667"/>
      <c r="AK8" s="667"/>
      <c r="AL8" s="667"/>
      <c r="AM8" s="667"/>
      <c r="AN8" s="667"/>
      <c r="AO8" s="667"/>
    </row>
    <row r="9" spans="1:41">
      <c r="A9" s="125"/>
      <c r="B9" s="181"/>
      <c r="C9" s="301" t="s">
        <v>1020</v>
      </c>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667"/>
      <c r="AI9" s="667"/>
      <c r="AJ9" s="667"/>
      <c r="AK9" s="667"/>
      <c r="AL9" s="667"/>
      <c r="AM9" s="667"/>
      <c r="AN9" s="667"/>
      <c r="AO9" s="667"/>
    </row>
    <row r="10" spans="1:41">
      <c r="A10" s="125"/>
      <c r="B10" s="181"/>
      <c r="C10" s="301" t="s">
        <v>1020</v>
      </c>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667"/>
      <c r="AI10" s="667"/>
      <c r="AJ10" s="667"/>
      <c r="AK10" s="667"/>
      <c r="AL10" s="667"/>
      <c r="AM10" s="667"/>
      <c r="AN10" s="667"/>
      <c r="AO10" s="667"/>
    </row>
    <row r="11" spans="1:41">
      <c r="A11" s="125"/>
      <c r="B11" s="178">
        <v>2</v>
      </c>
      <c r="C11" s="302" t="s">
        <v>1020</v>
      </c>
      <c r="D11" s="183" t="str">
        <f t="shared" ref="D11:R11" si="0">IF(COUNTIF(D8:D10,"C")&gt;=1,"A",IF(COUNTIF(D8:D10,"C")&gt;0,"P"," "))</f>
        <v xml:space="preserve"> </v>
      </c>
      <c r="E11" s="183" t="str">
        <f t="shared" si="0"/>
        <v xml:space="preserve"> </v>
      </c>
      <c r="F11" s="183" t="str">
        <f t="shared" si="0"/>
        <v xml:space="preserve"> </v>
      </c>
      <c r="G11" s="183" t="str">
        <f t="shared" si="0"/>
        <v xml:space="preserve"> </v>
      </c>
      <c r="H11" s="183" t="str">
        <f t="shared" si="0"/>
        <v xml:space="preserve"> </v>
      </c>
      <c r="I11" s="183" t="str">
        <f t="shared" si="0"/>
        <v xml:space="preserve"> </v>
      </c>
      <c r="J11" s="183" t="str">
        <f t="shared" si="0"/>
        <v xml:space="preserve"> </v>
      </c>
      <c r="K11" s="183" t="str">
        <f t="shared" si="0"/>
        <v xml:space="preserve"> </v>
      </c>
      <c r="L11" s="183" t="str">
        <f t="shared" si="0"/>
        <v xml:space="preserve"> </v>
      </c>
      <c r="M11" s="183" t="str">
        <f t="shared" si="0"/>
        <v xml:space="preserve"> </v>
      </c>
      <c r="N11" s="183" t="str">
        <f t="shared" si="0"/>
        <v xml:space="preserve"> </v>
      </c>
      <c r="O11" s="183" t="str">
        <f t="shared" si="0"/>
        <v xml:space="preserve"> </v>
      </c>
      <c r="P11" s="183" t="str">
        <f t="shared" si="0"/>
        <v xml:space="preserve"> </v>
      </c>
      <c r="Q11" s="183" t="str">
        <f t="shared" si="0"/>
        <v xml:space="preserve"> </v>
      </c>
      <c r="R11" s="183" t="str">
        <f t="shared" si="0"/>
        <v xml:space="preserve"> </v>
      </c>
      <c r="S11" s="183" t="str">
        <f t="shared" ref="S11:AG11" si="1">IF(COUNTIF(S8:S10,"C")&gt;=1,"A",IF(COUNTIF(S8:S10,"C")&gt;0,"P"," "))</f>
        <v xml:space="preserve"> </v>
      </c>
      <c r="T11" s="183" t="str">
        <f t="shared" si="1"/>
        <v xml:space="preserve"> </v>
      </c>
      <c r="U11" s="183" t="str">
        <f t="shared" si="1"/>
        <v xml:space="preserve"> </v>
      </c>
      <c r="V11" s="183" t="str">
        <f t="shared" si="1"/>
        <v xml:space="preserve"> </v>
      </c>
      <c r="W11" s="183" t="str">
        <f t="shared" si="1"/>
        <v xml:space="preserve"> </v>
      </c>
      <c r="X11" s="183" t="str">
        <f t="shared" si="1"/>
        <v xml:space="preserve"> </v>
      </c>
      <c r="Y11" s="183" t="str">
        <f t="shared" si="1"/>
        <v xml:space="preserve"> </v>
      </c>
      <c r="Z11" s="183" t="str">
        <f t="shared" si="1"/>
        <v xml:space="preserve"> </v>
      </c>
      <c r="AA11" s="183" t="str">
        <f t="shared" si="1"/>
        <v xml:space="preserve"> </v>
      </c>
      <c r="AB11" s="183" t="str">
        <f t="shared" si="1"/>
        <v xml:space="preserve"> </v>
      </c>
      <c r="AC11" s="183" t="str">
        <f t="shared" si="1"/>
        <v xml:space="preserve"> </v>
      </c>
      <c r="AD11" s="183" t="str">
        <f t="shared" si="1"/>
        <v xml:space="preserve"> </v>
      </c>
      <c r="AE11" s="183" t="str">
        <f t="shared" si="1"/>
        <v xml:space="preserve"> </v>
      </c>
      <c r="AF11" s="183" t="str">
        <f t="shared" si="1"/>
        <v xml:space="preserve"> </v>
      </c>
      <c r="AG11" s="183" t="str">
        <f t="shared" si="1"/>
        <v xml:space="preserve"> </v>
      </c>
      <c r="AH11" s="667"/>
      <c r="AI11" s="667"/>
      <c r="AJ11" s="667"/>
      <c r="AK11" s="667"/>
      <c r="AL11" s="667"/>
      <c r="AM11" s="667"/>
      <c r="AN11" s="667"/>
      <c r="AO11" s="667"/>
    </row>
    <row r="12" spans="1:41">
      <c r="A12" s="169"/>
      <c r="B12" s="184"/>
      <c r="C12" s="301" t="s">
        <v>1020</v>
      </c>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667"/>
      <c r="AI12" s="667"/>
      <c r="AJ12" s="667"/>
      <c r="AK12" s="667"/>
      <c r="AL12" s="667"/>
      <c r="AM12" s="667"/>
      <c r="AN12" s="667"/>
      <c r="AO12" s="667"/>
    </row>
    <row r="13" spans="1:41">
      <c r="A13" s="169"/>
      <c r="B13" s="184"/>
      <c r="C13" s="301" t="s">
        <v>1020</v>
      </c>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667"/>
      <c r="AI13" s="667"/>
      <c r="AJ13" s="667"/>
      <c r="AK13" s="667"/>
      <c r="AL13" s="667"/>
      <c r="AM13" s="667"/>
      <c r="AN13" s="667"/>
      <c r="AO13" s="667"/>
    </row>
    <row r="14" spans="1:41">
      <c r="A14" s="169"/>
      <c r="B14" s="184"/>
      <c r="C14" s="301" t="s">
        <v>1020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667"/>
      <c r="AI14" s="667"/>
      <c r="AJ14" s="667"/>
      <c r="AK14" s="667"/>
      <c r="AL14" s="667"/>
      <c r="AM14" s="667"/>
      <c r="AN14" s="667"/>
      <c r="AO14" s="667"/>
    </row>
    <row r="15" spans="1:41">
      <c r="A15" s="185"/>
      <c r="B15" s="159">
        <v>3</v>
      </c>
      <c r="C15" s="302" t="s">
        <v>1020</v>
      </c>
      <c r="D15" s="186" t="str">
        <f t="shared" ref="D15:R15" si="2">IF(COUNTIF(D12:D14,"C")&gt;=1,"A",IF(COUNTIF(D12:D14,"C")&gt;0,"P"," "))</f>
        <v xml:space="preserve"> </v>
      </c>
      <c r="E15" s="186" t="str">
        <f t="shared" si="2"/>
        <v xml:space="preserve"> </v>
      </c>
      <c r="F15" s="186" t="str">
        <f t="shared" si="2"/>
        <v xml:space="preserve"> </v>
      </c>
      <c r="G15" s="186" t="str">
        <f t="shared" si="2"/>
        <v xml:space="preserve"> </v>
      </c>
      <c r="H15" s="186" t="str">
        <f t="shared" si="2"/>
        <v xml:space="preserve"> </v>
      </c>
      <c r="I15" s="186" t="str">
        <f t="shared" si="2"/>
        <v xml:space="preserve"> </v>
      </c>
      <c r="J15" s="186" t="str">
        <f t="shared" si="2"/>
        <v xml:space="preserve"> </v>
      </c>
      <c r="K15" s="186" t="str">
        <f t="shared" si="2"/>
        <v xml:space="preserve"> </v>
      </c>
      <c r="L15" s="186" t="str">
        <f t="shared" si="2"/>
        <v xml:space="preserve"> </v>
      </c>
      <c r="M15" s="186" t="str">
        <f t="shared" si="2"/>
        <v xml:space="preserve"> </v>
      </c>
      <c r="N15" s="186" t="str">
        <f t="shared" si="2"/>
        <v xml:space="preserve"> </v>
      </c>
      <c r="O15" s="186" t="str">
        <f t="shared" si="2"/>
        <v xml:space="preserve"> </v>
      </c>
      <c r="P15" s="186" t="str">
        <f t="shared" si="2"/>
        <v xml:space="preserve"> </v>
      </c>
      <c r="Q15" s="186" t="str">
        <f t="shared" si="2"/>
        <v xml:space="preserve"> </v>
      </c>
      <c r="R15" s="186" t="str">
        <f t="shared" si="2"/>
        <v xml:space="preserve"> </v>
      </c>
      <c r="S15" s="186" t="str">
        <f t="shared" ref="S15:AG15" si="3">IF(COUNTIF(S12:S14,"C")&gt;=1,"A",IF(COUNTIF(S12:S14,"C")&gt;0,"P"," "))</f>
        <v xml:space="preserve"> </v>
      </c>
      <c r="T15" s="186" t="str">
        <f t="shared" si="3"/>
        <v xml:space="preserve"> </v>
      </c>
      <c r="U15" s="186" t="str">
        <f t="shared" si="3"/>
        <v xml:space="preserve"> </v>
      </c>
      <c r="V15" s="186" t="str">
        <f t="shared" si="3"/>
        <v xml:space="preserve"> </v>
      </c>
      <c r="W15" s="186" t="str">
        <f t="shared" si="3"/>
        <v xml:space="preserve"> </v>
      </c>
      <c r="X15" s="186" t="str">
        <f t="shared" si="3"/>
        <v xml:space="preserve"> </v>
      </c>
      <c r="Y15" s="186" t="str">
        <f t="shared" si="3"/>
        <v xml:space="preserve"> </v>
      </c>
      <c r="Z15" s="186" t="str">
        <f t="shared" si="3"/>
        <v xml:space="preserve"> </v>
      </c>
      <c r="AA15" s="186" t="str">
        <f t="shared" si="3"/>
        <v xml:space="preserve"> </v>
      </c>
      <c r="AB15" s="186" t="str">
        <f t="shared" si="3"/>
        <v xml:space="preserve"> </v>
      </c>
      <c r="AC15" s="186" t="str">
        <f t="shared" si="3"/>
        <v xml:space="preserve"> </v>
      </c>
      <c r="AD15" s="186" t="str">
        <f t="shared" si="3"/>
        <v xml:space="preserve"> </v>
      </c>
      <c r="AE15" s="186" t="str">
        <f t="shared" si="3"/>
        <v xml:space="preserve"> </v>
      </c>
      <c r="AF15" s="186" t="str">
        <f t="shared" si="3"/>
        <v xml:space="preserve"> </v>
      </c>
      <c r="AG15" s="186" t="str">
        <f t="shared" si="3"/>
        <v xml:space="preserve"> </v>
      </c>
      <c r="AH15" s="187"/>
      <c r="AI15" s="187"/>
      <c r="AJ15" s="187"/>
      <c r="AK15" s="187"/>
      <c r="AL15" s="187"/>
      <c r="AM15" s="187"/>
      <c r="AN15" s="187"/>
      <c r="AO15" s="187"/>
    </row>
    <row r="16" spans="1:41" ht="14.25">
      <c r="A16" s="177"/>
      <c r="B16" s="184"/>
      <c r="C16" s="301" t="s">
        <v>1020</v>
      </c>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7"/>
      <c r="AI16" s="187"/>
      <c r="AJ16" s="187"/>
      <c r="AK16" s="187"/>
      <c r="AL16" s="187"/>
      <c r="AM16" s="187"/>
      <c r="AN16" s="187"/>
      <c r="AO16" s="187"/>
    </row>
    <row r="17" spans="1:41">
      <c r="A17" s="125"/>
      <c r="B17" s="184"/>
      <c r="C17" s="301" t="s">
        <v>1020</v>
      </c>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7"/>
      <c r="AI17" s="187"/>
      <c r="AJ17" s="187"/>
      <c r="AK17" s="187"/>
      <c r="AL17" s="187"/>
      <c r="AM17" s="187"/>
      <c r="AN17" s="187"/>
      <c r="AO17" s="187"/>
    </row>
    <row r="18" spans="1:41">
      <c r="A18" s="125"/>
      <c r="B18" s="184"/>
      <c r="C18" s="301" t="s">
        <v>1020</v>
      </c>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row>
    <row r="19" spans="1:41">
      <c r="A19" s="125"/>
      <c r="B19" s="178">
        <v>4</v>
      </c>
      <c r="C19" s="302" t="s">
        <v>1020</v>
      </c>
      <c r="D19" s="183" t="str">
        <f t="shared" ref="D19:R19" si="4">IF(COUNTIF(D16:D18,"C")&gt;=1,"A",IF(COUNTIF(D16:D18,"C")&gt;0,"P"," "))</f>
        <v xml:space="preserve"> </v>
      </c>
      <c r="E19" s="183" t="str">
        <f t="shared" si="4"/>
        <v xml:space="preserve"> </v>
      </c>
      <c r="F19" s="183" t="str">
        <f t="shared" si="4"/>
        <v xml:space="preserve"> </v>
      </c>
      <c r="G19" s="183" t="str">
        <f t="shared" si="4"/>
        <v xml:space="preserve"> </v>
      </c>
      <c r="H19" s="183" t="str">
        <f t="shared" si="4"/>
        <v xml:space="preserve"> </v>
      </c>
      <c r="I19" s="183" t="str">
        <f t="shared" si="4"/>
        <v xml:space="preserve"> </v>
      </c>
      <c r="J19" s="183" t="str">
        <f t="shared" si="4"/>
        <v xml:space="preserve"> </v>
      </c>
      <c r="K19" s="183" t="str">
        <f t="shared" si="4"/>
        <v xml:space="preserve"> </v>
      </c>
      <c r="L19" s="183" t="str">
        <f t="shared" si="4"/>
        <v xml:space="preserve"> </v>
      </c>
      <c r="M19" s="183" t="str">
        <f t="shared" si="4"/>
        <v xml:space="preserve"> </v>
      </c>
      <c r="N19" s="183" t="str">
        <f t="shared" si="4"/>
        <v xml:space="preserve"> </v>
      </c>
      <c r="O19" s="183" t="str">
        <f t="shared" si="4"/>
        <v xml:space="preserve"> </v>
      </c>
      <c r="P19" s="183" t="str">
        <f t="shared" si="4"/>
        <v xml:space="preserve"> </v>
      </c>
      <c r="Q19" s="183" t="str">
        <f t="shared" si="4"/>
        <v xml:space="preserve"> </v>
      </c>
      <c r="R19" s="183" t="str">
        <f t="shared" si="4"/>
        <v xml:space="preserve"> </v>
      </c>
      <c r="S19" s="183" t="str">
        <f t="shared" ref="S19:AG19" si="5">IF(COUNTIF(S16:S18,"C")&gt;=1,"A",IF(COUNTIF(S16:S18,"C")&gt;0,"P"," "))</f>
        <v xml:space="preserve"> </v>
      </c>
      <c r="T19" s="183" t="str">
        <f t="shared" si="5"/>
        <v xml:space="preserve"> </v>
      </c>
      <c r="U19" s="183" t="str">
        <f t="shared" si="5"/>
        <v xml:space="preserve"> </v>
      </c>
      <c r="V19" s="183" t="str">
        <f t="shared" si="5"/>
        <v xml:space="preserve"> </v>
      </c>
      <c r="W19" s="183" t="str">
        <f t="shared" si="5"/>
        <v xml:space="preserve"> </v>
      </c>
      <c r="X19" s="183" t="str">
        <f t="shared" si="5"/>
        <v xml:space="preserve"> </v>
      </c>
      <c r="Y19" s="183" t="str">
        <f t="shared" si="5"/>
        <v xml:space="preserve"> </v>
      </c>
      <c r="Z19" s="183" t="str">
        <f t="shared" si="5"/>
        <v xml:space="preserve"> </v>
      </c>
      <c r="AA19" s="183" t="str">
        <f t="shared" si="5"/>
        <v xml:space="preserve"> </v>
      </c>
      <c r="AB19" s="183" t="str">
        <f t="shared" si="5"/>
        <v xml:space="preserve"> </v>
      </c>
      <c r="AC19" s="183" t="str">
        <f t="shared" si="5"/>
        <v xml:space="preserve"> </v>
      </c>
      <c r="AD19" s="183" t="str">
        <f t="shared" si="5"/>
        <v xml:space="preserve"> </v>
      </c>
      <c r="AE19" s="183" t="str">
        <f t="shared" si="5"/>
        <v xml:space="preserve"> </v>
      </c>
      <c r="AF19" s="183" t="str">
        <f t="shared" si="5"/>
        <v xml:space="preserve"> </v>
      </c>
      <c r="AG19" s="183" t="str">
        <f t="shared" si="5"/>
        <v xml:space="preserve"> </v>
      </c>
    </row>
    <row r="20" spans="1:41">
      <c r="A20" s="125"/>
      <c r="B20" s="184"/>
      <c r="C20" s="301" t="s">
        <v>1020</v>
      </c>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row>
    <row r="21" spans="1:41">
      <c r="A21" s="125"/>
      <c r="B21" s="184"/>
      <c r="C21" s="301" t="s">
        <v>1020</v>
      </c>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row>
    <row r="22" spans="1:41">
      <c r="A22" s="169"/>
      <c r="B22" s="184"/>
      <c r="C22" s="301" t="s">
        <v>1020</v>
      </c>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row>
    <row r="23" spans="1:41">
      <c r="A23" s="169"/>
      <c r="B23" s="178">
        <v>5</v>
      </c>
      <c r="C23" s="302" t="s">
        <v>1020</v>
      </c>
      <c r="D23" s="183" t="str">
        <f t="shared" ref="D23:R23" si="6">IF(COUNTIF(D20:D22,"C")&gt;=1,"A",IF(COUNTIF(D20:D22,"C")&gt;0,"P"," "))</f>
        <v xml:space="preserve"> </v>
      </c>
      <c r="E23" s="183" t="str">
        <f t="shared" si="6"/>
        <v xml:space="preserve"> </v>
      </c>
      <c r="F23" s="183" t="str">
        <f t="shared" si="6"/>
        <v xml:space="preserve"> </v>
      </c>
      <c r="G23" s="183" t="str">
        <f t="shared" si="6"/>
        <v xml:space="preserve"> </v>
      </c>
      <c r="H23" s="183" t="str">
        <f t="shared" si="6"/>
        <v xml:space="preserve"> </v>
      </c>
      <c r="I23" s="183" t="str">
        <f t="shared" si="6"/>
        <v xml:space="preserve"> </v>
      </c>
      <c r="J23" s="183" t="str">
        <f t="shared" si="6"/>
        <v xml:space="preserve"> </v>
      </c>
      <c r="K23" s="183" t="str">
        <f t="shared" si="6"/>
        <v xml:space="preserve"> </v>
      </c>
      <c r="L23" s="183" t="str">
        <f t="shared" si="6"/>
        <v xml:space="preserve"> </v>
      </c>
      <c r="M23" s="183" t="str">
        <f t="shared" si="6"/>
        <v xml:space="preserve"> </v>
      </c>
      <c r="N23" s="183" t="str">
        <f t="shared" si="6"/>
        <v xml:space="preserve"> </v>
      </c>
      <c r="O23" s="183" t="str">
        <f t="shared" si="6"/>
        <v xml:space="preserve"> </v>
      </c>
      <c r="P23" s="183" t="str">
        <f t="shared" si="6"/>
        <v xml:space="preserve"> </v>
      </c>
      <c r="Q23" s="183" t="str">
        <f t="shared" si="6"/>
        <v xml:space="preserve"> </v>
      </c>
      <c r="R23" s="183" t="str">
        <f t="shared" si="6"/>
        <v xml:space="preserve"> </v>
      </c>
      <c r="S23" s="183" t="str">
        <f t="shared" ref="S23:AG23" si="7">IF(COUNTIF(S20:S22,"C")&gt;=1,"A",IF(COUNTIF(S20:S22,"C")&gt;0,"P"," "))</f>
        <v xml:space="preserve"> </v>
      </c>
      <c r="T23" s="183" t="str">
        <f t="shared" si="7"/>
        <v xml:space="preserve"> </v>
      </c>
      <c r="U23" s="183" t="str">
        <f t="shared" si="7"/>
        <v xml:space="preserve"> </v>
      </c>
      <c r="V23" s="183" t="str">
        <f t="shared" si="7"/>
        <v xml:space="preserve"> </v>
      </c>
      <c r="W23" s="183" t="str">
        <f t="shared" si="7"/>
        <v xml:space="preserve"> </v>
      </c>
      <c r="X23" s="183" t="str">
        <f t="shared" si="7"/>
        <v xml:space="preserve"> </v>
      </c>
      <c r="Y23" s="183" t="str">
        <f t="shared" si="7"/>
        <v xml:space="preserve"> </v>
      </c>
      <c r="Z23" s="183" t="str">
        <f t="shared" si="7"/>
        <v xml:space="preserve"> </v>
      </c>
      <c r="AA23" s="183" t="str">
        <f t="shared" si="7"/>
        <v xml:space="preserve"> </v>
      </c>
      <c r="AB23" s="183" t="str">
        <f t="shared" si="7"/>
        <v xml:space="preserve"> </v>
      </c>
      <c r="AC23" s="183" t="str">
        <f t="shared" si="7"/>
        <v xml:space="preserve"> </v>
      </c>
      <c r="AD23" s="183" t="str">
        <f t="shared" si="7"/>
        <v xml:space="preserve"> </v>
      </c>
      <c r="AE23" s="183" t="str">
        <f t="shared" si="7"/>
        <v xml:space="preserve"> </v>
      </c>
      <c r="AF23" s="183" t="str">
        <f t="shared" si="7"/>
        <v xml:space="preserve"> </v>
      </c>
      <c r="AG23" s="183" t="str">
        <f t="shared" si="7"/>
        <v xml:space="preserve"> </v>
      </c>
    </row>
    <row r="24" spans="1:41">
      <c r="B24" s="184"/>
      <c r="C24" s="301" t="s">
        <v>1020</v>
      </c>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row>
    <row r="25" spans="1:41">
      <c r="B25" s="184"/>
      <c r="C25" s="301" t="s">
        <v>1020</v>
      </c>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row>
    <row r="26" spans="1:41">
      <c r="B26" s="184"/>
      <c r="C26" s="301" t="s">
        <v>1020</v>
      </c>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row>
    <row r="27" spans="1:41" ht="0.75" customHeight="1" thickBot="1">
      <c r="B27" s="178"/>
      <c r="C27" s="178"/>
      <c r="D27" s="183" t="str">
        <f t="shared" ref="D27:R27" si="8">IF(COUNTIF(D24:D26,"C")&gt;=1,"A",IF(COUNTIF(D24:D26,"C")&gt;0,"P"," "))</f>
        <v xml:space="preserve"> </v>
      </c>
      <c r="E27" s="183" t="str">
        <f t="shared" si="8"/>
        <v xml:space="preserve"> </v>
      </c>
      <c r="F27" s="183" t="str">
        <f t="shared" si="8"/>
        <v xml:space="preserve"> </v>
      </c>
      <c r="G27" s="183" t="str">
        <f t="shared" si="8"/>
        <v xml:space="preserve"> </v>
      </c>
      <c r="H27" s="183" t="str">
        <f t="shared" si="8"/>
        <v xml:space="preserve"> </v>
      </c>
      <c r="I27" s="183" t="str">
        <f t="shared" si="8"/>
        <v xml:space="preserve"> </v>
      </c>
      <c r="J27" s="183" t="str">
        <f t="shared" si="8"/>
        <v xml:space="preserve"> </v>
      </c>
      <c r="K27" s="183" t="str">
        <f t="shared" si="8"/>
        <v xml:space="preserve"> </v>
      </c>
      <c r="L27" s="183" t="str">
        <f t="shared" si="8"/>
        <v xml:space="preserve"> </v>
      </c>
      <c r="M27" s="183" t="str">
        <f t="shared" si="8"/>
        <v xml:space="preserve"> </v>
      </c>
      <c r="N27" s="183" t="str">
        <f t="shared" si="8"/>
        <v xml:space="preserve"> </v>
      </c>
      <c r="O27" s="183" t="str">
        <f t="shared" si="8"/>
        <v xml:space="preserve"> </v>
      </c>
      <c r="P27" s="183" t="str">
        <f t="shared" si="8"/>
        <v xml:space="preserve"> </v>
      </c>
      <c r="Q27" s="183" t="str">
        <f t="shared" si="8"/>
        <v xml:space="preserve"> </v>
      </c>
      <c r="R27" s="183" t="str">
        <f t="shared" si="8"/>
        <v xml:space="preserve"> </v>
      </c>
      <c r="S27" s="183" t="str">
        <f t="shared" ref="S27:AG27" si="9">IF(COUNTIF(S24:S26,"C")&gt;=1,"A",IF(COUNTIF(S24:S26,"C")&gt;0,"P"," "))</f>
        <v xml:space="preserve"> </v>
      </c>
      <c r="T27" s="183" t="str">
        <f t="shared" si="9"/>
        <v xml:space="preserve"> </v>
      </c>
      <c r="U27" s="183" t="str">
        <f t="shared" si="9"/>
        <v xml:space="preserve"> </v>
      </c>
      <c r="V27" s="183" t="str">
        <f t="shared" si="9"/>
        <v xml:space="preserve"> </v>
      </c>
      <c r="W27" s="183" t="str">
        <f t="shared" si="9"/>
        <v xml:space="preserve"> </v>
      </c>
      <c r="X27" s="183" t="str">
        <f t="shared" si="9"/>
        <v xml:space="preserve"> </v>
      </c>
      <c r="Y27" s="183" t="str">
        <f t="shared" si="9"/>
        <v xml:space="preserve"> </v>
      </c>
      <c r="Z27" s="183" t="str">
        <f t="shared" si="9"/>
        <v xml:space="preserve"> </v>
      </c>
      <c r="AA27" s="183" t="str">
        <f t="shared" si="9"/>
        <v xml:space="preserve"> </v>
      </c>
      <c r="AB27" s="183" t="str">
        <f t="shared" si="9"/>
        <v xml:space="preserve"> </v>
      </c>
      <c r="AC27" s="183" t="str">
        <f t="shared" si="9"/>
        <v xml:space="preserve"> </v>
      </c>
      <c r="AD27" s="183" t="str">
        <f t="shared" si="9"/>
        <v xml:space="preserve"> </v>
      </c>
      <c r="AE27" s="183" t="str">
        <f t="shared" si="9"/>
        <v xml:space="preserve"> </v>
      </c>
      <c r="AF27" s="183" t="str">
        <f t="shared" si="9"/>
        <v xml:space="preserve"> </v>
      </c>
      <c r="AG27" s="183" t="str">
        <f t="shared" si="9"/>
        <v xml:space="preserve"> </v>
      </c>
    </row>
    <row r="28" spans="1:41" ht="13.5" thickBot="1">
      <c r="B28" s="178"/>
      <c r="C28" s="154" t="s">
        <v>118</v>
      </c>
      <c r="D28" s="189" t="str">
        <f t="shared" ref="D28:R28" si="10">IF(COUNTIF(D11:D27,"A")&gt;4,"C",IF(COUNTIF(D11:D27,"A")&gt;0,"P"," "))</f>
        <v xml:space="preserve"> </v>
      </c>
      <c r="E28" s="189" t="str">
        <f t="shared" si="10"/>
        <v xml:space="preserve"> </v>
      </c>
      <c r="F28" s="189" t="str">
        <f t="shared" si="10"/>
        <v xml:space="preserve"> </v>
      </c>
      <c r="G28" s="189" t="str">
        <f t="shared" si="10"/>
        <v xml:space="preserve"> </v>
      </c>
      <c r="H28" s="189" t="str">
        <f t="shared" si="10"/>
        <v xml:space="preserve"> </v>
      </c>
      <c r="I28" s="189" t="str">
        <f t="shared" si="10"/>
        <v xml:space="preserve"> </v>
      </c>
      <c r="J28" s="189" t="str">
        <f t="shared" si="10"/>
        <v xml:space="preserve"> </v>
      </c>
      <c r="K28" s="189" t="str">
        <f t="shared" si="10"/>
        <v xml:space="preserve"> </v>
      </c>
      <c r="L28" s="189" t="str">
        <f t="shared" si="10"/>
        <v xml:space="preserve"> </v>
      </c>
      <c r="M28" s="189" t="str">
        <f t="shared" si="10"/>
        <v xml:space="preserve"> </v>
      </c>
      <c r="N28" s="189" t="str">
        <f t="shared" si="10"/>
        <v xml:space="preserve"> </v>
      </c>
      <c r="O28" s="189" t="str">
        <f t="shared" si="10"/>
        <v xml:space="preserve"> </v>
      </c>
      <c r="P28" s="189" t="str">
        <f t="shared" si="10"/>
        <v xml:space="preserve"> </v>
      </c>
      <c r="Q28" s="189" t="str">
        <f t="shared" si="10"/>
        <v xml:space="preserve"> </v>
      </c>
      <c r="R28" s="189" t="str">
        <f t="shared" si="10"/>
        <v xml:space="preserve"> </v>
      </c>
      <c r="S28" s="189" t="str">
        <f t="shared" ref="S28:AG28" si="11">IF(COUNTIF(S11:S27,"A")&gt;4,"C",IF(COUNTIF(S11:S27,"A")&gt;0,"P"," "))</f>
        <v xml:space="preserve"> </v>
      </c>
      <c r="T28" s="189" t="str">
        <f t="shared" si="11"/>
        <v xml:space="preserve"> </v>
      </c>
      <c r="U28" s="189" t="str">
        <f t="shared" si="11"/>
        <v xml:space="preserve"> </v>
      </c>
      <c r="V28" s="189" t="str">
        <f t="shared" si="11"/>
        <v xml:space="preserve"> </v>
      </c>
      <c r="W28" s="189" t="str">
        <f t="shared" si="11"/>
        <v xml:space="preserve"> </v>
      </c>
      <c r="X28" s="189" t="str">
        <f t="shared" si="11"/>
        <v xml:space="preserve"> </v>
      </c>
      <c r="Y28" s="189" t="str">
        <f t="shared" si="11"/>
        <v xml:space="preserve"> </v>
      </c>
      <c r="Z28" s="189" t="str">
        <f t="shared" si="11"/>
        <v xml:space="preserve"> </v>
      </c>
      <c r="AA28" s="189" t="str">
        <f t="shared" si="11"/>
        <v xml:space="preserve"> </v>
      </c>
      <c r="AB28" s="189" t="str">
        <f t="shared" si="11"/>
        <v xml:space="preserve"> </v>
      </c>
      <c r="AC28" s="189" t="str">
        <f t="shared" si="11"/>
        <v xml:space="preserve"> </v>
      </c>
      <c r="AD28" s="189" t="str">
        <f t="shared" si="11"/>
        <v xml:space="preserve"> </v>
      </c>
      <c r="AE28" s="189" t="str">
        <f t="shared" si="11"/>
        <v xml:space="preserve"> </v>
      </c>
      <c r="AF28" s="189" t="str">
        <f t="shared" si="11"/>
        <v xml:space="preserve"> </v>
      </c>
      <c r="AG28" s="189" t="str">
        <f t="shared" si="11"/>
        <v xml:space="preserve"> </v>
      </c>
    </row>
    <row r="30" spans="1:41" ht="15">
      <c r="B30" s="662" t="s">
        <v>1022</v>
      </c>
      <c r="C30" s="663"/>
      <c r="D30" s="664"/>
      <c r="E30" s="665"/>
      <c r="F30" s="665"/>
      <c r="G30" s="665"/>
      <c r="H30" s="665"/>
      <c r="I30" s="665"/>
      <c r="J30" s="665"/>
      <c r="K30" s="665"/>
      <c r="L30" s="665"/>
      <c r="M30" s="665"/>
      <c r="N30" s="665"/>
      <c r="O30" s="665"/>
      <c r="P30" s="665"/>
      <c r="Q30" s="665"/>
      <c r="R30" s="665"/>
      <c r="S30" s="664"/>
      <c r="T30" s="665"/>
      <c r="U30" s="665"/>
      <c r="V30" s="665"/>
      <c r="W30" s="665"/>
      <c r="X30" s="665"/>
      <c r="Y30" s="665"/>
      <c r="Z30" s="665"/>
      <c r="AA30" s="665"/>
      <c r="AB30" s="665"/>
      <c r="AC30" s="665"/>
      <c r="AD30" s="665"/>
      <c r="AE30" s="665"/>
      <c r="AF30" s="665"/>
      <c r="AG30" s="665"/>
    </row>
    <row r="31" spans="1:41">
      <c r="B31" s="178">
        <v>1</v>
      </c>
      <c r="C31" s="179" t="s">
        <v>1020</v>
      </c>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row>
    <row r="32" spans="1:41">
      <c r="B32" s="181"/>
      <c r="C32" s="301" t="s">
        <v>1020</v>
      </c>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row>
    <row r="33" spans="2:33">
      <c r="B33" s="181"/>
      <c r="C33" s="301" t="s">
        <v>1020</v>
      </c>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row>
    <row r="34" spans="2:33">
      <c r="B34" s="181"/>
      <c r="C34" s="301" t="s">
        <v>1020</v>
      </c>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row>
    <row r="35" spans="2:33">
      <c r="B35" s="178">
        <v>2</v>
      </c>
      <c r="C35" s="302" t="s">
        <v>1020</v>
      </c>
      <c r="D35" s="183" t="str">
        <f t="shared" ref="D35:R35" si="12">IF(COUNTIF(D32:D34,"C")&gt;=1,"A",IF(COUNTIF(D32:D34,"C")&gt;0,"P"," "))</f>
        <v xml:space="preserve"> </v>
      </c>
      <c r="E35" s="183" t="str">
        <f t="shared" si="12"/>
        <v xml:space="preserve"> </v>
      </c>
      <c r="F35" s="183" t="str">
        <f t="shared" si="12"/>
        <v xml:space="preserve"> </v>
      </c>
      <c r="G35" s="183" t="str">
        <f t="shared" si="12"/>
        <v xml:space="preserve"> </v>
      </c>
      <c r="H35" s="183" t="str">
        <f t="shared" si="12"/>
        <v xml:space="preserve"> </v>
      </c>
      <c r="I35" s="183" t="str">
        <f t="shared" si="12"/>
        <v xml:space="preserve"> </v>
      </c>
      <c r="J35" s="183" t="str">
        <f t="shared" si="12"/>
        <v xml:space="preserve"> </v>
      </c>
      <c r="K35" s="183" t="str">
        <f t="shared" si="12"/>
        <v xml:space="preserve"> </v>
      </c>
      <c r="L35" s="183" t="str">
        <f t="shared" si="12"/>
        <v xml:space="preserve"> </v>
      </c>
      <c r="M35" s="183" t="str">
        <f t="shared" si="12"/>
        <v xml:space="preserve"> </v>
      </c>
      <c r="N35" s="183" t="str">
        <f t="shared" si="12"/>
        <v xml:space="preserve"> </v>
      </c>
      <c r="O35" s="183" t="str">
        <f t="shared" si="12"/>
        <v xml:space="preserve"> </v>
      </c>
      <c r="P35" s="183" t="str">
        <f t="shared" si="12"/>
        <v xml:space="preserve"> </v>
      </c>
      <c r="Q35" s="183" t="str">
        <f t="shared" si="12"/>
        <v xml:space="preserve"> </v>
      </c>
      <c r="R35" s="183" t="str">
        <f t="shared" si="12"/>
        <v xml:space="preserve"> </v>
      </c>
      <c r="S35" s="183" t="str">
        <f t="shared" ref="S35:AG35" si="13">IF(COUNTIF(S32:S34,"C")&gt;=1,"A",IF(COUNTIF(S32:S34,"C")&gt;0,"P"," "))</f>
        <v xml:space="preserve"> </v>
      </c>
      <c r="T35" s="183" t="str">
        <f t="shared" si="13"/>
        <v xml:space="preserve"> </v>
      </c>
      <c r="U35" s="183" t="str">
        <f t="shared" si="13"/>
        <v xml:space="preserve"> </v>
      </c>
      <c r="V35" s="183" t="str">
        <f t="shared" si="13"/>
        <v xml:space="preserve"> </v>
      </c>
      <c r="W35" s="183" t="str">
        <f t="shared" si="13"/>
        <v xml:space="preserve"> </v>
      </c>
      <c r="X35" s="183" t="str">
        <f t="shared" si="13"/>
        <v xml:space="preserve"> </v>
      </c>
      <c r="Y35" s="183" t="str">
        <f t="shared" si="13"/>
        <v xml:space="preserve"> </v>
      </c>
      <c r="Z35" s="183" t="str">
        <f t="shared" si="13"/>
        <v xml:space="preserve"> </v>
      </c>
      <c r="AA35" s="183" t="str">
        <f t="shared" si="13"/>
        <v xml:space="preserve"> </v>
      </c>
      <c r="AB35" s="183" t="str">
        <f t="shared" si="13"/>
        <v xml:space="preserve"> </v>
      </c>
      <c r="AC35" s="183" t="str">
        <f t="shared" si="13"/>
        <v xml:space="preserve"> </v>
      </c>
      <c r="AD35" s="183" t="str">
        <f t="shared" si="13"/>
        <v xml:space="preserve"> </v>
      </c>
      <c r="AE35" s="183" t="str">
        <f t="shared" si="13"/>
        <v xml:space="preserve"> </v>
      </c>
      <c r="AF35" s="183" t="str">
        <f t="shared" si="13"/>
        <v xml:space="preserve"> </v>
      </c>
      <c r="AG35" s="183" t="str">
        <f t="shared" si="13"/>
        <v xml:space="preserve"> </v>
      </c>
    </row>
    <row r="36" spans="2:33">
      <c r="B36" s="184"/>
      <c r="C36" s="301" t="s">
        <v>1020</v>
      </c>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row>
    <row r="37" spans="2:33">
      <c r="B37" s="184"/>
      <c r="C37" s="301" t="s">
        <v>1020</v>
      </c>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row>
    <row r="38" spans="2:33">
      <c r="B38" s="184"/>
      <c r="C38" s="301" t="s">
        <v>1020</v>
      </c>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row>
    <row r="39" spans="2:33">
      <c r="B39" s="178">
        <v>3</v>
      </c>
      <c r="C39" s="302" t="s">
        <v>1020</v>
      </c>
      <c r="D39" s="183" t="str">
        <f t="shared" ref="D39:R39" si="14">IF(COUNTIF(D36:D38,"C")&gt;=1,"A",IF(COUNTIF(D36:D38,"C")&gt;0,"P"," "))</f>
        <v xml:space="preserve"> </v>
      </c>
      <c r="E39" s="183" t="str">
        <f t="shared" si="14"/>
        <v xml:space="preserve"> </v>
      </c>
      <c r="F39" s="183" t="str">
        <f t="shared" si="14"/>
        <v xml:space="preserve"> </v>
      </c>
      <c r="G39" s="183" t="str">
        <f t="shared" si="14"/>
        <v xml:space="preserve"> </v>
      </c>
      <c r="H39" s="183" t="str">
        <f t="shared" si="14"/>
        <v xml:space="preserve"> </v>
      </c>
      <c r="I39" s="183" t="str">
        <f t="shared" si="14"/>
        <v xml:space="preserve"> </v>
      </c>
      <c r="J39" s="183" t="str">
        <f t="shared" si="14"/>
        <v xml:space="preserve"> </v>
      </c>
      <c r="K39" s="183" t="str">
        <f t="shared" si="14"/>
        <v xml:space="preserve"> </v>
      </c>
      <c r="L39" s="183" t="str">
        <f t="shared" si="14"/>
        <v xml:space="preserve"> </v>
      </c>
      <c r="M39" s="183" t="str">
        <f t="shared" si="14"/>
        <v xml:space="preserve"> </v>
      </c>
      <c r="N39" s="183" t="str">
        <f t="shared" si="14"/>
        <v xml:space="preserve"> </v>
      </c>
      <c r="O39" s="183" t="str">
        <f t="shared" si="14"/>
        <v xml:space="preserve"> </v>
      </c>
      <c r="P39" s="183" t="str">
        <f t="shared" si="14"/>
        <v xml:space="preserve"> </v>
      </c>
      <c r="Q39" s="183" t="str">
        <f t="shared" si="14"/>
        <v xml:space="preserve"> </v>
      </c>
      <c r="R39" s="183" t="str">
        <f t="shared" si="14"/>
        <v xml:space="preserve"> </v>
      </c>
      <c r="S39" s="183" t="str">
        <f t="shared" ref="S39:AG39" si="15">IF(COUNTIF(S36:S38,"C")&gt;=1,"A",IF(COUNTIF(S36:S38,"C")&gt;0,"P"," "))</f>
        <v xml:space="preserve"> </v>
      </c>
      <c r="T39" s="183" t="str">
        <f t="shared" si="15"/>
        <v xml:space="preserve"> </v>
      </c>
      <c r="U39" s="183" t="str">
        <f t="shared" si="15"/>
        <v xml:space="preserve"> </v>
      </c>
      <c r="V39" s="183" t="str">
        <f t="shared" si="15"/>
        <v xml:space="preserve"> </v>
      </c>
      <c r="W39" s="183" t="str">
        <f t="shared" si="15"/>
        <v xml:space="preserve"> </v>
      </c>
      <c r="X39" s="183" t="str">
        <f t="shared" si="15"/>
        <v xml:space="preserve"> </v>
      </c>
      <c r="Y39" s="183" t="str">
        <f t="shared" si="15"/>
        <v xml:space="preserve"> </v>
      </c>
      <c r="Z39" s="183" t="str">
        <f t="shared" si="15"/>
        <v xml:space="preserve"> </v>
      </c>
      <c r="AA39" s="183" t="str">
        <f t="shared" si="15"/>
        <v xml:space="preserve"> </v>
      </c>
      <c r="AB39" s="183" t="str">
        <f t="shared" si="15"/>
        <v xml:space="preserve"> </v>
      </c>
      <c r="AC39" s="183" t="str">
        <f t="shared" si="15"/>
        <v xml:space="preserve"> </v>
      </c>
      <c r="AD39" s="183" t="str">
        <f t="shared" si="15"/>
        <v xml:space="preserve"> </v>
      </c>
      <c r="AE39" s="183" t="str">
        <f t="shared" si="15"/>
        <v xml:space="preserve"> </v>
      </c>
      <c r="AF39" s="183" t="str">
        <f t="shared" si="15"/>
        <v xml:space="preserve"> </v>
      </c>
      <c r="AG39" s="183" t="str">
        <f t="shared" si="15"/>
        <v xml:space="preserve"> </v>
      </c>
    </row>
    <row r="40" spans="2:33">
      <c r="B40" s="184"/>
      <c r="C40" s="301" t="s">
        <v>1020</v>
      </c>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row>
    <row r="41" spans="2:33">
      <c r="B41" s="184"/>
      <c r="C41" s="301" t="s">
        <v>1020</v>
      </c>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row>
    <row r="42" spans="2:33">
      <c r="B42" s="184"/>
      <c r="C42" s="301" t="s">
        <v>1020</v>
      </c>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row>
    <row r="43" spans="2:33">
      <c r="B43" s="178">
        <v>4</v>
      </c>
      <c r="C43" s="302" t="s">
        <v>1020</v>
      </c>
      <c r="D43" s="183" t="str">
        <f t="shared" ref="D43:R43" si="16">IF(COUNTIF(D40:D42,"C")&gt;=1,"A",IF(COUNTIF(D40:D42,"C")&gt;0,"P"," "))</f>
        <v xml:space="preserve"> </v>
      </c>
      <c r="E43" s="183" t="str">
        <f t="shared" si="16"/>
        <v xml:space="preserve"> </v>
      </c>
      <c r="F43" s="183" t="str">
        <f t="shared" si="16"/>
        <v xml:space="preserve"> </v>
      </c>
      <c r="G43" s="183" t="str">
        <f t="shared" si="16"/>
        <v xml:space="preserve"> </v>
      </c>
      <c r="H43" s="183" t="str">
        <f t="shared" si="16"/>
        <v xml:space="preserve"> </v>
      </c>
      <c r="I43" s="183" t="str">
        <f t="shared" si="16"/>
        <v xml:space="preserve"> </v>
      </c>
      <c r="J43" s="183" t="str">
        <f t="shared" si="16"/>
        <v xml:space="preserve"> </v>
      </c>
      <c r="K43" s="183" t="str">
        <f t="shared" si="16"/>
        <v xml:space="preserve"> </v>
      </c>
      <c r="L43" s="183" t="str">
        <f t="shared" si="16"/>
        <v xml:space="preserve"> </v>
      </c>
      <c r="M43" s="183" t="str">
        <f t="shared" si="16"/>
        <v xml:space="preserve"> </v>
      </c>
      <c r="N43" s="183" t="str">
        <f t="shared" si="16"/>
        <v xml:space="preserve"> </v>
      </c>
      <c r="O43" s="183" t="str">
        <f t="shared" si="16"/>
        <v xml:space="preserve"> </v>
      </c>
      <c r="P43" s="183" t="str">
        <f t="shared" si="16"/>
        <v xml:space="preserve"> </v>
      </c>
      <c r="Q43" s="183" t="str">
        <f t="shared" si="16"/>
        <v xml:space="preserve"> </v>
      </c>
      <c r="R43" s="183" t="str">
        <f t="shared" si="16"/>
        <v xml:space="preserve"> </v>
      </c>
      <c r="S43" s="183" t="str">
        <f t="shared" ref="S43:AG43" si="17">IF(COUNTIF(S40:S42,"C")&gt;=1,"A",IF(COUNTIF(S40:S42,"C")&gt;0,"P"," "))</f>
        <v xml:space="preserve"> </v>
      </c>
      <c r="T43" s="183" t="str">
        <f t="shared" si="17"/>
        <v xml:space="preserve"> </v>
      </c>
      <c r="U43" s="183" t="str">
        <f t="shared" si="17"/>
        <v xml:space="preserve"> </v>
      </c>
      <c r="V43" s="183" t="str">
        <f t="shared" si="17"/>
        <v xml:space="preserve"> </v>
      </c>
      <c r="W43" s="183" t="str">
        <f t="shared" si="17"/>
        <v xml:space="preserve"> </v>
      </c>
      <c r="X43" s="183" t="str">
        <f t="shared" si="17"/>
        <v xml:space="preserve"> </v>
      </c>
      <c r="Y43" s="183" t="str">
        <f t="shared" si="17"/>
        <v xml:space="preserve"> </v>
      </c>
      <c r="Z43" s="183" t="str">
        <f t="shared" si="17"/>
        <v xml:space="preserve"> </v>
      </c>
      <c r="AA43" s="183" t="str">
        <f t="shared" si="17"/>
        <v xml:space="preserve"> </v>
      </c>
      <c r="AB43" s="183" t="str">
        <f t="shared" si="17"/>
        <v xml:space="preserve"> </v>
      </c>
      <c r="AC43" s="183" t="str">
        <f t="shared" si="17"/>
        <v xml:space="preserve"> </v>
      </c>
      <c r="AD43" s="183" t="str">
        <f t="shared" si="17"/>
        <v xml:space="preserve"> </v>
      </c>
      <c r="AE43" s="183" t="str">
        <f t="shared" si="17"/>
        <v xml:space="preserve"> </v>
      </c>
      <c r="AF43" s="183" t="str">
        <f t="shared" si="17"/>
        <v xml:space="preserve"> </v>
      </c>
      <c r="AG43" s="183" t="str">
        <f t="shared" si="17"/>
        <v xml:space="preserve"> </v>
      </c>
    </row>
    <row r="44" spans="2:33">
      <c r="B44" s="184"/>
      <c r="C44" s="301" t="s">
        <v>1020</v>
      </c>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row>
    <row r="45" spans="2:33">
      <c r="B45" s="184"/>
      <c r="C45" s="301" t="s">
        <v>1020</v>
      </c>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row>
    <row r="46" spans="2:33">
      <c r="B46" s="184"/>
      <c r="C46" s="301" t="s">
        <v>1020</v>
      </c>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row>
    <row r="47" spans="2:33">
      <c r="B47" s="178">
        <v>5</v>
      </c>
      <c r="C47" s="302" t="s">
        <v>1020</v>
      </c>
      <c r="D47" s="183" t="str">
        <f t="shared" ref="D47:R47" si="18">IF(COUNTIF(D44:D46,"C")&gt;=1,"A",IF(COUNTIF(D44:D46,"C")&gt;0,"P"," "))</f>
        <v xml:space="preserve"> </v>
      </c>
      <c r="E47" s="183" t="str">
        <f t="shared" si="18"/>
        <v xml:space="preserve"> </v>
      </c>
      <c r="F47" s="183" t="str">
        <f t="shared" si="18"/>
        <v xml:space="preserve"> </v>
      </c>
      <c r="G47" s="183" t="str">
        <f t="shared" si="18"/>
        <v xml:space="preserve"> </v>
      </c>
      <c r="H47" s="183" t="str">
        <f t="shared" si="18"/>
        <v xml:space="preserve"> </v>
      </c>
      <c r="I47" s="183" t="str">
        <f t="shared" si="18"/>
        <v xml:space="preserve"> </v>
      </c>
      <c r="J47" s="183" t="str">
        <f t="shared" si="18"/>
        <v xml:space="preserve"> </v>
      </c>
      <c r="K47" s="183" t="str">
        <f t="shared" si="18"/>
        <v xml:space="preserve"> </v>
      </c>
      <c r="L47" s="183" t="str">
        <f t="shared" si="18"/>
        <v xml:space="preserve"> </v>
      </c>
      <c r="M47" s="183" t="str">
        <f t="shared" si="18"/>
        <v xml:space="preserve"> </v>
      </c>
      <c r="N47" s="183" t="str">
        <f t="shared" si="18"/>
        <v xml:space="preserve"> </v>
      </c>
      <c r="O47" s="183" t="str">
        <f t="shared" si="18"/>
        <v xml:space="preserve"> </v>
      </c>
      <c r="P47" s="183" t="str">
        <f t="shared" si="18"/>
        <v xml:space="preserve"> </v>
      </c>
      <c r="Q47" s="183" t="str">
        <f t="shared" si="18"/>
        <v xml:space="preserve"> </v>
      </c>
      <c r="R47" s="183" t="str">
        <f t="shared" si="18"/>
        <v xml:space="preserve"> </v>
      </c>
      <c r="S47" s="183" t="str">
        <f t="shared" ref="S47:AG47" si="19">IF(COUNTIF(S44:S46,"C")&gt;=1,"A",IF(COUNTIF(S44:S46,"C")&gt;0,"P"," "))</f>
        <v xml:space="preserve"> </v>
      </c>
      <c r="T47" s="183" t="str">
        <f t="shared" si="19"/>
        <v xml:space="preserve"> </v>
      </c>
      <c r="U47" s="183" t="str">
        <f t="shared" si="19"/>
        <v xml:space="preserve"> </v>
      </c>
      <c r="V47" s="183" t="str">
        <f t="shared" si="19"/>
        <v xml:space="preserve"> </v>
      </c>
      <c r="W47" s="183" t="str">
        <f t="shared" si="19"/>
        <v xml:space="preserve"> </v>
      </c>
      <c r="X47" s="183" t="str">
        <f t="shared" si="19"/>
        <v xml:space="preserve"> </v>
      </c>
      <c r="Y47" s="183" t="str">
        <f t="shared" si="19"/>
        <v xml:space="preserve"> </v>
      </c>
      <c r="Z47" s="183" t="str">
        <f t="shared" si="19"/>
        <v xml:space="preserve"> </v>
      </c>
      <c r="AA47" s="183" t="str">
        <f t="shared" si="19"/>
        <v xml:space="preserve"> </v>
      </c>
      <c r="AB47" s="183" t="str">
        <f t="shared" si="19"/>
        <v xml:space="preserve"> </v>
      </c>
      <c r="AC47" s="183" t="str">
        <f t="shared" si="19"/>
        <v xml:space="preserve"> </v>
      </c>
      <c r="AD47" s="183" t="str">
        <f t="shared" si="19"/>
        <v xml:space="preserve"> </v>
      </c>
      <c r="AE47" s="183" t="str">
        <f t="shared" si="19"/>
        <v xml:space="preserve"> </v>
      </c>
      <c r="AF47" s="183" t="str">
        <f t="shared" si="19"/>
        <v xml:space="preserve"> </v>
      </c>
      <c r="AG47" s="183" t="str">
        <f t="shared" si="19"/>
        <v xml:space="preserve"> </v>
      </c>
    </row>
    <row r="48" spans="2:33">
      <c r="B48" s="184"/>
      <c r="C48" s="301" t="s">
        <v>1020</v>
      </c>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row>
    <row r="49" spans="2:33">
      <c r="B49" s="184"/>
      <c r="C49" s="301" t="s">
        <v>1020</v>
      </c>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row>
    <row r="50" spans="2:33">
      <c r="B50" s="184"/>
      <c r="C50" s="301" t="s">
        <v>1020</v>
      </c>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row>
    <row r="51" spans="2:33" ht="0.75" customHeight="1" thickBot="1">
      <c r="B51" s="178"/>
      <c r="C51" s="178"/>
      <c r="D51" s="183" t="str">
        <f t="shared" ref="D51:R51" si="20">IF(COUNTIF(D48:D50,"C")&gt;=1,"A",IF(COUNTIF(D48:D50,"C")&gt;0,"P"," "))</f>
        <v xml:space="preserve"> </v>
      </c>
      <c r="E51" s="183" t="str">
        <f t="shared" si="20"/>
        <v xml:space="preserve"> </v>
      </c>
      <c r="F51" s="183" t="str">
        <f t="shared" si="20"/>
        <v xml:space="preserve"> </v>
      </c>
      <c r="G51" s="183" t="str">
        <f t="shared" si="20"/>
        <v xml:space="preserve"> </v>
      </c>
      <c r="H51" s="183" t="str">
        <f t="shared" si="20"/>
        <v xml:space="preserve"> </v>
      </c>
      <c r="I51" s="183" t="str">
        <f t="shared" si="20"/>
        <v xml:space="preserve"> </v>
      </c>
      <c r="J51" s="183" t="str">
        <f t="shared" si="20"/>
        <v xml:space="preserve"> </v>
      </c>
      <c r="K51" s="183" t="str">
        <f t="shared" si="20"/>
        <v xml:space="preserve"> </v>
      </c>
      <c r="L51" s="183" t="str">
        <f t="shared" si="20"/>
        <v xml:space="preserve"> </v>
      </c>
      <c r="M51" s="183" t="str">
        <f t="shared" si="20"/>
        <v xml:space="preserve"> </v>
      </c>
      <c r="N51" s="183" t="str">
        <f t="shared" si="20"/>
        <v xml:space="preserve"> </v>
      </c>
      <c r="O51" s="183" t="str">
        <f t="shared" si="20"/>
        <v xml:space="preserve"> </v>
      </c>
      <c r="P51" s="183" t="str">
        <f t="shared" si="20"/>
        <v xml:space="preserve"> </v>
      </c>
      <c r="Q51" s="183" t="str">
        <f t="shared" si="20"/>
        <v xml:space="preserve"> </v>
      </c>
      <c r="R51" s="183" t="str">
        <f t="shared" si="20"/>
        <v xml:space="preserve"> </v>
      </c>
      <c r="S51" s="183" t="str">
        <f t="shared" ref="S51:AG51" si="21">IF(COUNTIF(S48:S50,"C")&gt;=1,"A",IF(COUNTIF(S48:S50,"C")&gt;0,"P"," "))</f>
        <v xml:space="preserve"> </v>
      </c>
      <c r="T51" s="183" t="str">
        <f t="shared" si="21"/>
        <v xml:space="preserve"> </v>
      </c>
      <c r="U51" s="183" t="str">
        <f t="shared" si="21"/>
        <v xml:space="preserve"> </v>
      </c>
      <c r="V51" s="183" t="str">
        <f t="shared" si="21"/>
        <v xml:space="preserve"> </v>
      </c>
      <c r="W51" s="183" t="str">
        <f t="shared" si="21"/>
        <v xml:space="preserve"> </v>
      </c>
      <c r="X51" s="183" t="str">
        <f t="shared" si="21"/>
        <v xml:space="preserve"> </v>
      </c>
      <c r="Y51" s="183" t="str">
        <f t="shared" si="21"/>
        <v xml:space="preserve"> </v>
      </c>
      <c r="Z51" s="183" t="str">
        <f t="shared" si="21"/>
        <v xml:space="preserve"> </v>
      </c>
      <c r="AA51" s="183" t="str">
        <f t="shared" si="21"/>
        <v xml:space="preserve"> </v>
      </c>
      <c r="AB51" s="183" t="str">
        <f t="shared" si="21"/>
        <v xml:space="preserve"> </v>
      </c>
      <c r="AC51" s="183" t="str">
        <f t="shared" si="21"/>
        <v xml:space="preserve"> </v>
      </c>
      <c r="AD51" s="183" t="str">
        <f t="shared" si="21"/>
        <v xml:space="preserve"> </v>
      </c>
      <c r="AE51" s="183" t="str">
        <f t="shared" si="21"/>
        <v xml:space="preserve"> </v>
      </c>
      <c r="AF51" s="183" t="str">
        <f t="shared" si="21"/>
        <v xml:space="preserve"> </v>
      </c>
      <c r="AG51" s="183" t="str">
        <f t="shared" si="21"/>
        <v xml:space="preserve"> </v>
      </c>
    </row>
    <row r="52" spans="2:33" ht="13.5" thickBot="1">
      <c r="B52" s="178"/>
      <c r="C52" s="154" t="s">
        <v>118</v>
      </c>
      <c r="D52" s="189" t="str">
        <f t="shared" ref="D52:R52" si="22">IF(COUNTIF(D35:D51,"A")&gt;4,"C",IF(COUNTIF(D35:D51,"A")&gt;0,"P"," "))</f>
        <v xml:space="preserve"> </v>
      </c>
      <c r="E52" s="189" t="str">
        <f t="shared" si="22"/>
        <v xml:space="preserve"> </v>
      </c>
      <c r="F52" s="189" t="str">
        <f t="shared" si="22"/>
        <v xml:space="preserve"> </v>
      </c>
      <c r="G52" s="189" t="str">
        <f t="shared" si="22"/>
        <v xml:space="preserve"> </v>
      </c>
      <c r="H52" s="189" t="str">
        <f t="shared" si="22"/>
        <v xml:space="preserve"> </v>
      </c>
      <c r="I52" s="189" t="str">
        <f t="shared" si="22"/>
        <v xml:space="preserve"> </v>
      </c>
      <c r="J52" s="189" t="str">
        <f t="shared" si="22"/>
        <v xml:space="preserve"> </v>
      </c>
      <c r="K52" s="189" t="str">
        <f t="shared" si="22"/>
        <v xml:space="preserve"> </v>
      </c>
      <c r="L52" s="189" t="str">
        <f t="shared" si="22"/>
        <v xml:space="preserve"> </v>
      </c>
      <c r="M52" s="189" t="str">
        <f t="shared" si="22"/>
        <v xml:space="preserve"> </v>
      </c>
      <c r="N52" s="189" t="str">
        <f t="shared" si="22"/>
        <v xml:space="preserve"> </v>
      </c>
      <c r="O52" s="189" t="str">
        <f t="shared" si="22"/>
        <v xml:space="preserve"> </v>
      </c>
      <c r="P52" s="189" t="str">
        <f t="shared" si="22"/>
        <v xml:space="preserve"> </v>
      </c>
      <c r="Q52" s="189" t="str">
        <f t="shared" si="22"/>
        <v xml:space="preserve"> </v>
      </c>
      <c r="R52" s="189" t="str">
        <f t="shared" si="22"/>
        <v xml:space="preserve"> </v>
      </c>
      <c r="S52" s="189" t="str">
        <f t="shared" ref="S52:AG52" si="23">IF(COUNTIF(S35:S51,"A")&gt;4,"C",IF(COUNTIF(S35:S51,"A")&gt;0,"P"," "))</f>
        <v xml:space="preserve"> </v>
      </c>
      <c r="T52" s="189" t="str">
        <f t="shared" si="23"/>
        <v xml:space="preserve"> </v>
      </c>
      <c r="U52" s="189" t="str">
        <f t="shared" si="23"/>
        <v xml:space="preserve"> </v>
      </c>
      <c r="V52" s="189" t="str">
        <f t="shared" si="23"/>
        <v xml:space="preserve"> </v>
      </c>
      <c r="W52" s="189" t="str">
        <f t="shared" si="23"/>
        <v xml:space="preserve"> </v>
      </c>
      <c r="X52" s="189" t="str">
        <f t="shared" si="23"/>
        <v xml:space="preserve"> </v>
      </c>
      <c r="Y52" s="189" t="str">
        <f t="shared" si="23"/>
        <v xml:space="preserve"> </v>
      </c>
      <c r="Z52" s="189" t="str">
        <f t="shared" si="23"/>
        <v xml:space="preserve"> </v>
      </c>
      <c r="AA52" s="189" t="str">
        <f t="shared" si="23"/>
        <v xml:space="preserve"> </v>
      </c>
      <c r="AB52" s="189" t="str">
        <f t="shared" si="23"/>
        <v xml:space="preserve"> </v>
      </c>
      <c r="AC52" s="189" t="str">
        <f t="shared" si="23"/>
        <v xml:space="preserve"> </v>
      </c>
      <c r="AD52" s="189" t="str">
        <f t="shared" si="23"/>
        <v xml:space="preserve"> </v>
      </c>
      <c r="AE52" s="189" t="str">
        <f t="shared" si="23"/>
        <v xml:space="preserve"> </v>
      </c>
      <c r="AF52" s="189" t="str">
        <f t="shared" si="23"/>
        <v xml:space="preserve"> </v>
      </c>
      <c r="AG52" s="189" t="str">
        <f t="shared" si="23"/>
        <v xml:space="preserve"> </v>
      </c>
    </row>
    <row r="54" spans="2:33" ht="15">
      <c r="B54" s="662" t="s">
        <v>1023</v>
      </c>
      <c r="C54" s="663"/>
      <c r="D54" s="664"/>
      <c r="E54" s="665"/>
      <c r="F54" s="665"/>
      <c r="G54" s="665"/>
      <c r="H54" s="665"/>
      <c r="I54" s="665"/>
      <c r="J54" s="665"/>
      <c r="K54" s="665"/>
      <c r="L54" s="665"/>
      <c r="M54" s="665"/>
      <c r="N54" s="665"/>
      <c r="O54" s="665"/>
      <c r="P54" s="665"/>
      <c r="Q54" s="665"/>
      <c r="R54" s="665"/>
      <c r="S54" s="664"/>
      <c r="T54" s="665"/>
      <c r="U54" s="665"/>
      <c r="V54" s="665"/>
      <c r="W54" s="665"/>
      <c r="X54" s="665"/>
      <c r="Y54" s="665"/>
      <c r="Z54" s="665"/>
      <c r="AA54" s="665"/>
      <c r="AB54" s="665"/>
      <c r="AC54" s="665"/>
      <c r="AD54" s="665"/>
      <c r="AE54" s="665"/>
      <c r="AF54" s="665"/>
      <c r="AG54" s="665"/>
    </row>
    <row r="55" spans="2:33">
      <c r="B55" s="178">
        <v>1</v>
      </c>
      <c r="C55" s="179" t="s">
        <v>1020</v>
      </c>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row>
    <row r="56" spans="2:33">
      <c r="B56" s="181"/>
      <c r="C56" s="301" t="s">
        <v>1020</v>
      </c>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row>
    <row r="57" spans="2:33">
      <c r="B57" s="181"/>
      <c r="C57" s="301" t="s">
        <v>1020</v>
      </c>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row>
    <row r="58" spans="2:33">
      <c r="B58" s="181"/>
      <c r="C58" s="301" t="s">
        <v>1020</v>
      </c>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row>
    <row r="59" spans="2:33">
      <c r="B59" s="178">
        <v>2</v>
      </c>
      <c r="C59" s="302" t="s">
        <v>1020</v>
      </c>
      <c r="D59" s="183" t="str">
        <f t="shared" ref="D59:R59" si="24">IF(COUNTIF(D56:D58,"C")&gt;=1,"A",IF(COUNTIF(D56:D58,"C")&gt;0,"P"," "))</f>
        <v xml:space="preserve"> </v>
      </c>
      <c r="E59" s="183" t="str">
        <f t="shared" si="24"/>
        <v xml:space="preserve"> </v>
      </c>
      <c r="F59" s="183" t="str">
        <f t="shared" si="24"/>
        <v xml:space="preserve"> </v>
      </c>
      <c r="G59" s="183" t="str">
        <f t="shared" si="24"/>
        <v xml:space="preserve"> </v>
      </c>
      <c r="H59" s="183" t="str">
        <f t="shared" si="24"/>
        <v xml:space="preserve"> </v>
      </c>
      <c r="I59" s="183" t="str">
        <f t="shared" si="24"/>
        <v xml:space="preserve"> </v>
      </c>
      <c r="J59" s="183" t="str">
        <f t="shared" si="24"/>
        <v xml:space="preserve"> </v>
      </c>
      <c r="K59" s="183" t="str">
        <f t="shared" si="24"/>
        <v xml:space="preserve"> </v>
      </c>
      <c r="L59" s="183" t="str">
        <f t="shared" si="24"/>
        <v xml:space="preserve"> </v>
      </c>
      <c r="M59" s="183" t="str">
        <f t="shared" si="24"/>
        <v xml:space="preserve"> </v>
      </c>
      <c r="N59" s="183" t="str">
        <f t="shared" si="24"/>
        <v xml:space="preserve"> </v>
      </c>
      <c r="O59" s="183" t="str">
        <f t="shared" si="24"/>
        <v xml:space="preserve"> </v>
      </c>
      <c r="P59" s="183" t="str">
        <f t="shared" si="24"/>
        <v xml:space="preserve"> </v>
      </c>
      <c r="Q59" s="183" t="str">
        <f t="shared" si="24"/>
        <v xml:space="preserve"> </v>
      </c>
      <c r="R59" s="183" t="str">
        <f t="shared" si="24"/>
        <v xml:space="preserve"> </v>
      </c>
      <c r="S59" s="183" t="str">
        <f t="shared" ref="S59:AG59" si="25">IF(COUNTIF(S56:S58,"C")&gt;=1,"A",IF(COUNTIF(S56:S58,"C")&gt;0,"P"," "))</f>
        <v xml:space="preserve"> </v>
      </c>
      <c r="T59" s="183" t="str">
        <f t="shared" si="25"/>
        <v xml:space="preserve"> </v>
      </c>
      <c r="U59" s="183" t="str">
        <f t="shared" si="25"/>
        <v xml:space="preserve"> </v>
      </c>
      <c r="V59" s="183" t="str">
        <f t="shared" si="25"/>
        <v xml:space="preserve"> </v>
      </c>
      <c r="W59" s="183" t="str">
        <f t="shared" si="25"/>
        <v xml:space="preserve"> </v>
      </c>
      <c r="X59" s="183" t="str">
        <f t="shared" si="25"/>
        <v xml:space="preserve"> </v>
      </c>
      <c r="Y59" s="183" t="str">
        <f t="shared" si="25"/>
        <v xml:space="preserve"> </v>
      </c>
      <c r="Z59" s="183" t="str">
        <f t="shared" si="25"/>
        <v xml:space="preserve"> </v>
      </c>
      <c r="AA59" s="183" t="str">
        <f t="shared" si="25"/>
        <v xml:space="preserve"> </v>
      </c>
      <c r="AB59" s="183" t="str">
        <f t="shared" si="25"/>
        <v xml:space="preserve"> </v>
      </c>
      <c r="AC59" s="183" t="str">
        <f t="shared" si="25"/>
        <v xml:space="preserve"> </v>
      </c>
      <c r="AD59" s="183" t="str">
        <f t="shared" si="25"/>
        <v xml:space="preserve"> </v>
      </c>
      <c r="AE59" s="183" t="str">
        <f t="shared" si="25"/>
        <v xml:space="preserve"> </v>
      </c>
      <c r="AF59" s="183" t="str">
        <f t="shared" si="25"/>
        <v xml:space="preserve"> </v>
      </c>
      <c r="AG59" s="183" t="str">
        <f t="shared" si="25"/>
        <v xml:space="preserve"> </v>
      </c>
    </row>
    <row r="60" spans="2:33">
      <c r="B60" s="184"/>
      <c r="C60" s="301" t="s">
        <v>1020</v>
      </c>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row>
    <row r="61" spans="2:33">
      <c r="B61" s="184"/>
      <c r="C61" s="301" t="s">
        <v>1020</v>
      </c>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row>
    <row r="62" spans="2:33">
      <c r="B62" s="184"/>
      <c r="C62" s="301" t="s">
        <v>1020</v>
      </c>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row>
    <row r="63" spans="2:33">
      <c r="B63" s="178">
        <v>3</v>
      </c>
      <c r="C63" s="302" t="s">
        <v>1020</v>
      </c>
      <c r="D63" s="183" t="str">
        <f t="shared" ref="D63:R63" si="26">IF(COUNTIF(D60:D62,"C")&gt;=1,"A",IF(COUNTIF(D60:D62,"C")&gt;0,"P"," "))</f>
        <v xml:space="preserve"> </v>
      </c>
      <c r="E63" s="183" t="str">
        <f t="shared" si="26"/>
        <v xml:space="preserve"> </v>
      </c>
      <c r="F63" s="183" t="str">
        <f t="shared" si="26"/>
        <v xml:space="preserve"> </v>
      </c>
      <c r="G63" s="183" t="str">
        <f t="shared" si="26"/>
        <v xml:space="preserve"> </v>
      </c>
      <c r="H63" s="183" t="str">
        <f t="shared" si="26"/>
        <v xml:space="preserve"> </v>
      </c>
      <c r="I63" s="183" t="str">
        <f t="shared" si="26"/>
        <v xml:space="preserve"> </v>
      </c>
      <c r="J63" s="183" t="str">
        <f t="shared" si="26"/>
        <v xml:space="preserve"> </v>
      </c>
      <c r="K63" s="183" t="str">
        <f t="shared" si="26"/>
        <v xml:space="preserve"> </v>
      </c>
      <c r="L63" s="183" t="str">
        <f t="shared" si="26"/>
        <v xml:space="preserve"> </v>
      </c>
      <c r="M63" s="183" t="str">
        <f t="shared" si="26"/>
        <v xml:space="preserve"> </v>
      </c>
      <c r="N63" s="183" t="str">
        <f t="shared" si="26"/>
        <v xml:space="preserve"> </v>
      </c>
      <c r="O63" s="183" t="str">
        <f t="shared" si="26"/>
        <v xml:space="preserve"> </v>
      </c>
      <c r="P63" s="183" t="str">
        <f t="shared" si="26"/>
        <v xml:space="preserve"> </v>
      </c>
      <c r="Q63" s="183" t="str">
        <f t="shared" si="26"/>
        <v xml:space="preserve"> </v>
      </c>
      <c r="R63" s="183" t="str">
        <f t="shared" si="26"/>
        <v xml:space="preserve"> </v>
      </c>
      <c r="S63" s="183" t="str">
        <f t="shared" ref="S63:AG63" si="27">IF(COUNTIF(S60:S62,"C")&gt;=1,"A",IF(COUNTIF(S60:S62,"C")&gt;0,"P"," "))</f>
        <v xml:space="preserve"> </v>
      </c>
      <c r="T63" s="183" t="str">
        <f t="shared" si="27"/>
        <v xml:space="preserve"> </v>
      </c>
      <c r="U63" s="183" t="str">
        <f t="shared" si="27"/>
        <v xml:space="preserve"> </v>
      </c>
      <c r="V63" s="183" t="str">
        <f t="shared" si="27"/>
        <v xml:space="preserve"> </v>
      </c>
      <c r="W63" s="183" t="str">
        <f t="shared" si="27"/>
        <v xml:space="preserve"> </v>
      </c>
      <c r="X63" s="183" t="str">
        <f t="shared" si="27"/>
        <v xml:space="preserve"> </v>
      </c>
      <c r="Y63" s="183" t="str">
        <f t="shared" si="27"/>
        <v xml:space="preserve"> </v>
      </c>
      <c r="Z63" s="183" t="str">
        <f t="shared" si="27"/>
        <v xml:space="preserve"> </v>
      </c>
      <c r="AA63" s="183" t="str">
        <f t="shared" si="27"/>
        <v xml:space="preserve"> </v>
      </c>
      <c r="AB63" s="183" t="str">
        <f t="shared" si="27"/>
        <v xml:space="preserve"> </v>
      </c>
      <c r="AC63" s="183" t="str">
        <f t="shared" si="27"/>
        <v xml:space="preserve"> </v>
      </c>
      <c r="AD63" s="183" t="str">
        <f t="shared" si="27"/>
        <v xml:space="preserve"> </v>
      </c>
      <c r="AE63" s="183" t="str">
        <f t="shared" si="27"/>
        <v xml:space="preserve"> </v>
      </c>
      <c r="AF63" s="183" t="str">
        <f t="shared" si="27"/>
        <v xml:space="preserve"> </v>
      </c>
      <c r="AG63" s="183" t="str">
        <f t="shared" si="27"/>
        <v xml:space="preserve"> </v>
      </c>
    </row>
    <row r="64" spans="2:33">
      <c r="B64" s="184"/>
      <c r="C64" s="301" t="s">
        <v>1020</v>
      </c>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row>
    <row r="65" spans="2:33">
      <c r="B65" s="184"/>
      <c r="C65" s="301" t="s">
        <v>1020</v>
      </c>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row>
    <row r="66" spans="2:33">
      <c r="B66" s="184"/>
      <c r="C66" s="301" t="s">
        <v>1020</v>
      </c>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row>
    <row r="67" spans="2:33">
      <c r="B67" s="178">
        <v>4</v>
      </c>
      <c r="C67" s="302" t="s">
        <v>1020</v>
      </c>
      <c r="D67" s="183" t="str">
        <f t="shared" ref="D67:R67" si="28">IF(COUNTIF(D64:D66,"C")&gt;=1,"A",IF(COUNTIF(D64:D66,"C")&gt;0,"P"," "))</f>
        <v xml:space="preserve"> </v>
      </c>
      <c r="E67" s="183" t="str">
        <f t="shared" si="28"/>
        <v xml:space="preserve"> </v>
      </c>
      <c r="F67" s="183" t="str">
        <f t="shared" si="28"/>
        <v xml:space="preserve"> </v>
      </c>
      <c r="G67" s="183" t="str">
        <f t="shared" si="28"/>
        <v xml:space="preserve"> </v>
      </c>
      <c r="H67" s="183" t="str">
        <f t="shared" si="28"/>
        <v xml:space="preserve"> </v>
      </c>
      <c r="I67" s="183" t="str">
        <f t="shared" si="28"/>
        <v xml:space="preserve"> </v>
      </c>
      <c r="J67" s="183" t="str">
        <f t="shared" si="28"/>
        <v xml:space="preserve"> </v>
      </c>
      <c r="K67" s="183" t="str">
        <f t="shared" si="28"/>
        <v xml:space="preserve"> </v>
      </c>
      <c r="L67" s="183" t="str">
        <f t="shared" si="28"/>
        <v xml:space="preserve"> </v>
      </c>
      <c r="M67" s="183" t="str">
        <f t="shared" si="28"/>
        <v xml:space="preserve"> </v>
      </c>
      <c r="N67" s="183" t="str">
        <f t="shared" si="28"/>
        <v xml:space="preserve"> </v>
      </c>
      <c r="O67" s="183" t="str">
        <f t="shared" si="28"/>
        <v xml:space="preserve"> </v>
      </c>
      <c r="P67" s="183" t="str">
        <f t="shared" si="28"/>
        <v xml:space="preserve"> </v>
      </c>
      <c r="Q67" s="183" t="str">
        <f t="shared" si="28"/>
        <v xml:space="preserve"> </v>
      </c>
      <c r="R67" s="183" t="str">
        <f t="shared" si="28"/>
        <v xml:space="preserve"> </v>
      </c>
      <c r="S67" s="183" t="str">
        <f t="shared" ref="S67:AG67" si="29">IF(COUNTIF(S64:S66,"C")&gt;=1,"A",IF(COUNTIF(S64:S66,"C")&gt;0,"P"," "))</f>
        <v xml:space="preserve"> </v>
      </c>
      <c r="T67" s="183" t="str">
        <f t="shared" si="29"/>
        <v xml:space="preserve"> </v>
      </c>
      <c r="U67" s="183" t="str">
        <f t="shared" si="29"/>
        <v xml:space="preserve"> </v>
      </c>
      <c r="V67" s="183" t="str">
        <f t="shared" si="29"/>
        <v xml:space="preserve"> </v>
      </c>
      <c r="W67" s="183" t="str">
        <f t="shared" si="29"/>
        <v xml:space="preserve"> </v>
      </c>
      <c r="X67" s="183" t="str">
        <f t="shared" si="29"/>
        <v xml:space="preserve"> </v>
      </c>
      <c r="Y67" s="183" t="str">
        <f t="shared" si="29"/>
        <v xml:space="preserve"> </v>
      </c>
      <c r="Z67" s="183" t="str">
        <f t="shared" si="29"/>
        <v xml:space="preserve"> </v>
      </c>
      <c r="AA67" s="183" t="str">
        <f t="shared" si="29"/>
        <v xml:space="preserve"> </v>
      </c>
      <c r="AB67" s="183" t="str">
        <f t="shared" si="29"/>
        <v xml:space="preserve"> </v>
      </c>
      <c r="AC67" s="183" t="str">
        <f t="shared" si="29"/>
        <v xml:space="preserve"> </v>
      </c>
      <c r="AD67" s="183" t="str">
        <f t="shared" si="29"/>
        <v xml:space="preserve"> </v>
      </c>
      <c r="AE67" s="183" t="str">
        <f t="shared" si="29"/>
        <v xml:space="preserve"> </v>
      </c>
      <c r="AF67" s="183" t="str">
        <f t="shared" si="29"/>
        <v xml:space="preserve"> </v>
      </c>
      <c r="AG67" s="183" t="str">
        <f t="shared" si="29"/>
        <v xml:space="preserve"> </v>
      </c>
    </row>
    <row r="68" spans="2:33">
      <c r="B68" s="184"/>
      <c r="C68" s="301" t="s">
        <v>1020</v>
      </c>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row>
    <row r="69" spans="2:33">
      <c r="B69" s="184"/>
      <c r="C69" s="301" t="s">
        <v>1020</v>
      </c>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row>
    <row r="70" spans="2:33">
      <c r="B70" s="184"/>
      <c r="C70" s="301" t="s">
        <v>1020</v>
      </c>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row>
    <row r="71" spans="2:33">
      <c r="B71" s="178">
        <v>5</v>
      </c>
      <c r="C71" s="302" t="s">
        <v>1020</v>
      </c>
      <c r="D71" s="183" t="str">
        <f t="shared" ref="D71:R71" si="30">IF(COUNTIF(D68:D70,"C")&gt;=1,"A",IF(COUNTIF(D68:D70,"C")&gt;0,"P"," "))</f>
        <v xml:space="preserve"> </v>
      </c>
      <c r="E71" s="183" t="str">
        <f t="shared" si="30"/>
        <v xml:space="preserve"> </v>
      </c>
      <c r="F71" s="183" t="str">
        <f t="shared" si="30"/>
        <v xml:space="preserve"> </v>
      </c>
      <c r="G71" s="183" t="str">
        <f t="shared" si="30"/>
        <v xml:space="preserve"> </v>
      </c>
      <c r="H71" s="183" t="str">
        <f t="shared" si="30"/>
        <v xml:space="preserve"> </v>
      </c>
      <c r="I71" s="183" t="str">
        <f t="shared" si="30"/>
        <v xml:space="preserve"> </v>
      </c>
      <c r="J71" s="183" t="str">
        <f t="shared" si="30"/>
        <v xml:space="preserve"> </v>
      </c>
      <c r="K71" s="183" t="str">
        <f t="shared" si="30"/>
        <v xml:space="preserve"> </v>
      </c>
      <c r="L71" s="183" t="str">
        <f t="shared" si="30"/>
        <v xml:space="preserve"> </v>
      </c>
      <c r="M71" s="183" t="str">
        <f t="shared" si="30"/>
        <v xml:space="preserve"> </v>
      </c>
      <c r="N71" s="183" t="str">
        <f t="shared" si="30"/>
        <v xml:space="preserve"> </v>
      </c>
      <c r="O71" s="183" t="str">
        <f t="shared" si="30"/>
        <v xml:space="preserve"> </v>
      </c>
      <c r="P71" s="183" t="str">
        <f t="shared" si="30"/>
        <v xml:space="preserve"> </v>
      </c>
      <c r="Q71" s="183" t="str">
        <f t="shared" si="30"/>
        <v xml:space="preserve"> </v>
      </c>
      <c r="R71" s="183" t="str">
        <f t="shared" si="30"/>
        <v xml:space="preserve"> </v>
      </c>
      <c r="S71" s="183" t="str">
        <f t="shared" ref="S71:AG71" si="31">IF(COUNTIF(S68:S70,"C")&gt;=1,"A",IF(COUNTIF(S68:S70,"C")&gt;0,"P"," "))</f>
        <v xml:space="preserve"> </v>
      </c>
      <c r="T71" s="183" t="str">
        <f t="shared" si="31"/>
        <v xml:space="preserve"> </v>
      </c>
      <c r="U71" s="183" t="str">
        <f t="shared" si="31"/>
        <v xml:space="preserve"> </v>
      </c>
      <c r="V71" s="183" t="str">
        <f t="shared" si="31"/>
        <v xml:space="preserve"> </v>
      </c>
      <c r="W71" s="183" t="str">
        <f t="shared" si="31"/>
        <v xml:space="preserve"> </v>
      </c>
      <c r="X71" s="183" t="str">
        <f t="shared" si="31"/>
        <v xml:space="preserve"> </v>
      </c>
      <c r="Y71" s="183" t="str">
        <f t="shared" si="31"/>
        <v xml:space="preserve"> </v>
      </c>
      <c r="Z71" s="183" t="str">
        <f t="shared" si="31"/>
        <v xml:space="preserve"> </v>
      </c>
      <c r="AA71" s="183" t="str">
        <f t="shared" si="31"/>
        <v xml:space="preserve"> </v>
      </c>
      <c r="AB71" s="183" t="str">
        <f t="shared" si="31"/>
        <v xml:space="preserve"> </v>
      </c>
      <c r="AC71" s="183" t="str">
        <f t="shared" si="31"/>
        <v xml:space="preserve"> </v>
      </c>
      <c r="AD71" s="183" t="str">
        <f t="shared" si="31"/>
        <v xml:space="preserve"> </v>
      </c>
      <c r="AE71" s="183" t="str">
        <f t="shared" si="31"/>
        <v xml:space="preserve"> </v>
      </c>
      <c r="AF71" s="183" t="str">
        <f t="shared" si="31"/>
        <v xml:space="preserve"> </v>
      </c>
      <c r="AG71" s="183" t="str">
        <f t="shared" si="31"/>
        <v xml:space="preserve"> </v>
      </c>
    </row>
    <row r="72" spans="2:33">
      <c r="B72" s="184"/>
      <c r="C72" s="301" t="s">
        <v>1020</v>
      </c>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row>
    <row r="73" spans="2:33">
      <c r="B73" s="184"/>
      <c r="C73" s="301" t="s">
        <v>1020</v>
      </c>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row>
    <row r="74" spans="2:33">
      <c r="B74" s="184"/>
      <c r="C74" s="301" t="s">
        <v>1020</v>
      </c>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row>
    <row r="75" spans="2:33" ht="0.75" customHeight="1" thickBot="1">
      <c r="B75" s="178"/>
      <c r="C75" s="178"/>
      <c r="D75" s="183" t="str">
        <f t="shared" ref="D75:R75" si="32">IF(COUNTIF(D72:D74,"C")&gt;=1,"A",IF(COUNTIF(D72:D74,"C")&gt;0,"P"," "))</f>
        <v xml:space="preserve"> </v>
      </c>
      <c r="E75" s="183" t="str">
        <f t="shared" si="32"/>
        <v xml:space="preserve"> </v>
      </c>
      <c r="F75" s="183" t="str">
        <f t="shared" si="32"/>
        <v xml:space="preserve"> </v>
      </c>
      <c r="G75" s="183" t="str">
        <f t="shared" si="32"/>
        <v xml:space="preserve"> </v>
      </c>
      <c r="H75" s="183" t="str">
        <f t="shared" si="32"/>
        <v xml:space="preserve"> </v>
      </c>
      <c r="I75" s="183" t="str">
        <f t="shared" si="32"/>
        <v xml:space="preserve"> </v>
      </c>
      <c r="J75" s="183" t="str">
        <f t="shared" si="32"/>
        <v xml:space="preserve"> </v>
      </c>
      <c r="K75" s="183" t="str">
        <f t="shared" si="32"/>
        <v xml:space="preserve"> </v>
      </c>
      <c r="L75" s="183" t="str">
        <f t="shared" si="32"/>
        <v xml:space="preserve"> </v>
      </c>
      <c r="M75" s="183" t="str">
        <f t="shared" si="32"/>
        <v xml:space="preserve"> </v>
      </c>
      <c r="N75" s="183" t="str">
        <f t="shared" si="32"/>
        <v xml:space="preserve"> </v>
      </c>
      <c r="O75" s="183" t="str">
        <f t="shared" si="32"/>
        <v xml:space="preserve"> </v>
      </c>
      <c r="P75" s="183" t="str">
        <f t="shared" si="32"/>
        <v xml:space="preserve"> </v>
      </c>
      <c r="Q75" s="183" t="str">
        <f t="shared" si="32"/>
        <v xml:space="preserve"> </v>
      </c>
      <c r="R75" s="183" t="str">
        <f t="shared" si="32"/>
        <v xml:space="preserve"> </v>
      </c>
      <c r="S75" s="183" t="str">
        <f t="shared" ref="S75:AG75" si="33">IF(COUNTIF(S72:S74,"C")&gt;=1,"A",IF(COUNTIF(S72:S74,"C")&gt;0,"P"," "))</f>
        <v xml:space="preserve"> </v>
      </c>
      <c r="T75" s="183" t="str">
        <f t="shared" si="33"/>
        <v xml:space="preserve"> </v>
      </c>
      <c r="U75" s="183" t="str">
        <f t="shared" si="33"/>
        <v xml:space="preserve"> </v>
      </c>
      <c r="V75" s="183" t="str">
        <f t="shared" si="33"/>
        <v xml:space="preserve"> </v>
      </c>
      <c r="W75" s="183" t="str">
        <f t="shared" si="33"/>
        <v xml:space="preserve"> </v>
      </c>
      <c r="X75" s="183" t="str">
        <f t="shared" si="33"/>
        <v xml:space="preserve"> </v>
      </c>
      <c r="Y75" s="183" t="str">
        <f t="shared" si="33"/>
        <v xml:space="preserve"> </v>
      </c>
      <c r="Z75" s="183" t="str">
        <f t="shared" si="33"/>
        <v xml:space="preserve"> </v>
      </c>
      <c r="AA75" s="183" t="str">
        <f t="shared" si="33"/>
        <v xml:space="preserve"> </v>
      </c>
      <c r="AB75" s="183" t="str">
        <f t="shared" si="33"/>
        <v xml:space="preserve"> </v>
      </c>
      <c r="AC75" s="183" t="str">
        <f t="shared" si="33"/>
        <v xml:space="preserve"> </v>
      </c>
      <c r="AD75" s="183" t="str">
        <f t="shared" si="33"/>
        <v xml:space="preserve"> </v>
      </c>
      <c r="AE75" s="183" t="str">
        <f t="shared" si="33"/>
        <v xml:space="preserve"> </v>
      </c>
      <c r="AF75" s="183" t="str">
        <f t="shared" si="33"/>
        <v xml:space="preserve"> </v>
      </c>
      <c r="AG75" s="183" t="str">
        <f t="shared" si="33"/>
        <v xml:space="preserve"> </v>
      </c>
    </row>
    <row r="76" spans="2:33" ht="13.5" thickBot="1">
      <c r="B76" s="178"/>
      <c r="C76" s="154" t="s">
        <v>118</v>
      </c>
      <c r="D76" s="189" t="str">
        <f t="shared" ref="D76:R76" si="34">IF(COUNTIF(D59:D75,"A")&gt;4,"C",IF(COUNTIF(D59:D75,"A")&gt;0,"P"," "))</f>
        <v xml:space="preserve"> </v>
      </c>
      <c r="E76" s="189" t="str">
        <f t="shared" si="34"/>
        <v xml:space="preserve"> </v>
      </c>
      <c r="F76" s="189" t="str">
        <f t="shared" si="34"/>
        <v xml:space="preserve"> </v>
      </c>
      <c r="G76" s="189" t="str">
        <f t="shared" si="34"/>
        <v xml:space="preserve"> </v>
      </c>
      <c r="H76" s="189" t="str">
        <f t="shared" si="34"/>
        <v xml:space="preserve"> </v>
      </c>
      <c r="I76" s="189" t="str">
        <f t="shared" si="34"/>
        <v xml:space="preserve"> </v>
      </c>
      <c r="J76" s="189" t="str">
        <f t="shared" si="34"/>
        <v xml:space="preserve"> </v>
      </c>
      <c r="K76" s="189" t="str">
        <f t="shared" si="34"/>
        <v xml:space="preserve"> </v>
      </c>
      <c r="L76" s="189" t="str">
        <f t="shared" si="34"/>
        <v xml:space="preserve"> </v>
      </c>
      <c r="M76" s="189" t="str">
        <f t="shared" si="34"/>
        <v xml:space="preserve"> </v>
      </c>
      <c r="N76" s="189" t="str">
        <f t="shared" si="34"/>
        <v xml:space="preserve"> </v>
      </c>
      <c r="O76" s="189" t="str">
        <f t="shared" si="34"/>
        <v xml:space="preserve"> </v>
      </c>
      <c r="P76" s="189" t="str">
        <f t="shared" si="34"/>
        <v xml:space="preserve"> </v>
      </c>
      <c r="Q76" s="189" t="str">
        <f t="shared" si="34"/>
        <v xml:space="preserve"> </v>
      </c>
      <c r="R76" s="189" t="str">
        <f t="shared" si="34"/>
        <v xml:space="preserve"> </v>
      </c>
      <c r="S76" s="189" t="str">
        <f t="shared" ref="S76:AG76" si="35">IF(COUNTIF(S59:S75,"A")&gt;4,"C",IF(COUNTIF(S59:S75,"A")&gt;0,"P"," "))</f>
        <v xml:space="preserve"> </v>
      </c>
      <c r="T76" s="189" t="str">
        <f t="shared" si="35"/>
        <v xml:space="preserve"> </v>
      </c>
      <c r="U76" s="189" t="str">
        <f t="shared" si="35"/>
        <v xml:space="preserve"> </v>
      </c>
      <c r="V76" s="189" t="str">
        <f t="shared" si="35"/>
        <v xml:space="preserve"> </v>
      </c>
      <c r="W76" s="189" t="str">
        <f t="shared" si="35"/>
        <v xml:space="preserve"> </v>
      </c>
      <c r="X76" s="189" t="str">
        <f t="shared" si="35"/>
        <v xml:space="preserve"> </v>
      </c>
      <c r="Y76" s="189" t="str">
        <f t="shared" si="35"/>
        <v xml:space="preserve"> </v>
      </c>
      <c r="Z76" s="189" t="str">
        <f t="shared" si="35"/>
        <v xml:space="preserve"> </v>
      </c>
      <c r="AA76" s="189" t="str">
        <f t="shared" si="35"/>
        <v xml:space="preserve"> </v>
      </c>
      <c r="AB76" s="189" t="str">
        <f t="shared" si="35"/>
        <v xml:space="preserve"> </v>
      </c>
      <c r="AC76" s="189" t="str">
        <f t="shared" si="35"/>
        <v xml:space="preserve"> </v>
      </c>
      <c r="AD76" s="189" t="str">
        <f t="shared" si="35"/>
        <v xml:space="preserve"> </v>
      </c>
      <c r="AE76" s="189" t="str">
        <f t="shared" si="35"/>
        <v xml:space="preserve"> </v>
      </c>
      <c r="AF76" s="189" t="str">
        <f t="shared" si="35"/>
        <v xml:space="preserve"> </v>
      </c>
      <c r="AG76" s="189" t="str">
        <f t="shared" si="35"/>
        <v xml:space="preserve"> </v>
      </c>
    </row>
    <row r="78" spans="2:33" ht="15">
      <c r="B78" s="662" t="s">
        <v>1024</v>
      </c>
      <c r="C78" s="663"/>
      <c r="D78" s="664"/>
      <c r="E78" s="665"/>
      <c r="F78" s="665"/>
      <c r="G78" s="665"/>
      <c r="H78" s="665"/>
      <c r="I78" s="665"/>
      <c r="J78" s="665"/>
      <c r="K78" s="665"/>
      <c r="L78" s="665"/>
      <c r="M78" s="665"/>
      <c r="N78" s="665"/>
      <c r="O78" s="665"/>
      <c r="P78" s="665"/>
      <c r="Q78" s="665"/>
      <c r="R78" s="665"/>
      <c r="S78" s="664"/>
      <c r="T78" s="665"/>
      <c r="U78" s="665"/>
      <c r="V78" s="665"/>
      <c r="W78" s="665"/>
      <c r="X78" s="665"/>
      <c r="Y78" s="665"/>
      <c r="Z78" s="665"/>
      <c r="AA78" s="665"/>
      <c r="AB78" s="665"/>
      <c r="AC78" s="665"/>
      <c r="AD78" s="665"/>
      <c r="AE78" s="665"/>
      <c r="AF78" s="665"/>
      <c r="AG78" s="665"/>
    </row>
    <row r="79" spans="2:33">
      <c r="B79" s="178">
        <v>1</v>
      </c>
      <c r="C79" s="179" t="s">
        <v>1020</v>
      </c>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row>
    <row r="80" spans="2:33">
      <c r="B80" s="181"/>
      <c r="C80" s="301" t="s">
        <v>1020</v>
      </c>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row>
    <row r="81" spans="2:33">
      <c r="B81" s="181"/>
      <c r="C81" s="301" t="s">
        <v>1020</v>
      </c>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row>
    <row r="82" spans="2:33">
      <c r="B82" s="181"/>
      <c r="C82" s="301" t="s">
        <v>1020</v>
      </c>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row>
    <row r="83" spans="2:33">
      <c r="B83" s="178">
        <v>2</v>
      </c>
      <c r="C83" s="302" t="s">
        <v>1020</v>
      </c>
      <c r="D83" s="183" t="str">
        <f t="shared" ref="D83:R83" si="36">IF(COUNTIF(D80:D82,"C")&gt;=1,"A",IF(COUNTIF(D80:D82,"C")&gt;0,"P"," "))</f>
        <v xml:space="preserve"> </v>
      </c>
      <c r="E83" s="183" t="str">
        <f t="shared" si="36"/>
        <v xml:space="preserve"> </v>
      </c>
      <c r="F83" s="183" t="str">
        <f t="shared" si="36"/>
        <v xml:space="preserve"> </v>
      </c>
      <c r="G83" s="183" t="str">
        <f t="shared" si="36"/>
        <v xml:space="preserve"> </v>
      </c>
      <c r="H83" s="183" t="str">
        <f t="shared" si="36"/>
        <v xml:space="preserve"> </v>
      </c>
      <c r="I83" s="183" t="str">
        <f t="shared" si="36"/>
        <v xml:space="preserve"> </v>
      </c>
      <c r="J83" s="183" t="str">
        <f t="shared" si="36"/>
        <v xml:space="preserve"> </v>
      </c>
      <c r="K83" s="183" t="str">
        <f t="shared" si="36"/>
        <v xml:space="preserve"> </v>
      </c>
      <c r="L83" s="183" t="str">
        <f t="shared" si="36"/>
        <v xml:space="preserve"> </v>
      </c>
      <c r="M83" s="183" t="str">
        <f t="shared" si="36"/>
        <v xml:space="preserve"> </v>
      </c>
      <c r="N83" s="183" t="str">
        <f t="shared" si="36"/>
        <v xml:space="preserve"> </v>
      </c>
      <c r="O83" s="183" t="str">
        <f t="shared" si="36"/>
        <v xml:space="preserve"> </v>
      </c>
      <c r="P83" s="183" t="str">
        <f t="shared" si="36"/>
        <v xml:space="preserve"> </v>
      </c>
      <c r="Q83" s="183" t="str">
        <f t="shared" si="36"/>
        <v xml:space="preserve"> </v>
      </c>
      <c r="R83" s="183" t="str">
        <f t="shared" si="36"/>
        <v xml:space="preserve"> </v>
      </c>
      <c r="S83" s="183" t="str">
        <f t="shared" ref="S83:AG83" si="37">IF(COUNTIF(S80:S82,"C")&gt;=1,"A",IF(COUNTIF(S80:S82,"C")&gt;0,"P"," "))</f>
        <v xml:space="preserve"> </v>
      </c>
      <c r="T83" s="183" t="str">
        <f t="shared" si="37"/>
        <v xml:space="preserve"> </v>
      </c>
      <c r="U83" s="183" t="str">
        <f t="shared" si="37"/>
        <v xml:space="preserve"> </v>
      </c>
      <c r="V83" s="183" t="str">
        <f t="shared" si="37"/>
        <v xml:space="preserve"> </v>
      </c>
      <c r="W83" s="183" t="str">
        <f t="shared" si="37"/>
        <v xml:space="preserve"> </v>
      </c>
      <c r="X83" s="183" t="str">
        <f t="shared" si="37"/>
        <v xml:space="preserve"> </v>
      </c>
      <c r="Y83" s="183" t="str">
        <f t="shared" si="37"/>
        <v xml:space="preserve"> </v>
      </c>
      <c r="Z83" s="183" t="str">
        <f t="shared" si="37"/>
        <v xml:space="preserve"> </v>
      </c>
      <c r="AA83" s="183" t="str">
        <f t="shared" si="37"/>
        <v xml:space="preserve"> </v>
      </c>
      <c r="AB83" s="183" t="str">
        <f t="shared" si="37"/>
        <v xml:space="preserve"> </v>
      </c>
      <c r="AC83" s="183" t="str">
        <f t="shared" si="37"/>
        <v xml:space="preserve"> </v>
      </c>
      <c r="AD83" s="183" t="str">
        <f t="shared" si="37"/>
        <v xml:space="preserve"> </v>
      </c>
      <c r="AE83" s="183" t="str">
        <f t="shared" si="37"/>
        <v xml:space="preserve"> </v>
      </c>
      <c r="AF83" s="183" t="str">
        <f t="shared" si="37"/>
        <v xml:space="preserve"> </v>
      </c>
      <c r="AG83" s="183" t="str">
        <f t="shared" si="37"/>
        <v xml:space="preserve"> </v>
      </c>
    </row>
    <row r="84" spans="2:33">
      <c r="B84" s="184"/>
      <c r="C84" s="301" t="s">
        <v>1020</v>
      </c>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row>
    <row r="85" spans="2:33">
      <c r="B85" s="184"/>
      <c r="C85" s="301" t="s">
        <v>1020</v>
      </c>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row>
    <row r="86" spans="2:33">
      <c r="B86" s="184"/>
      <c r="C86" s="301" t="s">
        <v>1020</v>
      </c>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row>
    <row r="87" spans="2:33">
      <c r="B87" s="178">
        <v>3</v>
      </c>
      <c r="C87" s="302" t="s">
        <v>1020</v>
      </c>
      <c r="D87" s="183" t="str">
        <f t="shared" ref="D87:R87" si="38">IF(COUNTIF(D84:D86,"C")&gt;=1,"A",IF(COUNTIF(D84:D86,"C")&gt;0,"P"," "))</f>
        <v xml:space="preserve"> </v>
      </c>
      <c r="E87" s="183" t="str">
        <f t="shared" si="38"/>
        <v xml:space="preserve"> </v>
      </c>
      <c r="F87" s="183" t="str">
        <f t="shared" si="38"/>
        <v xml:space="preserve"> </v>
      </c>
      <c r="G87" s="183" t="str">
        <f t="shared" si="38"/>
        <v xml:space="preserve"> </v>
      </c>
      <c r="H87" s="183" t="str">
        <f t="shared" si="38"/>
        <v xml:space="preserve"> </v>
      </c>
      <c r="I87" s="183" t="str">
        <f t="shared" si="38"/>
        <v xml:space="preserve"> </v>
      </c>
      <c r="J87" s="183" t="str">
        <f t="shared" si="38"/>
        <v xml:space="preserve"> </v>
      </c>
      <c r="K87" s="183" t="str">
        <f t="shared" si="38"/>
        <v xml:space="preserve"> </v>
      </c>
      <c r="L87" s="183" t="str">
        <f t="shared" si="38"/>
        <v xml:space="preserve"> </v>
      </c>
      <c r="M87" s="183" t="str">
        <f t="shared" si="38"/>
        <v xml:space="preserve"> </v>
      </c>
      <c r="N87" s="183" t="str">
        <f t="shared" si="38"/>
        <v xml:space="preserve"> </v>
      </c>
      <c r="O87" s="183" t="str">
        <f t="shared" si="38"/>
        <v xml:space="preserve"> </v>
      </c>
      <c r="P87" s="183" t="str">
        <f t="shared" si="38"/>
        <v xml:space="preserve"> </v>
      </c>
      <c r="Q87" s="183" t="str">
        <f t="shared" si="38"/>
        <v xml:space="preserve"> </v>
      </c>
      <c r="R87" s="183" t="str">
        <f t="shared" si="38"/>
        <v xml:space="preserve"> </v>
      </c>
      <c r="S87" s="183" t="str">
        <f t="shared" ref="S87:AG87" si="39">IF(COUNTIF(S84:S86,"C")&gt;=1,"A",IF(COUNTIF(S84:S86,"C")&gt;0,"P"," "))</f>
        <v xml:space="preserve"> </v>
      </c>
      <c r="T87" s="183" t="str">
        <f t="shared" si="39"/>
        <v xml:space="preserve"> </v>
      </c>
      <c r="U87" s="183" t="str">
        <f t="shared" si="39"/>
        <v xml:space="preserve"> </v>
      </c>
      <c r="V87" s="183" t="str">
        <f t="shared" si="39"/>
        <v xml:space="preserve"> </v>
      </c>
      <c r="W87" s="183" t="str">
        <f t="shared" si="39"/>
        <v xml:space="preserve"> </v>
      </c>
      <c r="X87" s="183" t="str">
        <f t="shared" si="39"/>
        <v xml:space="preserve"> </v>
      </c>
      <c r="Y87" s="183" t="str">
        <f t="shared" si="39"/>
        <v xml:space="preserve"> </v>
      </c>
      <c r="Z87" s="183" t="str">
        <f t="shared" si="39"/>
        <v xml:space="preserve"> </v>
      </c>
      <c r="AA87" s="183" t="str">
        <f t="shared" si="39"/>
        <v xml:space="preserve"> </v>
      </c>
      <c r="AB87" s="183" t="str">
        <f t="shared" si="39"/>
        <v xml:space="preserve"> </v>
      </c>
      <c r="AC87" s="183" t="str">
        <f t="shared" si="39"/>
        <v xml:space="preserve"> </v>
      </c>
      <c r="AD87" s="183" t="str">
        <f t="shared" si="39"/>
        <v xml:space="preserve"> </v>
      </c>
      <c r="AE87" s="183" t="str">
        <f t="shared" si="39"/>
        <v xml:space="preserve"> </v>
      </c>
      <c r="AF87" s="183" t="str">
        <f t="shared" si="39"/>
        <v xml:space="preserve"> </v>
      </c>
      <c r="AG87" s="183" t="str">
        <f t="shared" si="39"/>
        <v xml:space="preserve"> </v>
      </c>
    </row>
    <row r="88" spans="2:33">
      <c r="B88" s="184"/>
      <c r="C88" s="301" t="s">
        <v>1020</v>
      </c>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row>
    <row r="89" spans="2:33">
      <c r="B89" s="184"/>
      <c r="C89" s="301" t="s">
        <v>1020</v>
      </c>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row>
    <row r="90" spans="2:33">
      <c r="B90" s="184"/>
      <c r="C90" s="301" t="s">
        <v>1020</v>
      </c>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row>
    <row r="91" spans="2:33">
      <c r="B91" s="178">
        <v>4</v>
      </c>
      <c r="C91" s="302" t="s">
        <v>1020</v>
      </c>
      <c r="D91" s="183" t="str">
        <f t="shared" ref="D91:R91" si="40">IF(COUNTIF(D88:D90,"C")&gt;=1,"A",IF(COUNTIF(D88:D90,"C")&gt;0,"P"," "))</f>
        <v xml:space="preserve"> </v>
      </c>
      <c r="E91" s="183" t="str">
        <f t="shared" si="40"/>
        <v xml:space="preserve"> </v>
      </c>
      <c r="F91" s="183" t="str">
        <f t="shared" si="40"/>
        <v xml:space="preserve"> </v>
      </c>
      <c r="G91" s="183" t="str">
        <f t="shared" si="40"/>
        <v xml:space="preserve"> </v>
      </c>
      <c r="H91" s="183" t="str">
        <f t="shared" si="40"/>
        <v xml:space="preserve"> </v>
      </c>
      <c r="I91" s="183" t="str">
        <f t="shared" si="40"/>
        <v xml:space="preserve"> </v>
      </c>
      <c r="J91" s="183" t="str">
        <f t="shared" si="40"/>
        <v xml:space="preserve"> </v>
      </c>
      <c r="K91" s="183" t="str">
        <f t="shared" si="40"/>
        <v xml:space="preserve"> </v>
      </c>
      <c r="L91" s="183" t="str">
        <f t="shared" si="40"/>
        <v xml:space="preserve"> </v>
      </c>
      <c r="M91" s="183" t="str">
        <f t="shared" si="40"/>
        <v xml:space="preserve"> </v>
      </c>
      <c r="N91" s="183" t="str">
        <f t="shared" si="40"/>
        <v xml:space="preserve"> </v>
      </c>
      <c r="O91" s="183" t="str">
        <f t="shared" si="40"/>
        <v xml:space="preserve"> </v>
      </c>
      <c r="P91" s="183" t="str">
        <f t="shared" si="40"/>
        <v xml:space="preserve"> </v>
      </c>
      <c r="Q91" s="183" t="str">
        <f t="shared" si="40"/>
        <v xml:space="preserve"> </v>
      </c>
      <c r="R91" s="183" t="str">
        <f t="shared" si="40"/>
        <v xml:space="preserve"> </v>
      </c>
      <c r="S91" s="183" t="str">
        <f t="shared" ref="S91:AG91" si="41">IF(COUNTIF(S88:S90,"C")&gt;=1,"A",IF(COUNTIF(S88:S90,"C")&gt;0,"P"," "))</f>
        <v xml:space="preserve"> </v>
      </c>
      <c r="T91" s="183" t="str">
        <f t="shared" si="41"/>
        <v xml:space="preserve"> </v>
      </c>
      <c r="U91" s="183" t="str">
        <f t="shared" si="41"/>
        <v xml:space="preserve"> </v>
      </c>
      <c r="V91" s="183" t="str">
        <f t="shared" si="41"/>
        <v xml:space="preserve"> </v>
      </c>
      <c r="W91" s="183" t="str">
        <f t="shared" si="41"/>
        <v xml:space="preserve"> </v>
      </c>
      <c r="X91" s="183" t="str">
        <f t="shared" si="41"/>
        <v xml:space="preserve"> </v>
      </c>
      <c r="Y91" s="183" t="str">
        <f t="shared" si="41"/>
        <v xml:space="preserve"> </v>
      </c>
      <c r="Z91" s="183" t="str">
        <f t="shared" si="41"/>
        <v xml:space="preserve"> </v>
      </c>
      <c r="AA91" s="183" t="str">
        <f t="shared" si="41"/>
        <v xml:space="preserve"> </v>
      </c>
      <c r="AB91" s="183" t="str">
        <f t="shared" si="41"/>
        <v xml:space="preserve"> </v>
      </c>
      <c r="AC91" s="183" t="str">
        <f t="shared" si="41"/>
        <v xml:space="preserve"> </v>
      </c>
      <c r="AD91" s="183" t="str">
        <f t="shared" si="41"/>
        <v xml:space="preserve"> </v>
      </c>
      <c r="AE91" s="183" t="str">
        <f t="shared" si="41"/>
        <v xml:space="preserve"> </v>
      </c>
      <c r="AF91" s="183" t="str">
        <f t="shared" si="41"/>
        <v xml:space="preserve"> </v>
      </c>
      <c r="AG91" s="183" t="str">
        <f t="shared" si="41"/>
        <v xml:space="preserve"> </v>
      </c>
    </row>
    <row r="92" spans="2:33">
      <c r="B92" s="184"/>
      <c r="C92" s="301" t="s">
        <v>1020</v>
      </c>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row>
    <row r="93" spans="2:33">
      <c r="B93" s="184"/>
      <c r="C93" s="301" t="s">
        <v>1020</v>
      </c>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row>
    <row r="94" spans="2:33">
      <c r="B94" s="184"/>
      <c r="C94" s="301" t="s">
        <v>1020</v>
      </c>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row>
    <row r="95" spans="2:33">
      <c r="B95" s="178">
        <v>5</v>
      </c>
      <c r="C95" s="302" t="s">
        <v>1020</v>
      </c>
      <c r="D95" s="183" t="str">
        <f t="shared" ref="D95:R95" si="42">IF(COUNTIF(D92:D94,"C")&gt;=1,"A",IF(COUNTIF(D92:D94,"C")&gt;0,"P"," "))</f>
        <v xml:space="preserve"> </v>
      </c>
      <c r="E95" s="183" t="str">
        <f t="shared" si="42"/>
        <v xml:space="preserve"> </v>
      </c>
      <c r="F95" s="183" t="str">
        <f t="shared" si="42"/>
        <v xml:space="preserve"> </v>
      </c>
      <c r="G95" s="183" t="str">
        <f t="shared" si="42"/>
        <v xml:space="preserve"> </v>
      </c>
      <c r="H95" s="183" t="str">
        <f t="shared" si="42"/>
        <v xml:space="preserve"> </v>
      </c>
      <c r="I95" s="183" t="str">
        <f t="shared" si="42"/>
        <v xml:space="preserve"> </v>
      </c>
      <c r="J95" s="183" t="str">
        <f t="shared" si="42"/>
        <v xml:space="preserve"> </v>
      </c>
      <c r="K95" s="183" t="str">
        <f t="shared" si="42"/>
        <v xml:space="preserve"> </v>
      </c>
      <c r="L95" s="183" t="str">
        <f t="shared" si="42"/>
        <v xml:space="preserve"> </v>
      </c>
      <c r="M95" s="183" t="str">
        <f t="shared" si="42"/>
        <v xml:space="preserve"> </v>
      </c>
      <c r="N95" s="183" t="str">
        <f t="shared" si="42"/>
        <v xml:space="preserve"> </v>
      </c>
      <c r="O95" s="183" t="str">
        <f t="shared" si="42"/>
        <v xml:space="preserve"> </v>
      </c>
      <c r="P95" s="183" t="str">
        <f t="shared" si="42"/>
        <v xml:space="preserve"> </v>
      </c>
      <c r="Q95" s="183" t="str">
        <f t="shared" si="42"/>
        <v xml:space="preserve"> </v>
      </c>
      <c r="R95" s="183" t="str">
        <f t="shared" si="42"/>
        <v xml:space="preserve"> </v>
      </c>
      <c r="S95" s="183" t="str">
        <f t="shared" ref="S95:AG95" si="43">IF(COUNTIF(S92:S94,"C")&gt;=1,"A",IF(COUNTIF(S92:S94,"C")&gt;0,"P"," "))</f>
        <v xml:space="preserve"> </v>
      </c>
      <c r="T95" s="183" t="str">
        <f t="shared" si="43"/>
        <v xml:space="preserve"> </v>
      </c>
      <c r="U95" s="183" t="str">
        <f t="shared" si="43"/>
        <v xml:space="preserve"> </v>
      </c>
      <c r="V95" s="183" t="str">
        <f t="shared" si="43"/>
        <v xml:space="preserve"> </v>
      </c>
      <c r="W95" s="183" t="str">
        <f t="shared" si="43"/>
        <v xml:space="preserve"> </v>
      </c>
      <c r="X95" s="183" t="str">
        <f t="shared" si="43"/>
        <v xml:space="preserve"> </v>
      </c>
      <c r="Y95" s="183" t="str">
        <f t="shared" si="43"/>
        <v xml:space="preserve"> </v>
      </c>
      <c r="Z95" s="183" t="str">
        <f t="shared" si="43"/>
        <v xml:space="preserve"> </v>
      </c>
      <c r="AA95" s="183" t="str">
        <f t="shared" si="43"/>
        <v xml:space="preserve"> </v>
      </c>
      <c r="AB95" s="183" t="str">
        <f t="shared" si="43"/>
        <v xml:space="preserve"> </v>
      </c>
      <c r="AC95" s="183" t="str">
        <f t="shared" si="43"/>
        <v xml:space="preserve"> </v>
      </c>
      <c r="AD95" s="183" t="str">
        <f t="shared" si="43"/>
        <v xml:space="preserve"> </v>
      </c>
      <c r="AE95" s="183" t="str">
        <f t="shared" si="43"/>
        <v xml:space="preserve"> </v>
      </c>
      <c r="AF95" s="183" t="str">
        <f t="shared" si="43"/>
        <v xml:space="preserve"> </v>
      </c>
      <c r="AG95" s="183" t="str">
        <f t="shared" si="43"/>
        <v xml:space="preserve"> </v>
      </c>
    </row>
    <row r="96" spans="2:33">
      <c r="B96" s="184"/>
      <c r="C96" s="301" t="s">
        <v>1020</v>
      </c>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row>
    <row r="97" spans="2:33">
      <c r="B97" s="184"/>
      <c r="C97" s="301" t="s">
        <v>1020</v>
      </c>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row>
    <row r="98" spans="2:33">
      <c r="B98" s="184"/>
      <c r="C98" s="301" t="s">
        <v>1020</v>
      </c>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row>
    <row r="99" spans="2:33" ht="0.75" customHeight="1" thickBot="1">
      <c r="B99" s="178"/>
      <c r="C99" s="178"/>
      <c r="D99" s="183" t="str">
        <f t="shared" ref="D99:R99" si="44">IF(COUNTIF(D96:D98,"C")&gt;=1,"A",IF(COUNTIF(D96:D98,"C")&gt;0,"P"," "))</f>
        <v xml:space="preserve"> </v>
      </c>
      <c r="E99" s="183" t="str">
        <f t="shared" si="44"/>
        <v xml:space="preserve"> </v>
      </c>
      <c r="F99" s="183" t="str">
        <f t="shared" si="44"/>
        <v xml:space="preserve"> </v>
      </c>
      <c r="G99" s="183" t="str">
        <f t="shared" si="44"/>
        <v xml:space="preserve"> </v>
      </c>
      <c r="H99" s="183" t="str">
        <f t="shared" si="44"/>
        <v xml:space="preserve"> </v>
      </c>
      <c r="I99" s="183" t="str">
        <f t="shared" si="44"/>
        <v xml:space="preserve"> </v>
      </c>
      <c r="J99" s="183" t="str">
        <f t="shared" si="44"/>
        <v xml:space="preserve"> </v>
      </c>
      <c r="K99" s="183" t="str">
        <f t="shared" si="44"/>
        <v xml:space="preserve"> </v>
      </c>
      <c r="L99" s="183" t="str">
        <f t="shared" si="44"/>
        <v xml:space="preserve"> </v>
      </c>
      <c r="M99" s="183" t="str">
        <f t="shared" si="44"/>
        <v xml:space="preserve"> </v>
      </c>
      <c r="N99" s="183" t="str">
        <f t="shared" si="44"/>
        <v xml:space="preserve"> </v>
      </c>
      <c r="O99" s="183" t="str">
        <f t="shared" si="44"/>
        <v xml:space="preserve"> </v>
      </c>
      <c r="P99" s="183" t="str">
        <f t="shared" si="44"/>
        <v xml:space="preserve"> </v>
      </c>
      <c r="Q99" s="183" t="str">
        <f t="shared" si="44"/>
        <v xml:space="preserve"> </v>
      </c>
      <c r="R99" s="183" t="str">
        <f t="shared" si="44"/>
        <v xml:space="preserve"> </v>
      </c>
      <c r="S99" s="183" t="str">
        <f t="shared" ref="S99:AG99" si="45">IF(COUNTIF(S96:S98,"C")&gt;=1,"A",IF(COUNTIF(S96:S98,"C")&gt;0,"P"," "))</f>
        <v xml:space="preserve"> </v>
      </c>
      <c r="T99" s="183" t="str">
        <f t="shared" si="45"/>
        <v xml:space="preserve"> </v>
      </c>
      <c r="U99" s="183" t="str">
        <f t="shared" si="45"/>
        <v xml:space="preserve"> </v>
      </c>
      <c r="V99" s="183" t="str">
        <f t="shared" si="45"/>
        <v xml:space="preserve"> </v>
      </c>
      <c r="W99" s="183" t="str">
        <f t="shared" si="45"/>
        <v xml:space="preserve"> </v>
      </c>
      <c r="X99" s="183" t="str">
        <f t="shared" si="45"/>
        <v xml:space="preserve"> </v>
      </c>
      <c r="Y99" s="183" t="str">
        <f t="shared" si="45"/>
        <v xml:space="preserve"> </v>
      </c>
      <c r="Z99" s="183" t="str">
        <f t="shared" si="45"/>
        <v xml:space="preserve"> </v>
      </c>
      <c r="AA99" s="183" t="str">
        <f t="shared" si="45"/>
        <v xml:space="preserve"> </v>
      </c>
      <c r="AB99" s="183" t="str">
        <f t="shared" si="45"/>
        <v xml:space="preserve"> </v>
      </c>
      <c r="AC99" s="183" t="str">
        <f t="shared" si="45"/>
        <v xml:space="preserve"> </v>
      </c>
      <c r="AD99" s="183" t="str">
        <f t="shared" si="45"/>
        <v xml:space="preserve"> </v>
      </c>
      <c r="AE99" s="183" t="str">
        <f t="shared" si="45"/>
        <v xml:space="preserve"> </v>
      </c>
      <c r="AF99" s="183" t="str">
        <f t="shared" si="45"/>
        <v xml:space="preserve"> </v>
      </c>
      <c r="AG99" s="183" t="str">
        <f t="shared" si="45"/>
        <v xml:space="preserve"> </v>
      </c>
    </row>
    <row r="100" spans="2:33" ht="13.5" thickBot="1">
      <c r="B100" s="178"/>
      <c r="C100" s="154" t="s">
        <v>118</v>
      </c>
      <c r="D100" s="189" t="str">
        <f t="shared" ref="D100:R100" si="46">IF(COUNTIF(D83:D99,"A")&gt;4,"C",IF(COUNTIF(D83:D99,"A")&gt;0,"P"," "))</f>
        <v xml:space="preserve"> </v>
      </c>
      <c r="E100" s="189" t="str">
        <f t="shared" si="46"/>
        <v xml:space="preserve"> </v>
      </c>
      <c r="F100" s="189" t="str">
        <f t="shared" si="46"/>
        <v xml:space="preserve"> </v>
      </c>
      <c r="G100" s="189" t="str">
        <f t="shared" si="46"/>
        <v xml:space="preserve"> </v>
      </c>
      <c r="H100" s="189" t="str">
        <f t="shared" si="46"/>
        <v xml:space="preserve"> </v>
      </c>
      <c r="I100" s="189" t="str">
        <f t="shared" si="46"/>
        <v xml:space="preserve"> </v>
      </c>
      <c r="J100" s="189" t="str">
        <f t="shared" si="46"/>
        <v xml:space="preserve"> </v>
      </c>
      <c r="K100" s="189" t="str">
        <f t="shared" si="46"/>
        <v xml:space="preserve"> </v>
      </c>
      <c r="L100" s="189" t="str">
        <f t="shared" si="46"/>
        <v xml:space="preserve"> </v>
      </c>
      <c r="M100" s="189" t="str">
        <f t="shared" si="46"/>
        <v xml:space="preserve"> </v>
      </c>
      <c r="N100" s="189" t="str">
        <f t="shared" si="46"/>
        <v xml:space="preserve"> </v>
      </c>
      <c r="O100" s="189" t="str">
        <f t="shared" si="46"/>
        <v xml:space="preserve"> </v>
      </c>
      <c r="P100" s="189" t="str">
        <f t="shared" si="46"/>
        <v xml:space="preserve"> </v>
      </c>
      <c r="Q100" s="189" t="str">
        <f t="shared" si="46"/>
        <v xml:space="preserve"> </v>
      </c>
      <c r="R100" s="189" t="str">
        <f t="shared" si="46"/>
        <v xml:space="preserve"> </v>
      </c>
      <c r="S100" s="189" t="str">
        <f t="shared" ref="S100:AG100" si="47">IF(COUNTIF(S83:S99,"A")&gt;4,"C",IF(COUNTIF(S83:S99,"A")&gt;0,"P"," "))</f>
        <v xml:space="preserve"> </v>
      </c>
      <c r="T100" s="189" t="str">
        <f t="shared" si="47"/>
        <v xml:space="preserve"> </v>
      </c>
      <c r="U100" s="189" t="str">
        <f t="shared" si="47"/>
        <v xml:space="preserve"> </v>
      </c>
      <c r="V100" s="189" t="str">
        <f t="shared" si="47"/>
        <v xml:space="preserve"> </v>
      </c>
      <c r="W100" s="189" t="str">
        <f t="shared" si="47"/>
        <v xml:space="preserve"> </v>
      </c>
      <c r="X100" s="189" t="str">
        <f t="shared" si="47"/>
        <v xml:space="preserve"> </v>
      </c>
      <c r="Y100" s="189" t="str">
        <f t="shared" si="47"/>
        <v xml:space="preserve"> </v>
      </c>
      <c r="Z100" s="189" t="str">
        <f t="shared" si="47"/>
        <v xml:space="preserve"> </v>
      </c>
      <c r="AA100" s="189" t="str">
        <f t="shared" si="47"/>
        <v xml:space="preserve"> </v>
      </c>
      <c r="AB100" s="189" t="str">
        <f t="shared" si="47"/>
        <v xml:space="preserve"> </v>
      </c>
      <c r="AC100" s="189" t="str">
        <f t="shared" si="47"/>
        <v xml:space="preserve"> </v>
      </c>
      <c r="AD100" s="189" t="str">
        <f t="shared" si="47"/>
        <v xml:space="preserve"> </v>
      </c>
      <c r="AE100" s="189" t="str">
        <f t="shared" si="47"/>
        <v xml:space="preserve"> </v>
      </c>
      <c r="AF100" s="189" t="str">
        <f t="shared" si="47"/>
        <v xml:space="preserve"> </v>
      </c>
      <c r="AG100" s="189" t="str">
        <f t="shared" si="47"/>
        <v xml:space="preserve"> </v>
      </c>
    </row>
    <row r="102" spans="2:33" ht="15">
      <c r="B102" s="662" t="s">
        <v>1025</v>
      </c>
      <c r="C102" s="663"/>
      <c r="D102" s="664"/>
      <c r="E102" s="665"/>
      <c r="F102" s="665"/>
      <c r="G102" s="665"/>
      <c r="H102" s="665"/>
      <c r="I102" s="665"/>
      <c r="J102" s="665"/>
      <c r="K102" s="665"/>
      <c r="L102" s="665"/>
      <c r="M102" s="665"/>
      <c r="N102" s="665"/>
      <c r="O102" s="665"/>
      <c r="P102" s="665"/>
      <c r="Q102" s="665"/>
      <c r="R102" s="665"/>
      <c r="S102" s="664"/>
      <c r="T102" s="665"/>
      <c r="U102" s="665"/>
      <c r="V102" s="665"/>
      <c r="W102" s="665"/>
      <c r="X102" s="665"/>
      <c r="Y102" s="665"/>
      <c r="Z102" s="665"/>
      <c r="AA102" s="665"/>
      <c r="AB102" s="665"/>
      <c r="AC102" s="665"/>
      <c r="AD102" s="665"/>
      <c r="AE102" s="665"/>
      <c r="AF102" s="665"/>
      <c r="AG102" s="665"/>
    </row>
    <row r="103" spans="2:33">
      <c r="B103" s="178">
        <v>1</v>
      </c>
      <c r="C103" s="179" t="s">
        <v>1020</v>
      </c>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row>
    <row r="104" spans="2:33">
      <c r="B104" s="181"/>
      <c r="C104" s="301" t="s">
        <v>1020</v>
      </c>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row>
    <row r="105" spans="2:33">
      <c r="B105" s="181"/>
      <c r="C105" s="301" t="s">
        <v>1020</v>
      </c>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row>
    <row r="106" spans="2:33">
      <c r="B106" s="181"/>
      <c r="C106" s="301" t="s">
        <v>1020</v>
      </c>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row>
    <row r="107" spans="2:33">
      <c r="B107" s="178">
        <v>2</v>
      </c>
      <c r="C107" s="302" t="s">
        <v>1020</v>
      </c>
      <c r="D107" s="183" t="str">
        <f t="shared" ref="D107:R107" si="48">IF(COUNTIF(D104:D106,"C")&gt;=1,"A",IF(COUNTIF(D104:D106,"C")&gt;0,"P"," "))</f>
        <v xml:space="preserve"> </v>
      </c>
      <c r="E107" s="183" t="str">
        <f t="shared" si="48"/>
        <v xml:space="preserve"> </v>
      </c>
      <c r="F107" s="183" t="str">
        <f t="shared" si="48"/>
        <v xml:space="preserve"> </v>
      </c>
      <c r="G107" s="183" t="str">
        <f t="shared" si="48"/>
        <v xml:space="preserve"> </v>
      </c>
      <c r="H107" s="183" t="str">
        <f t="shared" si="48"/>
        <v xml:space="preserve"> </v>
      </c>
      <c r="I107" s="183" t="str">
        <f t="shared" si="48"/>
        <v xml:space="preserve"> </v>
      </c>
      <c r="J107" s="183" t="str">
        <f t="shared" si="48"/>
        <v xml:space="preserve"> </v>
      </c>
      <c r="K107" s="183" t="str">
        <f t="shared" si="48"/>
        <v xml:space="preserve"> </v>
      </c>
      <c r="L107" s="183" t="str">
        <f t="shared" si="48"/>
        <v xml:space="preserve"> </v>
      </c>
      <c r="M107" s="183" t="str">
        <f t="shared" si="48"/>
        <v xml:space="preserve"> </v>
      </c>
      <c r="N107" s="183" t="str">
        <f t="shared" si="48"/>
        <v xml:space="preserve"> </v>
      </c>
      <c r="O107" s="183" t="str">
        <f t="shared" si="48"/>
        <v xml:space="preserve"> </v>
      </c>
      <c r="P107" s="183" t="str">
        <f t="shared" si="48"/>
        <v xml:space="preserve"> </v>
      </c>
      <c r="Q107" s="183" t="str">
        <f t="shared" si="48"/>
        <v xml:space="preserve"> </v>
      </c>
      <c r="R107" s="183" t="str">
        <f t="shared" si="48"/>
        <v xml:space="preserve"> </v>
      </c>
      <c r="S107" s="183" t="str">
        <f t="shared" ref="S107:AG107" si="49">IF(COUNTIF(S104:S106,"C")&gt;=1,"A",IF(COUNTIF(S104:S106,"C")&gt;0,"P"," "))</f>
        <v xml:space="preserve"> </v>
      </c>
      <c r="T107" s="183" t="str">
        <f t="shared" si="49"/>
        <v xml:space="preserve"> </v>
      </c>
      <c r="U107" s="183" t="str">
        <f t="shared" si="49"/>
        <v xml:space="preserve"> </v>
      </c>
      <c r="V107" s="183" t="str">
        <f t="shared" si="49"/>
        <v xml:space="preserve"> </v>
      </c>
      <c r="W107" s="183" t="str">
        <f t="shared" si="49"/>
        <v xml:space="preserve"> </v>
      </c>
      <c r="X107" s="183" t="str">
        <f t="shared" si="49"/>
        <v xml:space="preserve"> </v>
      </c>
      <c r="Y107" s="183" t="str">
        <f t="shared" si="49"/>
        <v xml:space="preserve"> </v>
      </c>
      <c r="Z107" s="183" t="str">
        <f t="shared" si="49"/>
        <v xml:space="preserve"> </v>
      </c>
      <c r="AA107" s="183" t="str">
        <f t="shared" si="49"/>
        <v xml:space="preserve"> </v>
      </c>
      <c r="AB107" s="183" t="str">
        <f t="shared" si="49"/>
        <v xml:space="preserve"> </v>
      </c>
      <c r="AC107" s="183" t="str">
        <f t="shared" si="49"/>
        <v xml:space="preserve"> </v>
      </c>
      <c r="AD107" s="183" t="str">
        <f t="shared" si="49"/>
        <v xml:space="preserve"> </v>
      </c>
      <c r="AE107" s="183" t="str">
        <f t="shared" si="49"/>
        <v xml:space="preserve"> </v>
      </c>
      <c r="AF107" s="183" t="str">
        <f t="shared" si="49"/>
        <v xml:space="preserve"> </v>
      </c>
      <c r="AG107" s="183" t="str">
        <f t="shared" si="49"/>
        <v xml:space="preserve"> </v>
      </c>
    </row>
    <row r="108" spans="2:33">
      <c r="B108" s="184"/>
      <c r="C108" s="301" t="s">
        <v>1020</v>
      </c>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row>
    <row r="109" spans="2:33">
      <c r="B109" s="184"/>
      <c r="C109" s="301" t="s">
        <v>1020</v>
      </c>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row>
    <row r="110" spans="2:33">
      <c r="B110" s="184"/>
      <c r="C110" s="301" t="s">
        <v>1020</v>
      </c>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row>
    <row r="111" spans="2:33">
      <c r="B111" s="178">
        <v>3</v>
      </c>
      <c r="C111" s="302" t="s">
        <v>1020</v>
      </c>
      <c r="D111" s="183" t="str">
        <f t="shared" ref="D111:R111" si="50">IF(COUNTIF(D108:D110,"C")&gt;=1,"A",IF(COUNTIF(D108:D110,"C")&gt;0,"P"," "))</f>
        <v xml:space="preserve"> </v>
      </c>
      <c r="E111" s="183" t="str">
        <f t="shared" si="50"/>
        <v xml:space="preserve"> </v>
      </c>
      <c r="F111" s="183" t="str">
        <f t="shared" si="50"/>
        <v xml:space="preserve"> </v>
      </c>
      <c r="G111" s="183" t="str">
        <f t="shared" si="50"/>
        <v xml:space="preserve"> </v>
      </c>
      <c r="H111" s="183" t="str">
        <f t="shared" si="50"/>
        <v xml:space="preserve"> </v>
      </c>
      <c r="I111" s="183" t="str">
        <f t="shared" si="50"/>
        <v xml:space="preserve"> </v>
      </c>
      <c r="J111" s="183" t="str">
        <f t="shared" si="50"/>
        <v xml:space="preserve"> </v>
      </c>
      <c r="K111" s="183" t="str">
        <f t="shared" si="50"/>
        <v xml:space="preserve"> </v>
      </c>
      <c r="L111" s="183" t="str">
        <f t="shared" si="50"/>
        <v xml:space="preserve"> </v>
      </c>
      <c r="M111" s="183" t="str">
        <f t="shared" si="50"/>
        <v xml:space="preserve"> </v>
      </c>
      <c r="N111" s="183" t="str">
        <f t="shared" si="50"/>
        <v xml:space="preserve"> </v>
      </c>
      <c r="O111" s="183" t="str">
        <f t="shared" si="50"/>
        <v xml:space="preserve"> </v>
      </c>
      <c r="P111" s="183" t="str">
        <f t="shared" si="50"/>
        <v xml:space="preserve"> </v>
      </c>
      <c r="Q111" s="183" t="str">
        <f t="shared" si="50"/>
        <v xml:space="preserve"> </v>
      </c>
      <c r="R111" s="183" t="str">
        <f t="shared" si="50"/>
        <v xml:space="preserve"> </v>
      </c>
      <c r="S111" s="183" t="str">
        <f t="shared" ref="S111:AG111" si="51">IF(COUNTIF(S108:S110,"C")&gt;=1,"A",IF(COUNTIF(S108:S110,"C")&gt;0,"P"," "))</f>
        <v xml:space="preserve"> </v>
      </c>
      <c r="T111" s="183" t="str">
        <f t="shared" si="51"/>
        <v xml:space="preserve"> </v>
      </c>
      <c r="U111" s="183" t="str">
        <f t="shared" si="51"/>
        <v xml:space="preserve"> </v>
      </c>
      <c r="V111" s="183" t="str">
        <f t="shared" si="51"/>
        <v xml:space="preserve"> </v>
      </c>
      <c r="W111" s="183" t="str">
        <f t="shared" si="51"/>
        <v xml:space="preserve"> </v>
      </c>
      <c r="X111" s="183" t="str">
        <f t="shared" si="51"/>
        <v xml:space="preserve"> </v>
      </c>
      <c r="Y111" s="183" t="str">
        <f t="shared" si="51"/>
        <v xml:space="preserve"> </v>
      </c>
      <c r="Z111" s="183" t="str">
        <f t="shared" si="51"/>
        <v xml:space="preserve"> </v>
      </c>
      <c r="AA111" s="183" t="str">
        <f t="shared" si="51"/>
        <v xml:space="preserve"> </v>
      </c>
      <c r="AB111" s="183" t="str">
        <f t="shared" si="51"/>
        <v xml:space="preserve"> </v>
      </c>
      <c r="AC111" s="183" t="str">
        <f t="shared" si="51"/>
        <v xml:space="preserve"> </v>
      </c>
      <c r="AD111" s="183" t="str">
        <f t="shared" si="51"/>
        <v xml:space="preserve"> </v>
      </c>
      <c r="AE111" s="183" t="str">
        <f t="shared" si="51"/>
        <v xml:space="preserve"> </v>
      </c>
      <c r="AF111" s="183" t="str">
        <f t="shared" si="51"/>
        <v xml:space="preserve"> </v>
      </c>
      <c r="AG111" s="183" t="str">
        <f t="shared" si="51"/>
        <v xml:space="preserve"> </v>
      </c>
    </row>
    <row r="112" spans="2:33">
      <c r="B112" s="184"/>
      <c r="C112" s="301" t="s">
        <v>1020</v>
      </c>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row>
    <row r="113" spans="2:33">
      <c r="B113" s="184"/>
      <c r="C113" s="301" t="s">
        <v>1020</v>
      </c>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row>
    <row r="114" spans="2:33">
      <c r="B114" s="184"/>
      <c r="C114" s="301" t="s">
        <v>1020</v>
      </c>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row>
    <row r="115" spans="2:33">
      <c r="B115" s="178">
        <v>4</v>
      </c>
      <c r="C115" s="302" t="s">
        <v>1020</v>
      </c>
      <c r="D115" s="183" t="str">
        <f t="shared" ref="D115:R115" si="52">IF(COUNTIF(D112:D114,"C")&gt;=1,"A",IF(COUNTIF(D112:D114,"C")&gt;0,"P"," "))</f>
        <v xml:space="preserve"> </v>
      </c>
      <c r="E115" s="183" t="str">
        <f t="shared" si="52"/>
        <v xml:space="preserve"> </v>
      </c>
      <c r="F115" s="183" t="str">
        <f t="shared" si="52"/>
        <v xml:space="preserve"> </v>
      </c>
      <c r="G115" s="183" t="str">
        <f t="shared" si="52"/>
        <v xml:space="preserve"> </v>
      </c>
      <c r="H115" s="183" t="str">
        <f t="shared" si="52"/>
        <v xml:space="preserve"> </v>
      </c>
      <c r="I115" s="183" t="str">
        <f t="shared" si="52"/>
        <v xml:space="preserve"> </v>
      </c>
      <c r="J115" s="183" t="str">
        <f t="shared" si="52"/>
        <v xml:space="preserve"> </v>
      </c>
      <c r="K115" s="183" t="str">
        <f t="shared" si="52"/>
        <v xml:space="preserve"> </v>
      </c>
      <c r="L115" s="183" t="str">
        <f t="shared" si="52"/>
        <v xml:space="preserve"> </v>
      </c>
      <c r="M115" s="183" t="str">
        <f t="shared" si="52"/>
        <v xml:space="preserve"> </v>
      </c>
      <c r="N115" s="183" t="str">
        <f t="shared" si="52"/>
        <v xml:space="preserve"> </v>
      </c>
      <c r="O115" s="183" t="str">
        <f t="shared" si="52"/>
        <v xml:space="preserve"> </v>
      </c>
      <c r="P115" s="183" t="str">
        <f t="shared" si="52"/>
        <v xml:space="preserve"> </v>
      </c>
      <c r="Q115" s="183" t="str">
        <f t="shared" si="52"/>
        <v xml:space="preserve"> </v>
      </c>
      <c r="R115" s="183" t="str">
        <f t="shared" si="52"/>
        <v xml:space="preserve"> </v>
      </c>
      <c r="S115" s="183" t="str">
        <f t="shared" ref="S115:AG115" si="53">IF(COUNTIF(S112:S114,"C")&gt;=1,"A",IF(COUNTIF(S112:S114,"C")&gt;0,"P"," "))</f>
        <v xml:space="preserve"> </v>
      </c>
      <c r="T115" s="183" t="str">
        <f t="shared" si="53"/>
        <v xml:space="preserve"> </v>
      </c>
      <c r="U115" s="183" t="str">
        <f t="shared" si="53"/>
        <v xml:space="preserve"> </v>
      </c>
      <c r="V115" s="183" t="str">
        <f t="shared" si="53"/>
        <v xml:space="preserve"> </v>
      </c>
      <c r="W115" s="183" t="str">
        <f t="shared" si="53"/>
        <v xml:space="preserve"> </v>
      </c>
      <c r="X115" s="183" t="str">
        <f t="shared" si="53"/>
        <v xml:space="preserve"> </v>
      </c>
      <c r="Y115" s="183" t="str">
        <f t="shared" si="53"/>
        <v xml:space="preserve"> </v>
      </c>
      <c r="Z115" s="183" t="str">
        <f t="shared" si="53"/>
        <v xml:space="preserve"> </v>
      </c>
      <c r="AA115" s="183" t="str">
        <f t="shared" si="53"/>
        <v xml:space="preserve"> </v>
      </c>
      <c r="AB115" s="183" t="str">
        <f t="shared" si="53"/>
        <v xml:space="preserve"> </v>
      </c>
      <c r="AC115" s="183" t="str">
        <f t="shared" si="53"/>
        <v xml:space="preserve"> </v>
      </c>
      <c r="AD115" s="183" t="str">
        <f t="shared" si="53"/>
        <v xml:space="preserve"> </v>
      </c>
      <c r="AE115" s="183" t="str">
        <f t="shared" si="53"/>
        <v xml:space="preserve"> </v>
      </c>
      <c r="AF115" s="183" t="str">
        <f t="shared" si="53"/>
        <v xml:space="preserve"> </v>
      </c>
      <c r="AG115" s="183" t="str">
        <f t="shared" si="53"/>
        <v xml:space="preserve"> </v>
      </c>
    </row>
    <row r="116" spans="2:33">
      <c r="B116" s="184"/>
      <c r="C116" s="301" t="s">
        <v>1020</v>
      </c>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row>
    <row r="117" spans="2:33">
      <c r="B117" s="184"/>
      <c r="C117" s="301" t="s">
        <v>1020</v>
      </c>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row>
    <row r="118" spans="2:33">
      <c r="B118" s="184"/>
      <c r="C118" s="301" t="s">
        <v>1020</v>
      </c>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row>
    <row r="119" spans="2:33">
      <c r="B119" s="178">
        <v>5</v>
      </c>
      <c r="C119" s="302" t="s">
        <v>1020</v>
      </c>
      <c r="D119" s="183" t="str">
        <f t="shared" ref="D119:R119" si="54">IF(COUNTIF(D116:D118,"C")&gt;=1,"A",IF(COUNTIF(D116:D118,"C")&gt;0,"P"," "))</f>
        <v xml:space="preserve"> </v>
      </c>
      <c r="E119" s="183" t="str">
        <f t="shared" si="54"/>
        <v xml:space="preserve"> </v>
      </c>
      <c r="F119" s="183" t="str">
        <f t="shared" si="54"/>
        <v xml:space="preserve"> </v>
      </c>
      <c r="G119" s="183" t="str">
        <f t="shared" si="54"/>
        <v xml:space="preserve"> </v>
      </c>
      <c r="H119" s="183" t="str">
        <f t="shared" si="54"/>
        <v xml:space="preserve"> </v>
      </c>
      <c r="I119" s="183" t="str">
        <f t="shared" si="54"/>
        <v xml:space="preserve"> </v>
      </c>
      <c r="J119" s="183" t="str">
        <f t="shared" si="54"/>
        <v xml:space="preserve"> </v>
      </c>
      <c r="K119" s="183" t="str">
        <f t="shared" si="54"/>
        <v xml:space="preserve"> </v>
      </c>
      <c r="L119" s="183" t="str">
        <f t="shared" si="54"/>
        <v xml:space="preserve"> </v>
      </c>
      <c r="M119" s="183" t="str">
        <f t="shared" si="54"/>
        <v xml:space="preserve"> </v>
      </c>
      <c r="N119" s="183" t="str">
        <f t="shared" si="54"/>
        <v xml:space="preserve"> </v>
      </c>
      <c r="O119" s="183" t="str">
        <f t="shared" si="54"/>
        <v xml:space="preserve"> </v>
      </c>
      <c r="P119" s="183" t="str">
        <f t="shared" si="54"/>
        <v xml:space="preserve"> </v>
      </c>
      <c r="Q119" s="183" t="str">
        <f t="shared" si="54"/>
        <v xml:space="preserve"> </v>
      </c>
      <c r="R119" s="183" t="str">
        <f t="shared" si="54"/>
        <v xml:space="preserve"> </v>
      </c>
      <c r="S119" s="183" t="str">
        <f t="shared" ref="S119:AG119" si="55">IF(COUNTIF(S116:S118,"C")&gt;=1,"A",IF(COUNTIF(S116:S118,"C")&gt;0,"P"," "))</f>
        <v xml:space="preserve"> </v>
      </c>
      <c r="T119" s="183" t="str">
        <f t="shared" si="55"/>
        <v xml:space="preserve"> </v>
      </c>
      <c r="U119" s="183" t="str">
        <f t="shared" si="55"/>
        <v xml:space="preserve"> </v>
      </c>
      <c r="V119" s="183" t="str">
        <f t="shared" si="55"/>
        <v xml:space="preserve"> </v>
      </c>
      <c r="W119" s="183" t="str">
        <f t="shared" si="55"/>
        <v xml:space="preserve"> </v>
      </c>
      <c r="X119" s="183" t="str">
        <f t="shared" si="55"/>
        <v xml:space="preserve"> </v>
      </c>
      <c r="Y119" s="183" t="str">
        <f t="shared" si="55"/>
        <v xml:space="preserve"> </v>
      </c>
      <c r="Z119" s="183" t="str">
        <f t="shared" si="55"/>
        <v xml:space="preserve"> </v>
      </c>
      <c r="AA119" s="183" t="str">
        <f t="shared" si="55"/>
        <v xml:space="preserve"> </v>
      </c>
      <c r="AB119" s="183" t="str">
        <f t="shared" si="55"/>
        <v xml:space="preserve"> </v>
      </c>
      <c r="AC119" s="183" t="str">
        <f t="shared" si="55"/>
        <v xml:space="preserve"> </v>
      </c>
      <c r="AD119" s="183" t="str">
        <f t="shared" si="55"/>
        <v xml:space="preserve"> </v>
      </c>
      <c r="AE119" s="183" t="str">
        <f t="shared" si="55"/>
        <v xml:space="preserve"> </v>
      </c>
      <c r="AF119" s="183" t="str">
        <f t="shared" si="55"/>
        <v xml:space="preserve"> </v>
      </c>
      <c r="AG119" s="183" t="str">
        <f t="shared" si="55"/>
        <v xml:space="preserve"> </v>
      </c>
    </row>
    <row r="120" spans="2:33">
      <c r="B120" s="184"/>
      <c r="C120" s="301" t="s">
        <v>1020</v>
      </c>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row>
    <row r="121" spans="2:33">
      <c r="B121" s="184"/>
      <c r="C121" s="301" t="s">
        <v>1020</v>
      </c>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row>
    <row r="122" spans="2:33">
      <c r="B122" s="184"/>
      <c r="C122" s="301" t="s">
        <v>1020</v>
      </c>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row>
    <row r="123" spans="2:33" ht="0.75" customHeight="1" thickBot="1">
      <c r="B123" s="178"/>
      <c r="C123" s="178"/>
      <c r="D123" s="183" t="str">
        <f t="shared" ref="D123:R123" si="56">IF(COUNTIF(D120:D122,"C")&gt;=1,"A",IF(COUNTIF(D120:D122,"C")&gt;0,"P"," "))</f>
        <v xml:space="preserve"> </v>
      </c>
      <c r="E123" s="183" t="str">
        <f t="shared" si="56"/>
        <v xml:space="preserve"> </v>
      </c>
      <c r="F123" s="183" t="str">
        <f t="shared" si="56"/>
        <v xml:space="preserve"> </v>
      </c>
      <c r="G123" s="183" t="str">
        <f t="shared" si="56"/>
        <v xml:space="preserve"> </v>
      </c>
      <c r="H123" s="183" t="str">
        <f t="shared" si="56"/>
        <v xml:space="preserve"> </v>
      </c>
      <c r="I123" s="183" t="str">
        <f t="shared" si="56"/>
        <v xml:space="preserve"> </v>
      </c>
      <c r="J123" s="183" t="str">
        <f t="shared" si="56"/>
        <v xml:space="preserve"> </v>
      </c>
      <c r="K123" s="183" t="str">
        <f t="shared" si="56"/>
        <v xml:space="preserve"> </v>
      </c>
      <c r="L123" s="183" t="str">
        <f t="shared" si="56"/>
        <v xml:space="preserve"> </v>
      </c>
      <c r="M123" s="183" t="str">
        <f t="shared" si="56"/>
        <v xml:space="preserve"> </v>
      </c>
      <c r="N123" s="183" t="str">
        <f t="shared" si="56"/>
        <v xml:space="preserve"> </v>
      </c>
      <c r="O123" s="183" t="str">
        <f t="shared" si="56"/>
        <v xml:space="preserve"> </v>
      </c>
      <c r="P123" s="183" t="str">
        <f t="shared" si="56"/>
        <v xml:space="preserve"> </v>
      </c>
      <c r="Q123" s="183" t="str">
        <f t="shared" si="56"/>
        <v xml:space="preserve"> </v>
      </c>
      <c r="R123" s="183" t="str">
        <f t="shared" si="56"/>
        <v xml:space="preserve"> </v>
      </c>
      <c r="S123" s="183" t="str">
        <f t="shared" ref="S123:AG123" si="57">IF(COUNTIF(S120:S122,"C")&gt;=1,"A",IF(COUNTIF(S120:S122,"C")&gt;0,"P"," "))</f>
        <v xml:space="preserve"> </v>
      </c>
      <c r="T123" s="183" t="str">
        <f t="shared" si="57"/>
        <v xml:space="preserve"> </v>
      </c>
      <c r="U123" s="183" t="str">
        <f t="shared" si="57"/>
        <v xml:space="preserve"> </v>
      </c>
      <c r="V123" s="183" t="str">
        <f t="shared" si="57"/>
        <v xml:space="preserve"> </v>
      </c>
      <c r="W123" s="183" t="str">
        <f t="shared" si="57"/>
        <v xml:space="preserve"> </v>
      </c>
      <c r="X123" s="183" t="str">
        <f t="shared" si="57"/>
        <v xml:space="preserve"> </v>
      </c>
      <c r="Y123" s="183" t="str">
        <f t="shared" si="57"/>
        <v xml:space="preserve"> </v>
      </c>
      <c r="Z123" s="183" t="str">
        <f t="shared" si="57"/>
        <v xml:space="preserve"> </v>
      </c>
      <c r="AA123" s="183" t="str">
        <f t="shared" si="57"/>
        <v xml:space="preserve"> </v>
      </c>
      <c r="AB123" s="183" t="str">
        <f t="shared" si="57"/>
        <v xml:space="preserve"> </v>
      </c>
      <c r="AC123" s="183" t="str">
        <f t="shared" si="57"/>
        <v xml:space="preserve"> </v>
      </c>
      <c r="AD123" s="183" t="str">
        <f t="shared" si="57"/>
        <v xml:space="preserve"> </v>
      </c>
      <c r="AE123" s="183" t="str">
        <f t="shared" si="57"/>
        <v xml:space="preserve"> </v>
      </c>
      <c r="AF123" s="183" t="str">
        <f t="shared" si="57"/>
        <v xml:space="preserve"> </v>
      </c>
      <c r="AG123" s="183" t="str">
        <f t="shared" si="57"/>
        <v xml:space="preserve"> </v>
      </c>
    </row>
    <row r="124" spans="2:33" ht="13.5" thickBot="1">
      <c r="B124" s="178"/>
      <c r="C124" s="154" t="s">
        <v>118</v>
      </c>
      <c r="D124" s="189" t="str">
        <f t="shared" ref="D124:R124" si="58">IF(COUNTIF(D107:D123,"A")&gt;4,"C",IF(COUNTIF(D107:D123,"A")&gt;0,"P"," "))</f>
        <v xml:space="preserve"> </v>
      </c>
      <c r="E124" s="189" t="str">
        <f t="shared" si="58"/>
        <v xml:space="preserve"> </v>
      </c>
      <c r="F124" s="189" t="str">
        <f t="shared" si="58"/>
        <v xml:space="preserve"> </v>
      </c>
      <c r="G124" s="189" t="str">
        <f t="shared" si="58"/>
        <v xml:space="preserve"> </v>
      </c>
      <c r="H124" s="189" t="str">
        <f t="shared" si="58"/>
        <v xml:space="preserve"> </v>
      </c>
      <c r="I124" s="189" t="str">
        <f t="shared" si="58"/>
        <v xml:space="preserve"> </v>
      </c>
      <c r="J124" s="189" t="str">
        <f t="shared" si="58"/>
        <v xml:space="preserve"> </v>
      </c>
      <c r="K124" s="189" t="str">
        <f t="shared" si="58"/>
        <v xml:space="preserve"> </v>
      </c>
      <c r="L124" s="189" t="str">
        <f t="shared" si="58"/>
        <v xml:space="preserve"> </v>
      </c>
      <c r="M124" s="189" t="str">
        <f t="shared" si="58"/>
        <v xml:space="preserve"> </v>
      </c>
      <c r="N124" s="189" t="str">
        <f t="shared" si="58"/>
        <v xml:space="preserve"> </v>
      </c>
      <c r="O124" s="189" t="str">
        <f t="shared" si="58"/>
        <v xml:space="preserve"> </v>
      </c>
      <c r="P124" s="189" t="str">
        <f t="shared" si="58"/>
        <v xml:space="preserve"> </v>
      </c>
      <c r="Q124" s="189" t="str">
        <f t="shared" si="58"/>
        <v xml:space="preserve"> </v>
      </c>
      <c r="R124" s="189" t="str">
        <f t="shared" si="58"/>
        <v xml:space="preserve"> </v>
      </c>
      <c r="S124" s="189" t="str">
        <f t="shared" ref="S124:AG124" si="59">IF(COUNTIF(S107:S123,"A")&gt;4,"C",IF(COUNTIF(S107:S123,"A")&gt;0,"P"," "))</f>
        <v xml:space="preserve"> </v>
      </c>
      <c r="T124" s="189" t="str">
        <f t="shared" si="59"/>
        <v xml:space="preserve"> </v>
      </c>
      <c r="U124" s="189" t="str">
        <f t="shared" si="59"/>
        <v xml:space="preserve"> </v>
      </c>
      <c r="V124" s="189" t="str">
        <f t="shared" si="59"/>
        <v xml:space="preserve"> </v>
      </c>
      <c r="W124" s="189" t="str">
        <f t="shared" si="59"/>
        <v xml:space="preserve"> </v>
      </c>
      <c r="X124" s="189" t="str">
        <f t="shared" si="59"/>
        <v xml:space="preserve"> </v>
      </c>
      <c r="Y124" s="189" t="str">
        <f t="shared" si="59"/>
        <v xml:space="preserve"> </v>
      </c>
      <c r="Z124" s="189" t="str">
        <f t="shared" si="59"/>
        <v xml:space="preserve"> </v>
      </c>
      <c r="AA124" s="189" t="str">
        <f t="shared" si="59"/>
        <v xml:space="preserve"> </v>
      </c>
      <c r="AB124" s="189" t="str">
        <f t="shared" si="59"/>
        <v xml:space="preserve"> </v>
      </c>
      <c r="AC124" s="189" t="str">
        <f t="shared" si="59"/>
        <v xml:space="preserve"> </v>
      </c>
      <c r="AD124" s="189" t="str">
        <f t="shared" si="59"/>
        <v xml:space="preserve"> </v>
      </c>
      <c r="AE124" s="189" t="str">
        <f t="shared" si="59"/>
        <v xml:space="preserve"> </v>
      </c>
      <c r="AF124" s="189" t="str">
        <f t="shared" si="59"/>
        <v xml:space="preserve"> </v>
      </c>
      <c r="AG124" s="189" t="str">
        <f t="shared" si="59"/>
        <v xml:space="preserve"> </v>
      </c>
    </row>
    <row r="125" spans="2:33">
      <c r="B125" s="178"/>
      <c r="C125" s="154"/>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c r="AA125" s="225"/>
      <c r="AB125" s="225"/>
      <c r="AC125" s="225"/>
      <c r="AD125" s="225"/>
      <c r="AE125" s="225"/>
      <c r="AF125" s="225"/>
      <c r="AG125" s="225"/>
    </row>
    <row r="126" spans="2:33" ht="15">
      <c r="B126" s="662" t="s">
        <v>1026</v>
      </c>
      <c r="C126" s="663"/>
      <c r="D126" s="664"/>
      <c r="E126" s="665"/>
      <c r="F126" s="665"/>
      <c r="G126" s="665"/>
      <c r="H126" s="665"/>
      <c r="I126" s="665"/>
      <c r="J126" s="665"/>
      <c r="K126" s="665"/>
      <c r="L126" s="665"/>
      <c r="M126" s="665"/>
      <c r="N126" s="665"/>
      <c r="O126" s="665"/>
      <c r="P126" s="665"/>
      <c r="Q126" s="665"/>
      <c r="R126" s="665"/>
      <c r="S126" s="664"/>
      <c r="T126" s="665"/>
      <c r="U126" s="665"/>
      <c r="V126" s="665"/>
      <c r="W126" s="665"/>
      <c r="X126" s="665"/>
      <c r="Y126" s="665"/>
      <c r="Z126" s="665"/>
      <c r="AA126" s="665"/>
      <c r="AB126" s="665"/>
      <c r="AC126" s="665"/>
      <c r="AD126" s="665"/>
      <c r="AE126" s="665"/>
      <c r="AF126" s="665"/>
      <c r="AG126" s="665"/>
    </row>
    <row r="127" spans="2:33">
      <c r="B127" s="178">
        <v>1</v>
      </c>
      <c r="C127" s="179" t="s">
        <v>1020</v>
      </c>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0"/>
      <c r="AF127" s="180"/>
      <c r="AG127" s="180"/>
    </row>
    <row r="128" spans="2:33">
      <c r="B128" s="181"/>
      <c r="C128" s="301" t="s">
        <v>1020</v>
      </c>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row>
    <row r="129" spans="2:33">
      <c r="B129" s="181"/>
      <c r="C129" s="301" t="s">
        <v>1020</v>
      </c>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row>
    <row r="130" spans="2:33">
      <c r="B130" s="181"/>
      <c r="C130" s="301" t="s">
        <v>1020</v>
      </c>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row>
    <row r="131" spans="2:33">
      <c r="B131" s="178">
        <v>2</v>
      </c>
      <c r="C131" s="302" t="s">
        <v>1020</v>
      </c>
      <c r="D131" s="183" t="str">
        <f t="shared" ref="D131:R131" si="60">IF(COUNTIF(D128:D130,"C")&gt;=1,"A",IF(COUNTIF(D128:D130,"C")&gt;0,"P"," "))</f>
        <v xml:space="preserve"> </v>
      </c>
      <c r="E131" s="183" t="str">
        <f t="shared" si="60"/>
        <v xml:space="preserve"> </v>
      </c>
      <c r="F131" s="183" t="str">
        <f t="shared" si="60"/>
        <v xml:space="preserve"> </v>
      </c>
      <c r="G131" s="183" t="str">
        <f t="shared" si="60"/>
        <v xml:space="preserve"> </v>
      </c>
      <c r="H131" s="183" t="str">
        <f t="shared" si="60"/>
        <v xml:space="preserve"> </v>
      </c>
      <c r="I131" s="183" t="str">
        <f t="shared" si="60"/>
        <v xml:space="preserve"> </v>
      </c>
      <c r="J131" s="183" t="str">
        <f t="shared" si="60"/>
        <v xml:space="preserve"> </v>
      </c>
      <c r="K131" s="183" t="str">
        <f t="shared" si="60"/>
        <v xml:space="preserve"> </v>
      </c>
      <c r="L131" s="183" t="str">
        <f t="shared" si="60"/>
        <v xml:space="preserve"> </v>
      </c>
      <c r="M131" s="183" t="str">
        <f t="shared" si="60"/>
        <v xml:space="preserve"> </v>
      </c>
      <c r="N131" s="183" t="str">
        <f t="shared" si="60"/>
        <v xml:space="preserve"> </v>
      </c>
      <c r="O131" s="183" t="str">
        <f t="shared" si="60"/>
        <v xml:space="preserve"> </v>
      </c>
      <c r="P131" s="183" t="str">
        <f t="shared" si="60"/>
        <v xml:space="preserve"> </v>
      </c>
      <c r="Q131" s="183" t="str">
        <f t="shared" si="60"/>
        <v xml:space="preserve"> </v>
      </c>
      <c r="R131" s="183" t="str">
        <f t="shared" si="60"/>
        <v xml:space="preserve"> </v>
      </c>
      <c r="S131" s="183" t="str">
        <f t="shared" ref="S131:AG131" si="61">IF(COUNTIF(S128:S130,"C")&gt;=1,"A",IF(COUNTIF(S128:S130,"C")&gt;0,"P"," "))</f>
        <v xml:space="preserve"> </v>
      </c>
      <c r="T131" s="183" t="str">
        <f t="shared" si="61"/>
        <v xml:space="preserve"> </v>
      </c>
      <c r="U131" s="183" t="str">
        <f t="shared" si="61"/>
        <v xml:space="preserve"> </v>
      </c>
      <c r="V131" s="183" t="str">
        <f t="shared" si="61"/>
        <v xml:space="preserve"> </v>
      </c>
      <c r="W131" s="183" t="str">
        <f t="shared" si="61"/>
        <v xml:space="preserve"> </v>
      </c>
      <c r="X131" s="183" t="str">
        <f t="shared" si="61"/>
        <v xml:space="preserve"> </v>
      </c>
      <c r="Y131" s="183" t="str">
        <f t="shared" si="61"/>
        <v xml:space="preserve"> </v>
      </c>
      <c r="Z131" s="183" t="str">
        <f t="shared" si="61"/>
        <v xml:space="preserve"> </v>
      </c>
      <c r="AA131" s="183" t="str">
        <f t="shared" si="61"/>
        <v xml:space="preserve"> </v>
      </c>
      <c r="AB131" s="183" t="str">
        <f t="shared" si="61"/>
        <v xml:space="preserve"> </v>
      </c>
      <c r="AC131" s="183" t="str">
        <f t="shared" si="61"/>
        <v xml:space="preserve"> </v>
      </c>
      <c r="AD131" s="183" t="str">
        <f t="shared" si="61"/>
        <v xml:space="preserve"> </v>
      </c>
      <c r="AE131" s="183" t="str">
        <f t="shared" si="61"/>
        <v xml:space="preserve"> </v>
      </c>
      <c r="AF131" s="183" t="str">
        <f t="shared" si="61"/>
        <v xml:space="preserve"> </v>
      </c>
      <c r="AG131" s="183" t="str">
        <f t="shared" si="61"/>
        <v xml:space="preserve"> </v>
      </c>
    </row>
    <row r="132" spans="2:33">
      <c r="B132" s="184"/>
      <c r="C132" s="301" t="s">
        <v>1020</v>
      </c>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row>
    <row r="133" spans="2:33">
      <c r="B133" s="184"/>
      <c r="C133" s="301" t="s">
        <v>1020</v>
      </c>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row>
    <row r="134" spans="2:33">
      <c r="B134" s="184"/>
      <c r="C134" s="301" t="s">
        <v>1020</v>
      </c>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row>
    <row r="135" spans="2:33">
      <c r="B135" s="178">
        <v>3</v>
      </c>
      <c r="C135" s="302" t="s">
        <v>1020</v>
      </c>
      <c r="D135" s="183" t="str">
        <f t="shared" ref="D135:R135" si="62">IF(COUNTIF(D132:D134,"C")&gt;=1,"A",IF(COUNTIF(D132:D134,"C")&gt;0,"P"," "))</f>
        <v xml:space="preserve"> </v>
      </c>
      <c r="E135" s="183" t="str">
        <f t="shared" si="62"/>
        <v xml:space="preserve"> </v>
      </c>
      <c r="F135" s="183" t="str">
        <f t="shared" si="62"/>
        <v xml:space="preserve"> </v>
      </c>
      <c r="G135" s="183" t="str">
        <f t="shared" si="62"/>
        <v xml:space="preserve"> </v>
      </c>
      <c r="H135" s="183" t="str">
        <f t="shared" si="62"/>
        <v xml:space="preserve"> </v>
      </c>
      <c r="I135" s="183" t="str">
        <f t="shared" si="62"/>
        <v xml:space="preserve"> </v>
      </c>
      <c r="J135" s="183" t="str">
        <f t="shared" si="62"/>
        <v xml:space="preserve"> </v>
      </c>
      <c r="K135" s="183" t="str">
        <f t="shared" si="62"/>
        <v xml:space="preserve"> </v>
      </c>
      <c r="L135" s="183" t="str">
        <f t="shared" si="62"/>
        <v xml:space="preserve"> </v>
      </c>
      <c r="M135" s="183" t="str">
        <f t="shared" si="62"/>
        <v xml:space="preserve"> </v>
      </c>
      <c r="N135" s="183" t="str">
        <f t="shared" si="62"/>
        <v xml:space="preserve"> </v>
      </c>
      <c r="O135" s="183" t="str">
        <f t="shared" si="62"/>
        <v xml:space="preserve"> </v>
      </c>
      <c r="P135" s="183" t="str">
        <f t="shared" si="62"/>
        <v xml:space="preserve"> </v>
      </c>
      <c r="Q135" s="183" t="str">
        <f t="shared" si="62"/>
        <v xml:space="preserve"> </v>
      </c>
      <c r="R135" s="183" t="str">
        <f t="shared" si="62"/>
        <v xml:space="preserve"> </v>
      </c>
      <c r="S135" s="183" t="str">
        <f t="shared" ref="S135:AG135" si="63">IF(COUNTIF(S132:S134,"C")&gt;=1,"A",IF(COUNTIF(S132:S134,"C")&gt;0,"P"," "))</f>
        <v xml:space="preserve"> </v>
      </c>
      <c r="T135" s="183" t="str">
        <f t="shared" si="63"/>
        <v xml:space="preserve"> </v>
      </c>
      <c r="U135" s="183" t="str">
        <f t="shared" si="63"/>
        <v xml:space="preserve"> </v>
      </c>
      <c r="V135" s="183" t="str">
        <f t="shared" si="63"/>
        <v xml:space="preserve"> </v>
      </c>
      <c r="W135" s="183" t="str">
        <f t="shared" si="63"/>
        <v xml:space="preserve"> </v>
      </c>
      <c r="X135" s="183" t="str">
        <f t="shared" si="63"/>
        <v xml:space="preserve"> </v>
      </c>
      <c r="Y135" s="183" t="str">
        <f t="shared" si="63"/>
        <v xml:space="preserve"> </v>
      </c>
      <c r="Z135" s="183" t="str">
        <f t="shared" si="63"/>
        <v xml:space="preserve"> </v>
      </c>
      <c r="AA135" s="183" t="str">
        <f t="shared" si="63"/>
        <v xml:space="preserve"> </v>
      </c>
      <c r="AB135" s="183" t="str">
        <f t="shared" si="63"/>
        <v xml:space="preserve"> </v>
      </c>
      <c r="AC135" s="183" t="str">
        <f t="shared" si="63"/>
        <v xml:space="preserve"> </v>
      </c>
      <c r="AD135" s="183" t="str">
        <f t="shared" si="63"/>
        <v xml:space="preserve"> </v>
      </c>
      <c r="AE135" s="183" t="str">
        <f t="shared" si="63"/>
        <v xml:space="preserve"> </v>
      </c>
      <c r="AF135" s="183" t="str">
        <f t="shared" si="63"/>
        <v xml:space="preserve"> </v>
      </c>
      <c r="AG135" s="183" t="str">
        <f t="shared" si="63"/>
        <v xml:space="preserve"> </v>
      </c>
    </row>
    <row r="136" spans="2:33">
      <c r="B136" s="184"/>
      <c r="C136" s="301" t="s">
        <v>1020</v>
      </c>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row>
    <row r="137" spans="2:33">
      <c r="B137" s="184"/>
      <c r="C137" s="301" t="s">
        <v>1020</v>
      </c>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row>
    <row r="138" spans="2:33">
      <c r="B138" s="184"/>
      <c r="C138" s="301" t="s">
        <v>1020</v>
      </c>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row>
    <row r="139" spans="2:33">
      <c r="B139" s="178">
        <v>4</v>
      </c>
      <c r="C139" s="302" t="s">
        <v>1020</v>
      </c>
      <c r="D139" s="183" t="str">
        <f t="shared" ref="D139:R139" si="64">IF(COUNTIF(D136:D138,"C")&gt;=1,"A",IF(COUNTIF(D136:D138,"C")&gt;0,"P"," "))</f>
        <v xml:space="preserve"> </v>
      </c>
      <c r="E139" s="183" t="str">
        <f t="shared" si="64"/>
        <v xml:space="preserve"> </v>
      </c>
      <c r="F139" s="183" t="str">
        <f t="shared" si="64"/>
        <v xml:space="preserve"> </v>
      </c>
      <c r="G139" s="183" t="str">
        <f t="shared" si="64"/>
        <v xml:space="preserve"> </v>
      </c>
      <c r="H139" s="183" t="str">
        <f t="shared" si="64"/>
        <v xml:space="preserve"> </v>
      </c>
      <c r="I139" s="183" t="str">
        <f t="shared" si="64"/>
        <v xml:space="preserve"> </v>
      </c>
      <c r="J139" s="183" t="str">
        <f t="shared" si="64"/>
        <v xml:space="preserve"> </v>
      </c>
      <c r="K139" s="183" t="str">
        <f t="shared" si="64"/>
        <v xml:space="preserve"> </v>
      </c>
      <c r="L139" s="183" t="str">
        <f t="shared" si="64"/>
        <v xml:space="preserve"> </v>
      </c>
      <c r="M139" s="183" t="str">
        <f t="shared" si="64"/>
        <v xml:space="preserve"> </v>
      </c>
      <c r="N139" s="183" t="str">
        <f t="shared" si="64"/>
        <v xml:space="preserve"> </v>
      </c>
      <c r="O139" s="183" t="str">
        <f t="shared" si="64"/>
        <v xml:space="preserve"> </v>
      </c>
      <c r="P139" s="183" t="str">
        <f t="shared" si="64"/>
        <v xml:space="preserve"> </v>
      </c>
      <c r="Q139" s="183" t="str">
        <f t="shared" si="64"/>
        <v xml:space="preserve"> </v>
      </c>
      <c r="R139" s="183" t="str">
        <f t="shared" si="64"/>
        <v xml:space="preserve"> </v>
      </c>
      <c r="S139" s="183" t="str">
        <f t="shared" ref="S139:AG139" si="65">IF(COUNTIF(S136:S138,"C")&gt;=1,"A",IF(COUNTIF(S136:S138,"C")&gt;0,"P"," "))</f>
        <v xml:space="preserve"> </v>
      </c>
      <c r="T139" s="183" t="str">
        <f t="shared" si="65"/>
        <v xml:space="preserve"> </v>
      </c>
      <c r="U139" s="183" t="str">
        <f t="shared" si="65"/>
        <v xml:space="preserve"> </v>
      </c>
      <c r="V139" s="183" t="str">
        <f t="shared" si="65"/>
        <v xml:space="preserve"> </v>
      </c>
      <c r="W139" s="183" t="str">
        <f t="shared" si="65"/>
        <v xml:space="preserve"> </v>
      </c>
      <c r="X139" s="183" t="str">
        <f t="shared" si="65"/>
        <v xml:space="preserve"> </v>
      </c>
      <c r="Y139" s="183" t="str">
        <f t="shared" si="65"/>
        <v xml:space="preserve"> </v>
      </c>
      <c r="Z139" s="183" t="str">
        <f t="shared" si="65"/>
        <v xml:space="preserve"> </v>
      </c>
      <c r="AA139" s="183" t="str">
        <f t="shared" si="65"/>
        <v xml:space="preserve"> </v>
      </c>
      <c r="AB139" s="183" t="str">
        <f t="shared" si="65"/>
        <v xml:space="preserve"> </v>
      </c>
      <c r="AC139" s="183" t="str">
        <f t="shared" si="65"/>
        <v xml:space="preserve"> </v>
      </c>
      <c r="AD139" s="183" t="str">
        <f t="shared" si="65"/>
        <v xml:space="preserve"> </v>
      </c>
      <c r="AE139" s="183" t="str">
        <f t="shared" si="65"/>
        <v xml:space="preserve"> </v>
      </c>
      <c r="AF139" s="183" t="str">
        <f t="shared" si="65"/>
        <v xml:space="preserve"> </v>
      </c>
      <c r="AG139" s="183" t="str">
        <f t="shared" si="65"/>
        <v xml:space="preserve"> </v>
      </c>
    </row>
    <row r="140" spans="2:33">
      <c r="B140" s="184"/>
      <c r="C140" s="301" t="s">
        <v>1020</v>
      </c>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row>
    <row r="141" spans="2:33">
      <c r="B141" s="184"/>
      <c r="C141" s="301" t="s">
        <v>1020</v>
      </c>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row>
    <row r="142" spans="2:33">
      <c r="B142" s="184"/>
      <c r="C142" s="301" t="s">
        <v>1020</v>
      </c>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row>
    <row r="143" spans="2:33">
      <c r="B143" s="178">
        <v>5</v>
      </c>
      <c r="C143" s="302" t="s">
        <v>1020</v>
      </c>
      <c r="D143" s="183" t="str">
        <f t="shared" ref="D143:R143" si="66">IF(COUNTIF(D140:D142,"C")&gt;=1,"A",IF(COUNTIF(D140:D142,"C")&gt;0,"P"," "))</f>
        <v xml:space="preserve"> </v>
      </c>
      <c r="E143" s="183" t="str">
        <f t="shared" si="66"/>
        <v xml:space="preserve"> </v>
      </c>
      <c r="F143" s="183" t="str">
        <f t="shared" si="66"/>
        <v xml:space="preserve"> </v>
      </c>
      <c r="G143" s="183" t="str">
        <f t="shared" si="66"/>
        <v xml:space="preserve"> </v>
      </c>
      <c r="H143" s="183" t="str">
        <f t="shared" si="66"/>
        <v xml:space="preserve"> </v>
      </c>
      <c r="I143" s="183" t="str">
        <f t="shared" si="66"/>
        <v xml:space="preserve"> </v>
      </c>
      <c r="J143" s="183" t="str">
        <f t="shared" si="66"/>
        <v xml:space="preserve"> </v>
      </c>
      <c r="K143" s="183" t="str">
        <f t="shared" si="66"/>
        <v xml:space="preserve"> </v>
      </c>
      <c r="L143" s="183" t="str">
        <f t="shared" si="66"/>
        <v xml:space="preserve"> </v>
      </c>
      <c r="M143" s="183" t="str">
        <f t="shared" si="66"/>
        <v xml:space="preserve"> </v>
      </c>
      <c r="N143" s="183" t="str">
        <f t="shared" si="66"/>
        <v xml:space="preserve"> </v>
      </c>
      <c r="O143" s="183" t="str">
        <f t="shared" si="66"/>
        <v xml:space="preserve"> </v>
      </c>
      <c r="P143" s="183" t="str">
        <f t="shared" si="66"/>
        <v xml:space="preserve"> </v>
      </c>
      <c r="Q143" s="183" t="str">
        <f t="shared" si="66"/>
        <v xml:space="preserve"> </v>
      </c>
      <c r="R143" s="183" t="str">
        <f t="shared" si="66"/>
        <v xml:space="preserve"> </v>
      </c>
      <c r="S143" s="183" t="str">
        <f t="shared" ref="S143:AG143" si="67">IF(COUNTIF(S140:S142,"C")&gt;=1,"A",IF(COUNTIF(S140:S142,"C")&gt;0,"P"," "))</f>
        <v xml:space="preserve"> </v>
      </c>
      <c r="T143" s="183" t="str">
        <f t="shared" si="67"/>
        <v xml:space="preserve"> </v>
      </c>
      <c r="U143" s="183" t="str">
        <f t="shared" si="67"/>
        <v xml:space="preserve"> </v>
      </c>
      <c r="V143" s="183" t="str">
        <f t="shared" si="67"/>
        <v xml:space="preserve"> </v>
      </c>
      <c r="W143" s="183" t="str">
        <f t="shared" si="67"/>
        <v xml:space="preserve"> </v>
      </c>
      <c r="X143" s="183" t="str">
        <f t="shared" si="67"/>
        <v xml:space="preserve"> </v>
      </c>
      <c r="Y143" s="183" t="str">
        <f t="shared" si="67"/>
        <v xml:space="preserve"> </v>
      </c>
      <c r="Z143" s="183" t="str">
        <f t="shared" si="67"/>
        <v xml:space="preserve"> </v>
      </c>
      <c r="AA143" s="183" t="str">
        <f t="shared" si="67"/>
        <v xml:space="preserve"> </v>
      </c>
      <c r="AB143" s="183" t="str">
        <f t="shared" si="67"/>
        <v xml:space="preserve"> </v>
      </c>
      <c r="AC143" s="183" t="str">
        <f t="shared" si="67"/>
        <v xml:space="preserve"> </v>
      </c>
      <c r="AD143" s="183" t="str">
        <f t="shared" si="67"/>
        <v xml:space="preserve"> </v>
      </c>
      <c r="AE143" s="183" t="str">
        <f t="shared" si="67"/>
        <v xml:space="preserve"> </v>
      </c>
      <c r="AF143" s="183" t="str">
        <f t="shared" si="67"/>
        <v xml:space="preserve"> </v>
      </c>
      <c r="AG143" s="183" t="str">
        <f t="shared" si="67"/>
        <v xml:space="preserve"> </v>
      </c>
    </row>
    <row r="144" spans="2:33">
      <c r="B144" s="184"/>
      <c r="C144" s="301" t="s">
        <v>1020</v>
      </c>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row>
    <row r="145" spans="2:33">
      <c r="B145" s="184"/>
      <c r="C145" s="301" t="s">
        <v>1020</v>
      </c>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row>
    <row r="146" spans="2:33">
      <c r="B146" s="184"/>
      <c r="C146" s="301" t="s">
        <v>1020</v>
      </c>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row>
    <row r="147" spans="2:33" ht="0.75" customHeight="1" thickBot="1">
      <c r="B147" s="178"/>
      <c r="C147" s="178"/>
      <c r="D147" s="183" t="str">
        <f t="shared" ref="D147:R147" si="68">IF(COUNTIF(D144:D146,"C")&gt;=1,"A",IF(COUNTIF(D144:D146,"C")&gt;0,"P"," "))</f>
        <v xml:space="preserve"> </v>
      </c>
      <c r="E147" s="183" t="str">
        <f t="shared" si="68"/>
        <v xml:space="preserve"> </v>
      </c>
      <c r="F147" s="183" t="str">
        <f t="shared" si="68"/>
        <v xml:space="preserve"> </v>
      </c>
      <c r="G147" s="183" t="str">
        <f t="shared" si="68"/>
        <v xml:space="preserve"> </v>
      </c>
      <c r="H147" s="183" t="str">
        <f t="shared" si="68"/>
        <v xml:space="preserve"> </v>
      </c>
      <c r="I147" s="183" t="str">
        <f t="shared" si="68"/>
        <v xml:space="preserve"> </v>
      </c>
      <c r="J147" s="183" t="str">
        <f t="shared" si="68"/>
        <v xml:space="preserve"> </v>
      </c>
      <c r="K147" s="183" t="str">
        <f t="shared" si="68"/>
        <v xml:space="preserve"> </v>
      </c>
      <c r="L147" s="183" t="str">
        <f t="shared" si="68"/>
        <v xml:space="preserve"> </v>
      </c>
      <c r="M147" s="183" t="str">
        <f t="shared" si="68"/>
        <v xml:space="preserve"> </v>
      </c>
      <c r="N147" s="183" t="str">
        <f t="shared" si="68"/>
        <v xml:space="preserve"> </v>
      </c>
      <c r="O147" s="183" t="str">
        <f t="shared" si="68"/>
        <v xml:space="preserve"> </v>
      </c>
      <c r="P147" s="183" t="str">
        <f t="shared" si="68"/>
        <v xml:space="preserve"> </v>
      </c>
      <c r="Q147" s="183" t="str">
        <f t="shared" si="68"/>
        <v xml:space="preserve"> </v>
      </c>
      <c r="R147" s="183" t="str">
        <f t="shared" si="68"/>
        <v xml:space="preserve"> </v>
      </c>
      <c r="S147" s="183" t="str">
        <f t="shared" ref="S147:AG147" si="69">IF(COUNTIF(S144:S146,"C")&gt;=1,"A",IF(COUNTIF(S144:S146,"C")&gt;0,"P"," "))</f>
        <v xml:space="preserve"> </v>
      </c>
      <c r="T147" s="183" t="str">
        <f t="shared" si="69"/>
        <v xml:space="preserve"> </v>
      </c>
      <c r="U147" s="183" t="str">
        <f t="shared" si="69"/>
        <v xml:space="preserve"> </v>
      </c>
      <c r="V147" s="183" t="str">
        <f t="shared" si="69"/>
        <v xml:space="preserve"> </v>
      </c>
      <c r="W147" s="183" t="str">
        <f t="shared" si="69"/>
        <v xml:space="preserve"> </v>
      </c>
      <c r="X147" s="183" t="str">
        <f t="shared" si="69"/>
        <v xml:space="preserve"> </v>
      </c>
      <c r="Y147" s="183" t="str">
        <f t="shared" si="69"/>
        <v xml:space="preserve"> </v>
      </c>
      <c r="Z147" s="183" t="str">
        <f t="shared" si="69"/>
        <v xml:space="preserve"> </v>
      </c>
      <c r="AA147" s="183" t="str">
        <f t="shared" si="69"/>
        <v xml:space="preserve"> </v>
      </c>
      <c r="AB147" s="183" t="str">
        <f t="shared" si="69"/>
        <v xml:space="preserve"> </v>
      </c>
      <c r="AC147" s="183" t="str">
        <f t="shared" si="69"/>
        <v xml:space="preserve"> </v>
      </c>
      <c r="AD147" s="183" t="str">
        <f t="shared" si="69"/>
        <v xml:space="preserve"> </v>
      </c>
      <c r="AE147" s="183" t="str">
        <f t="shared" si="69"/>
        <v xml:space="preserve"> </v>
      </c>
      <c r="AF147" s="183" t="str">
        <f t="shared" si="69"/>
        <v xml:space="preserve"> </v>
      </c>
      <c r="AG147" s="183" t="str">
        <f t="shared" si="69"/>
        <v xml:space="preserve"> </v>
      </c>
    </row>
    <row r="148" spans="2:33" ht="13.5" thickBot="1">
      <c r="B148" s="178"/>
      <c r="C148" s="154" t="s">
        <v>118</v>
      </c>
      <c r="D148" s="189" t="str">
        <f t="shared" ref="D148:R148" si="70">IF(COUNTIF(D131:D147,"A")&gt;4,"C",IF(COUNTIF(D131:D147,"A")&gt;0,"P"," "))</f>
        <v xml:space="preserve"> </v>
      </c>
      <c r="E148" s="189" t="str">
        <f t="shared" si="70"/>
        <v xml:space="preserve"> </v>
      </c>
      <c r="F148" s="189" t="str">
        <f t="shared" si="70"/>
        <v xml:space="preserve"> </v>
      </c>
      <c r="G148" s="189" t="str">
        <f t="shared" si="70"/>
        <v xml:space="preserve"> </v>
      </c>
      <c r="H148" s="189" t="str">
        <f t="shared" si="70"/>
        <v xml:space="preserve"> </v>
      </c>
      <c r="I148" s="189" t="str">
        <f t="shared" si="70"/>
        <v xml:space="preserve"> </v>
      </c>
      <c r="J148" s="189" t="str">
        <f t="shared" si="70"/>
        <v xml:space="preserve"> </v>
      </c>
      <c r="K148" s="189" t="str">
        <f t="shared" si="70"/>
        <v xml:space="preserve"> </v>
      </c>
      <c r="L148" s="189" t="str">
        <f t="shared" si="70"/>
        <v xml:space="preserve"> </v>
      </c>
      <c r="M148" s="189" t="str">
        <f t="shared" si="70"/>
        <v xml:space="preserve"> </v>
      </c>
      <c r="N148" s="189" t="str">
        <f t="shared" si="70"/>
        <v xml:space="preserve"> </v>
      </c>
      <c r="O148" s="189" t="str">
        <f t="shared" si="70"/>
        <v xml:space="preserve"> </v>
      </c>
      <c r="P148" s="189" t="str">
        <f t="shared" si="70"/>
        <v xml:space="preserve"> </v>
      </c>
      <c r="Q148" s="189" t="str">
        <f t="shared" si="70"/>
        <v xml:space="preserve"> </v>
      </c>
      <c r="R148" s="189" t="str">
        <f t="shared" si="70"/>
        <v xml:space="preserve"> </v>
      </c>
      <c r="S148" s="189" t="str">
        <f t="shared" ref="S148:AG148" si="71">IF(COUNTIF(S131:S147,"A")&gt;4,"C",IF(COUNTIF(S131:S147,"A")&gt;0,"P"," "))</f>
        <v xml:space="preserve"> </v>
      </c>
      <c r="T148" s="189" t="str">
        <f t="shared" si="71"/>
        <v xml:space="preserve"> </v>
      </c>
      <c r="U148" s="189" t="str">
        <f t="shared" si="71"/>
        <v xml:space="preserve"> </v>
      </c>
      <c r="V148" s="189" t="str">
        <f t="shared" si="71"/>
        <v xml:space="preserve"> </v>
      </c>
      <c r="W148" s="189" t="str">
        <f t="shared" si="71"/>
        <v xml:space="preserve"> </v>
      </c>
      <c r="X148" s="189" t="str">
        <f t="shared" si="71"/>
        <v xml:space="preserve"> </v>
      </c>
      <c r="Y148" s="189" t="str">
        <f t="shared" si="71"/>
        <v xml:space="preserve"> </v>
      </c>
      <c r="Z148" s="189" t="str">
        <f t="shared" si="71"/>
        <v xml:space="preserve"> </v>
      </c>
      <c r="AA148" s="189" t="str">
        <f t="shared" si="71"/>
        <v xml:space="preserve"> </v>
      </c>
      <c r="AB148" s="189" t="str">
        <f t="shared" si="71"/>
        <v xml:space="preserve"> </v>
      </c>
      <c r="AC148" s="189" t="str">
        <f t="shared" si="71"/>
        <v xml:space="preserve"> </v>
      </c>
      <c r="AD148" s="189" t="str">
        <f t="shared" si="71"/>
        <v xml:space="preserve"> </v>
      </c>
      <c r="AE148" s="189" t="str">
        <f t="shared" si="71"/>
        <v xml:space="preserve"> </v>
      </c>
      <c r="AF148" s="189" t="str">
        <f t="shared" si="71"/>
        <v xml:space="preserve"> </v>
      </c>
      <c r="AG148" s="189" t="str">
        <f t="shared" si="71"/>
        <v xml:space="preserve"> </v>
      </c>
    </row>
    <row r="150" spans="2:33" ht="15">
      <c r="B150" s="662" t="s">
        <v>1027</v>
      </c>
      <c r="C150" s="663"/>
      <c r="D150" s="664"/>
      <c r="E150" s="665"/>
      <c r="F150" s="665"/>
      <c r="G150" s="665"/>
      <c r="H150" s="665"/>
      <c r="I150" s="665"/>
      <c r="J150" s="665"/>
      <c r="K150" s="665"/>
      <c r="L150" s="665"/>
      <c r="M150" s="665"/>
      <c r="N150" s="665"/>
      <c r="O150" s="665"/>
      <c r="P150" s="665"/>
      <c r="Q150" s="665"/>
      <c r="R150" s="665"/>
      <c r="S150" s="664"/>
      <c r="T150" s="665"/>
      <c r="U150" s="665"/>
      <c r="V150" s="665"/>
      <c r="W150" s="665"/>
      <c r="X150" s="665"/>
      <c r="Y150" s="665"/>
      <c r="Z150" s="665"/>
      <c r="AA150" s="665"/>
      <c r="AB150" s="665"/>
      <c r="AC150" s="665"/>
      <c r="AD150" s="665"/>
      <c r="AE150" s="665"/>
      <c r="AF150" s="665"/>
      <c r="AG150" s="665"/>
    </row>
    <row r="151" spans="2:33">
      <c r="B151" s="178">
        <v>1</v>
      </c>
      <c r="C151" s="179" t="s">
        <v>1020</v>
      </c>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row>
    <row r="152" spans="2:33">
      <c r="B152" s="181"/>
      <c r="C152" s="301" t="s">
        <v>1020</v>
      </c>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row>
    <row r="153" spans="2:33">
      <c r="B153" s="181"/>
      <c r="C153" s="301" t="s">
        <v>1020</v>
      </c>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row>
    <row r="154" spans="2:33">
      <c r="B154" s="181"/>
      <c r="C154" s="301" t="s">
        <v>1020</v>
      </c>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row>
    <row r="155" spans="2:33">
      <c r="B155" s="178">
        <v>2</v>
      </c>
      <c r="C155" s="302" t="s">
        <v>1020</v>
      </c>
      <c r="D155" s="183" t="str">
        <f t="shared" ref="D155:R155" si="72">IF(COUNTIF(D152:D154,"C")&gt;=1,"A",IF(COUNTIF(D152:D154,"C")&gt;0,"P"," "))</f>
        <v xml:space="preserve"> </v>
      </c>
      <c r="E155" s="183" t="str">
        <f t="shared" si="72"/>
        <v xml:space="preserve"> </v>
      </c>
      <c r="F155" s="183" t="str">
        <f t="shared" si="72"/>
        <v xml:space="preserve"> </v>
      </c>
      <c r="G155" s="183" t="str">
        <f t="shared" si="72"/>
        <v xml:space="preserve"> </v>
      </c>
      <c r="H155" s="183" t="str">
        <f t="shared" si="72"/>
        <v xml:space="preserve"> </v>
      </c>
      <c r="I155" s="183" t="str">
        <f t="shared" si="72"/>
        <v xml:space="preserve"> </v>
      </c>
      <c r="J155" s="183" t="str">
        <f t="shared" si="72"/>
        <v xml:space="preserve"> </v>
      </c>
      <c r="K155" s="183" t="str">
        <f t="shared" si="72"/>
        <v xml:space="preserve"> </v>
      </c>
      <c r="L155" s="183" t="str">
        <f t="shared" si="72"/>
        <v xml:space="preserve"> </v>
      </c>
      <c r="M155" s="183" t="str">
        <f t="shared" si="72"/>
        <v xml:space="preserve"> </v>
      </c>
      <c r="N155" s="183" t="str">
        <f t="shared" si="72"/>
        <v xml:space="preserve"> </v>
      </c>
      <c r="O155" s="183" t="str">
        <f t="shared" si="72"/>
        <v xml:space="preserve"> </v>
      </c>
      <c r="P155" s="183" t="str">
        <f t="shared" si="72"/>
        <v xml:space="preserve"> </v>
      </c>
      <c r="Q155" s="183" t="str">
        <f t="shared" si="72"/>
        <v xml:space="preserve"> </v>
      </c>
      <c r="R155" s="183" t="str">
        <f t="shared" si="72"/>
        <v xml:space="preserve"> </v>
      </c>
      <c r="S155" s="183" t="str">
        <f t="shared" ref="S155:AG155" si="73">IF(COUNTIF(S152:S154,"C")&gt;=1,"A",IF(COUNTIF(S152:S154,"C")&gt;0,"P"," "))</f>
        <v xml:space="preserve"> </v>
      </c>
      <c r="T155" s="183" t="str">
        <f t="shared" si="73"/>
        <v xml:space="preserve"> </v>
      </c>
      <c r="U155" s="183" t="str">
        <f t="shared" si="73"/>
        <v xml:space="preserve"> </v>
      </c>
      <c r="V155" s="183" t="str">
        <f t="shared" si="73"/>
        <v xml:space="preserve"> </v>
      </c>
      <c r="W155" s="183" t="str">
        <f t="shared" si="73"/>
        <v xml:space="preserve"> </v>
      </c>
      <c r="X155" s="183" t="str">
        <f t="shared" si="73"/>
        <v xml:space="preserve"> </v>
      </c>
      <c r="Y155" s="183" t="str">
        <f t="shared" si="73"/>
        <v xml:space="preserve"> </v>
      </c>
      <c r="Z155" s="183" t="str">
        <f t="shared" si="73"/>
        <v xml:space="preserve"> </v>
      </c>
      <c r="AA155" s="183" t="str">
        <f t="shared" si="73"/>
        <v xml:space="preserve"> </v>
      </c>
      <c r="AB155" s="183" t="str">
        <f t="shared" si="73"/>
        <v xml:space="preserve"> </v>
      </c>
      <c r="AC155" s="183" t="str">
        <f t="shared" si="73"/>
        <v xml:space="preserve"> </v>
      </c>
      <c r="AD155" s="183" t="str">
        <f t="shared" si="73"/>
        <v xml:space="preserve"> </v>
      </c>
      <c r="AE155" s="183" t="str">
        <f t="shared" si="73"/>
        <v xml:space="preserve"> </v>
      </c>
      <c r="AF155" s="183" t="str">
        <f t="shared" si="73"/>
        <v xml:space="preserve"> </v>
      </c>
      <c r="AG155" s="183" t="str">
        <f t="shared" si="73"/>
        <v xml:space="preserve"> </v>
      </c>
    </row>
    <row r="156" spans="2:33">
      <c r="B156" s="184"/>
      <c r="C156" s="301" t="s">
        <v>1020</v>
      </c>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row>
    <row r="157" spans="2:33">
      <c r="B157" s="184"/>
      <c r="C157" s="301" t="s">
        <v>1020</v>
      </c>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row>
    <row r="158" spans="2:33">
      <c r="B158" s="184"/>
      <c r="C158" s="301" t="s">
        <v>1020</v>
      </c>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row>
    <row r="159" spans="2:33">
      <c r="B159" s="178">
        <v>3</v>
      </c>
      <c r="C159" s="302" t="s">
        <v>1020</v>
      </c>
      <c r="D159" s="183" t="str">
        <f t="shared" ref="D159:R159" si="74">IF(COUNTIF(D156:D158,"C")&gt;=1,"A",IF(COUNTIF(D156:D158,"C")&gt;0,"P"," "))</f>
        <v xml:space="preserve"> </v>
      </c>
      <c r="E159" s="183" t="str">
        <f t="shared" si="74"/>
        <v xml:space="preserve"> </v>
      </c>
      <c r="F159" s="183" t="str">
        <f t="shared" si="74"/>
        <v xml:space="preserve"> </v>
      </c>
      <c r="G159" s="183" t="str">
        <f t="shared" si="74"/>
        <v xml:space="preserve"> </v>
      </c>
      <c r="H159" s="183" t="str">
        <f t="shared" si="74"/>
        <v xml:space="preserve"> </v>
      </c>
      <c r="I159" s="183" t="str">
        <f t="shared" si="74"/>
        <v xml:space="preserve"> </v>
      </c>
      <c r="J159" s="183" t="str">
        <f t="shared" si="74"/>
        <v xml:space="preserve"> </v>
      </c>
      <c r="K159" s="183" t="str">
        <f t="shared" si="74"/>
        <v xml:space="preserve"> </v>
      </c>
      <c r="L159" s="183" t="str">
        <f t="shared" si="74"/>
        <v xml:space="preserve"> </v>
      </c>
      <c r="M159" s="183" t="str">
        <f t="shared" si="74"/>
        <v xml:space="preserve"> </v>
      </c>
      <c r="N159" s="183" t="str">
        <f t="shared" si="74"/>
        <v xml:space="preserve"> </v>
      </c>
      <c r="O159" s="183" t="str">
        <f t="shared" si="74"/>
        <v xml:space="preserve"> </v>
      </c>
      <c r="P159" s="183" t="str">
        <f t="shared" si="74"/>
        <v xml:space="preserve"> </v>
      </c>
      <c r="Q159" s="183" t="str">
        <f t="shared" si="74"/>
        <v xml:space="preserve"> </v>
      </c>
      <c r="R159" s="183" t="str">
        <f t="shared" si="74"/>
        <v xml:space="preserve"> </v>
      </c>
      <c r="S159" s="183" t="str">
        <f t="shared" ref="S159:AG159" si="75">IF(COUNTIF(S156:S158,"C")&gt;=1,"A",IF(COUNTIF(S156:S158,"C")&gt;0,"P"," "))</f>
        <v xml:space="preserve"> </v>
      </c>
      <c r="T159" s="183" t="str">
        <f t="shared" si="75"/>
        <v xml:space="preserve"> </v>
      </c>
      <c r="U159" s="183" t="str">
        <f t="shared" si="75"/>
        <v xml:space="preserve"> </v>
      </c>
      <c r="V159" s="183" t="str">
        <f t="shared" si="75"/>
        <v xml:space="preserve"> </v>
      </c>
      <c r="W159" s="183" t="str">
        <f t="shared" si="75"/>
        <v xml:space="preserve"> </v>
      </c>
      <c r="X159" s="183" t="str">
        <f t="shared" si="75"/>
        <v xml:space="preserve"> </v>
      </c>
      <c r="Y159" s="183" t="str">
        <f t="shared" si="75"/>
        <v xml:space="preserve"> </v>
      </c>
      <c r="Z159" s="183" t="str">
        <f t="shared" si="75"/>
        <v xml:space="preserve"> </v>
      </c>
      <c r="AA159" s="183" t="str">
        <f t="shared" si="75"/>
        <v xml:space="preserve"> </v>
      </c>
      <c r="AB159" s="183" t="str">
        <f t="shared" si="75"/>
        <v xml:space="preserve"> </v>
      </c>
      <c r="AC159" s="183" t="str">
        <f t="shared" si="75"/>
        <v xml:space="preserve"> </v>
      </c>
      <c r="AD159" s="183" t="str">
        <f t="shared" si="75"/>
        <v xml:space="preserve"> </v>
      </c>
      <c r="AE159" s="183" t="str">
        <f t="shared" si="75"/>
        <v xml:space="preserve"> </v>
      </c>
      <c r="AF159" s="183" t="str">
        <f t="shared" si="75"/>
        <v xml:space="preserve"> </v>
      </c>
      <c r="AG159" s="183" t="str">
        <f t="shared" si="75"/>
        <v xml:space="preserve"> </v>
      </c>
    </row>
    <row r="160" spans="2:33">
      <c r="B160" s="184"/>
      <c r="C160" s="301" t="s">
        <v>1020</v>
      </c>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row>
    <row r="161" spans="2:33">
      <c r="B161" s="184"/>
      <c r="C161" s="301" t="s">
        <v>1020</v>
      </c>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row>
    <row r="162" spans="2:33">
      <c r="B162" s="184"/>
      <c r="C162" s="301" t="s">
        <v>1020</v>
      </c>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row>
    <row r="163" spans="2:33">
      <c r="B163" s="178">
        <v>4</v>
      </c>
      <c r="C163" s="302" t="s">
        <v>1020</v>
      </c>
      <c r="D163" s="183" t="str">
        <f t="shared" ref="D163:R163" si="76">IF(COUNTIF(D160:D162,"C")&gt;=1,"A",IF(COUNTIF(D160:D162,"C")&gt;0,"P"," "))</f>
        <v xml:space="preserve"> </v>
      </c>
      <c r="E163" s="183" t="str">
        <f t="shared" si="76"/>
        <v xml:space="preserve"> </v>
      </c>
      <c r="F163" s="183" t="str">
        <f t="shared" si="76"/>
        <v xml:space="preserve"> </v>
      </c>
      <c r="G163" s="183" t="str">
        <f t="shared" si="76"/>
        <v xml:space="preserve"> </v>
      </c>
      <c r="H163" s="183" t="str">
        <f t="shared" si="76"/>
        <v xml:space="preserve"> </v>
      </c>
      <c r="I163" s="183" t="str">
        <f t="shared" si="76"/>
        <v xml:space="preserve"> </v>
      </c>
      <c r="J163" s="183" t="str">
        <f t="shared" si="76"/>
        <v xml:space="preserve"> </v>
      </c>
      <c r="K163" s="183" t="str">
        <f t="shared" si="76"/>
        <v xml:space="preserve"> </v>
      </c>
      <c r="L163" s="183" t="str">
        <f t="shared" si="76"/>
        <v xml:space="preserve"> </v>
      </c>
      <c r="M163" s="183" t="str">
        <f t="shared" si="76"/>
        <v xml:space="preserve"> </v>
      </c>
      <c r="N163" s="183" t="str">
        <f t="shared" si="76"/>
        <v xml:space="preserve"> </v>
      </c>
      <c r="O163" s="183" t="str">
        <f t="shared" si="76"/>
        <v xml:space="preserve"> </v>
      </c>
      <c r="P163" s="183" t="str">
        <f t="shared" si="76"/>
        <v xml:space="preserve"> </v>
      </c>
      <c r="Q163" s="183" t="str">
        <f t="shared" si="76"/>
        <v xml:space="preserve"> </v>
      </c>
      <c r="R163" s="183" t="str">
        <f t="shared" si="76"/>
        <v xml:space="preserve"> </v>
      </c>
      <c r="S163" s="183" t="str">
        <f t="shared" ref="S163:AG163" si="77">IF(COUNTIF(S160:S162,"C")&gt;=1,"A",IF(COUNTIF(S160:S162,"C")&gt;0,"P"," "))</f>
        <v xml:space="preserve"> </v>
      </c>
      <c r="T163" s="183" t="str">
        <f t="shared" si="77"/>
        <v xml:space="preserve"> </v>
      </c>
      <c r="U163" s="183" t="str">
        <f t="shared" si="77"/>
        <v xml:space="preserve"> </v>
      </c>
      <c r="V163" s="183" t="str">
        <f t="shared" si="77"/>
        <v xml:space="preserve"> </v>
      </c>
      <c r="W163" s="183" t="str">
        <f t="shared" si="77"/>
        <v xml:space="preserve"> </v>
      </c>
      <c r="X163" s="183" t="str">
        <f t="shared" si="77"/>
        <v xml:space="preserve"> </v>
      </c>
      <c r="Y163" s="183" t="str">
        <f t="shared" si="77"/>
        <v xml:space="preserve"> </v>
      </c>
      <c r="Z163" s="183" t="str">
        <f t="shared" si="77"/>
        <v xml:space="preserve"> </v>
      </c>
      <c r="AA163" s="183" t="str">
        <f t="shared" si="77"/>
        <v xml:space="preserve"> </v>
      </c>
      <c r="AB163" s="183" t="str">
        <f t="shared" si="77"/>
        <v xml:space="preserve"> </v>
      </c>
      <c r="AC163" s="183" t="str">
        <f t="shared" si="77"/>
        <v xml:space="preserve"> </v>
      </c>
      <c r="AD163" s="183" t="str">
        <f t="shared" si="77"/>
        <v xml:space="preserve"> </v>
      </c>
      <c r="AE163" s="183" t="str">
        <f t="shared" si="77"/>
        <v xml:space="preserve"> </v>
      </c>
      <c r="AF163" s="183" t="str">
        <f t="shared" si="77"/>
        <v xml:space="preserve"> </v>
      </c>
      <c r="AG163" s="183" t="str">
        <f t="shared" si="77"/>
        <v xml:space="preserve"> </v>
      </c>
    </row>
    <row r="164" spans="2:33">
      <c r="B164" s="184"/>
      <c r="C164" s="301" t="s">
        <v>1020</v>
      </c>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row>
    <row r="165" spans="2:33">
      <c r="B165" s="184"/>
      <c r="C165" s="301" t="s">
        <v>1020</v>
      </c>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row>
    <row r="166" spans="2:33">
      <c r="B166" s="184"/>
      <c r="C166" s="301" t="s">
        <v>1020</v>
      </c>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row>
    <row r="167" spans="2:33">
      <c r="B167" s="178">
        <v>5</v>
      </c>
      <c r="C167" s="302" t="s">
        <v>1020</v>
      </c>
      <c r="D167" s="183" t="str">
        <f t="shared" ref="D167:R167" si="78">IF(COUNTIF(D164:D166,"C")&gt;=1,"A",IF(COUNTIF(D164:D166,"C")&gt;0,"P"," "))</f>
        <v xml:space="preserve"> </v>
      </c>
      <c r="E167" s="183" t="str">
        <f t="shared" si="78"/>
        <v xml:space="preserve"> </v>
      </c>
      <c r="F167" s="183" t="str">
        <f t="shared" si="78"/>
        <v xml:space="preserve"> </v>
      </c>
      <c r="G167" s="183" t="str">
        <f t="shared" si="78"/>
        <v xml:space="preserve"> </v>
      </c>
      <c r="H167" s="183" t="str">
        <f t="shared" si="78"/>
        <v xml:space="preserve"> </v>
      </c>
      <c r="I167" s="183" t="str">
        <f t="shared" si="78"/>
        <v xml:space="preserve"> </v>
      </c>
      <c r="J167" s="183" t="str">
        <f t="shared" si="78"/>
        <v xml:space="preserve"> </v>
      </c>
      <c r="K167" s="183" t="str">
        <f t="shared" si="78"/>
        <v xml:space="preserve"> </v>
      </c>
      <c r="L167" s="183" t="str">
        <f t="shared" si="78"/>
        <v xml:space="preserve"> </v>
      </c>
      <c r="M167" s="183" t="str">
        <f t="shared" si="78"/>
        <v xml:space="preserve"> </v>
      </c>
      <c r="N167" s="183" t="str">
        <f t="shared" si="78"/>
        <v xml:space="preserve"> </v>
      </c>
      <c r="O167" s="183" t="str">
        <f t="shared" si="78"/>
        <v xml:space="preserve"> </v>
      </c>
      <c r="P167" s="183" t="str">
        <f t="shared" si="78"/>
        <v xml:space="preserve"> </v>
      </c>
      <c r="Q167" s="183" t="str">
        <f t="shared" si="78"/>
        <v xml:space="preserve"> </v>
      </c>
      <c r="R167" s="183" t="str">
        <f t="shared" si="78"/>
        <v xml:space="preserve"> </v>
      </c>
      <c r="S167" s="183" t="str">
        <f t="shared" ref="S167:AG167" si="79">IF(COUNTIF(S164:S166,"C")&gt;=1,"A",IF(COUNTIF(S164:S166,"C")&gt;0,"P"," "))</f>
        <v xml:space="preserve"> </v>
      </c>
      <c r="T167" s="183" t="str">
        <f t="shared" si="79"/>
        <v xml:space="preserve"> </v>
      </c>
      <c r="U167" s="183" t="str">
        <f t="shared" si="79"/>
        <v xml:space="preserve"> </v>
      </c>
      <c r="V167" s="183" t="str">
        <f t="shared" si="79"/>
        <v xml:space="preserve"> </v>
      </c>
      <c r="W167" s="183" t="str">
        <f t="shared" si="79"/>
        <v xml:space="preserve"> </v>
      </c>
      <c r="X167" s="183" t="str">
        <f t="shared" si="79"/>
        <v xml:space="preserve"> </v>
      </c>
      <c r="Y167" s="183" t="str">
        <f t="shared" si="79"/>
        <v xml:space="preserve"> </v>
      </c>
      <c r="Z167" s="183" t="str">
        <f t="shared" si="79"/>
        <v xml:space="preserve"> </v>
      </c>
      <c r="AA167" s="183" t="str">
        <f t="shared" si="79"/>
        <v xml:space="preserve"> </v>
      </c>
      <c r="AB167" s="183" t="str">
        <f t="shared" si="79"/>
        <v xml:space="preserve"> </v>
      </c>
      <c r="AC167" s="183" t="str">
        <f t="shared" si="79"/>
        <v xml:space="preserve"> </v>
      </c>
      <c r="AD167" s="183" t="str">
        <f t="shared" si="79"/>
        <v xml:space="preserve"> </v>
      </c>
      <c r="AE167" s="183" t="str">
        <f t="shared" si="79"/>
        <v xml:space="preserve"> </v>
      </c>
      <c r="AF167" s="183" t="str">
        <f t="shared" si="79"/>
        <v xml:space="preserve"> </v>
      </c>
      <c r="AG167" s="183" t="str">
        <f t="shared" si="79"/>
        <v xml:space="preserve"> </v>
      </c>
    </row>
    <row r="168" spans="2:33">
      <c r="B168" s="184"/>
      <c r="C168" s="301" t="s">
        <v>1020</v>
      </c>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row>
    <row r="169" spans="2:33">
      <c r="B169" s="184"/>
      <c r="C169" s="301" t="s">
        <v>1020</v>
      </c>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row>
    <row r="170" spans="2:33">
      <c r="B170" s="184"/>
      <c r="C170" s="301" t="s">
        <v>1020</v>
      </c>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row>
    <row r="171" spans="2:33" ht="0.75" customHeight="1" thickBot="1">
      <c r="B171" s="178"/>
      <c r="C171" s="178"/>
      <c r="D171" s="183" t="str">
        <f t="shared" ref="D171:R171" si="80">IF(COUNTIF(D168:D170,"C")&gt;=1,"A",IF(COUNTIF(D168:D170,"C")&gt;0,"P"," "))</f>
        <v xml:space="preserve"> </v>
      </c>
      <c r="E171" s="183" t="str">
        <f t="shared" si="80"/>
        <v xml:space="preserve"> </v>
      </c>
      <c r="F171" s="183" t="str">
        <f t="shared" si="80"/>
        <v xml:space="preserve"> </v>
      </c>
      <c r="G171" s="183" t="str">
        <f t="shared" si="80"/>
        <v xml:space="preserve"> </v>
      </c>
      <c r="H171" s="183" t="str">
        <f t="shared" si="80"/>
        <v xml:space="preserve"> </v>
      </c>
      <c r="I171" s="183" t="str">
        <f t="shared" si="80"/>
        <v xml:space="preserve"> </v>
      </c>
      <c r="J171" s="183" t="str">
        <f t="shared" si="80"/>
        <v xml:space="preserve"> </v>
      </c>
      <c r="K171" s="183" t="str">
        <f t="shared" si="80"/>
        <v xml:space="preserve"> </v>
      </c>
      <c r="L171" s="183" t="str">
        <f t="shared" si="80"/>
        <v xml:space="preserve"> </v>
      </c>
      <c r="M171" s="183" t="str">
        <f t="shared" si="80"/>
        <v xml:space="preserve"> </v>
      </c>
      <c r="N171" s="183" t="str">
        <f t="shared" si="80"/>
        <v xml:space="preserve"> </v>
      </c>
      <c r="O171" s="183" t="str">
        <f t="shared" si="80"/>
        <v xml:space="preserve"> </v>
      </c>
      <c r="P171" s="183" t="str">
        <f t="shared" si="80"/>
        <v xml:space="preserve"> </v>
      </c>
      <c r="Q171" s="183" t="str">
        <f t="shared" si="80"/>
        <v xml:space="preserve"> </v>
      </c>
      <c r="R171" s="183" t="str">
        <f t="shared" si="80"/>
        <v xml:space="preserve"> </v>
      </c>
      <c r="S171" s="183" t="str">
        <f t="shared" ref="S171:AG171" si="81">IF(COUNTIF(S168:S170,"C")&gt;=1,"A",IF(COUNTIF(S168:S170,"C")&gt;0,"P"," "))</f>
        <v xml:space="preserve"> </v>
      </c>
      <c r="T171" s="183" t="str">
        <f t="shared" si="81"/>
        <v xml:space="preserve"> </v>
      </c>
      <c r="U171" s="183" t="str">
        <f t="shared" si="81"/>
        <v xml:space="preserve"> </v>
      </c>
      <c r="V171" s="183" t="str">
        <f t="shared" si="81"/>
        <v xml:space="preserve"> </v>
      </c>
      <c r="W171" s="183" t="str">
        <f t="shared" si="81"/>
        <v xml:space="preserve"> </v>
      </c>
      <c r="X171" s="183" t="str">
        <f t="shared" si="81"/>
        <v xml:space="preserve"> </v>
      </c>
      <c r="Y171" s="183" t="str">
        <f t="shared" si="81"/>
        <v xml:space="preserve"> </v>
      </c>
      <c r="Z171" s="183" t="str">
        <f t="shared" si="81"/>
        <v xml:space="preserve"> </v>
      </c>
      <c r="AA171" s="183" t="str">
        <f t="shared" si="81"/>
        <v xml:space="preserve"> </v>
      </c>
      <c r="AB171" s="183" t="str">
        <f t="shared" si="81"/>
        <v xml:space="preserve"> </v>
      </c>
      <c r="AC171" s="183" t="str">
        <f t="shared" si="81"/>
        <v xml:space="preserve"> </v>
      </c>
      <c r="AD171" s="183" t="str">
        <f t="shared" si="81"/>
        <v xml:space="preserve"> </v>
      </c>
      <c r="AE171" s="183" t="str">
        <f t="shared" si="81"/>
        <v xml:space="preserve"> </v>
      </c>
      <c r="AF171" s="183" t="str">
        <f t="shared" si="81"/>
        <v xml:space="preserve"> </v>
      </c>
      <c r="AG171" s="183" t="str">
        <f t="shared" si="81"/>
        <v xml:space="preserve"> </v>
      </c>
    </row>
    <row r="172" spans="2:33" ht="13.5" thickBot="1">
      <c r="B172" s="178"/>
      <c r="C172" s="154" t="s">
        <v>118</v>
      </c>
      <c r="D172" s="189" t="str">
        <f t="shared" ref="D172:R172" si="82">IF(COUNTIF(D155:D171,"A")&gt;4,"C",IF(COUNTIF(D155:D171,"A")&gt;0,"P"," "))</f>
        <v xml:space="preserve"> </v>
      </c>
      <c r="E172" s="189" t="str">
        <f t="shared" si="82"/>
        <v xml:space="preserve"> </v>
      </c>
      <c r="F172" s="189" t="str">
        <f t="shared" si="82"/>
        <v xml:space="preserve"> </v>
      </c>
      <c r="G172" s="189" t="str">
        <f t="shared" si="82"/>
        <v xml:space="preserve"> </v>
      </c>
      <c r="H172" s="189" t="str">
        <f t="shared" si="82"/>
        <v xml:space="preserve"> </v>
      </c>
      <c r="I172" s="189" t="str">
        <f t="shared" si="82"/>
        <v xml:space="preserve"> </v>
      </c>
      <c r="J172" s="189" t="str">
        <f t="shared" si="82"/>
        <v xml:space="preserve"> </v>
      </c>
      <c r="K172" s="189" t="str">
        <f t="shared" si="82"/>
        <v xml:space="preserve"> </v>
      </c>
      <c r="L172" s="189" t="str">
        <f t="shared" si="82"/>
        <v xml:space="preserve"> </v>
      </c>
      <c r="M172" s="189" t="str">
        <f t="shared" si="82"/>
        <v xml:space="preserve"> </v>
      </c>
      <c r="N172" s="189" t="str">
        <f t="shared" si="82"/>
        <v xml:space="preserve"> </v>
      </c>
      <c r="O172" s="189" t="str">
        <f t="shared" si="82"/>
        <v xml:space="preserve"> </v>
      </c>
      <c r="P172" s="189" t="str">
        <f t="shared" si="82"/>
        <v xml:space="preserve"> </v>
      </c>
      <c r="Q172" s="189" t="str">
        <f t="shared" si="82"/>
        <v xml:space="preserve"> </v>
      </c>
      <c r="R172" s="189" t="str">
        <f t="shared" si="82"/>
        <v xml:space="preserve"> </v>
      </c>
      <c r="S172" s="189" t="str">
        <f t="shared" ref="S172:AG172" si="83">IF(COUNTIF(S155:S171,"A")&gt;4,"C",IF(COUNTIF(S155:S171,"A")&gt;0,"P"," "))</f>
        <v xml:space="preserve"> </v>
      </c>
      <c r="T172" s="189" t="str">
        <f t="shared" si="83"/>
        <v xml:space="preserve"> </v>
      </c>
      <c r="U172" s="189" t="str">
        <f t="shared" si="83"/>
        <v xml:space="preserve"> </v>
      </c>
      <c r="V172" s="189" t="str">
        <f t="shared" si="83"/>
        <v xml:space="preserve"> </v>
      </c>
      <c r="W172" s="189" t="str">
        <f t="shared" si="83"/>
        <v xml:space="preserve"> </v>
      </c>
      <c r="X172" s="189" t="str">
        <f t="shared" si="83"/>
        <v xml:space="preserve"> </v>
      </c>
      <c r="Y172" s="189" t="str">
        <f t="shared" si="83"/>
        <v xml:space="preserve"> </v>
      </c>
      <c r="Z172" s="189" t="str">
        <f t="shared" si="83"/>
        <v xml:space="preserve"> </v>
      </c>
      <c r="AA172" s="189" t="str">
        <f t="shared" si="83"/>
        <v xml:space="preserve"> </v>
      </c>
      <c r="AB172" s="189" t="str">
        <f t="shared" si="83"/>
        <v xml:space="preserve"> </v>
      </c>
      <c r="AC172" s="189" t="str">
        <f t="shared" si="83"/>
        <v xml:space="preserve"> </v>
      </c>
      <c r="AD172" s="189" t="str">
        <f t="shared" si="83"/>
        <v xml:space="preserve"> </v>
      </c>
      <c r="AE172" s="189" t="str">
        <f t="shared" si="83"/>
        <v xml:space="preserve"> </v>
      </c>
      <c r="AF172" s="189" t="str">
        <f t="shared" si="83"/>
        <v xml:space="preserve"> </v>
      </c>
      <c r="AG172" s="189" t="str">
        <f t="shared" si="83"/>
        <v xml:space="preserve"> </v>
      </c>
    </row>
    <row r="174" spans="2:33" ht="15">
      <c r="B174" s="662" t="s">
        <v>1028</v>
      </c>
      <c r="C174" s="663"/>
      <c r="D174" s="664"/>
      <c r="E174" s="665"/>
      <c r="F174" s="665"/>
      <c r="G174" s="665"/>
      <c r="H174" s="665"/>
      <c r="I174" s="665"/>
      <c r="J174" s="665"/>
      <c r="K174" s="665"/>
      <c r="L174" s="665"/>
      <c r="M174" s="665"/>
      <c r="N174" s="665"/>
      <c r="O174" s="665"/>
      <c r="P174" s="665"/>
      <c r="Q174" s="665"/>
      <c r="R174" s="665"/>
      <c r="S174" s="664"/>
      <c r="T174" s="665"/>
      <c r="U174" s="665"/>
      <c r="V174" s="665"/>
      <c r="W174" s="665"/>
      <c r="X174" s="665"/>
      <c r="Y174" s="665"/>
      <c r="Z174" s="665"/>
      <c r="AA174" s="665"/>
      <c r="AB174" s="665"/>
      <c r="AC174" s="665"/>
      <c r="AD174" s="665"/>
      <c r="AE174" s="665"/>
      <c r="AF174" s="665"/>
      <c r="AG174" s="665"/>
    </row>
    <row r="175" spans="2:33">
      <c r="B175" s="178">
        <v>1</v>
      </c>
      <c r="C175" s="179" t="s">
        <v>1020</v>
      </c>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row>
    <row r="176" spans="2:33">
      <c r="B176" s="181"/>
      <c r="C176" s="301" t="s">
        <v>1020</v>
      </c>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row>
    <row r="177" spans="2:33">
      <c r="B177" s="181"/>
      <c r="C177" s="301" t="s">
        <v>1020</v>
      </c>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row>
    <row r="178" spans="2:33">
      <c r="B178" s="181"/>
      <c r="C178" s="301" t="s">
        <v>1020</v>
      </c>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row>
    <row r="179" spans="2:33">
      <c r="B179" s="178">
        <v>2</v>
      </c>
      <c r="C179" s="302" t="s">
        <v>1020</v>
      </c>
      <c r="D179" s="183" t="str">
        <f t="shared" ref="D179:R179" si="84">IF(COUNTIF(D176:D178,"C")&gt;=1,"A",IF(COUNTIF(D176:D178,"C")&gt;0,"P"," "))</f>
        <v xml:space="preserve"> </v>
      </c>
      <c r="E179" s="183" t="str">
        <f t="shared" si="84"/>
        <v xml:space="preserve"> </v>
      </c>
      <c r="F179" s="183" t="str">
        <f t="shared" si="84"/>
        <v xml:space="preserve"> </v>
      </c>
      <c r="G179" s="183" t="str">
        <f t="shared" si="84"/>
        <v xml:space="preserve"> </v>
      </c>
      <c r="H179" s="183" t="str">
        <f t="shared" si="84"/>
        <v xml:space="preserve"> </v>
      </c>
      <c r="I179" s="183" t="str">
        <f t="shared" si="84"/>
        <v xml:space="preserve"> </v>
      </c>
      <c r="J179" s="183" t="str">
        <f t="shared" si="84"/>
        <v xml:space="preserve"> </v>
      </c>
      <c r="K179" s="183" t="str">
        <f t="shared" si="84"/>
        <v xml:space="preserve"> </v>
      </c>
      <c r="L179" s="183" t="str">
        <f t="shared" si="84"/>
        <v xml:space="preserve"> </v>
      </c>
      <c r="M179" s="183" t="str">
        <f t="shared" si="84"/>
        <v xml:space="preserve"> </v>
      </c>
      <c r="N179" s="183" t="str">
        <f t="shared" si="84"/>
        <v xml:space="preserve"> </v>
      </c>
      <c r="O179" s="183" t="str">
        <f t="shared" si="84"/>
        <v xml:space="preserve"> </v>
      </c>
      <c r="P179" s="183" t="str">
        <f t="shared" si="84"/>
        <v xml:space="preserve"> </v>
      </c>
      <c r="Q179" s="183" t="str">
        <f t="shared" si="84"/>
        <v xml:space="preserve"> </v>
      </c>
      <c r="R179" s="183" t="str">
        <f t="shared" si="84"/>
        <v xml:space="preserve"> </v>
      </c>
      <c r="S179" s="183" t="str">
        <f t="shared" ref="S179:AG179" si="85">IF(COUNTIF(S176:S178,"C")&gt;=1,"A",IF(COUNTIF(S176:S178,"C")&gt;0,"P"," "))</f>
        <v xml:space="preserve"> </v>
      </c>
      <c r="T179" s="183" t="str">
        <f t="shared" si="85"/>
        <v xml:space="preserve"> </v>
      </c>
      <c r="U179" s="183" t="str">
        <f t="shared" si="85"/>
        <v xml:space="preserve"> </v>
      </c>
      <c r="V179" s="183" t="str">
        <f t="shared" si="85"/>
        <v xml:space="preserve"> </v>
      </c>
      <c r="W179" s="183" t="str">
        <f t="shared" si="85"/>
        <v xml:space="preserve"> </v>
      </c>
      <c r="X179" s="183" t="str">
        <f t="shared" si="85"/>
        <v xml:space="preserve"> </v>
      </c>
      <c r="Y179" s="183" t="str">
        <f t="shared" si="85"/>
        <v xml:space="preserve"> </v>
      </c>
      <c r="Z179" s="183" t="str">
        <f t="shared" si="85"/>
        <v xml:space="preserve"> </v>
      </c>
      <c r="AA179" s="183" t="str">
        <f t="shared" si="85"/>
        <v xml:space="preserve"> </v>
      </c>
      <c r="AB179" s="183" t="str">
        <f t="shared" si="85"/>
        <v xml:space="preserve"> </v>
      </c>
      <c r="AC179" s="183" t="str">
        <f t="shared" si="85"/>
        <v xml:space="preserve"> </v>
      </c>
      <c r="AD179" s="183" t="str">
        <f t="shared" si="85"/>
        <v xml:space="preserve"> </v>
      </c>
      <c r="AE179" s="183" t="str">
        <f t="shared" si="85"/>
        <v xml:space="preserve"> </v>
      </c>
      <c r="AF179" s="183" t="str">
        <f t="shared" si="85"/>
        <v xml:space="preserve"> </v>
      </c>
      <c r="AG179" s="183" t="str">
        <f t="shared" si="85"/>
        <v xml:space="preserve"> </v>
      </c>
    </row>
    <row r="180" spans="2:33">
      <c r="B180" s="184"/>
      <c r="C180" s="301" t="s">
        <v>1020</v>
      </c>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row>
    <row r="181" spans="2:33">
      <c r="B181" s="184"/>
      <c r="C181" s="301" t="s">
        <v>1020</v>
      </c>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row>
    <row r="182" spans="2:33">
      <c r="B182" s="184"/>
      <c r="C182" s="301" t="s">
        <v>1020</v>
      </c>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row>
    <row r="183" spans="2:33">
      <c r="B183" s="178">
        <v>3</v>
      </c>
      <c r="C183" s="302" t="s">
        <v>1020</v>
      </c>
      <c r="D183" s="183" t="str">
        <f t="shared" ref="D183:R183" si="86">IF(COUNTIF(D180:D182,"C")&gt;=1,"A",IF(COUNTIF(D180:D182,"C")&gt;0,"P"," "))</f>
        <v xml:space="preserve"> </v>
      </c>
      <c r="E183" s="183" t="str">
        <f t="shared" si="86"/>
        <v xml:space="preserve"> </v>
      </c>
      <c r="F183" s="183" t="str">
        <f t="shared" si="86"/>
        <v xml:space="preserve"> </v>
      </c>
      <c r="G183" s="183" t="str">
        <f t="shared" si="86"/>
        <v xml:space="preserve"> </v>
      </c>
      <c r="H183" s="183" t="str">
        <f t="shared" si="86"/>
        <v xml:space="preserve"> </v>
      </c>
      <c r="I183" s="183" t="str">
        <f t="shared" si="86"/>
        <v xml:space="preserve"> </v>
      </c>
      <c r="J183" s="183" t="str">
        <f t="shared" si="86"/>
        <v xml:space="preserve"> </v>
      </c>
      <c r="K183" s="183" t="str">
        <f t="shared" si="86"/>
        <v xml:space="preserve"> </v>
      </c>
      <c r="L183" s="183" t="str">
        <f t="shared" si="86"/>
        <v xml:space="preserve"> </v>
      </c>
      <c r="M183" s="183" t="str">
        <f t="shared" si="86"/>
        <v xml:space="preserve"> </v>
      </c>
      <c r="N183" s="183" t="str">
        <f t="shared" si="86"/>
        <v xml:space="preserve"> </v>
      </c>
      <c r="O183" s="183" t="str">
        <f t="shared" si="86"/>
        <v xml:space="preserve"> </v>
      </c>
      <c r="P183" s="183" t="str">
        <f t="shared" si="86"/>
        <v xml:space="preserve"> </v>
      </c>
      <c r="Q183" s="183" t="str">
        <f t="shared" si="86"/>
        <v xml:space="preserve"> </v>
      </c>
      <c r="R183" s="183" t="str">
        <f t="shared" si="86"/>
        <v xml:space="preserve"> </v>
      </c>
      <c r="S183" s="183" t="str">
        <f t="shared" ref="S183:AG183" si="87">IF(COUNTIF(S180:S182,"C")&gt;=1,"A",IF(COUNTIF(S180:S182,"C")&gt;0,"P"," "))</f>
        <v xml:space="preserve"> </v>
      </c>
      <c r="T183" s="183" t="str">
        <f t="shared" si="87"/>
        <v xml:space="preserve"> </v>
      </c>
      <c r="U183" s="183" t="str">
        <f t="shared" si="87"/>
        <v xml:space="preserve"> </v>
      </c>
      <c r="V183" s="183" t="str">
        <f t="shared" si="87"/>
        <v xml:space="preserve"> </v>
      </c>
      <c r="W183" s="183" t="str">
        <f t="shared" si="87"/>
        <v xml:space="preserve"> </v>
      </c>
      <c r="X183" s="183" t="str">
        <f t="shared" si="87"/>
        <v xml:space="preserve"> </v>
      </c>
      <c r="Y183" s="183" t="str">
        <f t="shared" si="87"/>
        <v xml:space="preserve"> </v>
      </c>
      <c r="Z183" s="183" t="str">
        <f t="shared" si="87"/>
        <v xml:space="preserve"> </v>
      </c>
      <c r="AA183" s="183" t="str">
        <f t="shared" si="87"/>
        <v xml:space="preserve"> </v>
      </c>
      <c r="AB183" s="183" t="str">
        <f t="shared" si="87"/>
        <v xml:space="preserve"> </v>
      </c>
      <c r="AC183" s="183" t="str">
        <f t="shared" si="87"/>
        <v xml:space="preserve"> </v>
      </c>
      <c r="AD183" s="183" t="str">
        <f t="shared" si="87"/>
        <v xml:space="preserve"> </v>
      </c>
      <c r="AE183" s="183" t="str">
        <f t="shared" si="87"/>
        <v xml:space="preserve"> </v>
      </c>
      <c r="AF183" s="183" t="str">
        <f t="shared" si="87"/>
        <v xml:space="preserve"> </v>
      </c>
      <c r="AG183" s="183" t="str">
        <f t="shared" si="87"/>
        <v xml:space="preserve"> </v>
      </c>
    </row>
    <row r="184" spans="2:33">
      <c r="B184" s="184"/>
      <c r="C184" s="301" t="s">
        <v>1020</v>
      </c>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row>
    <row r="185" spans="2:33">
      <c r="B185" s="184"/>
      <c r="C185" s="301" t="s">
        <v>1020</v>
      </c>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row>
    <row r="186" spans="2:33">
      <c r="B186" s="184"/>
      <c r="C186" s="301" t="s">
        <v>1020</v>
      </c>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row>
    <row r="187" spans="2:33">
      <c r="B187" s="178">
        <v>4</v>
      </c>
      <c r="C187" s="302" t="s">
        <v>1020</v>
      </c>
      <c r="D187" s="183" t="str">
        <f t="shared" ref="D187:R187" si="88">IF(COUNTIF(D184:D186,"C")&gt;=1,"A",IF(COUNTIF(D184:D186,"C")&gt;0,"P"," "))</f>
        <v xml:space="preserve"> </v>
      </c>
      <c r="E187" s="183" t="str">
        <f t="shared" si="88"/>
        <v xml:space="preserve"> </v>
      </c>
      <c r="F187" s="183" t="str">
        <f t="shared" si="88"/>
        <v xml:space="preserve"> </v>
      </c>
      <c r="G187" s="183" t="str">
        <f t="shared" si="88"/>
        <v xml:space="preserve"> </v>
      </c>
      <c r="H187" s="183" t="str">
        <f t="shared" si="88"/>
        <v xml:space="preserve"> </v>
      </c>
      <c r="I187" s="183" t="str">
        <f t="shared" si="88"/>
        <v xml:space="preserve"> </v>
      </c>
      <c r="J187" s="183" t="str">
        <f t="shared" si="88"/>
        <v xml:space="preserve"> </v>
      </c>
      <c r="K187" s="183" t="str">
        <f t="shared" si="88"/>
        <v xml:space="preserve"> </v>
      </c>
      <c r="L187" s="183" t="str">
        <f t="shared" si="88"/>
        <v xml:space="preserve"> </v>
      </c>
      <c r="M187" s="183" t="str">
        <f t="shared" si="88"/>
        <v xml:space="preserve"> </v>
      </c>
      <c r="N187" s="183" t="str">
        <f t="shared" si="88"/>
        <v xml:space="preserve"> </v>
      </c>
      <c r="O187" s="183" t="str">
        <f t="shared" si="88"/>
        <v xml:space="preserve"> </v>
      </c>
      <c r="P187" s="183" t="str">
        <f t="shared" si="88"/>
        <v xml:space="preserve"> </v>
      </c>
      <c r="Q187" s="183" t="str">
        <f t="shared" si="88"/>
        <v xml:space="preserve"> </v>
      </c>
      <c r="R187" s="183" t="str">
        <f t="shared" si="88"/>
        <v xml:space="preserve"> </v>
      </c>
      <c r="S187" s="183" t="str">
        <f t="shared" ref="S187:AG187" si="89">IF(COUNTIF(S184:S186,"C")&gt;=1,"A",IF(COUNTIF(S184:S186,"C")&gt;0,"P"," "))</f>
        <v xml:space="preserve"> </v>
      </c>
      <c r="T187" s="183" t="str">
        <f t="shared" si="89"/>
        <v xml:space="preserve"> </v>
      </c>
      <c r="U187" s="183" t="str">
        <f t="shared" si="89"/>
        <v xml:space="preserve"> </v>
      </c>
      <c r="V187" s="183" t="str">
        <f t="shared" si="89"/>
        <v xml:space="preserve"> </v>
      </c>
      <c r="W187" s="183" t="str">
        <f t="shared" si="89"/>
        <v xml:space="preserve"> </v>
      </c>
      <c r="X187" s="183" t="str">
        <f t="shared" si="89"/>
        <v xml:space="preserve"> </v>
      </c>
      <c r="Y187" s="183" t="str">
        <f t="shared" si="89"/>
        <v xml:space="preserve"> </v>
      </c>
      <c r="Z187" s="183" t="str">
        <f t="shared" si="89"/>
        <v xml:space="preserve"> </v>
      </c>
      <c r="AA187" s="183" t="str">
        <f t="shared" si="89"/>
        <v xml:space="preserve"> </v>
      </c>
      <c r="AB187" s="183" t="str">
        <f t="shared" si="89"/>
        <v xml:space="preserve"> </v>
      </c>
      <c r="AC187" s="183" t="str">
        <f t="shared" si="89"/>
        <v xml:space="preserve"> </v>
      </c>
      <c r="AD187" s="183" t="str">
        <f t="shared" si="89"/>
        <v xml:space="preserve"> </v>
      </c>
      <c r="AE187" s="183" t="str">
        <f t="shared" si="89"/>
        <v xml:space="preserve"> </v>
      </c>
      <c r="AF187" s="183" t="str">
        <f t="shared" si="89"/>
        <v xml:space="preserve"> </v>
      </c>
      <c r="AG187" s="183" t="str">
        <f t="shared" si="89"/>
        <v xml:space="preserve"> </v>
      </c>
    </row>
    <row r="188" spans="2:33">
      <c r="B188" s="184"/>
      <c r="C188" s="301" t="s">
        <v>1020</v>
      </c>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row>
    <row r="189" spans="2:33">
      <c r="B189" s="184"/>
      <c r="C189" s="301" t="s">
        <v>1020</v>
      </c>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row>
    <row r="190" spans="2:33">
      <c r="B190" s="184"/>
      <c r="C190" s="301" t="s">
        <v>1020</v>
      </c>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row>
    <row r="191" spans="2:33">
      <c r="B191" s="178">
        <v>5</v>
      </c>
      <c r="C191" s="302" t="s">
        <v>1020</v>
      </c>
      <c r="D191" s="183" t="str">
        <f t="shared" ref="D191:R191" si="90">IF(COUNTIF(D188:D190,"C")&gt;=1,"A",IF(COUNTIF(D188:D190,"C")&gt;0,"P"," "))</f>
        <v xml:space="preserve"> </v>
      </c>
      <c r="E191" s="183" t="str">
        <f t="shared" si="90"/>
        <v xml:space="preserve"> </v>
      </c>
      <c r="F191" s="183" t="str">
        <f t="shared" si="90"/>
        <v xml:space="preserve"> </v>
      </c>
      <c r="G191" s="183" t="str">
        <f t="shared" si="90"/>
        <v xml:space="preserve"> </v>
      </c>
      <c r="H191" s="183" t="str">
        <f t="shared" si="90"/>
        <v xml:space="preserve"> </v>
      </c>
      <c r="I191" s="183" t="str">
        <f t="shared" si="90"/>
        <v xml:space="preserve"> </v>
      </c>
      <c r="J191" s="183" t="str">
        <f t="shared" si="90"/>
        <v xml:space="preserve"> </v>
      </c>
      <c r="K191" s="183" t="str">
        <f t="shared" si="90"/>
        <v xml:space="preserve"> </v>
      </c>
      <c r="L191" s="183" t="str">
        <f t="shared" si="90"/>
        <v xml:space="preserve"> </v>
      </c>
      <c r="M191" s="183" t="str">
        <f t="shared" si="90"/>
        <v xml:space="preserve"> </v>
      </c>
      <c r="N191" s="183" t="str">
        <f t="shared" si="90"/>
        <v xml:space="preserve"> </v>
      </c>
      <c r="O191" s="183" t="str">
        <f t="shared" si="90"/>
        <v xml:space="preserve"> </v>
      </c>
      <c r="P191" s="183" t="str">
        <f t="shared" si="90"/>
        <v xml:space="preserve"> </v>
      </c>
      <c r="Q191" s="183" t="str">
        <f t="shared" si="90"/>
        <v xml:space="preserve"> </v>
      </c>
      <c r="R191" s="183" t="str">
        <f t="shared" si="90"/>
        <v xml:space="preserve"> </v>
      </c>
      <c r="S191" s="183" t="str">
        <f t="shared" ref="S191:AG191" si="91">IF(COUNTIF(S188:S190,"C")&gt;=1,"A",IF(COUNTIF(S188:S190,"C")&gt;0,"P"," "))</f>
        <v xml:space="preserve"> </v>
      </c>
      <c r="T191" s="183" t="str">
        <f t="shared" si="91"/>
        <v xml:space="preserve"> </v>
      </c>
      <c r="U191" s="183" t="str">
        <f t="shared" si="91"/>
        <v xml:space="preserve"> </v>
      </c>
      <c r="V191" s="183" t="str">
        <f t="shared" si="91"/>
        <v xml:space="preserve"> </v>
      </c>
      <c r="W191" s="183" t="str">
        <f t="shared" si="91"/>
        <v xml:space="preserve"> </v>
      </c>
      <c r="X191" s="183" t="str">
        <f t="shared" si="91"/>
        <v xml:space="preserve"> </v>
      </c>
      <c r="Y191" s="183" t="str">
        <f t="shared" si="91"/>
        <v xml:space="preserve"> </v>
      </c>
      <c r="Z191" s="183" t="str">
        <f t="shared" si="91"/>
        <v xml:space="preserve"> </v>
      </c>
      <c r="AA191" s="183" t="str">
        <f t="shared" si="91"/>
        <v xml:space="preserve"> </v>
      </c>
      <c r="AB191" s="183" t="str">
        <f t="shared" si="91"/>
        <v xml:space="preserve"> </v>
      </c>
      <c r="AC191" s="183" t="str">
        <f t="shared" si="91"/>
        <v xml:space="preserve"> </v>
      </c>
      <c r="AD191" s="183" t="str">
        <f t="shared" si="91"/>
        <v xml:space="preserve"> </v>
      </c>
      <c r="AE191" s="183" t="str">
        <f t="shared" si="91"/>
        <v xml:space="preserve"> </v>
      </c>
      <c r="AF191" s="183" t="str">
        <f t="shared" si="91"/>
        <v xml:space="preserve"> </v>
      </c>
      <c r="AG191" s="183" t="str">
        <f t="shared" si="91"/>
        <v xml:space="preserve"> </v>
      </c>
    </row>
    <row r="192" spans="2:33">
      <c r="B192" s="184"/>
      <c r="C192" s="301" t="s">
        <v>1020</v>
      </c>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row>
    <row r="193" spans="2:33">
      <c r="B193" s="184"/>
      <c r="C193" s="301" t="s">
        <v>1020</v>
      </c>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row>
    <row r="194" spans="2:33">
      <c r="B194" s="184"/>
      <c r="C194" s="301" t="s">
        <v>1020</v>
      </c>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row>
    <row r="195" spans="2:33" ht="0.75" customHeight="1" thickBot="1">
      <c r="B195" s="178"/>
      <c r="C195" s="178"/>
      <c r="D195" s="183" t="str">
        <f t="shared" ref="D195:R195" si="92">IF(COUNTIF(D192:D194,"C")&gt;=1,"A",IF(COUNTIF(D192:D194,"C")&gt;0,"P"," "))</f>
        <v xml:space="preserve"> </v>
      </c>
      <c r="E195" s="183" t="str">
        <f t="shared" si="92"/>
        <v xml:space="preserve"> </v>
      </c>
      <c r="F195" s="183" t="str">
        <f t="shared" si="92"/>
        <v xml:space="preserve"> </v>
      </c>
      <c r="G195" s="183" t="str">
        <f t="shared" si="92"/>
        <v xml:space="preserve"> </v>
      </c>
      <c r="H195" s="183" t="str">
        <f t="shared" si="92"/>
        <v xml:space="preserve"> </v>
      </c>
      <c r="I195" s="183" t="str">
        <f t="shared" si="92"/>
        <v xml:space="preserve"> </v>
      </c>
      <c r="J195" s="183" t="str">
        <f t="shared" si="92"/>
        <v xml:space="preserve"> </v>
      </c>
      <c r="K195" s="183" t="str">
        <f t="shared" si="92"/>
        <v xml:space="preserve"> </v>
      </c>
      <c r="L195" s="183" t="str">
        <f t="shared" si="92"/>
        <v xml:space="preserve"> </v>
      </c>
      <c r="M195" s="183" t="str">
        <f t="shared" si="92"/>
        <v xml:space="preserve"> </v>
      </c>
      <c r="N195" s="183" t="str">
        <f t="shared" si="92"/>
        <v xml:space="preserve"> </v>
      </c>
      <c r="O195" s="183" t="str">
        <f t="shared" si="92"/>
        <v xml:space="preserve"> </v>
      </c>
      <c r="P195" s="183" t="str">
        <f t="shared" si="92"/>
        <v xml:space="preserve"> </v>
      </c>
      <c r="Q195" s="183" t="str">
        <f t="shared" si="92"/>
        <v xml:space="preserve"> </v>
      </c>
      <c r="R195" s="183" t="str">
        <f t="shared" si="92"/>
        <v xml:space="preserve"> </v>
      </c>
      <c r="S195" s="183" t="str">
        <f t="shared" ref="S195:AG195" si="93">IF(COUNTIF(S192:S194,"C")&gt;=1,"A",IF(COUNTIF(S192:S194,"C")&gt;0,"P"," "))</f>
        <v xml:space="preserve"> </v>
      </c>
      <c r="T195" s="183" t="str">
        <f t="shared" si="93"/>
        <v xml:space="preserve"> </v>
      </c>
      <c r="U195" s="183" t="str">
        <f t="shared" si="93"/>
        <v xml:space="preserve"> </v>
      </c>
      <c r="V195" s="183" t="str">
        <f t="shared" si="93"/>
        <v xml:space="preserve"> </v>
      </c>
      <c r="W195" s="183" t="str">
        <f t="shared" si="93"/>
        <v xml:space="preserve"> </v>
      </c>
      <c r="X195" s="183" t="str">
        <f t="shared" si="93"/>
        <v xml:space="preserve"> </v>
      </c>
      <c r="Y195" s="183" t="str">
        <f t="shared" si="93"/>
        <v xml:space="preserve"> </v>
      </c>
      <c r="Z195" s="183" t="str">
        <f t="shared" si="93"/>
        <v xml:space="preserve"> </v>
      </c>
      <c r="AA195" s="183" t="str">
        <f t="shared" si="93"/>
        <v xml:space="preserve"> </v>
      </c>
      <c r="AB195" s="183" t="str">
        <f t="shared" si="93"/>
        <v xml:space="preserve"> </v>
      </c>
      <c r="AC195" s="183" t="str">
        <f t="shared" si="93"/>
        <v xml:space="preserve"> </v>
      </c>
      <c r="AD195" s="183" t="str">
        <f t="shared" si="93"/>
        <v xml:space="preserve"> </v>
      </c>
      <c r="AE195" s="183" t="str">
        <f t="shared" si="93"/>
        <v xml:space="preserve"> </v>
      </c>
      <c r="AF195" s="183" t="str">
        <f t="shared" si="93"/>
        <v xml:space="preserve"> </v>
      </c>
      <c r="AG195" s="183" t="str">
        <f t="shared" si="93"/>
        <v xml:space="preserve"> </v>
      </c>
    </row>
    <row r="196" spans="2:33" ht="13.5" thickBot="1">
      <c r="B196" s="178"/>
      <c r="C196" s="154" t="s">
        <v>118</v>
      </c>
      <c r="D196" s="189" t="str">
        <f t="shared" ref="D196:R196" si="94">IF(COUNTIF(D179:D195,"A")&gt;4,"C",IF(COUNTIF(D179:D195,"A")&gt;0,"P"," "))</f>
        <v xml:space="preserve"> </v>
      </c>
      <c r="E196" s="189" t="str">
        <f t="shared" si="94"/>
        <v xml:space="preserve"> </v>
      </c>
      <c r="F196" s="189" t="str">
        <f t="shared" si="94"/>
        <v xml:space="preserve"> </v>
      </c>
      <c r="G196" s="189" t="str">
        <f t="shared" si="94"/>
        <v xml:space="preserve"> </v>
      </c>
      <c r="H196" s="189" t="str">
        <f t="shared" si="94"/>
        <v xml:space="preserve"> </v>
      </c>
      <c r="I196" s="189" t="str">
        <f t="shared" si="94"/>
        <v xml:space="preserve"> </v>
      </c>
      <c r="J196" s="189" t="str">
        <f t="shared" si="94"/>
        <v xml:space="preserve"> </v>
      </c>
      <c r="K196" s="189" t="str">
        <f t="shared" si="94"/>
        <v xml:space="preserve"> </v>
      </c>
      <c r="L196" s="189" t="str">
        <f t="shared" si="94"/>
        <v xml:space="preserve"> </v>
      </c>
      <c r="M196" s="189" t="str">
        <f t="shared" si="94"/>
        <v xml:space="preserve"> </v>
      </c>
      <c r="N196" s="189" t="str">
        <f t="shared" si="94"/>
        <v xml:space="preserve"> </v>
      </c>
      <c r="O196" s="189" t="str">
        <f t="shared" si="94"/>
        <v xml:space="preserve"> </v>
      </c>
      <c r="P196" s="189" t="str">
        <f t="shared" si="94"/>
        <v xml:space="preserve"> </v>
      </c>
      <c r="Q196" s="189" t="str">
        <f t="shared" si="94"/>
        <v xml:space="preserve"> </v>
      </c>
      <c r="R196" s="189" t="str">
        <f t="shared" si="94"/>
        <v xml:space="preserve"> </v>
      </c>
      <c r="S196" s="189" t="str">
        <f t="shared" ref="S196:AG196" si="95">IF(COUNTIF(S179:S195,"A")&gt;4,"C",IF(COUNTIF(S179:S195,"A")&gt;0,"P"," "))</f>
        <v xml:space="preserve"> </v>
      </c>
      <c r="T196" s="189" t="str">
        <f t="shared" si="95"/>
        <v xml:space="preserve"> </v>
      </c>
      <c r="U196" s="189" t="str">
        <f t="shared" si="95"/>
        <v xml:space="preserve"> </v>
      </c>
      <c r="V196" s="189" t="str">
        <f t="shared" si="95"/>
        <v xml:space="preserve"> </v>
      </c>
      <c r="W196" s="189" t="str">
        <f t="shared" si="95"/>
        <v xml:space="preserve"> </v>
      </c>
      <c r="X196" s="189" t="str">
        <f t="shared" si="95"/>
        <v xml:space="preserve"> </v>
      </c>
      <c r="Y196" s="189" t="str">
        <f t="shared" si="95"/>
        <v xml:space="preserve"> </v>
      </c>
      <c r="Z196" s="189" t="str">
        <f t="shared" si="95"/>
        <v xml:space="preserve"> </v>
      </c>
      <c r="AA196" s="189" t="str">
        <f t="shared" si="95"/>
        <v xml:space="preserve"> </v>
      </c>
      <c r="AB196" s="189" t="str">
        <f t="shared" si="95"/>
        <v xml:space="preserve"> </v>
      </c>
      <c r="AC196" s="189" t="str">
        <f t="shared" si="95"/>
        <v xml:space="preserve"> </v>
      </c>
      <c r="AD196" s="189" t="str">
        <f t="shared" si="95"/>
        <v xml:space="preserve"> </v>
      </c>
      <c r="AE196" s="189" t="str">
        <f t="shared" si="95"/>
        <v xml:space="preserve"> </v>
      </c>
      <c r="AF196" s="189" t="str">
        <f t="shared" si="95"/>
        <v xml:space="preserve"> </v>
      </c>
      <c r="AG196" s="189" t="str">
        <f t="shared" si="95"/>
        <v xml:space="preserve"> </v>
      </c>
    </row>
    <row r="198" spans="2:33" ht="15">
      <c r="B198" s="662" t="s">
        <v>1029</v>
      </c>
      <c r="C198" s="663"/>
      <c r="D198" s="664"/>
      <c r="E198" s="665"/>
      <c r="F198" s="665"/>
      <c r="G198" s="665"/>
      <c r="H198" s="665"/>
      <c r="I198" s="665"/>
      <c r="J198" s="665"/>
      <c r="K198" s="665"/>
      <c r="L198" s="665"/>
      <c r="M198" s="665"/>
      <c r="N198" s="665"/>
      <c r="O198" s="665"/>
      <c r="P198" s="665"/>
      <c r="Q198" s="665"/>
      <c r="R198" s="665"/>
      <c r="S198" s="664"/>
      <c r="T198" s="665"/>
      <c r="U198" s="665"/>
      <c r="V198" s="665"/>
      <c r="W198" s="665"/>
      <c r="X198" s="665"/>
      <c r="Y198" s="665"/>
      <c r="Z198" s="665"/>
      <c r="AA198" s="665"/>
      <c r="AB198" s="665"/>
      <c r="AC198" s="665"/>
      <c r="AD198" s="665"/>
      <c r="AE198" s="665"/>
      <c r="AF198" s="665"/>
      <c r="AG198" s="665"/>
    </row>
    <row r="199" spans="2:33">
      <c r="B199" s="178">
        <v>1</v>
      </c>
      <c r="C199" s="179" t="s">
        <v>1020</v>
      </c>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row>
    <row r="200" spans="2:33">
      <c r="B200" s="181"/>
      <c r="C200" s="301" t="s">
        <v>1020</v>
      </c>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row>
    <row r="201" spans="2:33">
      <c r="B201" s="181"/>
      <c r="C201" s="301" t="s">
        <v>1020</v>
      </c>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row>
    <row r="202" spans="2:33">
      <c r="B202" s="181"/>
      <c r="C202" s="301" t="s">
        <v>1020</v>
      </c>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row>
    <row r="203" spans="2:33">
      <c r="B203" s="178">
        <v>2</v>
      </c>
      <c r="C203" s="302" t="s">
        <v>1020</v>
      </c>
      <c r="D203" s="183" t="str">
        <f t="shared" ref="D203:R203" si="96">IF(COUNTIF(D200:D202,"C")&gt;=1,"A",IF(COUNTIF(D200:D202,"C")&gt;0,"P"," "))</f>
        <v xml:space="preserve"> </v>
      </c>
      <c r="E203" s="183" t="str">
        <f t="shared" si="96"/>
        <v xml:space="preserve"> </v>
      </c>
      <c r="F203" s="183" t="str">
        <f t="shared" si="96"/>
        <v xml:space="preserve"> </v>
      </c>
      <c r="G203" s="183" t="str">
        <f t="shared" si="96"/>
        <v xml:space="preserve"> </v>
      </c>
      <c r="H203" s="183" t="str">
        <f t="shared" si="96"/>
        <v xml:space="preserve"> </v>
      </c>
      <c r="I203" s="183" t="str">
        <f t="shared" si="96"/>
        <v xml:space="preserve"> </v>
      </c>
      <c r="J203" s="183" t="str">
        <f t="shared" si="96"/>
        <v xml:space="preserve"> </v>
      </c>
      <c r="K203" s="183" t="str">
        <f t="shared" si="96"/>
        <v xml:space="preserve"> </v>
      </c>
      <c r="L203" s="183" t="str">
        <f t="shared" si="96"/>
        <v xml:space="preserve"> </v>
      </c>
      <c r="M203" s="183" t="str">
        <f t="shared" si="96"/>
        <v xml:space="preserve"> </v>
      </c>
      <c r="N203" s="183" t="str">
        <f t="shared" si="96"/>
        <v xml:space="preserve"> </v>
      </c>
      <c r="O203" s="183" t="str">
        <f t="shared" si="96"/>
        <v xml:space="preserve"> </v>
      </c>
      <c r="P203" s="183" t="str">
        <f t="shared" si="96"/>
        <v xml:space="preserve"> </v>
      </c>
      <c r="Q203" s="183" t="str">
        <f t="shared" si="96"/>
        <v xml:space="preserve"> </v>
      </c>
      <c r="R203" s="183" t="str">
        <f t="shared" si="96"/>
        <v xml:space="preserve"> </v>
      </c>
      <c r="S203" s="183" t="str">
        <f t="shared" ref="S203:AG203" si="97">IF(COUNTIF(S200:S202,"C")&gt;=1,"A",IF(COUNTIF(S200:S202,"C")&gt;0,"P"," "))</f>
        <v xml:space="preserve"> </v>
      </c>
      <c r="T203" s="183" t="str">
        <f t="shared" si="97"/>
        <v xml:space="preserve"> </v>
      </c>
      <c r="U203" s="183" t="str">
        <f t="shared" si="97"/>
        <v xml:space="preserve"> </v>
      </c>
      <c r="V203" s="183" t="str">
        <f t="shared" si="97"/>
        <v xml:space="preserve"> </v>
      </c>
      <c r="W203" s="183" t="str">
        <f t="shared" si="97"/>
        <v xml:space="preserve"> </v>
      </c>
      <c r="X203" s="183" t="str">
        <f t="shared" si="97"/>
        <v xml:space="preserve"> </v>
      </c>
      <c r="Y203" s="183" t="str">
        <f t="shared" si="97"/>
        <v xml:space="preserve"> </v>
      </c>
      <c r="Z203" s="183" t="str">
        <f t="shared" si="97"/>
        <v xml:space="preserve"> </v>
      </c>
      <c r="AA203" s="183" t="str">
        <f t="shared" si="97"/>
        <v xml:space="preserve"> </v>
      </c>
      <c r="AB203" s="183" t="str">
        <f t="shared" si="97"/>
        <v xml:space="preserve"> </v>
      </c>
      <c r="AC203" s="183" t="str">
        <f t="shared" si="97"/>
        <v xml:space="preserve"> </v>
      </c>
      <c r="AD203" s="183" t="str">
        <f t="shared" si="97"/>
        <v xml:space="preserve"> </v>
      </c>
      <c r="AE203" s="183" t="str">
        <f t="shared" si="97"/>
        <v xml:space="preserve"> </v>
      </c>
      <c r="AF203" s="183" t="str">
        <f t="shared" si="97"/>
        <v xml:space="preserve"> </v>
      </c>
      <c r="AG203" s="183" t="str">
        <f t="shared" si="97"/>
        <v xml:space="preserve"> </v>
      </c>
    </row>
    <row r="204" spans="2:33">
      <c r="B204" s="184"/>
      <c r="C204" s="301" t="s">
        <v>1020</v>
      </c>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row>
    <row r="205" spans="2:33">
      <c r="B205" s="184"/>
      <c r="C205" s="301" t="s">
        <v>1020</v>
      </c>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row>
    <row r="206" spans="2:33">
      <c r="B206" s="184"/>
      <c r="C206" s="301" t="s">
        <v>1020</v>
      </c>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row>
    <row r="207" spans="2:33">
      <c r="B207" s="178">
        <v>3</v>
      </c>
      <c r="C207" s="302" t="s">
        <v>1020</v>
      </c>
      <c r="D207" s="183" t="str">
        <f t="shared" ref="D207:R207" si="98">IF(COUNTIF(D204:D206,"C")&gt;=1,"A",IF(COUNTIF(D204:D206,"C")&gt;0,"P"," "))</f>
        <v xml:space="preserve"> </v>
      </c>
      <c r="E207" s="183" t="str">
        <f t="shared" si="98"/>
        <v xml:space="preserve"> </v>
      </c>
      <c r="F207" s="183" t="str">
        <f t="shared" si="98"/>
        <v xml:space="preserve"> </v>
      </c>
      <c r="G207" s="183" t="str">
        <f t="shared" si="98"/>
        <v xml:space="preserve"> </v>
      </c>
      <c r="H207" s="183" t="str">
        <f t="shared" si="98"/>
        <v xml:space="preserve"> </v>
      </c>
      <c r="I207" s="183" t="str">
        <f t="shared" si="98"/>
        <v xml:space="preserve"> </v>
      </c>
      <c r="J207" s="183" t="str">
        <f t="shared" si="98"/>
        <v xml:space="preserve"> </v>
      </c>
      <c r="K207" s="183" t="str">
        <f t="shared" si="98"/>
        <v xml:space="preserve"> </v>
      </c>
      <c r="L207" s="183" t="str">
        <f t="shared" si="98"/>
        <v xml:space="preserve"> </v>
      </c>
      <c r="M207" s="183" t="str">
        <f t="shared" si="98"/>
        <v xml:space="preserve"> </v>
      </c>
      <c r="N207" s="183" t="str">
        <f t="shared" si="98"/>
        <v xml:space="preserve"> </v>
      </c>
      <c r="O207" s="183" t="str">
        <f t="shared" si="98"/>
        <v xml:space="preserve"> </v>
      </c>
      <c r="P207" s="183" t="str">
        <f t="shared" si="98"/>
        <v xml:space="preserve"> </v>
      </c>
      <c r="Q207" s="183" t="str">
        <f t="shared" si="98"/>
        <v xml:space="preserve"> </v>
      </c>
      <c r="R207" s="183" t="str">
        <f t="shared" si="98"/>
        <v xml:space="preserve"> </v>
      </c>
      <c r="S207" s="183" t="str">
        <f t="shared" ref="S207:AG207" si="99">IF(COUNTIF(S204:S206,"C")&gt;=1,"A",IF(COUNTIF(S204:S206,"C")&gt;0,"P"," "))</f>
        <v xml:space="preserve"> </v>
      </c>
      <c r="T207" s="183" t="str">
        <f t="shared" si="99"/>
        <v xml:space="preserve"> </v>
      </c>
      <c r="U207" s="183" t="str">
        <f t="shared" si="99"/>
        <v xml:space="preserve"> </v>
      </c>
      <c r="V207" s="183" t="str">
        <f t="shared" si="99"/>
        <v xml:space="preserve"> </v>
      </c>
      <c r="W207" s="183" t="str">
        <f t="shared" si="99"/>
        <v xml:space="preserve"> </v>
      </c>
      <c r="X207" s="183" t="str">
        <f t="shared" si="99"/>
        <v xml:space="preserve"> </v>
      </c>
      <c r="Y207" s="183" t="str">
        <f t="shared" si="99"/>
        <v xml:space="preserve"> </v>
      </c>
      <c r="Z207" s="183" t="str">
        <f t="shared" si="99"/>
        <v xml:space="preserve"> </v>
      </c>
      <c r="AA207" s="183" t="str">
        <f t="shared" si="99"/>
        <v xml:space="preserve"> </v>
      </c>
      <c r="AB207" s="183" t="str">
        <f t="shared" si="99"/>
        <v xml:space="preserve"> </v>
      </c>
      <c r="AC207" s="183" t="str">
        <f t="shared" si="99"/>
        <v xml:space="preserve"> </v>
      </c>
      <c r="AD207" s="183" t="str">
        <f t="shared" si="99"/>
        <v xml:space="preserve"> </v>
      </c>
      <c r="AE207" s="183" t="str">
        <f t="shared" si="99"/>
        <v xml:space="preserve"> </v>
      </c>
      <c r="AF207" s="183" t="str">
        <f t="shared" si="99"/>
        <v xml:space="preserve"> </v>
      </c>
      <c r="AG207" s="183" t="str">
        <f t="shared" si="99"/>
        <v xml:space="preserve"> </v>
      </c>
    </row>
    <row r="208" spans="2:33">
      <c r="B208" s="184"/>
      <c r="C208" s="301" t="s">
        <v>1020</v>
      </c>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row>
    <row r="209" spans="2:33">
      <c r="B209" s="184"/>
      <c r="C209" s="301" t="s">
        <v>1020</v>
      </c>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row>
    <row r="210" spans="2:33">
      <c r="B210" s="184"/>
      <c r="C210" s="301" t="s">
        <v>1020</v>
      </c>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row>
    <row r="211" spans="2:33">
      <c r="B211" s="178">
        <v>4</v>
      </c>
      <c r="C211" s="302" t="s">
        <v>1020</v>
      </c>
      <c r="D211" s="183" t="str">
        <f t="shared" ref="D211:R211" si="100">IF(COUNTIF(D208:D210,"C")&gt;=1,"A",IF(COUNTIF(D208:D210,"C")&gt;0,"P"," "))</f>
        <v xml:space="preserve"> </v>
      </c>
      <c r="E211" s="183" t="str">
        <f t="shared" si="100"/>
        <v xml:space="preserve"> </v>
      </c>
      <c r="F211" s="183" t="str">
        <f t="shared" si="100"/>
        <v xml:space="preserve"> </v>
      </c>
      <c r="G211" s="183" t="str">
        <f t="shared" si="100"/>
        <v xml:space="preserve"> </v>
      </c>
      <c r="H211" s="183" t="str">
        <f t="shared" si="100"/>
        <v xml:space="preserve"> </v>
      </c>
      <c r="I211" s="183" t="str">
        <f t="shared" si="100"/>
        <v xml:space="preserve"> </v>
      </c>
      <c r="J211" s="183" t="str">
        <f t="shared" si="100"/>
        <v xml:space="preserve"> </v>
      </c>
      <c r="K211" s="183" t="str">
        <f t="shared" si="100"/>
        <v xml:space="preserve"> </v>
      </c>
      <c r="L211" s="183" t="str">
        <f t="shared" si="100"/>
        <v xml:space="preserve"> </v>
      </c>
      <c r="M211" s="183" t="str">
        <f t="shared" si="100"/>
        <v xml:space="preserve"> </v>
      </c>
      <c r="N211" s="183" t="str">
        <f t="shared" si="100"/>
        <v xml:space="preserve"> </v>
      </c>
      <c r="O211" s="183" t="str">
        <f t="shared" si="100"/>
        <v xml:space="preserve"> </v>
      </c>
      <c r="P211" s="183" t="str">
        <f t="shared" si="100"/>
        <v xml:space="preserve"> </v>
      </c>
      <c r="Q211" s="183" t="str">
        <f t="shared" si="100"/>
        <v xml:space="preserve"> </v>
      </c>
      <c r="R211" s="183" t="str">
        <f t="shared" si="100"/>
        <v xml:space="preserve"> </v>
      </c>
      <c r="S211" s="183" t="str">
        <f t="shared" ref="S211:AG211" si="101">IF(COUNTIF(S208:S210,"C")&gt;=1,"A",IF(COUNTIF(S208:S210,"C")&gt;0,"P"," "))</f>
        <v xml:space="preserve"> </v>
      </c>
      <c r="T211" s="183" t="str">
        <f t="shared" si="101"/>
        <v xml:space="preserve"> </v>
      </c>
      <c r="U211" s="183" t="str">
        <f t="shared" si="101"/>
        <v xml:space="preserve"> </v>
      </c>
      <c r="V211" s="183" t="str">
        <f t="shared" si="101"/>
        <v xml:space="preserve"> </v>
      </c>
      <c r="W211" s="183" t="str">
        <f t="shared" si="101"/>
        <v xml:space="preserve"> </v>
      </c>
      <c r="X211" s="183" t="str">
        <f t="shared" si="101"/>
        <v xml:space="preserve"> </v>
      </c>
      <c r="Y211" s="183" t="str">
        <f t="shared" si="101"/>
        <v xml:space="preserve"> </v>
      </c>
      <c r="Z211" s="183" t="str">
        <f t="shared" si="101"/>
        <v xml:space="preserve"> </v>
      </c>
      <c r="AA211" s="183" t="str">
        <f t="shared" si="101"/>
        <v xml:space="preserve"> </v>
      </c>
      <c r="AB211" s="183" t="str">
        <f t="shared" si="101"/>
        <v xml:space="preserve"> </v>
      </c>
      <c r="AC211" s="183" t="str">
        <f t="shared" si="101"/>
        <v xml:space="preserve"> </v>
      </c>
      <c r="AD211" s="183" t="str">
        <f t="shared" si="101"/>
        <v xml:space="preserve"> </v>
      </c>
      <c r="AE211" s="183" t="str">
        <f t="shared" si="101"/>
        <v xml:space="preserve"> </v>
      </c>
      <c r="AF211" s="183" t="str">
        <f t="shared" si="101"/>
        <v xml:space="preserve"> </v>
      </c>
      <c r="AG211" s="183" t="str">
        <f t="shared" si="101"/>
        <v xml:space="preserve"> </v>
      </c>
    </row>
    <row r="212" spans="2:33">
      <c r="B212" s="184"/>
      <c r="C212" s="301" t="s">
        <v>1020</v>
      </c>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row>
    <row r="213" spans="2:33">
      <c r="B213" s="184"/>
      <c r="C213" s="301" t="s">
        <v>1020</v>
      </c>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row>
    <row r="214" spans="2:33">
      <c r="B214" s="184"/>
      <c r="C214" s="301" t="s">
        <v>1020</v>
      </c>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row>
    <row r="215" spans="2:33">
      <c r="B215" s="178">
        <v>5</v>
      </c>
      <c r="C215" s="302" t="s">
        <v>1020</v>
      </c>
      <c r="D215" s="183" t="str">
        <f t="shared" ref="D215:R215" si="102">IF(COUNTIF(D212:D214,"C")&gt;=1,"A",IF(COUNTIF(D212:D214,"C")&gt;0,"P"," "))</f>
        <v xml:space="preserve"> </v>
      </c>
      <c r="E215" s="183" t="str">
        <f t="shared" si="102"/>
        <v xml:space="preserve"> </v>
      </c>
      <c r="F215" s="183" t="str">
        <f t="shared" si="102"/>
        <v xml:space="preserve"> </v>
      </c>
      <c r="G215" s="183" t="str">
        <f t="shared" si="102"/>
        <v xml:space="preserve"> </v>
      </c>
      <c r="H215" s="183" t="str">
        <f t="shared" si="102"/>
        <v xml:space="preserve"> </v>
      </c>
      <c r="I215" s="183" t="str">
        <f t="shared" si="102"/>
        <v xml:space="preserve"> </v>
      </c>
      <c r="J215" s="183" t="str">
        <f t="shared" si="102"/>
        <v xml:space="preserve"> </v>
      </c>
      <c r="K215" s="183" t="str">
        <f t="shared" si="102"/>
        <v xml:space="preserve"> </v>
      </c>
      <c r="L215" s="183" t="str">
        <f t="shared" si="102"/>
        <v xml:space="preserve"> </v>
      </c>
      <c r="M215" s="183" t="str">
        <f t="shared" si="102"/>
        <v xml:space="preserve"> </v>
      </c>
      <c r="N215" s="183" t="str">
        <f t="shared" si="102"/>
        <v xml:space="preserve"> </v>
      </c>
      <c r="O215" s="183" t="str">
        <f t="shared" si="102"/>
        <v xml:space="preserve"> </v>
      </c>
      <c r="P215" s="183" t="str">
        <f t="shared" si="102"/>
        <v xml:space="preserve"> </v>
      </c>
      <c r="Q215" s="183" t="str">
        <f t="shared" si="102"/>
        <v xml:space="preserve"> </v>
      </c>
      <c r="R215" s="183" t="str">
        <f t="shared" si="102"/>
        <v xml:space="preserve"> </v>
      </c>
      <c r="S215" s="183" t="str">
        <f t="shared" ref="S215:AG215" si="103">IF(COUNTIF(S212:S214,"C")&gt;=1,"A",IF(COUNTIF(S212:S214,"C")&gt;0,"P"," "))</f>
        <v xml:space="preserve"> </v>
      </c>
      <c r="T215" s="183" t="str">
        <f t="shared" si="103"/>
        <v xml:space="preserve"> </v>
      </c>
      <c r="U215" s="183" t="str">
        <f t="shared" si="103"/>
        <v xml:space="preserve"> </v>
      </c>
      <c r="V215" s="183" t="str">
        <f t="shared" si="103"/>
        <v xml:space="preserve"> </v>
      </c>
      <c r="W215" s="183" t="str">
        <f t="shared" si="103"/>
        <v xml:space="preserve"> </v>
      </c>
      <c r="X215" s="183" t="str">
        <f t="shared" si="103"/>
        <v xml:space="preserve"> </v>
      </c>
      <c r="Y215" s="183" t="str">
        <f t="shared" si="103"/>
        <v xml:space="preserve"> </v>
      </c>
      <c r="Z215" s="183" t="str">
        <f t="shared" si="103"/>
        <v xml:space="preserve"> </v>
      </c>
      <c r="AA215" s="183" t="str">
        <f t="shared" si="103"/>
        <v xml:space="preserve"> </v>
      </c>
      <c r="AB215" s="183" t="str">
        <f t="shared" si="103"/>
        <v xml:space="preserve"> </v>
      </c>
      <c r="AC215" s="183" t="str">
        <f t="shared" si="103"/>
        <v xml:space="preserve"> </v>
      </c>
      <c r="AD215" s="183" t="str">
        <f t="shared" si="103"/>
        <v xml:space="preserve"> </v>
      </c>
      <c r="AE215" s="183" t="str">
        <f t="shared" si="103"/>
        <v xml:space="preserve"> </v>
      </c>
      <c r="AF215" s="183" t="str">
        <f t="shared" si="103"/>
        <v xml:space="preserve"> </v>
      </c>
      <c r="AG215" s="183" t="str">
        <f t="shared" si="103"/>
        <v xml:space="preserve"> </v>
      </c>
    </row>
    <row r="216" spans="2:33">
      <c r="B216" s="184"/>
      <c r="C216" s="301" t="s">
        <v>1020</v>
      </c>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row>
    <row r="217" spans="2:33">
      <c r="B217" s="184"/>
      <c r="C217" s="301" t="s">
        <v>1020</v>
      </c>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row>
    <row r="218" spans="2:33">
      <c r="B218" s="184"/>
      <c r="C218" s="301" t="s">
        <v>1020</v>
      </c>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row>
    <row r="219" spans="2:33" ht="0.75" customHeight="1" thickBot="1">
      <c r="B219" s="178"/>
      <c r="C219" s="178"/>
      <c r="D219" s="183" t="str">
        <f t="shared" ref="D219:R219" si="104">IF(COUNTIF(D216:D218,"C")&gt;=1,"A",IF(COUNTIF(D216:D218,"C")&gt;0,"P"," "))</f>
        <v xml:space="preserve"> </v>
      </c>
      <c r="E219" s="183" t="str">
        <f t="shared" si="104"/>
        <v xml:space="preserve"> </v>
      </c>
      <c r="F219" s="183" t="str">
        <f t="shared" si="104"/>
        <v xml:space="preserve"> </v>
      </c>
      <c r="G219" s="183" t="str">
        <f t="shared" si="104"/>
        <v xml:space="preserve"> </v>
      </c>
      <c r="H219" s="183" t="str">
        <f t="shared" si="104"/>
        <v xml:space="preserve"> </v>
      </c>
      <c r="I219" s="183" t="str">
        <f t="shared" si="104"/>
        <v xml:space="preserve"> </v>
      </c>
      <c r="J219" s="183" t="str">
        <f t="shared" si="104"/>
        <v xml:space="preserve"> </v>
      </c>
      <c r="K219" s="183" t="str">
        <f t="shared" si="104"/>
        <v xml:space="preserve"> </v>
      </c>
      <c r="L219" s="183" t="str">
        <f t="shared" si="104"/>
        <v xml:space="preserve"> </v>
      </c>
      <c r="M219" s="183" t="str">
        <f t="shared" si="104"/>
        <v xml:space="preserve"> </v>
      </c>
      <c r="N219" s="183" t="str">
        <f t="shared" si="104"/>
        <v xml:space="preserve"> </v>
      </c>
      <c r="O219" s="183" t="str">
        <f t="shared" si="104"/>
        <v xml:space="preserve"> </v>
      </c>
      <c r="P219" s="183" t="str">
        <f t="shared" si="104"/>
        <v xml:space="preserve"> </v>
      </c>
      <c r="Q219" s="183" t="str">
        <f t="shared" si="104"/>
        <v xml:space="preserve"> </v>
      </c>
      <c r="R219" s="183" t="str">
        <f t="shared" si="104"/>
        <v xml:space="preserve"> </v>
      </c>
      <c r="S219" s="183" t="str">
        <f t="shared" ref="S219:AG219" si="105">IF(COUNTIF(S216:S218,"C")&gt;=1,"A",IF(COUNTIF(S216:S218,"C")&gt;0,"P"," "))</f>
        <v xml:space="preserve"> </v>
      </c>
      <c r="T219" s="183" t="str">
        <f t="shared" si="105"/>
        <v xml:space="preserve"> </v>
      </c>
      <c r="U219" s="183" t="str">
        <f t="shared" si="105"/>
        <v xml:space="preserve"> </v>
      </c>
      <c r="V219" s="183" t="str">
        <f t="shared" si="105"/>
        <v xml:space="preserve"> </v>
      </c>
      <c r="W219" s="183" t="str">
        <f t="shared" si="105"/>
        <v xml:space="preserve"> </v>
      </c>
      <c r="X219" s="183" t="str">
        <f t="shared" si="105"/>
        <v xml:space="preserve"> </v>
      </c>
      <c r="Y219" s="183" t="str">
        <f t="shared" si="105"/>
        <v xml:space="preserve"> </v>
      </c>
      <c r="Z219" s="183" t="str">
        <f t="shared" si="105"/>
        <v xml:space="preserve"> </v>
      </c>
      <c r="AA219" s="183" t="str">
        <f t="shared" si="105"/>
        <v xml:space="preserve"> </v>
      </c>
      <c r="AB219" s="183" t="str">
        <f t="shared" si="105"/>
        <v xml:space="preserve"> </v>
      </c>
      <c r="AC219" s="183" t="str">
        <f t="shared" si="105"/>
        <v xml:space="preserve"> </v>
      </c>
      <c r="AD219" s="183" t="str">
        <f t="shared" si="105"/>
        <v xml:space="preserve"> </v>
      </c>
      <c r="AE219" s="183" t="str">
        <f t="shared" si="105"/>
        <v xml:space="preserve"> </v>
      </c>
      <c r="AF219" s="183" t="str">
        <f t="shared" si="105"/>
        <v xml:space="preserve"> </v>
      </c>
      <c r="AG219" s="183" t="str">
        <f t="shared" si="105"/>
        <v xml:space="preserve"> </v>
      </c>
    </row>
    <row r="220" spans="2:33" ht="13.5" thickBot="1">
      <c r="B220" s="178"/>
      <c r="C220" s="154" t="s">
        <v>118</v>
      </c>
      <c r="D220" s="189" t="str">
        <f t="shared" ref="D220:R220" si="106">IF(COUNTIF(D203:D219,"A")&gt;4,"C",IF(COUNTIF(D203:D219,"A")&gt;0,"P"," "))</f>
        <v xml:space="preserve"> </v>
      </c>
      <c r="E220" s="189" t="str">
        <f t="shared" si="106"/>
        <v xml:space="preserve"> </v>
      </c>
      <c r="F220" s="189" t="str">
        <f t="shared" si="106"/>
        <v xml:space="preserve"> </v>
      </c>
      <c r="G220" s="189" t="str">
        <f t="shared" si="106"/>
        <v xml:space="preserve"> </v>
      </c>
      <c r="H220" s="189" t="str">
        <f t="shared" si="106"/>
        <v xml:space="preserve"> </v>
      </c>
      <c r="I220" s="189" t="str">
        <f t="shared" si="106"/>
        <v xml:space="preserve"> </v>
      </c>
      <c r="J220" s="189" t="str">
        <f t="shared" si="106"/>
        <v xml:space="preserve"> </v>
      </c>
      <c r="K220" s="189" t="str">
        <f t="shared" si="106"/>
        <v xml:space="preserve"> </v>
      </c>
      <c r="L220" s="189" t="str">
        <f t="shared" si="106"/>
        <v xml:space="preserve"> </v>
      </c>
      <c r="M220" s="189" t="str">
        <f t="shared" si="106"/>
        <v xml:space="preserve"> </v>
      </c>
      <c r="N220" s="189" t="str">
        <f t="shared" si="106"/>
        <v xml:space="preserve"> </v>
      </c>
      <c r="O220" s="189" t="str">
        <f t="shared" si="106"/>
        <v xml:space="preserve"> </v>
      </c>
      <c r="P220" s="189" t="str">
        <f t="shared" si="106"/>
        <v xml:space="preserve"> </v>
      </c>
      <c r="Q220" s="189" t="str">
        <f t="shared" si="106"/>
        <v xml:space="preserve"> </v>
      </c>
      <c r="R220" s="189" t="str">
        <f t="shared" si="106"/>
        <v xml:space="preserve"> </v>
      </c>
      <c r="S220" s="189" t="str">
        <f t="shared" ref="S220:AG220" si="107">IF(COUNTIF(S203:S219,"A")&gt;4,"C",IF(COUNTIF(S203:S219,"A")&gt;0,"P"," "))</f>
        <v xml:space="preserve"> </v>
      </c>
      <c r="T220" s="189" t="str">
        <f t="shared" si="107"/>
        <v xml:space="preserve"> </v>
      </c>
      <c r="U220" s="189" t="str">
        <f t="shared" si="107"/>
        <v xml:space="preserve"> </v>
      </c>
      <c r="V220" s="189" t="str">
        <f t="shared" si="107"/>
        <v xml:space="preserve"> </v>
      </c>
      <c r="W220" s="189" t="str">
        <f t="shared" si="107"/>
        <v xml:space="preserve"> </v>
      </c>
      <c r="X220" s="189" t="str">
        <f t="shared" si="107"/>
        <v xml:space="preserve"> </v>
      </c>
      <c r="Y220" s="189" t="str">
        <f t="shared" si="107"/>
        <v xml:space="preserve"> </v>
      </c>
      <c r="Z220" s="189" t="str">
        <f t="shared" si="107"/>
        <v xml:space="preserve"> </v>
      </c>
      <c r="AA220" s="189" t="str">
        <f t="shared" si="107"/>
        <v xml:space="preserve"> </v>
      </c>
      <c r="AB220" s="189" t="str">
        <f t="shared" si="107"/>
        <v xml:space="preserve"> </v>
      </c>
      <c r="AC220" s="189" t="str">
        <f t="shared" si="107"/>
        <v xml:space="preserve"> </v>
      </c>
      <c r="AD220" s="189" t="str">
        <f t="shared" si="107"/>
        <v xml:space="preserve"> </v>
      </c>
      <c r="AE220" s="189" t="str">
        <f t="shared" si="107"/>
        <v xml:space="preserve"> </v>
      </c>
      <c r="AF220" s="189" t="str">
        <f t="shared" si="107"/>
        <v xml:space="preserve"> </v>
      </c>
      <c r="AG220" s="189" t="str">
        <f t="shared" si="107"/>
        <v xml:space="preserve"> </v>
      </c>
    </row>
    <row r="222" spans="2:33" ht="15">
      <c r="B222" s="662" t="s">
        <v>1030</v>
      </c>
      <c r="C222" s="663"/>
      <c r="D222" s="664"/>
      <c r="E222" s="665"/>
      <c r="F222" s="665"/>
      <c r="G222" s="665"/>
      <c r="H222" s="665"/>
      <c r="I222" s="665"/>
      <c r="J222" s="665"/>
      <c r="K222" s="665"/>
      <c r="L222" s="665"/>
      <c r="M222" s="665"/>
      <c r="N222" s="665"/>
      <c r="O222" s="665"/>
      <c r="P222" s="665"/>
      <c r="Q222" s="665"/>
      <c r="R222" s="665"/>
      <c r="S222" s="664"/>
      <c r="T222" s="665"/>
      <c r="U222" s="665"/>
      <c r="V222" s="665"/>
      <c r="W222" s="665"/>
      <c r="X222" s="665"/>
      <c r="Y222" s="665"/>
      <c r="Z222" s="665"/>
      <c r="AA222" s="665"/>
      <c r="AB222" s="665"/>
      <c r="AC222" s="665"/>
      <c r="AD222" s="665"/>
      <c r="AE222" s="665"/>
      <c r="AF222" s="665"/>
      <c r="AG222" s="665"/>
    </row>
    <row r="223" spans="2:33">
      <c r="B223" s="178">
        <v>1</v>
      </c>
      <c r="C223" s="179" t="s">
        <v>1020</v>
      </c>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row>
    <row r="224" spans="2:33">
      <c r="B224" s="181"/>
      <c r="C224" s="301" t="s">
        <v>1020</v>
      </c>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row>
    <row r="225" spans="2:33">
      <c r="B225" s="181"/>
      <c r="C225" s="301" t="s">
        <v>1020</v>
      </c>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row>
    <row r="226" spans="2:33">
      <c r="B226" s="181"/>
      <c r="C226" s="301" t="s">
        <v>1020</v>
      </c>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row>
    <row r="227" spans="2:33">
      <c r="B227" s="178">
        <v>2</v>
      </c>
      <c r="C227" s="302" t="s">
        <v>1020</v>
      </c>
      <c r="D227" s="183" t="str">
        <f t="shared" ref="D227:R227" si="108">IF(COUNTIF(D224:D226,"C")&gt;=1,"A",IF(COUNTIF(D224:D226,"C")&gt;0,"P"," "))</f>
        <v xml:space="preserve"> </v>
      </c>
      <c r="E227" s="183" t="str">
        <f t="shared" si="108"/>
        <v xml:space="preserve"> </v>
      </c>
      <c r="F227" s="183" t="str">
        <f t="shared" si="108"/>
        <v xml:space="preserve"> </v>
      </c>
      <c r="G227" s="183" t="str">
        <f t="shared" si="108"/>
        <v xml:space="preserve"> </v>
      </c>
      <c r="H227" s="183" t="str">
        <f t="shared" si="108"/>
        <v xml:space="preserve"> </v>
      </c>
      <c r="I227" s="183" t="str">
        <f t="shared" si="108"/>
        <v xml:space="preserve"> </v>
      </c>
      <c r="J227" s="183" t="str">
        <f t="shared" si="108"/>
        <v xml:space="preserve"> </v>
      </c>
      <c r="K227" s="183" t="str">
        <f t="shared" si="108"/>
        <v xml:space="preserve"> </v>
      </c>
      <c r="L227" s="183" t="str">
        <f t="shared" si="108"/>
        <v xml:space="preserve"> </v>
      </c>
      <c r="M227" s="183" t="str">
        <f t="shared" si="108"/>
        <v xml:space="preserve"> </v>
      </c>
      <c r="N227" s="183" t="str">
        <f t="shared" si="108"/>
        <v xml:space="preserve"> </v>
      </c>
      <c r="O227" s="183" t="str">
        <f t="shared" si="108"/>
        <v xml:space="preserve"> </v>
      </c>
      <c r="P227" s="183" t="str">
        <f t="shared" si="108"/>
        <v xml:space="preserve"> </v>
      </c>
      <c r="Q227" s="183" t="str">
        <f t="shared" si="108"/>
        <v xml:space="preserve"> </v>
      </c>
      <c r="R227" s="183" t="str">
        <f t="shared" si="108"/>
        <v xml:space="preserve"> </v>
      </c>
      <c r="S227" s="183" t="str">
        <f t="shared" ref="S227:AG227" si="109">IF(COUNTIF(S224:S226,"C")&gt;=1,"A",IF(COUNTIF(S224:S226,"C")&gt;0,"P"," "))</f>
        <v xml:space="preserve"> </v>
      </c>
      <c r="T227" s="183" t="str">
        <f t="shared" si="109"/>
        <v xml:space="preserve"> </v>
      </c>
      <c r="U227" s="183" t="str">
        <f t="shared" si="109"/>
        <v xml:space="preserve"> </v>
      </c>
      <c r="V227" s="183" t="str">
        <f t="shared" si="109"/>
        <v xml:space="preserve"> </v>
      </c>
      <c r="W227" s="183" t="str">
        <f t="shared" si="109"/>
        <v xml:space="preserve"> </v>
      </c>
      <c r="X227" s="183" t="str">
        <f t="shared" si="109"/>
        <v xml:space="preserve"> </v>
      </c>
      <c r="Y227" s="183" t="str">
        <f t="shared" si="109"/>
        <v xml:space="preserve"> </v>
      </c>
      <c r="Z227" s="183" t="str">
        <f t="shared" si="109"/>
        <v xml:space="preserve"> </v>
      </c>
      <c r="AA227" s="183" t="str">
        <f t="shared" si="109"/>
        <v xml:space="preserve"> </v>
      </c>
      <c r="AB227" s="183" t="str">
        <f t="shared" si="109"/>
        <v xml:space="preserve"> </v>
      </c>
      <c r="AC227" s="183" t="str">
        <f t="shared" si="109"/>
        <v xml:space="preserve"> </v>
      </c>
      <c r="AD227" s="183" t="str">
        <f t="shared" si="109"/>
        <v xml:space="preserve"> </v>
      </c>
      <c r="AE227" s="183" t="str">
        <f t="shared" si="109"/>
        <v xml:space="preserve"> </v>
      </c>
      <c r="AF227" s="183" t="str">
        <f t="shared" si="109"/>
        <v xml:space="preserve"> </v>
      </c>
      <c r="AG227" s="183" t="str">
        <f t="shared" si="109"/>
        <v xml:space="preserve"> </v>
      </c>
    </row>
    <row r="228" spans="2:33">
      <c r="B228" s="184"/>
      <c r="C228" s="301" t="s">
        <v>1020</v>
      </c>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row>
    <row r="229" spans="2:33">
      <c r="B229" s="184"/>
      <c r="C229" s="301" t="s">
        <v>1020</v>
      </c>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row>
    <row r="230" spans="2:33">
      <c r="B230" s="184"/>
      <c r="C230" s="301" t="s">
        <v>1020</v>
      </c>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row>
    <row r="231" spans="2:33">
      <c r="B231" s="178">
        <v>3</v>
      </c>
      <c r="C231" s="302" t="s">
        <v>1020</v>
      </c>
      <c r="D231" s="183" t="str">
        <f t="shared" ref="D231:R231" si="110">IF(COUNTIF(D228:D230,"C")&gt;=1,"A",IF(COUNTIF(D228:D230,"C")&gt;0,"P"," "))</f>
        <v xml:space="preserve"> </v>
      </c>
      <c r="E231" s="183" t="str">
        <f t="shared" si="110"/>
        <v xml:space="preserve"> </v>
      </c>
      <c r="F231" s="183" t="str">
        <f t="shared" si="110"/>
        <v xml:space="preserve"> </v>
      </c>
      <c r="G231" s="183" t="str">
        <f t="shared" si="110"/>
        <v xml:space="preserve"> </v>
      </c>
      <c r="H231" s="183" t="str">
        <f t="shared" si="110"/>
        <v xml:space="preserve"> </v>
      </c>
      <c r="I231" s="183" t="str">
        <f t="shared" si="110"/>
        <v xml:space="preserve"> </v>
      </c>
      <c r="J231" s="183" t="str">
        <f t="shared" si="110"/>
        <v xml:space="preserve"> </v>
      </c>
      <c r="K231" s="183" t="str">
        <f t="shared" si="110"/>
        <v xml:space="preserve"> </v>
      </c>
      <c r="L231" s="183" t="str">
        <f t="shared" si="110"/>
        <v xml:space="preserve"> </v>
      </c>
      <c r="M231" s="183" t="str">
        <f t="shared" si="110"/>
        <v xml:space="preserve"> </v>
      </c>
      <c r="N231" s="183" t="str">
        <f t="shared" si="110"/>
        <v xml:space="preserve"> </v>
      </c>
      <c r="O231" s="183" t="str">
        <f t="shared" si="110"/>
        <v xml:space="preserve"> </v>
      </c>
      <c r="P231" s="183" t="str">
        <f t="shared" si="110"/>
        <v xml:space="preserve"> </v>
      </c>
      <c r="Q231" s="183" t="str">
        <f t="shared" si="110"/>
        <v xml:space="preserve"> </v>
      </c>
      <c r="R231" s="183" t="str">
        <f t="shared" si="110"/>
        <v xml:space="preserve"> </v>
      </c>
      <c r="S231" s="183" t="str">
        <f t="shared" ref="S231:AG231" si="111">IF(COUNTIF(S228:S230,"C")&gt;=1,"A",IF(COUNTIF(S228:S230,"C")&gt;0,"P"," "))</f>
        <v xml:space="preserve"> </v>
      </c>
      <c r="T231" s="183" t="str">
        <f t="shared" si="111"/>
        <v xml:space="preserve"> </v>
      </c>
      <c r="U231" s="183" t="str">
        <f t="shared" si="111"/>
        <v xml:space="preserve"> </v>
      </c>
      <c r="V231" s="183" t="str">
        <f t="shared" si="111"/>
        <v xml:space="preserve"> </v>
      </c>
      <c r="W231" s="183" t="str">
        <f t="shared" si="111"/>
        <v xml:space="preserve"> </v>
      </c>
      <c r="X231" s="183" t="str">
        <f t="shared" si="111"/>
        <v xml:space="preserve"> </v>
      </c>
      <c r="Y231" s="183" t="str">
        <f t="shared" si="111"/>
        <v xml:space="preserve"> </v>
      </c>
      <c r="Z231" s="183" t="str">
        <f t="shared" si="111"/>
        <v xml:space="preserve"> </v>
      </c>
      <c r="AA231" s="183" t="str">
        <f t="shared" si="111"/>
        <v xml:space="preserve"> </v>
      </c>
      <c r="AB231" s="183" t="str">
        <f t="shared" si="111"/>
        <v xml:space="preserve"> </v>
      </c>
      <c r="AC231" s="183" t="str">
        <f t="shared" si="111"/>
        <v xml:space="preserve"> </v>
      </c>
      <c r="AD231" s="183" t="str">
        <f t="shared" si="111"/>
        <v xml:space="preserve"> </v>
      </c>
      <c r="AE231" s="183" t="str">
        <f t="shared" si="111"/>
        <v xml:space="preserve"> </v>
      </c>
      <c r="AF231" s="183" t="str">
        <f t="shared" si="111"/>
        <v xml:space="preserve"> </v>
      </c>
      <c r="AG231" s="183" t="str">
        <f t="shared" si="111"/>
        <v xml:space="preserve"> </v>
      </c>
    </row>
    <row r="232" spans="2:33">
      <c r="B232" s="184"/>
      <c r="C232" s="301" t="s">
        <v>1020</v>
      </c>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row>
    <row r="233" spans="2:33">
      <c r="B233" s="184"/>
      <c r="C233" s="301" t="s">
        <v>1020</v>
      </c>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row>
    <row r="234" spans="2:33">
      <c r="B234" s="184"/>
      <c r="C234" s="301" t="s">
        <v>1020</v>
      </c>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row>
    <row r="235" spans="2:33">
      <c r="B235" s="178">
        <v>4</v>
      </c>
      <c r="C235" s="302" t="s">
        <v>1020</v>
      </c>
      <c r="D235" s="183" t="str">
        <f t="shared" ref="D235:R235" si="112">IF(COUNTIF(D232:D234,"C")&gt;=1,"A",IF(COUNTIF(D232:D234,"C")&gt;0,"P"," "))</f>
        <v xml:space="preserve"> </v>
      </c>
      <c r="E235" s="183" t="str">
        <f t="shared" si="112"/>
        <v xml:space="preserve"> </v>
      </c>
      <c r="F235" s="183" t="str">
        <f t="shared" si="112"/>
        <v xml:space="preserve"> </v>
      </c>
      <c r="G235" s="183" t="str">
        <f t="shared" si="112"/>
        <v xml:space="preserve"> </v>
      </c>
      <c r="H235" s="183" t="str">
        <f t="shared" si="112"/>
        <v xml:space="preserve"> </v>
      </c>
      <c r="I235" s="183" t="str">
        <f t="shared" si="112"/>
        <v xml:space="preserve"> </v>
      </c>
      <c r="J235" s="183" t="str">
        <f t="shared" si="112"/>
        <v xml:space="preserve"> </v>
      </c>
      <c r="K235" s="183" t="str">
        <f t="shared" si="112"/>
        <v xml:space="preserve"> </v>
      </c>
      <c r="L235" s="183" t="str">
        <f t="shared" si="112"/>
        <v xml:space="preserve"> </v>
      </c>
      <c r="M235" s="183" t="str">
        <f t="shared" si="112"/>
        <v xml:space="preserve"> </v>
      </c>
      <c r="N235" s="183" t="str">
        <f t="shared" si="112"/>
        <v xml:space="preserve"> </v>
      </c>
      <c r="O235" s="183" t="str">
        <f t="shared" si="112"/>
        <v xml:space="preserve"> </v>
      </c>
      <c r="P235" s="183" t="str">
        <f t="shared" si="112"/>
        <v xml:space="preserve"> </v>
      </c>
      <c r="Q235" s="183" t="str">
        <f t="shared" si="112"/>
        <v xml:space="preserve"> </v>
      </c>
      <c r="R235" s="183" t="str">
        <f t="shared" si="112"/>
        <v xml:space="preserve"> </v>
      </c>
      <c r="S235" s="183" t="str">
        <f t="shared" ref="S235:AG235" si="113">IF(COUNTIF(S232:S234,"C")&gt;=1,"A",IF(COUNTIF(S232:S234,"C")&gt;0,"P"," "))</f>
        <v xml:space="preserve"> </v>
      </c>
      <c r="T235" s="183" t="str">
        <f t="shared" si="113"/>
        <v xml:space="preserve"> </v>
      </c>
      <c r="U235" s="183" t="str">
        <f t="shared" si="113"/>
        <v xml:space="preserve"> </v>
      </c>
      <c r="V235" s="183" t="str">
        <f t="shared" si="113"/>
        <v xml:space="preserve"> </v>
      </c>
      <c r="W235" s="183" t="str">
        <f t="shared" si="113"/>
        <v xml:space="preserve"> </v>
      </c>
      <c r="X235" s="183" t="str">
        <f t="shared" si="113"/>
        <v xml:space="preserve"> </v>
      </c>
      <c r="Y235" s="183" t="str">
        <f t="shared" si="113"/>
        <v xml:space="preserve"> </v>
      </c>
      <c r="Z235" s="183" t="str">
        <f t="shared" si="113"/>
        <v xml:space="preserve"> </v>
      </c>
      <c r="AA235" s="183" t="str">
        <f t="shared" si="113"/>
        <v xml:space="preserve"> </v>
      </c>
      <c r="AB235" s="183" t="str">
        <f t="shared" si="113"/>
        <v xml:space="preserve"> </v>
      </c>
      <c r="AC235" s="183" t="str">
        <f t="shared" si="113"/>
        <v xml:space="preserve"> </v>
      </c>
      <c r="AD235" s="183" t="str">
        <f t="shared" si="113"/>
        <v xml:space="preserve"> </v>
      </c>
      <c r="AE235" s="183" t="str">
        <f t="shared" si="113"/>
        <v xml:space="preserve"> </v>
      </c>
      <c r="AF235" s="183" t="str">
        <f t="shared" si="113"/>
        <v xml:space="preserve"> </v>
      </c>
      <c r="AG235" s="183" t="str">
        <f t="shared" si="113"/>
        <v xml:space="preserve"> </v>
      </c>
    </row>
    <row r="236" spans="2:33">
      <c r="B236" s="184"/>
      <c r="C236" s="301" t="s">
        <v>1020</v>
      </c>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row>
    <row r="237" spans="2:33">
      <c r="B237" s="184"/>
      <c r="C237" s="301" t="s">
        <v>1020</v>
      </c>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row>
    <row r="238" spans="2:33">
      <c r="B238" s="184"/>
      <c r="C238" s="301" t="s">
        <v>1020</v>
      </c>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row>
    <row r="239" spans="2:33">
      <c r="B239" s="178">
        <v>5</v>
      </c>
      <c r="C239" s="302" t="s">
        <v>1020</v>
      </c>
      <c r="D239" s="183" t="str">
        <f t="shared" ref="D239:R239" si="114">IF(COUNTIF(D236:D238,"C")&gt;=1,"A",IF(COUNTIF(D236:D238,"C")&gt;0,"P"," "))</f>
        <v xml:space="preserve"> </v>
      </c>
      <c r="E239" s="183" t="str">
        <f t="shared" si="114"/>
        <v xml:space="preserve"> </v>
      </c>
      <c r="F239" s="183" t="str">
        <f t="shared" si="114"/>
        <v xml:space="preserve"> </v>
      </c>
      <c r="G239" s="183" t="str">
        <f t="shared" si="114"/>
        <v xml:space="preserve"> </v>
      </c>
      <c r="H239" s="183" t="str">
        <f t="shared" si="114"/>
        <v xml:space="preserve"> </v>
      </c>
      <c r="I239" s="183" t="str">
        <f t="shared" si="114"/>
        <v xml:space="preserve"> </v>
      </c>
      <c r="J239" s="183" t="str">
        <f t="shared" si="114"/>
        <v xml:space="preserve"> </v>
      </c>
      <c r="K239" s="183" t="str">
        <f t="shared" si="114"/>
        <v xml:space="preserve"> </v>
      </c>
      <c r="L239" s="183" t="str">
        <f t="shared" si="114"/>
        <v xml:space="preserve"> </v>
      </c>
      <c r="M239" s="183" t="str">
        <f t="shared" si="114"/>
        <v xml:space="preserve"> </v>
      </c>
      <c r="N239" s="183" t="str">
        <f t="shared" si="114"/>
        <v xml:space="preserve"> </v>
      </c>
      <c r="O239" s="183" t="str">
        <f t="shared" si="114"/>
        <v xml:space="preserve"> </v>
      </c>
      <c r="P239" s="183" t="str">
        <f t="shared" si="114"/>
        <v xml:space="preserve"> </v>
      </c>
      <c r="Q239" s="183" t="str">
        <f t="shared" si="114"/>
        <v xml:space="preserve"> </v>
      </c>
      <c r="R239" s="183" t="str">
        <f t="shared" si="114"/>
        <v xml:space="preserve"> </v>
      </c>
      <c r="S239" s="183" t="str">
        <f t="shared" ref="S239:AG239" si="115">IF(COUNTIF(S236:S238,"C")&gt;=1,"A",IF(COUNTIF(S236:S238,"C")&gt;0,"P"," "))</f>
        <v xml:space="preserve"> </v>
      </c>
      <c r="T239" s="183" t="str">
        <f t="shared" si="115"/>
        <v xml:space="preserve"> </v>
      </c>
      <c r="U239" s="183" t="str">
        <f t="shared" si="115"/>
        <v xml:space="preserve"> </v>
      </c>
      <c r="V239" s="183" t="str">
        <f t="shared" si="115"/>
        <v xml:space="preserve"> </v>
      </c>
      <c r="W239" s="183" t="str">
        <f t="shared" si="115"/>
        <v xml:space="preserve"> </v>
      </c>
      <c r="X239" s="183" t="str">
        <f t="shared" si="115"/>
        <v xml:space="preserve"> </v>
      </c>
      <c r="Y239" s="183" t="str">
        <f t="shared" si="115"/>
        <v xml:space="preserve"> </v>
      </c>
      <c r="Z239" s="183" t="str">
        <f t="shared" si="115"/>
        <v xml:space="preserve"> </v>
      </c>
      <c r="AA239" s="183" t="str">
        <f t="shared" si="115"/>
        <v xml:space="preserve"> </v>
      </c>
      <c r="AB239" s="183" t="str">
        <f t="shared" si="115"/>
        <v xml:space="preserve"> </v>
      </c>
      <c r="AC239" s="183" t="str">
        <f t="shared" si="115"/>
        <v xml:space="preserve"> </v>
      </c>
      <c r="AD239" s="183" t="str">
        <f t="shared" si="115"/>
        <v xml:space="preserve"> </v>
      </c>
      <c r="AE239" s="183" t="str">
        <f t="shared" si="115"/>
        <v xml:space="preserve"> </v>
      </c>
      <c r="AF239" s="183" t="str">
        <f t="shared" si="115"/>
        <v xml:space="preserve"> </v>
      </c>
      <c r="AG239" s="183" t="str">
        <f t="shared" si="115"/>
        <v xml:space="preserve"> </v>
      </c>
    </row>
    <row r="240" spans="2:33">
      <c r="B240" s="184"/>
      <c r="C240" s="301" t="s">
        <v>1020</v>
      </c>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row>
    <row r="241" spans="2:33">
      <c r="B241" s="184"/>
      <c r="C241" s="301" t="s">
        <v>1020</v>
      </c>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row>
    <row r="242" spans="2:33">
      <c r="B242" s="184"/>
      <c r="C242" s="301" t="s">
        <v>1020</v>
      </c>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row>
    <row r="243" spans="2:33" ht="0.75" customHeight="1" thickBot="1">
      <c r="B243" s="178"/>
      <c r="C243" s="178"/>
      <c r="D243" s="183" t="str">
        <f t="shared" ref="D243:R243" si="116">IF(COUNTIF(D240:D242,"C")&gt;=1,"A",IF(COUNTIF(D240:D242,"C")&gt;0,"P"," "))</f>
        <v xml:space="preserve"> </v>
      </c>
      <c r="E243" s="183" t="str">
        <f t="shared" si="116"/>
        <v xml:space="preserve"> </v>
      </c>
      <c r="F243" s="183" t="str">
        <f t="shared" si="116"/>
        <v xml:space="preserve"> </v>
      </c>
      <c r="G243" s="183" t="str">
        <f t="shared" si="116"/>
        <v xml:space="preserve"> </v>
      </c>
      <c r="H243" s="183" t="str">
        <f t="shared" si="116"/>
        <v xml:space="preserve"> </v>
      </c>
      <c r="I243" s="183" t="str">
        <f t="shared" si="116"/>
        <v xml:space="preserve"> </v>
      </c>
      <c r="J243" s="183" t="str">
        <f t="shared" si="116"/>
        <v xml:space="preserve"> </v>
      </c>
      <c r="K243" s="183" t="str">
        <f t="shared" si="116"/>
        <v xml:space="preserve"> </v>
      </c>
      <c r="L243" s="183" t="str">
        <f t="shared" si="116"/>
        <v xml:space="preserve"> </v>
      </c>
      <c r="M243" s="183" t="str">
        <f t="shared" si="116"/>
        <v xml:space="preserve"> </v>
      </c>
      <c r="N243" s="183" t="str">
        <f t="shared" si="116"/>
        <v xml:space="preserve"> </v>
      </c>
      <c r="O243" s="183" t="str">
        <f t="shared" si="116"/>
        <v xml:space="preserve"> </v>
      </c>
      <c r="P243" s="183" t="str">
        <f t="shared" si="116"/>
        <v xml:space="preserve"> </v>
      </c>
      <c r="Q243" s="183" t="str">
        <f t="shared" si="116"/>
        <v xml:space="preserve"> </v>
      </c>
      <c r="R243" s="183" t="str">
        <f t="shared" si="116"/>
        <v xml:space="preserve"> </v>
      </c>
      <c r="S243" s="183" t="str">
        <f t="shared" ref="S243:AG243" si="117">IF(COUNTIF(S240:S242,"C")&gt;=1,"A",IF(COUNTIF(S240:S242,"C")&gt;0,"P"," "))</f>
        <v xml:space="preserve"> </v>
      </c>
      <c r="T243" s="183" t="str">
        <f t="shared" si="117"/>
        <v xml:space="preserve"> </v>
      </c>
      <c r="U243" s="183" t="str">
        <f t="shared" si="117"/>
        <v xml:space="preserve"> </v>
      </c>
      <c r="V243" s="183" t="str">
        <f t="shared" si="117"/>
        <v xml:space="preserve"> </v>
      </c>
      <c r="W243" s="183" t="str">
        <f t="shared" si="117"/>
        <v xml:space="preserve"> </v>
      </c>
      <c r="X243" s="183" t="str">
        <f t="shared" si="117"/>
        <v xml:space="preserve"> </v>
      </c>
      <c r="Y243" s="183" t="str">
        <f t="shared" si="117"/>
        <v xml:space="preserve"> </v>
      </c>
      <c r="Z243" s="183" t="str">
        <f t="shared" si="117"/>
        <v xml:space="preserve"> </v>
      </c>
      <c r="AA243" s="183" t="str">
        <f t="shared" si="117"/>
        <v xml:space="preserve"> </v>
      </c>
      <c r="AB243" s="183" t="str">
        <f t="shared" si="117"/>
        <v xml:space="preserve"> </v>
      </c>
      <c r="AC243" s="183" t="str">
        <f t="shared" si="117"/>
        <v xml:space="preserve"> </v>
      </c>
      <c r="AD243" s="183" t="str">
        <f t="shared" si="117"/>
        <v xml:space="preserve"> </v>
      </c>
      <c r="AE243" s="183" t="str">
        <f t="shared" si="117"/>
        <v xml:space="preserve"> </v>
      </c>
      <c r="AF243" s="183" t="str">
        <f t="shared" si="117"/>
        <v xml:space="preserve"> </v>
      </c>
      <c r="AG243" s="183" t="str">
        <f t="shared" si="117"/>
        <v xml:space="preserve"> </v>
      </c>
    </row>
    <row r="244" spans="2:33" ht="13.5" thickBot="1">
      <c r="B244" s="178"/>
      <c r="C244" s="154" t="s">
        <v>118</v>
      </c>
      <c r="D244" s="189" t="str">
        <f t="shared" ref="D244:R244" si="118">IF(COUNTIF(D227:D243,"A")&gt;4,"C",IF(COUNTIF(D227:D243,"A")&gt;0,"P"," "))</f>
        <v xml:space="preserve"> </v>
      </c>
      <c r="E244" s="189" t="str">
        <f t="shared" si="118"/>
        <v xml:space="preserve"> </v>
      </c>
      <c r="F244" s="189" t="str">
        <f t="shared" si="118"/>
        <v xml:space="preserve"> </v>
      </c>
      <c r="G244" s="189" t="str">
        <f t="shared" si="118"/>
        <v xml:space="preserve"> </v>
      </c>
      <c r="H244" s="189" t="str">
        <f t="shared" si="118"/>
        <v xml:space="preserve"> </v>
      </c>
      <c r="I244" s="189" t="str">
        <f t="shared" si="118"/>
        <v xml:space="preserve"> </v>
      </c>
      <c r="J244" s="189" t="str">
        <f t="shared" si="118"/>
        <v xml:space="preserve"> </v>
      </c>
      <c r="K244" s="189" t="str">
        <f t="shared" si="118"/>
        <v xml:space="preserve"> </v>
      </c>
      <c r="L244" s="189" t="str">
        <f t="shared" si="118"/>
        <v xml:space="preserve"> </v>
      </c>
      <c r="M244" s="189" t="str">
        <f t="shared" si="118"/>
        <v xml:space="preserve"> </v>
      </c>
      <c r="N244" s="189" t="str">
        <f t="shared" si="118"/>
        <v xml:space="preserve"> </v>
      </c>
      <c r="O244" s="189" t="str">
        <f t="shared" si="118"/>
        <v xml:space="preserve"> </v>
      </c>
      <c r="P244" s="189" t="str">
        <f t="shared" si="118"/>
        <v xml:space="preserve"> </v>
      </c>
      <c r="Q244" s="189" t="str">
        <f t="shared" si="118"/>
        <v xml:space="preserve"> </v>
      </c>
      <c r="R244" s="189" t="str">
        <f t="shared" si="118"/>
        <v xml:space="preserve"> </v>
      </c>
      <c r="S244" s="189" t="str">
        <f t="shared" ref="S244:AG244" si="119">IF(COUNTIF(S227:S243,"A")&gt;4,"C",IF(COUNTIF(S227:S243,"A")&gt;0,"P"," "))</f>
        <v xml:space="preserve"> </v>
      </c>
      <c r="T244" s="189" t="str">
        <f t="shared" si="119"/>
        <v xml:space="preserve"> </v>
      </c>
      <c r="U244" s="189" t="str">
        <f t="shared" si="119"/>
        <v xml:space="preserve"> </v>
      </c>
      <c r="V244" s="189" t="str">
        <f t="shared" si="119"/>
        <v xml:space="preserve"> </v>
      </c>
      <c r="W244" s="189" t="str">
        <f t="shared" si="119"/>
        <v xml:space="preserve"> </v>
      </c>
      <c r="X244" s="189" t="str">
        <f t="shared" si="119"/>
        <v xml:space="preserve"> </v>
      </c>
      <c r="Y244" s="189" t="str">
        <f t="shared" si="119"/>
        <v xml:space="preserve"> </v>
      </c>
      <c r="Z244" s="189" t="str">
        <f t="shared" si="119"/>
        <v xml:space="preserve"> </v>
      </c>
      <c r="AA244" s="189" t="str">
        <f t="shared" si="119"/>
        <v xml:space="preserve"> </v>
      </c>
      <c r="AB244" s="189" t="str">
        <f t="shared" si="119"/>
        <v xml:space="preserve"> </v>
      </c>
      <c r="AC244" s="189" t="str">
        <f t="shared" si="119"/>
        <v xml:space="preserve"> </v>
      </c>
      <c r="AD244" s="189" t="str">
        <f t="shared" si="119"/>
        <v xml:space="preserve"> </v>
      </c>
      <c r="AE244" s="189" t="str">
        <f t="shared" si="119"/>
        <v xml:space="preserve"> </v>
      </c>
      <c r="AF244" s="189" t="str">
        <f t="shared" si="119"/>
        <v xml:space="preserve"> </v>
      </c>
      <c r="AG244" s="189" t="str">
        <f t="shared" si="119"/>
        <v xml:space="preserve"> </v>
      </c>
    </row>
    <row r="246" spans="2:33" ht="15">
      <c r="B246" s="662" t="s">
        <v>1031</v>
      </c>
      <c r="C246" s="663"/>
      <c r="D246" s="664"/>
      <c r="E246" s="665"/>
      <c r="F246" s="665"/>
      <c r="G246" s="665"/>
      <c r="H246" s="665"/>
      <c r="I246" s="665"/>
      <c r="J246" s="665"/>
      <c r="K246" s="665"/>
      <c r="L246" s="665"/>
      <c r="M246" s="665"/>
      <c r="N246" s="665"/>
      <c r="O246" s="665"/>
      <c r="P246" s="665"/>
      <c r="Q246" s="665"/>
      <c r="R246" s="665"/>
      <c r="S246" s="664"/>
      <c r="T246" s="665"/>
      <c r="U246" s="665"/>
      <c r="V246" s="665"/>
      <c r="W246" s="665"/>
      <c r="X246" s="665"/>
      <c r="Y246" s="665"/>
      <c r="Z246" s="665"/>
      <c r="AA246" s="665"/>
      <c r="AB246" s="665"/>
      <c r="AC246" s="665"/>
      <c r="AD246" s="665"/>
      <c r="AE246" s="665"/>
      <c r="AF246" s="665"/>
      <c r="AG246" s="665"/>
    </row>
    <row r="247" spans="2:33">
      <c r="B247" s="178">
        <v>1</v>
      </c>
      <c r="C247" s="179" t="s">
        <v>1020</v>
      </c>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row>
    <row r="248" spans="2:33">
      <c r="B248" s="181"/>
      <c r="C248" s="301" t="s">
        <v>1020</v>
      </c>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row>
    <row r="249" spans="2:33">
      <c r="B249" s="181"/>
      <c r="C249" s="301" t="s">
        <v>1020</v>
      </c>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row>
    <row r="250" spans="2:33">
      <c r="B250" s="181"/>
      <c r="C250" s="301" t="s">
        <v>1020</v>
      </c>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row>
    <row r="251" spans="2:33">
      <c r="B251" s="178">
        <v>2</v>
      </c>
      <c r="C251" s="302" t="s">
        <v>1020</v>
      </c>
      <c r="D251" s="183" t="str">
        <f t="shared" ref="D251:R251" si="120">IF(COUNTIF(D248:D250,"C")&gt;=1,"A",IF(COUNTIF(D248:D250,"C")&gt;0,"P"," "))</f>
        <v xml:space="preserve"> </v>
      </c>
      <c r="E251" s="183" t="str">
        <f t="shared" si="120"/>
        <v xml:space="preserve"> </v>
      </c>
      <c r="F251" s="183" t="str">
        <f t="shared" si="120"/>
        <v xml:space="preserve"> </v>
      </c>
      <c r="G251" s="183" t="str">
        <f t="shared" si="120"/>
        <v xml:space="preserve"> </v>
      </c>
      <c r="H251" s="183" t="str">
        <f t="shared" si="120"/>
        <v xml:space="preserve"> </v>
      </c>
      <c r="I251" s="183" t="str">
        <f t="shared" si="120"/>
        <v xml:space="preserve"> </v>
      </c>
      <c r="J251" s="183" t="str">
        <f t="shared" si="120"/>
        <v xml:space="preserve"> </v>
      </c>
      <c r="K251" s="183" t="str">
        <f t="shared" si="120"/>
        <v xml:space="preserve"> </v>
      </c>
      <c r="L251" s="183" t="str">
        <f t="shared" si="120"/>
        <v xml:space="preserve"> </v>
      </c>
      <c r="M251" s="183" t="str">
        <f t="shared" si="120"/>
        <v xml:space="preserve"> </v>
      </c>
      <c r="N251" s="183" t="str">
        <f t="shared" si="120"/>
        <v xml:space="preserve"> </v>
      </c>
      <c r="O251" s="183" t="str">
        <f t="shared" si="120"/>
        <v xml:space="preserve"> </v>
      </c>
      <c r="P251" s="183" t="str">
        <f t="shared" si="120"/>
        <v xml:space="preserve"> </v>
      </c>
      <c r="Q251" s="183" t="str">
        <f t="shared" si="120"/>
        <v xml:space="preserve"> </v>
      </c>
      <c r="R251" s="183" t="str">
        <f t="shared" si="120"/>
        <v xml:space="preserve"> </v>
      </c>
      <c r="S251" s="183" t="str">
        <f t="shared" ref="S251:AG251" si="121">IF(COUNTIF(S248:S250,"C")&gt;=1,"A",IF(COUNTIF(S248:S250,"C")&gt;0,"P"," "))</f>
        <v xml:space="preserve"> </v>
      </c>
      <c r="T251" s="183" t="str">
        <f t="shared" si="121"/>
        <v xml:space="preserve"> </v>
      </c>
      <c r="U251" s="183" t="str">
        <f t="shared" si="121"/>
        <v xml:space="preserve"> </v>
      </c>
      <c r="V251" s="183" t="str">
        <f t="shared" si="121"/>
        <v xml:space="preserve"> </v>
      </c>
      <c r="W251" s="183" t="str">
        <f t="shared" si="121"/>
        <v xml:space="preserve"> </v>
      </c>
      <c r="X251" s="183" t="str">
        <f t="shared" si="121"/>
        <v xml:space="preserve"> </v>
      </c>
      <c r="Y251" s="183" t="str">
        <f t="shared" si="121"/>
        <v xml:space="preserve"> </v>
      </c>
      <c r="Z251" s="183" t="str">
        <f t="shared" si="121"/>
        <v xml:space="preserve"> </v>
      </c>
      <c r="AA251" s="183" t="str">
        <f t="shared" si="121"/>
        <v xml:space="preserve"> </v>
      </c>
      <c r="AB251" s="183" t="str">
        <f t="shared" si="121"/>
        <v xml:space="preserve"> </v>
      </c>
      <c r="AC251" s="183" t="str">
        <f t="shared" si="121"/>
        <v xml:space="preserve"> </v>
      </c>
      <c r="AD251" s="183" t="str">
        <f t="shared" si="121"/>
        <v xml:space="preserve"> </v>
      </c>
      <c r="AE251" s="183" t="str">
        <f t="shared" si="121"/>
        <v xml:space="preserve"> </v>
      </c>
      <c r="AF251" s="183" t="str">
        <f t="shared" si="121"/>
        <v xml:space="preserve"> </v>
      </c>
      <c r="AG251" s="183" t="str">
        <f t="shared" si="121"/>
        <v xml:space="preserve"> </v>
      </c>
    </row>
    <row r="252" spans="2:33">
      <c r="B252" s="184"/>
      <c r="C252" s="301" t="s">
        <v>1020</v>
      </c>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row>
    <row r="253" spans="2:33">
      <c r="B253" s="184"/>
      <c r="C253" s="301" t="s">
        <v>1020</v>
      </c>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row>
    <row r="254" spans="2:33">
      <c r="B254" s="184"/>
      <c r="C254" s="301" t="s">
        <v>1020</v>
      </c>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row>
    <row r="255" spans="2:33">
      <c r="B255" s="178">
        <v>3</v>
      </c>
      <c r="C255" s="302" t="s">
        <v>1020</v>
      </c>
      <c r="D255" s="183" t="str">
        <f t="shared" ref="D255:R255" si="122">IF(COUNTIF(D252:D254,"C")&gt;=1,"A",IF(COUNTIF(D252:D254,"C")&gt;0,"P"," "))</f>
        <v xml:space="preserve"> </v>
      </c>
      <c r="E255" s="183" t="str">
        <f t="shared" si="122"/>
        <v xml:space="preserve"> </v>
      </c>
      <c r="F255" s="183" t="str">
        <f t="shared" si="122"/>
        <v xml:space="preserve"> </v>
      </c>
      <c r="G255" s="183" t="str">
        <f t="shared" si="122"/>
        <v xml:space="preserve"> </v>
      </c>
      <c r="H255" s="183" t="str">
        <f t="shared" si="122"/>
        <v xml:space="preserve"> </v>
      </c>
      <c r="I255" s="183" t="str">
        <f t="shared" si="122"/>
        <v xml:space="preserve"> </v>
      </c>
      <c r="J255" s="183" t="str">
        <f t="shared" si="122"/>
        <v xml:space="preserve"> </v>
      </c>
      <c r="K255" s="183" t="str">
        <f t="shared" si="122"/>
        <v xml:space="preserve"> </v>
      </c>
      <c r="L255" s="183" t="str">
        <f t="shared" si="122"/>
        <v xml:space="preserve"> </v>
      </c>
      <c r="M255" s="183" t="str">
        <f t="shared" si="122"/>
        <v xml:space="preserve"> </v>
      </c>
      <c r="N255" s="183" t="str">
        <f t="shared" si="122"/>
        <v xml:space="preserve"> </v>
      </c>
      <c r="O255" s="183" t="str">
        <f t="shared" si="122"/>
        <v xml:space="preserve"> </v>
      </c>
      <c r="P255" s="183" t="str">
        <f t="shared" si="122"/>
        <v xml:space="preserve"> </v>
      </c>
      <c r="Q255" s="183" t="str">
        <f t="shared" si="122"/>
        <v xml:space="preserve"> </v>
      </c>
      <c r="R255" s="183" t="str">
        <f t="shared" si="122"/>
        <v xml:space="preserve"> </v>
      </c>
      <c r="S255" s="183" t="str">
        <f t="shared" ref="S255:AG255" si="123">IF(COUNTIF(S252:S254,"C")&gt;=1,"A",IF(COUNTIF(S252:S254,"C")&gt;0,"P"," "))</f>
        <v xml:space="preserve"> </v>
      </c>
      <c r="T255" s="183" t="str">
        <f t="shared" si="123"/>
        <v xml:space="preserve"> </v>
      </c>
      <c r="U255" s="183" t="str">
        <f t="shared" si="123"/>
        <v xml:space="preserve"> </v>
      </c>
      <c r="V255" s="183" t="str">
        <f t="shared" si="123"/>
        <v xml:space="preserve"> </v>
      </c>
      <c r="W255" s="183" t="str">
        <f t="shared" si="123"/>
        <v xml:space="preserve"> </v>
      </c>
      <c r="X255" s="183" t="str">
        <f t="shared" si="123"/>
        <v xml:space="preserve"> </v>
      </c>
      <c r="Y255" s="183" t="str">
        <f t="shared" si="123"/>
        <v xml:space="preserve"> </v>
      </c>
      <c r="Z255" s="183" t="str">
        <f t="shared" si="123"/>
        <v xml:space="preserve"> </v>
      </c>
      <c r="AA255" s="183" t="str">
        <f t="shared" si="123"/>
        <v xml:space="preserve"> </v>
      </c>
      <c r="AB255" s="183" t="str">
        <f t="shared" si="123"/>
        <v xml:space="preserve"> </v>
      </c>
      <c r="AC255" s="183" t="str">
        <f t="shared" si="123"/>
        <v xml:space="preserve"> </v>
      </c>
      <c r="AD255" s="183" t="str">
        <f t="shared" si="123"/>
        <v xml:space="preserve"> </v>
      </c>
      <c r="AE255" s="183" t="str">
        <f t="shared" si="123"/>
        <v xml:space="preserve"> </v>
      </c>
      <c r="AF255" s="183" t="str">
        <f t="shared" si="123"/>
        <v xml:space="preserve"> </v>
      </c>
      <c r="AG255" s="183" t="str">
        <f t="shared" si="123"/>
        <v xml:space="preserve"> </v>
      </c>
    </row>
    <row r="256" spans="2:33">
      <c r="B256" s="184"/>
      <c r="C256" s="301" t="s">
        <v>1020</v>
      </c>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row>
    <row r="257" spans="2:33">
      <c r="B257" s="184"/>
      <c r="C257" s="301" t="s">
        <v>1020</v>
      </c>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row>
    <row r="258" spans="2:33">
      <c r="B258" s="184"/>
      <c r="C258" s="301" t="s">
        <v>1020</v>
      </c>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row>
    <row r="259" spans="2:33">
      <c r="B259" s="178">
        <v>4</v>
      </c>
      <c r="C259" s="302" t="s">
        <v>1020</v>
      </c>
      <c r="D259" s="183" t="str">
        <f t="shared" ref="D259:R259" si="124">IF(COUNTIF(D256:D258,"C")&gt;=1,"A",IF(COUNTIF(D256:D258,"C")&gt;0,"P"," "))</f>
        <v xml:space="preserve"> </v>
      </c>
      <c r="E259" s="183" t="str">
        <f t="shared" si="124"/>
        <v xml:space="preserve"> </v>
      </c>
      <c r="F259" s="183" t="str">
        <f t="shared" si="124"/>
        <v xml:space="preserve"> </v>
      </c>
      <c r="G259" s="183" t="str">
        <f t="shared" si="124"/>
        <v xml:space="preserve"> </v>
      </c>
      <c r="H259" s="183" t="str">
        <f t="shared" si="124"/>
        <v xml:space="preserve"> </v>
      </c>
      <c r="I259" s="183" t="str">
        <f t="shared" si="124"/>
        <v xml:space="preserve"> </v>
      </c>
      <c r="J259" s="183" t="str">
        <f t="shared" si="124"/>
        <v xml:space="preserve"> </v>
      </c>
      <c r="K259" s="183" t="str">
        <f t="shared" si="124"/>
        <v xml:space="preserve"> </v>
      </c>
      <c r="L259" s="183" t="str">
        <f t="shared" si="124"/>
        <v xml:space="preserve"> </v>
      </c>
      <c r="M259" s="183" t="str">
        <f t="shared" si="124"/>
        <v xml:space="preserve"> </v>
      </c>
      <c r="N259" s="183" t="str">
        <f t="shared" si="124"/>
        <v xml:space="preserve"> </v>
      </c>
      <c r="O259" s="183" t="str">
        <f t="shared" si="124"/>
        <v xml:space="preserve"> </v>
      </c>
      <c r="P259" s="183" t="str">
        <f t="shared" si="124"/>
        <v xml:space="preserve"> </v>
      </c>
      <c r="Q259" s="183" t="str">
        <f t="shared" si="124"/>
        <v xml:space="preserve"> </v>
      </c>
      <c r="R259" s="183" t="str">
        <f t="shared" si="124"/>
        <v xml:space="preserve"> </v>
      </c>
      <c r="S259" s="183" t="str">
        <f t="shared" ref="S259:AG259" si="125">IF(COUNTIF(S256:S258,"C")&gt;=1,"A",IF(COUNTIF(S256:S258,"C")&gt;0,"P"," "))</f>
        <v xml:space="preserve"> </v>
      </c>
      <c r="T259" s="183" t="str">
        <f t="shared" si="125"/>
        <v xml:space="preserve"> </v>
      </c>
      <c r="U259" s="183" t="str">
        <f t="shared" si="125"/>
        <v xml:space="preserve"> </v>
      </c>
      <c r="V259" s="183" t="str">
        <f t="shared" si="125"/>
        <v xml:space="preserve"> </v>
      </c>
      <c r="W259" s="183" t="str">
        <f t="shared" si="125"/>
        <v xml:space="preserve"> </v>
      </c>
      <c r="X259" s="183" t="str">
        <f t="shared" si="125"/>
        <v xml:space="preserve"> </v>
      </c>
      <c r="Y259" s="183" t="str">
        <f t="shared" si="125"/>
        <v xml:space="preserve"> </v>
      </c>
      <c r="Z259" s="183" t="str">
        <f t="shared" si="125"/>
        <v xml:space="preserve"> </v>
      </c>
      <c r="AA259" s="183" t="str">
        <f t="shared" si="125"/>
        <v xml:space="preserve"> </v>
      </c>
      <c r="AB259" s="183" t="str">
        <f t="shared" si="125"/>
        <v xml:space="preserve"> </v>
      </c>
      <c r="AC259" s="183" t="str">
        <f t="shared" si="125"/>
        <v xml:space="preserve"> </v>
      </c>
      <c r="AD259" s="183" t="str">
        <f t="shared" si="125"/>
        <v xml:space="preserve"> </v>
      </c>
      <c r="AE259" s="183" t="str">
        <f t="shared" si="125"/>
        <v xml:space="preserve"> </v>
      </c>
      <c r="AF259" s="183" t="str">
        <f t="shared" si="125"/>
        <v xml:space="preserve"> </v>
      </c>
      <c r="AG259" s="183" t="str">
        <f t="shared" si="125"/>
        <v xml:space="preserve"> </v>
      </c>
    </row>
    <row r="260" spans="2:33">
      <c r="B260" s="184"/>
      <c r="C260" s="301" t="s">
        <v>1020</v>
      </c>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row>
    <row r="261" spans="2:33">
      <c r="B261" s="184"/>
      <c r="C261" s="301" t="s">
        <v>1020</v>
      </c>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row>
    <row r="262" spans="2:33">
      <c r="B262" s="184"/>
      <c r="C262" s="301" t="s">
        <v>1020</v>
      </c>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row>
    <row r="263" spans="2:33">
      <c r="B263" s="178">
        <v>5</v>
      </c>
      <c r="C263" s="302" t="s">
        <v>1020</v>
      </c>
      <c r="D263" s="183" t="str">
        <f t="shared" ref="D263:R263" si="126">IF(COUNTIF(D260:D262,"C")&gt;=1,"A",IF(COUNTIF(D260:D262,"C")&gt;0,"P"," "))</f>
        <v xml:space="preserve"> </v>
      </c>
      <c r="E263" s="183" t="str">
        <f t="shared" si="126"/>
        <v xml:space="preserve"> </v>
      </c>
      <c r="F263" s="183" t="str">
        <f t="shared" si="126"/>
        <v xml:space="preserve"> </v>
      </c>
      <c r="G263" s="183" t="str">
        <f t="shared" si="126"/>
        <v xml:space="preserve"> </v>
      </c>
      <c r="H263" s="183" t="str">
        <f t="shared" si="126"/>
        <v xml:space="preserve"> </v>
      </c>
      <c r="I263" s="183" t="str">
        <f t="shared" si="126"/>
        <v xml:space="preserve"> </v>
      </c>
      <c r="J263" s="183" t="str">
        <f t="shared" si="126"/>
        <v xml:space="preserve"> </v>
      </c>
      <c r="K263" s="183" t="str">
        <f t="shared" si="126"/>
        <v xml:space="preserve"> </v>
      </c>
      <c r="L263" s="183" t="str">
        <f t="shared" si="126"/>
        <v xml:space="preserve"> </v>
      </c>
      <c r="M263" s="183" t="str">
        <f t="shared" si="126"/>
        <v xml:space="preserve"> </v>
      </c>
      <c r="N263" s="183" t="str">
        <f t="shared" si="126"/>
        <v xml:space="preserve"> </v>
      </c>
      <c r="O263" s="183" t="str">
        <f t="shared" si="126"/>
        <v xml:space="preserve"> </v>
      </c>
      <c r="P263" s="183" t="str">
        <f t="shared" si="126"/>
        <v xml:space="preserve"> </v>
      </c>
      <c r="Q263" s="183" t="str">
        <f t="shared" si="126"/>
        <v xml:space="preserve"> </v>
      </c>
      <c r="R263" s="183" t="str">
        <f t="shared" si="126"/>
        <v xml:space="preserve"> </v>
      </c>
      <c r="S263" s="183" t="str">
        <f t="shared" ref="S263:AG263" si="127">IF(COUNTIF(S260:S262,"C")&gt;=1,"A",IF(COUNTIF(S260:S262,"C")&gt;0,"P"," "))</f>
        <v xml:space="preserve"> </v>
      </c>
      <c r="T263" s="183" t="str">
        <f t="shared" si="127"/>
        <v xml:space="preserve"> </v>
      </c>
      <c r="U263" s="183" t="str">
        <f t="shared" si="127"/>
        <v xml:space="preserve"> </v>
      </c>
      <c r="V263" s="183" t="str">
        <f t="shared" si="127"/>
        <v xml:space="preserve"> </v>
      </c>
      <c r="W263" s="183" t="str">
        <f t="shared" si="127"/>
        <v xml:space="preserve"> </v>
      </c>
      <c r="X263" s="183" t="str">
        <f t="shared" si="127"/>
        <v xml:space="preserve"> </v>
      </c>
      <c r="Y263" s="183" t="str">
        <f t="shared" si="127"/>
        <v xml:space="preserve"> </v>
      </c>
      <c r="Z263" s="183" t="str">
        <f t="shared" si="127"/>
        <v xml:space="preserve"> </v>
      </c>
      <c r="AA263" s="183" t="str">
        <f t="shared" si="127"/>
        <v xml:space="preserve"> </v>
      </c>
      <c r="AB263" s="183" t="str">
        <f t="shared" si="127"/>
        <v xml:space="preserve"> </v>
      </c>
      <c r="AC263" s="183" t="str">
        <f t="shared" si="127"/>
        <v xml:space="preserve"> </v>
      </c>
      <c r="AD263" s="183" t="str">
        <f t="shared" si="127"/>
        <v xml:space="preserve"> </v>
      </c>
      <c r="AE263" s="183" t="str">
        <f t="shared" si="127"/>
        <v xml:space="preserve"> </v>
      </c>
      <c r="AF263" s="183" t="str">
        <f t="shared" si="127"/>
        <v xml:space="preserve"> </v>
      </c>
      <c r="AG263" s="183" t="str">
        <f t="shared" si="127"/>
        <v xml:space="preserve"> </v>
      </c>
    </row>
    <row r="264" spans="2:33">
      <c r="B264" s="184"/>
      <c r="C264" s="301" t="s">
        <v>1020</v>
      </c>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row>
    <row r="265" spans="2:33">
      <c r="B265" s="184"/>
      <c r="C265" s="301" t="s">
        <v>1020</v>
      </c>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row>
    <row r="266" spans="2:33">
      <c r="B266" s="184"/>
      <c r="C266" s="301" t="s">
        <v>1020</v>
      </c>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row>
    <row r="267" spans="2:33" ht="0.75" customHeight="1" thickBot="1">
      <c r="B267" s="178"/>
      <c r="C267" s="178"/>
      <c r="D267" s="183" t="str">
        <f t="shared" ref="D267:R267" si="128">IF(COUNTIF(D264:D266,"C")&gt;=1,"A",IF(COUNTIF(D264:D266,"C")&gt;0,"P"," "))</f>
        <v xml:space="preserve"> </v>
      </c>
      <c r="E267" s="183" t="str">
        <f t="shared" si="128"/>
        <v xml:space="preserve"> </v>
      </c>
      <c r="F267" s="183" t="str">
        <f t="shared" si="128"/>
        <v xml:space="preserve"> </v>
      </c>
      <c r="G267" s="183" t="str">
        <f t="shared" si="128"/>
        <v xml:space="preserve"> </v>
      </c>
      <c r="H267" s="183" t="str">
        <f t="shared" si="128"/>
        <v xml:space="preserve"> </v>
      </c>
      <c r="I267" s="183" t="str">
        <f t="shared" si="128"/>
        <v xml:space="preserve"> </v>
      </c>
      <c r="J267" s="183" t="str">
        <f t="shared" si="128"/>
        <v xml:space="preserve"> </v>
      </c>
      <c r="K267" s="183" t="str">
        <f t="shared" si="128"/>
        <v xml:space="preserve"> </v>
      </c>
      <c r="L267" s="183" t="str">
        <f t="shared" si="128"/>
        <v xml:space="preserve"> </v>
      </c>
      <c r="M267" s="183" t="str">
        <f t="shared" si="128"/>
        <v xml:space="preserve"> </v>
      </c>
      <c r="N267" s="183" t="str">
        <f t="shared" si="128"/>
        <v xml:space="preserve"> </v>
      </c>
      <c r="O267" s="183" t="str">
        <f t="shared" si="128"/>
        <v xml:space="preserve"> </v>
      </c>
      <c r="P267" s="183" t="str">
        <f t="shared" si="128"/>
        <v xml:space="preserve"> </v>
      </c>
      <c r="Q267" s="183" t="str">
        <f t="shared" si="128"/>
        <v xml:space="preserve"> </v>
      </c>
      <c r="R267" s="183" t="str">
        <f t="shared" si="128"/>
        <v xml:space="preserve"> </v>
      </c>
      <c r="S267" s="183" t="str">
        <f t="shared" ref="S267:AG267" si="129">IF(COUNTIF(S264:S266,"C")&gt;=1,"A",IF(COUNTIF(S264:S266,"C")&gt;0,"P"," "))</f>
        <v xml:space="preserve"> </v>
      </c>
      <c r="T267" s="183" t="str">
        <f t="shared" si="129"/>
        <v xml:space="preserve"> </v>
      </c>
      <c r="U267" s="183" t="str">
        <f t="shared" si="129"/>
        <v xml:space="preserve"> </v>
      </c>
      <c r="V267" s="183" t="str">
        <f t="shared" si="129"/>
        <v xml:space="preserve"> </v>
      </c>
      <c r="W267" s="183" t="str">
        <f t="shared" si="129"/>
        <v xml:space="preserve"> </v>
      </c>
      <c r="X267" s="183" t="str">
        <f t="shared" si="129"/>
        <v xml:space="preserve"> </v>
      </c>
      <c r="Y267" s="183" t="str">
        <f t="shared" si="129"/>
        <v xml:space="preserve"> </v>
      </c>
      <c r="Z267" s="183" t="str">
        <f t="shared" si="129"/>
        <v xml:space="preserve"> </v>
      </c>
      <c r="AA267" s="183" t="str">
        <f t="shared" si="129"/>
        <v xml:space="preserve"> </v>
      </c>
      <c r="AB267" s="183" t="str">
        <f t="shared" si="129"/>
        <v xml:space="preserve"> </v>
      </c>
      <c r="AC267" s="183" t="str">
        <f t="shared" si="129"/>
        <v xml:space="preserve"> </v>
      </c>
      <c r="AD267" s="183" t="str">
        <f t="shared" si="129"/>
        <v xml:space="preserve"> </v>
      </c>
      <c r="AE267" s="183" t="str">
        <f t="shared" si="129"/>
        <v xml:space="preserve"> </v>
      </c>
      <c r="AF267" s="183" t="str">
        <f t="shared" si="129"/>
        <v xml:space="preserve"> </v>
      </c>
      <c r="AG267" s="183" t="str">
        <f t="shared" si="129"/>
        <v xml:space="preserve"> </v>
      </c>
    </row>
    <row r="268" spans="2:33" ht="13.5" thickBot="1">
      <c r="B268" s="178"/>
      <c r="C268" s="154" t="s">
        <v>118</v>
      </c>
      <c r="D268" s="189" t="str">
        <f t="shared" ref="D268:R268" si="130">IF(COUNTIF(D251:D267,"A")&gt;4,"C",IF(COUNTIF(D251:D267,"A")&gt;0,"P"," "))</f>
        <v xml:space="preserve"> </v>
      </c>
      <c r="E268" s="189" t="str">
        <f t="shared" si="130"/>
        <v xml:space="preserve"> </v>
      </c>
      <c r="F268" s="189" t="str">
        <f t="shared" si="130"/>
        <v xml:space="preserve"> </v>
      </c>
      <c r="G268" s="189" t="str">
        <f t="shared" si="130"/>
        <v xml:space="preserve"> </v>
      </c>
      <c r="H268" s="189" t="str">
        <f t="shared" si="130"/>
        <v xml:space="preserve"> </v>
      </c>
      <c r="I268" s="189" t="str">
        <f t="shared" si="130"/>
        <v xml:space="preserve"> </v>
      </c>
      <c r="J268" s="189" t="str">
        <f t="shared" si="130"/>
        <v xml:space="preserve"> </v>
      </c>
      <c r="K268" s="189" t="str">
        <f t="shared" si="130"/>
        <v xml:space="preserve"> </v>
      </c>
      <c r="L268" s="189" t="str">
        <f t="shared" si="130"/>
        <v xml:space="preserve"> </v>
      </c>
      <c r="M268" s="189" t="str">
        <f t="shared" si="130"/>
        <v xml:space="preserve"> </v>
      </c>
      <c r="N268" s="189" t="str">
        <f t="shared" si="130"/>
        <v xml:space="preserve"> </v>
      </c>
      <c r="O268" s="189" t="str">
        <f t="shared" si="130"/>
        <v xml:space="preserve"> </v>
      </c>
      <c r="P268" s="189" t="str">
        <f t="shared" si="130"/>
        <v xml:space="preserve"> </v>
      </c>
      <c r="Q268" s="189" t="str">
        <f t="shared" si="130"/>
        <v xml:space="preserve"> </v>
      </c>
      <c r="R268" s="189" t="str">
        <f t="shared" si="130"/>
        <v xml:space="preserve"> </v>
      </c>
      <c r="S268" s="189" t="str">
        <f t="shared" ref="S268:AG268" si="131">IF(COUNTIF(S251:S267,"A")&gt;4,"C",IF(COUNTIF(S251:S267,"A")&gt;0,"P"," "))</f>
        <v xml:space="preserve"> </v>
      </c>
      <c r="T268" s="189" t="str">
        <f t="shared" si="131"/>
        <v xml:space="preserve"> </v>
      </c>
      <c r="U268" s="189" t="str">
        <f t="shared" si="131"/>
        <v xml:space="preserve"> </v>
      </c>
      <c r="V268" s="189" t="str">
        <f t="shared" si="131"/>
        <v xml:space="preserve"> </v>
      </c>
      <c r="W268" s="189" t="str">
        <f t="shared" si="131"/>
        <v xml:space="preserve"> </v>
      </c>
      <c r="X268" s="189" t="str">
        <f t="shared" si="131"/>
        <v xml:space="preserve"> </v>
      </c>
      <c r="Y268" s="189" t="str">
        <f t="shared" si="131"/>
        <v xml:space="preserve"> </v>
      </c>
      <c r="Z268" s="189" t="str">
        <f t="shared" si="131"/>
        <v xml:space="preserve"> </v>
      </c>
      <c r="AA268" s="189" t="str">
        <f t="shared" si="131"/>
        <v xml:space="preserve"> </v>
      </c>
      <c r="AB268" s="189" t="str">
        <f t="shared" si="131"/>
        <v xml:space="preserve"> </v>
      </c>
      <c r="AC268" s="189" t="str">
        <f t="shared" si="131"/>
        <v xml:space="preserve"> </v>
      </c>
      <c r="AD268" s="189" t="str">
        <f t="shared" si="131"/>
        <v xml:space="preserve"> </v>
      </c>
      <c r="AE268" s="189" t="str">
        <f t="shared" si="131"/>
        <v xml:space="preserve"> </v>
      </c>
      <c r="AF268" s="189" t="str">
        <f t="shared" si="131"/>
        <v xml:space="preserve"> </v>
      </c>
      <c r="AG268" s="189" t="str">
        <f t="shared" si="131"/>
        <v xml:space="preserve"> </v>
      </c>
    </row>
    <row r="270" spans="2:33" ht="15">
      <c r="B270" s="662" t="s">
        <v>1032</v>
      </c>
      <c r="C270" s="663"/>
      <c r="D270" s="664"/>
      <c r="E270" s="665"/>
      <c r="F270" s="665"/>
      <c r="G270" s="665"/>
      <c r="H270" s="665"/>
      <c r="I270" s="665"/>
      <c r="J270" s="665"/>
      <c r="K270" s="665"/>
      <c r="L270" s="665"/>
      <c r="M270" s="665"/>
      <c r="N270" s="665"/>
      <c r="O270" s="665"/>
      <c r="P270" s="665"/>
      <c r="Q270" s="665"/>
      <c r="R270" s="665"/>
      <c r="S270" s="664"/>
      <c r="T270" s="665"/>
      <c r="U270" s="665"/>
      <c r="V270" s="665"/>
      <c r="W270" s="665"/>
      <c r="X270" s="665"/>
      <c r="Y270" s="665"/>
      <c r="Z270" s="665"/>
      <c r="AA270" s="665"/>
      <c r="AB270" s="665"/>
      <c r="AC270" s="665"/>
      <c r="AD270" s="665"/>
      <c r="AE270" s="665"/>
      <c r="AF270" s="665"/>
      <c r="AG270" s="665"/>
    </row>
    <row r="271" spans="2:33">
      <c r="B271" s="178">
        <v>1</v>
      </c>
      <c r="C271" s="179" t="s">
        <v>1020</v>
      </c>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row>
    <row r="272" spans="2:33">
      <c r="B272" s="181"/>
      <c r="C272" s="301" t="s">
        <v>1020</v>
      </c>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row>
    <row r="273" spans="2:33">
      <c r="B273" s="181"/>
      <c r="C273" s="301" t="s">
        <v>1020</v>
      </c>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row>
    <row r="274" spans="2:33">
      <c r="B274" s="181"/>
      <c r="C274" s="301" t="s">
        <v>1020</v>
      </c>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row>
    <row r="275" spans="2:33">
      <c r="B275" s="178">
        <v>2</v>
      </c>
      <c r="C275" s="302" t="s">
        <v>1020</v>
      </c>
      <c r="D275" s="183" t="str">
        <f t="shared" ref="D275:R275" si="132">IF(COUNTIF(D272:D274,"C")&gt;=1,"A",IF(COUNTIF(D272:D274,"C")&gt;0,"P"," "))</f>
        <v xml:space="preserve"> </v>
      </c>
      <c r="E275" s="183" t="str">
        <f t="shared" si="132"/>
        <v xml:space="preserve"> </v>
      </c>
      <c r="F275" s="183" t="str">
        <f t="shared" si="132"/>
        <v xml:space="preserve"> </v>
      </c>
      <c r="G275" s="183" t="str">
        <f t="shared" si="132"/>
        <v xml:space="preserve"> </v>
      </c>
      <c r="H275" s="183" t="str">
        <f t="shared" si="132"/>
        <v xml:space="preserve"> </v>
      </c>
      <c r="I275" s="183" t="str">
        <f t="shared" si="132"/>
        <v xml:space="preserve"> </v>
      </c>
      <c r="J275" s="183" t="str">
        <f t="shared" si="132"/>
        <v xml:space="preserve"> </v>
      </c>
      <c r="K275" s="183" t="str">
        <f t="shared" si="132"/>
        <v xml:space="preserve"> </v>
      </c>
      <c r="L275" s="183" t="str">
        <f t="shared" si="132"/>
        <v xml:space="preserve"> </v>
      </c>
      <c r="M275" s="183" t="str">
        <f t="shared" si="132"/>
        <v xml:space="preserve"> </v>
      </c>
      <c r="N275" s="183" t="str">
        <f t="shared" si="132"/>
        <v xml:space="preserve"> </v>
      </c>
      <c r="O275" s="183" t="str">
        <f t="shared" si="132"/>
        <v xml:space="preserve"> </v>
      </c>
      <c r="P275" s="183" t="str">
        <f t="shared" si="132"/>
        <v xml:space="preserve"> </v>
      </c>
      <c r="Q275" s="183" t="str">
        <f t="shared" si="132"/>
        <v xml:space="preserve"> </v>
      </c>
      <c r="R275" s="183" t="str">
        <f t="shared" si="132"/>
        <v xml:space="preserve"> </v>
      </c>
      <c r="S275" s="183" t="str">
        <f t="shared" ref="S275:AG275" si="133">IF(COUNTIF(S272:S274,"C")&gt;=1,"A",IF(COUNTIF(S272:S274,"C")&gt;0,"P"," "))</f>
        <v xml:space="preserve"> </v>
      </c>
      <c r="T275" s="183" t="str">
        <f t="shared" si="133"/>
        <v xml:space="preserve"> </v>
      </c>
      <c r="U275" s="183" t="str">
        <f t="shared" si="133"/>
        <v xml:space="preserve"> </v>
      </c>
      <c r="V275" s="183" t="str">
        <f t="shared" si="133"/>
        <v xml:space="preserve"> </v>
      </c>
      <c r="W275" s="183" t="str">
        <f t="shared" si="133"/>
        <v xml:space="preserve"> </v>
      </c>
      <c r="X275" s="183" t="str">
        <f t="shared" si="133"/>
        <v xml:space="preserve"> </v>
      </c>
      <c r="Y275" s="183" t="str">
        <f t="shared" si="133"/>
        <v xml:space="preserve"> </v>
      </c>
      <c r="Z275" s="183" t="str">
        <f t="shared" si="133"/>
        <v xml:space="preserve"> </v>
      </c>
      <c r="AA275" s="183" t="str">
        <f t="shared" si="133"/>
        <v xml:space="preserve"> </v>
      </c>
      <c r="AB275" s="183" t="str">
        <f t="shared" si="133"/>
        <v xml:space="preserve"> </v>
      </c>
      <c r="AC275" s="183" t="str">
        <f t="shared" si="133"/>
        <v xml:space="preserve"> </v>
      </c>
      <c r="AD275" s="183" t="str">
        <f t="shared" si="133"/>
        <v xml:space="preserve"> </v>
      </c>
      <c r="AE275" s="183" t="str">
        <f t="shared" si="133"/>
        <v xml:space="preserve"> </v>
      </c>
      <c r="AF275" s="183" t="str">
        <f t="shared" si="133"/>
        <v xml:space="preserve"> </v>
      </c>
      <c r="AG275" s="183" t="str">
        <f t="shared" si="133"/>
        <v xml:space="preserve"> </v>
      </c>
    </row>
    <row r="276" spans="2:33">
      <c r="B276" s="184"/>
      <c r="C276" s="301" t="s">
        <v>1020</v>
      </c>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row>
    <row r="277" spans="2:33">
      <c r="B277" s="184"/>
      <c r="C277" s="301" t="s">
        <v>1020</v>
      </c>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row>
    <row r="278" spans="2:33">
      <c r="B278" s="184"/>
      <c r="C278" s="301" t="s">
        <v>1020</v>
      </c>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row>
    <row r="279" spans="2:33">
      <c r="B279" s="178">
        <v>3</v>
      </c>
      <c r="C279" s="302" t="s">
        <v>1020</v>
      </c>
      <c r="D279" s="183" t="str">
        <f t="shared" ref="D279:R279" si="134">IF(COUNTIF(D276:D278,"C")&gt;=1,"A",IF(COUNTIF(D276:D278,"C")&gt;0,"P"," "))</f>
        <v xml:space="preserve"> </v>
      </c>
      <c r="E279" s="183" t="str">
        <f t="shared" si="134"/>
        <v xml:space="preserve"> </v>
      </c>
      <c r="F279" s="183" t="str">
        <f t="shared" si="134"/>
        <v xml:space="preserve"> </v>
      </c>
      <c r="G279" s="183" t="str">
        <f t="shared" si="134"/>
        <v xml:space="preserve"> </v>
      </c>
      <c r="H279" s="183" t="str">
        <f t="shared" si="134"/>
        <v xml:space="preserve"> </v>
      </c>
      <c r="I279" s="183" t="str">
        <f t="shared" si="134"/>
        <v xml:space="preserve"> </v>
      </c>
      <c r="J279" s="183" t="str">
        <f t="shared" si="134"/>
        <v xml:space="preserve"> </v>
      </c>
      <c r="K279" s="183" t="str">
        <f t="shared" si="134"/>
        <v xml:space="preserve"> </v>
      </c>
      <c r="L279" s="183" t="str">
        <f t="shared" si="134"/>
        <v xml:space="preserve"> </v>
      </c>
      <c r="M279" s="183" t="str">
        <f t="shared" si="134"/>
        <v xml:space="preserve"> </v>
      </c>
      <c r="N279" s="183" t="str">
        <f t="shared" si="134"/>
        <v xml:space="preserve"> </v>
      </c>
      <c r="O279" s="183" t="str">
        <f t="shared" si="134"/>
        <v xml:space="preserve"> </v>
      </c>
      <c r="P279" s="183" t="str">
        <f t="shared" si="134"/>
        <v xml:space="preserve"> </v>
      </c>
      <c r="Q279" s="183" t="str">
        <f t="shared" si="134"/>
        <v xml:space="preserve"> </v>
      </c>
      <c r="R279" s="183" t="str">
        <f t="shared" si="134"/>
        <v xml:space="preserve"> </v>
      </c>
      <c r="S279" s="183" t="str">
        <f t="shared" ref="S279:AG279" si="135">IF(COUNTIF(S276:S278,"C")&gt;=1,"A",IF(COUNTIF(S276:S278,"C")&gt;0,"P"," "))</f>
        <v xml:space="preserve"> </v>
      </c>
      <c r="T279" s="183" t="str">
        <f t="shared" si="135"/>
        <v xml:space="preserve"> </v>
      </c>
      <c r="U279" s="183" t="str">
        <f t="shared" si="135"/>
        <v xml:space="preserve"> </v>
      </c>
      <c r="V279" s="183" t="str">
        <f t="shared" si="135"/>
        <v xml:space="preserve"> </v>
      </c>
      <c r="W279" s="183" t="str">
        <f t="shared" si="135"/>
        <v xml:space="preserve"> </v>
      </c>
      <c r="X279" s="183" t="str">
        <f t="shared" si="135"/>
        <v xml:space="preserve"> </v>
      </c>
      <c r="Y279" s="183" t="str">
        <f t="shared" si="135"/>
        <v xml:space="preserve"> </v>
      </c>
      <c r="Z279" s="183" t="str">
        <f t="shared" si="135"/>
        <v xml:space="preserve"> </v>
      </c>
      <c r="AA279" s="183" t="str">
        <f t="shared" si="135"/>
        <v xml:space="preserve"> </v>
      </c>
      <c r="AB279" s="183" t="str">
        <f t="shared" si="135"/>
        <v xml:space="preserve"> </v>
      </c>
      <c r="AC279" s="183" t="str">
        <f t="shared" si="135"/>
        <v xml:space="preserve"> </v>
      </c>
      <c r="AD279" s="183" t="str">
        <f t="shared" si="135"/>
        <v xml:space="preserve"> </v>
      </c>
      <c r="AE279" s="183" t="str">
        <f t="shared" si="135"/>
        <v xml:space="preserve"> </v>
      </c>
      <c r="AF279" s="183" t="str">
        <f t="shared" si="135"/>
        <v xml:space="preserve"> </v>
      </c>
      <c r="AG279" s="183" t="str">
        <f t="shared" si="135"/>
        <v xml:space="preserve"> </v>
      </c>
    </row>
    <row r="280" spans="2:33">
      <c r="B280" s="184"/>
      <c r="C280" s="301" t="s">
        <v>1020</v>
      </c>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row>
    <row r="281" spans="2:33">
      <c r="B281" s="184"/>
      <c r="C281" s="301" t="s">
        <v>1020</v>
      </c>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row>
    <row r="282" spans="2:33">
      <c r="B282" s="184"/>
      <c r="C282" s="301" t="s">
        <v>1020</v>
      </c>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row>
    <row r="283" spans="2:33">
      <c r="B283" s="178">
        <v>4</v>
      </c>
      <c r="C283" s="302" t="s">
        <v>1020</v>
      </c>
      <c r="D283" s="183" t="str">
        <f t="shared" ref="D283:R283" si="136">IF(COUNTIF(D280:D282,"C")&gt;=1,"A",IF(COUNTIF(D280:D282,"C")&gt;0,"P"," "))</f>
        <v xml:space="preserve"> </v>
      </c>
      <c r="E283" s="183" t="str">
        <f t="shared" si="136"/>
        <v xml:space="preserve"> </v>
      </c>
      <c r="F283" s="183" t="str">
        <f t="shared" si="136"/>
        <v xml:space="preserve"> </v>
      </c>
      <c r="G283" s="183" t="str">
        <f t="shared" si="136"/>
        <v xml:space="preserve"> </v>
      </c>
      <c r="H283" s="183" t="str">
        <f t="shared" si="136"/>
        <v xml:space="preserve"> </v>
      </c>
      <c r="I283" s="183" t="str">
        <f t="shared" si="136"/>
        <v xml:space="preserve"> </v>
      </c>
      <c r="J283" s="183" t="str">
        <f t="shared" si="136"/>
        <v xml:space="preserve"> </v>
      </c>
      <c r="K283" s="183" t="str">
        <f t="shared" si="136"/>
        <v xml:space="preserve"> </v>
      </c>
      <c r="L283" s="183" t="str">
        <f t="shared" si="136"/>
        <v xml:space="preserve"> </v>
      </c>
      <c r="M283" s="183" t="str">
        <f t="shared" si="136"/>
        <v xml:space="preserve"> </v>
      </c>
      <c r="N283" s="183" t="str">
        <f t="shared" si="136"/>
        <v xml:space="preserve"> </v>
      </c>
      <c r="O283" s="183" t="str">
        <f t="shared" si="136"/>
        <v xml:space="preserve"> </v>
      </c>
      <c r="P283" s="183" t="str">
        <f t="shared" si="136"/>
        <v xml:space="preserve"> </v>
      </c>
      <c r="Q283" s="183" t="str">
        <f t="shared" si="136"/>
        <v xml:space="preserve"> </v>
      </c>
      <c r="R283" s="183" t="str">
        <f t="shared" si="136"/>
        <v xml:space="preserve"> </v>
      </c>
      <c r="S283" s="183" t="str">
        <f t="shared" ref="S283:AG283" si="137">IF(COUNTIF(S280:S282,"C")&gt;=1,"A",IF(COUNTIF(S280:S282,"C")&gt;0,"P"," "))</f>
        <v xml:space="preserve"> </v>
      </c>
      <c r="T283" s="183" t="str">
        <f t="shared" si="137"/>
        <v xml:space="preserve"> </v>
      </c>
      <c r="U283" s="183" t="str">
        <f t="shared" si="137"/>
        <v xml:space="preserve"> </v>
      </c>
      <c r="V283" s="183" t="str">
        <f t="shared" si="137"/>
        <v xml:space="preserve"> </v>
      </c>
      <c r="W283" s="183" t="str">
        <f t="shared" si="137"/>
        <v xml:space="preserve"> </v>
      </c>
      <c r="X283" s="183" t="str">
        <f t="shared" si="137"/>
        <v xml:space="preserve"> </v>
      </c>
      <c r="Y283" s="183" t="str">
        <f t="shared" si="137"/>
        <v xml:space="preserve"> </v>
      </c>
      <c r="Z283" s="183" t="str">
        <f t="shared" si="137"/>
        <v xml:space="preserve"> </v>
      </c>
      <c r="AA283" s="183" t="str">
        <f t="shared" si="137"/>
        <v xml:space="preserve"> </v>
      </c>
      <c r="AB283" s="183" t="str">
        <f t="shared" si="137"/>
        <v xml:space="preserve"> </v>
      </c>
      <c r="AC283" s="183" t="str">
        <f t="shared" si="137"/>
        <v xml:space="preserve"> </v>
      </c>
      <c r="AD283" s="183" t="str">
        <f t="shared" si="137"/>
        <v xml:space="preserve"> </v>
      </c>
      <c r="AE283" s="183" t="str">
        <f t="shared" si="137"/>
        <v xml:space="preserve"> </v>
      </c>
      <c r="AF283" s="183" t="str">
        <f t="shared" si="137"/>
        <v xml:space="preserve"> </v>
      </c>
      <c r="AG283" s="183" t="str">
        <f t="shared" si="137"/>
        <v xml:space="preserve"> </v>
      </c>
    </row>
    <row r="284" spans="2:33">
      <c r="B284" s="184"/>
      <c r="C284" s="301" t="s">
        <v>1020</v>
      </c>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row>
    <row r="285" spans="2:33">
      <c r="B285" s="184"/>
      <c r="C285" s="301" t="s">
        <v>1020</v>
      </c>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row>
    <row r="286" spans="2:33">
      <c r="B286" s="184"/>
      <c r="C286" s="301" t="s">
        <v>1020</v>
      </c>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row>
    <row r="287" spans="2:33">
      <c r="B287" s="178">
        <v>5</v>
      </c>
      <c r="C287" s="302" t="s">
        <v>1020</v>
      </c>
      <c r="D287" s="183" t="str">
        <f t="shared" ref="D287:R287" si="138">IF(COUNTIF(D284:D286,"C")&gt;=1,"A",IF(COUNTIF(D284:D286,"C")&gt;0,"P"," "))</f>
        <v xml:space="preserve"> </v>
      </c>
      <c r="E287" s="183" t="str">
        <f t="shared" si="138"/>
        <v xml:space="preserve"> </v>
      </c>
      <c r="F287" s="183" t="str">
        <f t="shared" si="138"/>
        <v xml:space="preserve"> </v>
      </c>
      <c r="G287" s="183" t="str">
        <f t="shared" si="138"/>
        <v xml:space="preserve"> </v>
      </c>
      <c r="H287" s="183" t="str">
        <f t="shared" si="138"/>
        <v xml:space="preserve"> </v>
      </c>
      <c r="I287" s="183" t="str">
        <f t="shared" si="138"/>
        <v xml:space="preserve"> </v>
      </c>
      <c r="J287" s="183" t="str">
        <f t="shared" si="138"/>
        <v xml:space="preserve"> </v>
      </c>
      <c r="K287" s="183" t="str">
        <f t="shared" si="138"/>
        <v xml:space="preserve"> </v>
      </c>
      <c r="L287" s="183" t="str">
        <f t="shared" si="138"/>
        <v xml:space="preserve"> </v>
      </c>
      <c r="M287" s="183" t="str">
        <f t="shared" si="138"/>
        <v xml:space="preserve"> </v>
      </c>
      <c r="N287" s="183" t="str">
        <f t="shared" si="138"/>
        <v xml:space="preserve"> </v>
      </c>
      <c r="O287" s="183" t="str">
        <f t="shared" si="138"/>
        <v xml:space="preserve"> </v>
      </c>
      <c r="P287" s="183" t="str">
        <f t="shared" si="138"/>
        <v xml:space="preserve"> </v>
      </c>
      <c r="Q287" s="183" t="str">
        <f t="shared" si="138"/>
        <v xml:space="preserve"> </v>
      </c>
      <c r="R287" s="183" t="str">
        <f t="shared" si="138"/>
        <v xml:space="preserve"> </v>
      </c>
      <c r="S287" s="183" t="str">
        <f t="shared" ref="S287:AG287" si="139">IF(COUNTIF(S284:S286,"C")&gt;=1,"A",IF(COUNTIF(S284:S286,"C")&gt;0,"P"," "))</f>
        <v xml:space="preserve"> </v>
      </c>
      <c r="T287" s="183" t="str">
        <f t="shared" si="139"/>
        <v xml:space="preserve"> </v>
      </c>
      <c r="U287" s="183" t="str">
        <f t="shared" si="139"/>
        <v xml:space="preserve"> </v>
      </c>
      <c r="V287" s="183" t="str">
        <f t="shared" si="139"/>
        <v xml:space="preserve"> </v>
      </c>
      <c r="W287" s="183" t="str">
        <f t="shared" si="139"/>
        <v xml:space="preserve"> </v>
      </c>
      <c r="X287" s="183" t="str">
        <f t="shared" si="139"/>
        <v xml:space="preserve"> </v>
      </c>
      <c r="Y287" s="183" t="str">
        <f t="shared" si="139"/>
        <v xml:space="preserve"> </v>
      </c>
      <c r="Z287" s="183" t="str">
        <f t="shared" si="139"/>
        <v xml:space="preserve"> </v>
      </c>
      <c r="AA287" s="183" t="str">
        <f t="shared" si="139"/>
        <v xml:space="preserve"> </v>
      </c>
      <c r="AB287" s="183" t="str">
        <f t="shared" si="139"/>
        <v xml:space="preserve"> </v>
      </c>
      <c r="AC287" s="183" t="str">
        <f t="shared" si="139"/>
        <v xml:space="preserve"> </v>
      </c>
      <c r="AD287" s="183" t="str">
        <f t="shared" si="139"/>
        <v xml:space="preserve"> </v>
      </c>
      <c r="AE287" s="183" t="str">
        <f t="shared" si="139"/>
        <v xml:space="preserve"> </v>
      </c>
      <c r="AF287" s="183" t="str">
        <f t="shared" si="139"/>
        <v xml:space="preserve"> </v>
      </c>
      <c r="AG287" s="183" t="str">
        <f t="shared" si="139"/>
        <v xml:space="preserve"> </v>
      </c>
    </row>
    <row r="288" spans="2:33">
      <c r="B288" s="184"/>
      <c r="C288" s="301" t="s">
        <v>1020</v>
      </c>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row>
    <row r="289" spans="2:33">
      <c r="B289" s="184"/>
      <c r="C289" s="301" t="s">
        <v>1020</v>
      </c>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row>
    <row r="290" spans="2:33">
      <c r="B290" s="184"/>
      <c r="C290" s="301" t="s">
        <v>1020</v>
      </c>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row>
    <row r="291" spans="2:33" ht="0.75" customHeight="1" thickBot="1">
      <c r="B291" s="178"/>
      <c r="C291" s="178"/>
      <c r="D291" s="183" t="str">
        <f t="shared" ref="D291:R291" si="140">IF(COUNTIF(D288:D290,"C")&gt;=1,"A",IF(COUNTIF(D288:D290,"C")&gt;0,"P"," "))</f>
        <v xml:space="preserve"> </v>
      </c>
      <c r="E291" s="183" t="str">
        <f t="shared" si="140"/>
        <v xml:space="preserve"> </v>
      </c>
      <c r="F291" s="183" t="str">
        <f t="shared" si="140"/>
        <v xml:space="preserve"> </v>
      </c>
      <c r="G291" s="183" t="str">
        <f t="shared" si="140"/>
        <v xml:space="preserve"> </v>
      </c>
      <c r="H291" s="183" t="str">
        <f t="shared" si="140"/>
        <v xml:space="preserve"> </v>
      </c>
      <c r="I291" s="183" t="str">
        <f t="shared" si="140"/>
        <v xml:space="preserve"> </v>
      </c>
      <c r="J291" s="183" t="str">
        <f t="shared" si="140"/>
        <v xml:space="preserve"> </v>
      </c>
      <c r="K291" s="183" t="str">
        <f t="shared" si="140"/>
        <v xml:space="preserve"> </v>
      </c>
      <c r="L291" s="183" t="str">
        <f t="shared" si="140"/>
        <v xml:space="preserve"> </v>
      </c>
      <c r="M291" s="183" t="str">
        <f t="shared" si="140"/>
        <v xml:space="preserve"> </v>
      </c>
      <c r="N291" s="183" t="str">
        <f t="shared" si="140"/>
        <v xml:space="preserve"> </v>
      </c>
      <c r="O291" s="183" t="str">
        <f t="shared" si="140"/>
        <v xml:space="preserve"> </v>
      </c>
      <c r="P291" s="183" t="str">
        <f t="shared" si="140"/>
        <v xml:space="preserve"> </v>
      </c>
      <c r="Q291" s="183" t="str">
        <f t="shared" si="140"/>
        <v xml:space="preserve"> </v>
      </c>
      <c r="R291" s="183" t="str">
        <f t="shared" si="140"/>
        <v xml:space="preserve"> </v>
      </c>
      <c r="S291" s="183" t="str">
        <f t="shared" ref="S291:AG291" si="141">IF(COUNTIF(S288:S290,"C")&gt;=1,"A",IF(COUNTIF(S288:S290,"C")&gt;0,"P"," "))</f>
        <v xml:space="preserve"> </v>
      </c>
      <c r="T291" s="183" t="str">
        <f t="shared" si="141"/>
        <v xml:space="preserve"> </v>
      </c>
      <c r="U291" s="183" t="str">
        <f t="shared" si="141"/>
        <v xml:space="preserve"> </v>
      </c>
      <c r="V291" s="183" t="str">
        <f t="shared" si="141"/>
        <v xml:space="preserve"> </v>
      </c>
      <c r="W291" s="183" t="str">
        <f t="shared" si="141"/>
        <v xml:space="preserve"> </v>
      </c>
      <c r="X291" s="183" t="str">
        <f t="shared" si="141"/>
        <v xml:space="preserve"> </v>
      </c>
      <c r="Y291" s="183" t="str">
        <f t="shared" si="141"/>
        <v xml:space="preserve"> </v>
      </c>
      <c r="Z291" s="183" t="str">
        <f t="shared" si="141"/>
        <v xml:space="preserve"> </v>
      </c>
      <c r="AA291" s="183" t="str">
        <f t="shared" si="141"/>
        <v xml:space="preserve"> </v>
      </c>
      <c r="AB291" s="183" t="str">
        <f t="shared" si="141"/>
        <v xml:space="preserve"> </v>
      </c>
      <c r="AC291" s="183" t="str">
        <f t="shared" si="141"/>
        <v xml:space="preserve"> </v>
      </c>
      <c r="AD291" s="183" t="str">
        <f t="shared" si="141"/>
        <v xml:space="preserve"> </v>
      </c>
      <c r="AE291" s="183" t="str">
        <f t="shared" si="141"/>
        <v xml:space="preserve"> </v>
      </c>
      <c r="AF291" s="183" t="str">
        <f t="shared" si="141"/>
        <v xml:space="preserve"> </v>
      </c>
      <c r="AG291" s="183" t="str">
        <f t="shared" si="141"/>
        <v xml:space="preserve"> </v>
      </c>
    </row>
    <row r="292" spans="2:33" ht="13.5" thickBot="1">
      <c r="B292" s="178"/>
      <c r="C292" s="154" t="s">
        <v>118</v>
      </c>
      <c r="D292" s="189" t="str">
        <f t="shared" ref="D292:R292" si="142">IF(COUNTIF(D275:D291,"A")&gt;4,"C",IF(COUNTIF(D275:D291,"A")&gt;0,"P"," "))</f>
        <v xml:space="preserve"> </v>
      </c>
      <c r="E292" s="189" t="str">
        <f t="shared" si="142"/>
        <v xml:space="preserve"> </v>
      </c>
      <c r="F292" s="189" t="str">
        <f t="shared" si="142"/>
        <v xml:space="preserve"> </v>
      </c>
      <c r="G292" s="189" t="str">
        <f t="shared" si="142"/>
        <v xml:space="preserve"> </v>
      </c>
      <c r="H292" s="189" t="str">
        <f t="shared" si="142"/>
        <v xml:space="preserve"> </v>
      </c>
      <c r="I292" s="189" t="str">
        <f t="shared" si="142"/>
        <v xml:space="preserve"> </v>
      </c>
      <c r="J292" s="189" t="str">
        <f t="shared" si="142"/>
        <v xml:space="preserve"> </v>
      </c>
      <c r="K292" s="189" t="str">
        <f t="shared" si="142"/>
        <v xml:space="preserve"> </v>
      </c>
      <c r="L292" s="189" t="str">
        <f t="shared" si="142"/>
        <v xml:space="preserve"> </v>
      </c>
      <c r="M292" s="189" t="str">
        <f t="shared" si="142"/>
        <v xml:space="preserve"> </v>
      </c>
      <c r="N292" s="189" t="str">
        <f t="shared" si="142"/>
        <v xml:space="preserve"> </v>
      </c>
      <c r="O292" s="189" t="str">
        <f t="shared" si="142"/>
        <v xml:space="preserve"> </v>
      </c>
      <c r="P292" s="189" t="str">
        <f t="shared" si="142"/>
        <v xml:space="preserve"> </v>
      </c>
      <c r="Q292" s="189" t="str">
        <f t="shared" si="142"/>
        <v xml:space="preserve"> </v>
      </c>
      <c r="R292" s="189" t="str">
        <f t="shared" si="142"/>
        <v xml:space="preserve"> </v>
      </c>
      <c r="S292" s="189" t="str">
        <f t="shared" ref="S292:AG292" si="143">IF(COUNTIF(S275:S291,"A")&gt;4,"C",IF(COUNTIF(S275:S291,"A")&gt;0,"P"," "))</f>
        <v xml:space="preserve"> </v>
      </c>
      <c r="T292" s="189" t="str">
        <f t="shared" si="143"/>
        <v xml:space="preserve"> </v>
      </c>
      <c r="U292" s="189" t="str">
        <f t="shared" si="143"/>
        <v xml:space="preserve"> </v>
      </c>
      <c r="V292" s="189" t="str">
        <f t="shared" si="143"/>
        <v xml:space="preserve"> </v>
      </c>
      <c r="W292" s="189" t="str">
        <f t="shared" si="143"/>
        <v xml:space="preserve"> </v>
      </c>
      <c r="X292" s="189" t="str">
        <f t="shared" si="143"/>
        <v xml:space="preserve"> </v>
      </c>
      <c r="Y292" s="189" t="str">
        <f t="shared" si="143"/>
        <v xml:space="preserve"> </v>
      </c>
      <c r="Z292" s="189" t="str">
        <f t="shared" si="143"/>
        <v xml:space="preserve"> </v>
      </c>
      <c r="AA292" s="189" t="str">
        <f t="shared" si="143"/>
        <v xml:space="preserve"> </v>
      </c>
      <c r="AB292" s="189" t="str">
        <f t="shared" si="143"/>
        <v xml:space="preserve"> </v>
      </c>
      <c r="AC292" s="189" t="str">
        <f t="shared" si="143"/>
        <v xml:space="preserve"> </v>
      </c>
      <c r="AD292" s="189" t="str">
        <f t="shared" si="143"/>
        <v xml:space="preserve"> </v>
      </c>
      <c r="AE292" s="189" t="str">
        <f t="shared" si="143"/>
        <v xml:space="preserve"> </v>
      </c>
      <c r="AF292" s="189" t="str">
        <f t="shared" si="143"/>
        <v xml:space="preserve"> </v>
      </c>
      <c r="AG292" s="189" t="str">
        <f t="shared" si="143"/>
        <v xml:space="preserve"> </v>
      </c>
    </row>
    <row r="294" spans="2:33" ht="15">
      <c r="B294" s="662" t="s">
        <v>1033</v>
      </c>
      <c r="C294" s="663"/>
      <c r="D294" s="664"/>
      <c r="E294" s="665"/>
      <c r="F294" s="665"/>
      <c r="G294" s="665"/>
      <c r="H294" s="665"/>
      <c r="I294" s="665"/>
      <c r="J294" s="665"/>
      <c r="K294" s="665"/>
      <c r="L294" s="665"/>
      <c r="M294" s="665"/>
      <c r="N294" s="665"/>
      <c r="O294" s="665"/>
      <c r="P294" s="665"/>
      <c r="Q294" s="665"/>
      <c r="R294" s="665"/>
      <c r="S294" s="664"/>
      <c r="T294" s="665"/>
      <c r="U294" s="665"/>
      <c r="V294" s="665"/>
      <c r="W294" s="665"/>
      <c r="X294" s="665"/>
      <c r="Y294" s="665"/>
      <c r="Z294" s="665"/>
      <c r="AA294" s="665"/>
      <c r="AB294" s="665"/>
      <c r="AC294" s="665"/>
      <c r="AD294" s="665"/>
      <c r="AE294" s="665"/>
      <c r="AF294" s="665"/>
      <c r="AG294" s="665"/>
    </row>
    <row r="295" spans="2:33">
      <c r="B295" s="178">
        <v>1</v>
      </c>
      <c r="C295" s="179" t="s">
        <v>1020</v>
      </c>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row>
    <row r="296" spans="2:33">
      <c r="B296" s="181"/>
      <c r="C296" s="301" t="s">
        <v>1020</v>
      </c>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row>
    <row r="297" spans="2:33">
      <c r="B297" s="181"/>
      <c r="C297" s="301" t="s">
        <v>1020</v>
      </c>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row>
    <row r="298" spans="2:33">
      <c r="B298" s="181"/>
      <c r="C298" s="301" t="s">
        <v>1020</v>
      </c>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row>
    <row r="299" spans="2:33">
      <c r="B299" s="178">
        <v>2</v>
      </c>
      <c r="C299" s="302" t="s">
        <v>1020</v>
      </c>
      <c r="D299" s="183" t="str">
        <f t="shared" ref="D299:R299" si="144">IF(COUNTIF(D296:D298,"C")&gt;=1,"A",IF(COUNTIF(D296:D298,"C")&gt;0,"P"," "))</f>
        <v xml:space="preserve"> </v>
      </c>
      <c r="E299" s="183" t="str">
        <f t="shared" si="144"/>
        <v xml:space="preserve"> </v>
      </c>
      <c r="F299" s="183" t="str">
        <f t="shared" si="144"/>
        <v xml:space="preserve"> </v>
      </c>
      <c r="G299" s="183" t="str">
        <f t="shared" si="144"/>
        <v xml:space="preserve"> </v>
      </c>
      <c r="H299" s="183" t="str">
        <f t="shared" si="144"/>
        <v xml:space="preserve"> </v>
      </c>
      <c r="I299" s="183" t="str">
        <f t="shared" si="144"/>
        <v xml:space="preserve"> </v>
      </c>
      <c r="J299" s="183" t="str">
        <f t="shared" si="144"/>
        <v xml:space="preserve"> </v>
      </c>
      <c r="K299" s="183" t="str">
        <f t="shared" si="144"/>
        <v xml:space="preserve"> </v>
      </c>
      <c r="L299" s="183" t="str">
        <f t="shared" si="144"/>
        <v xml:space="preserve"> </v>
      </c>
      <c r="M299" s="183" t="str">
        <f t="shared" si="144"/>
        <v xml:space="preserve"> </v>
      </c>
      <c r="N299" s="183" t="str">
        <f t="shared" si="144"/>
        <v xml:space="preserve"> </v>
      </c>
      <c r="O299" s="183" t="str">
        <f t="shared" si="144"/>
        <v xml:space="preserve"> </v>
      </c>
      <c r="P299" s="183" t="str">
        <f t="shared" si="144"/>
        <v xml:space="preserve"> </v>
      </c>
      <c r="Q299" s="183" t="str">
        <f t="shared" si="144"/>
        <v xml:space="preserve"> </v>
      </c>
      <c r="R299" s="183" t="str">
        <f t="shared" si="144"/>
        <v xml:space="preserve"> </v>
      </c>
      <c r="S299" s="183" t="str">
        <f t="shared" ref="S299:AG299" si="145">IF(COUNTIF(S296:S298,"C")&gt;=1,"A",IF(COUNTIF(S296:S298,"C")&gt;0,"P"," "))</f>
        <v xml:space="preserve"> </v>
      </c>
      <c r="T299" s="183" t="str">
        <f t="shared" si="145"/>
        <v xml:space="preserve"> </v>
      </c>
      <c r="U299" s="183" t="str">
        <f t="shared" si="145"/>
        <v xml:space="preserve"> </v>
      </c>
      <c r="V299" s="183" t="str">
        <f t="shared" si="145"/>
        <v xml:space="preserve"> </v>
      </c>
      <c r="W299" s="183" t="str">
        <f t="shared" si="145"/>
        <v xml:space="preserve"> </v>
      </c>
      <c r="X299" s="183" t="str">
        <f t="shared" si="145"/>
        <v xml:space="preserve"> </v>
      </c>
      <c r="Y299" s="183" t="str">
        <f t="shared" si="145"/>
        <v xml:space="preserve"> </v>
      </c>
      <c r="Z299" s="183" t="str">
        <f t="shared" si="145"/>
        <v xml:space="preserve"> </v>
      </c>
      <c r="AA299" s="183" t="str">
        <f t="shared" si="145"/>
        <v xml:space="preserve"> </v>
      </c>
      <c r="AB299" s="183" t="str">
        <f t="shared" si="145"/>
        <v xml:space="preserve"> </v>
      </c>
      <c r="AC299" s="183" t="str">
        <f t="shared" si="145"/>
        <v xml:space="preserve"> </v>
      </c>
      <c r="AD299" s="183" t="str">
        <f t="shared" si="145"/>
        <v xml:space="preserve"> </v>
      </c>
      <c r="AE299" s="183" t="str">
        <f t="shared" si="145"/>
        <v xml:space="preserve"> </v>
      </c>
      <c r="AF299" s="183" t="str">
        <f t="shared" si="145"/>
        <v xml:space="preserve"> </v>
      </c>
      <c r="AG299" s="183" t="str">
        <f t="shared" si="145"/>
        <v xml:space="preserve"> </v>
      </c>
    </row>
    <row r="300" spans="2:33">
      <c r="B300" s="184"/>
      <c r="C300" s="301" t="s">
        <v>1020</v>
      </c>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row>
    <row r="301" spans="2:33">
      <c r="B301" s="184"/>
      <c r="C301" s="301" t="s">
        <v>1020</v>
      </c>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row>
    <row r="302" spans="2:33">
      <c r="B302" s="184"/>
      <c r="C302" s="301" t="s">
        <v>1020</v>
      </c>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row>
    <row r="303" spans="2:33">
      <c r="B303" s="178">
        <v>3</v>
      </c>
      <c r="C303" s="302" t="s">
        <v>1020</v>
      </c>
      <c r="D303" s="183" t="str">
        <f t="shared" ref="D303:R303" si="146">IF(COUNTIF(D300:D302,"C")&gt;=1,"A",IF(COUNTIF(D300:D302,"C")&gt;0,"P"," "))</f>
        <v xml:space="preserve"> </v>
      </c>
      <c r="E303" s="183" t="str">
        <f t="shared" si="146"/>
        <v xml:space="preserve"> </v>
      </c>
      <c r="F303" s="183" t="str">
        <f t="shared" si="146"/>
        <v xml:space="preserve"> </v>
      </c>
      <c r="G303" s="183" t="str">
        <f t="shared" si="146"/>
        <v xml:space="preserve"> </v>
      </c>
      <c r="H303" s="183" t="str">
        <f t="shared" si="146"/>
        <v xml:space="preserve"> </v>
      </c>
      <c r="I303" s="183" t="str">
        <f t="shared" si="146"/>
        <v xml:space="preserve"> </v>
      </c>
      <c r="J303" s="183" t="str">
        <f t="shared" si="146"/>
        <v xml:space="preserve"> </v>
      </c>
      <c r="K303" s="183" t="str">
        <f t="shared" si="146"/>
        <v xml:space="preserve"> </v>
      </c>
      <c r="L303" s="183" t="str">
        <f t="shared" si="146"/>
        <v xml:space="preserve"> </v>
      </c>
      <c r="M303" s="183" t="str">
        <f t="shared" si="146"/>
        <v xml:space="preserve"> </v>
      </c>
      <c r="N303" s="183" t="str">
        <f t="shared" si="146"/>
        <v xml:space="preserve"> </v>
      </c>
      <c r="O303" s="183" t="str">
        <f t="shared" si="146"/>
        <v xml:space="preserve"> </v>
      </c>
      <c r="P303" s="183" t="str">
        <f t="shared" si="146"/>
        <v xml:space="preserve"> </v>
      </c>
      <c r="Q303" s="183" t="str">
        <f t="shared" si="146"/>
        <v xml:space="preserve"> </v>
      </c>
      <c r="R303" s="183" t="str">
        <f t="shared" si="146"/>
        <v xml:space="preserve"> </v>
      </c>
      <c r="S303" s="183" t="str">
        <f t="shared" ref="S303:AG303" si="147">IF(COUNTIF(S300:S302,"C")&gt;=1,"A",IF(COUNTIF(S300:S302,"C")&gt;0,"P"," "))</f>
        <v xml:space="preserve"> </v>
      </c>
      <c r="T303" s="183" t="str">
        <f t="shared" si="147"/>
        <v xml:space="preserve"> </v>
      </c>
      <c r="U303" s="183" t="str">
        <f t="shared" si="147"/>
        <v xml:space="preserve"> </v>
      </c>
      <c r="V303" s="183" t="str">
        <f t="shared" si="147"/>
        <v xml:space="preserve"> </v>
      </c>
      <c r="W303" s="183" t="str">
        <f t="shared" si="147"/>
        <v xml:space="preserve"> </v>
      </c>
      <c r="X303" s="183" t="str">
        <f t="shared" si="147"/>
        <v xml:space="preserve"> </v>
      </c>
      <c r="Y303" s="183" t="str">
        <f t="shared" si="147"/>
        <v xml:space="preserve"> </v>
      </c>
      <c r="Z303" s="183" t="str">
        <f t="shared" si="147"/>
        <v xml:space="preserve"> </v>
      </c>
      <c r="AA303" s="183" t="str">
        <f t="shared" si="147"/>
        <v xml:space="preserve"> </v>
      </c>
      <c r="AB303" s="183" t="str">
        <f t="shared" si="147"/>
        <v xml:space="preserve"> </v>
      </c>
      <c r="AC303" s="183" t="str">
        <f t="shared" si="147"/>
        <v xml:space="preserve"> </v>
      </c>
      <c r="AD303" s="183" t="str">
        <f t="shared" si="147"/>
        <v xml:space="preserve"> </v>
      </c>
      <c r="AE303" s="183" t="str">
        <f t="shared" si="147"/>
        <v xml:space="preserve"> </v>
      </c>
      <c r="AF303" s="183" t="str">
        <f t="shared" si="147"/>
        <v xml:space="preserve"> </v>
      </c>
      <c r="AG303" s="183" t="str">
        <f t="shared" si="147"/>
        <v xml:space="preserve"> </v>
      </c>
    </row>
    <row r="304" spans="2:33">
      <c r="B304" s="184"/>
      <c r="C304" s="301" t="s">
        <v>1020</v>
      </c>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row>
    <row r="305" spans="2:33">
      <c r="B305" s="184"/>
      <c r="C305" s="301" t="s">
        <v>1020</v>
      </c>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row>
    <row r="306" spans="2:33">
      <c r="B306" s="184"/>
      <c r="C306" s="301" t="s">
        <v>1020</v>
      </c>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row>
    <row r="307" spans="2:33">
      <c r="B307" s="178">
        <v>4</v>
      </c>
      <c r="C307" s="302" t="s">
        <v>1020</v>
      </c>
      <c r="D307" s="183" t="str">
        <f t="shared" ref="D307:R307" si="148">IF(COUNTIF(D304:D306,"C")&gt;=1,"A",IF(COUNTIF(D304:D306,"C")&gt;0,"P"," "))</f>
        <v xml:space="preserve"> </v>
      </c>
      <c r="E307" s="183" t="str">
        <f t="shared" si="148"/>
        <v xml:space="preserve"> </v>
      </c>
      <c r="F307" s="183" t="str">
        <f t="shared" si="148"/>
        <v xml:space="preserve"> </v>
      </c>
      <c r="G307" s="183" t="str">
        <f t="shared" si="148"/>
        <v xml:space="preserve"> </v>
      </c>
      <c r="H307" s="183" t="str">
        <f t="shared" si="148"/>
        <v xml:space="preserve"> </v>
      </c>
      <c r="I307" s="183" t="str">
        <f t="shared" si="148"/>
        <v xml:space="preserve"> </v>
      </c>
      <c r="J307" s="183" t="str">
        <f t="shared" si="148"/>
        <v xml:space="preserve"> </v>
      </c>
      <c r="K307" s="183" t="str">
        <f t="shared" si="148"/>
        <v xml:space="preserve"> </v>
      </c>
      <c r="L307" s="183" t="str">
        <f t="shared" si="148"/>
        <v xml:space="preserve"> </v>
      </c>
      <c r="M307" s="183" t="str">
        <f t="shared" si="148"/>
        <v xml:space="preserve"> </v>
      </c>
      <c r="N307" s="183" t="str">
        <f t="shared" si="148"/>
        <v xml:space="preserve"> </v>
      </c>
      <c r="O307" s="183" t="str">
        <f t="shared" si="148"/>
        <v xml:space="preserve"> </v>
      </c>
      <c r="P307" s="183" t="str">
        <f t="shared" si="148"/>
        <v xml:space="preserve"> </v>
      </c>
      <c r="Q307" s="183" t="str">
        <f t="shared" si="148"/>
        <v xml:space="preserve"> </v>
      </c>
      <c r="R307" s="183" t="str">
        <f t="shared" si="148"/>
        <v xml:space="preserve"> </v>
      </c>
      <c r="S307" s="183" t="str">
        <f t="shared" ref="S307:AG307" si="149">IF(COUNTIF(S304:S306,"C")&gt;=1,"A",IF(COUNTIF(S304:S306,"C")&gt;0,"P"," "))</f>
        <v xml:space="preserve"> </v>
      </c>
      <c r="T307" s="183" t="str">
        <f t="shared" si="149"/>
        <v xml:space="preserve"> </v>
      </c>
      <c r="U307" s="183" t="str">
        <f t="shared" si="149"/>
        <v xml:space="preserve"> </v>
      </c>
      <c r="V307" s="183" t="str">
        <f t="shared" si="149"/>
        <v xml:space="preserve"> </v>
      </c>
      <c r="W307" s="183" t="str">
        <f t="shared" si="149"/>
        <v xml:space="preserve"> </v>
      </c>
      <c r="X307" s="183" t="str">
        <f t="shared" si="149"/>
        <v xml:space="preserve"> </v>
      </c>
      <c r="Y307" s="183" t="str">
        <f t="shared" si="149"/>
        <v xml:space="preserve"> </v>
      </c>
      <c r="Z307" s="183" t="str">
        <f t="shared" si="149"/>
        <v xml:space="preserve"> </v>
      </c>
      <c r="AA307" s="183" t="str">
        <f t="shared" si="149"/>
        <v xml:space="preserve"> </v>
      </c>
      <c r="AB307" s="183" t="str">
        <f t="shared" si="149"/>
        <v xml:space="preserve"> </v>
      </c>
      <c r="AC307" s="183" t="str">
        <f t="shared" si="149"/>
        <v xml:space="preserve"> </v>
      </c>
      <c r="AD307" s="183" t="str">
        <f t="shared" si="149"/>
        <v xml:space="preserve"> </v>
      </c>
      <c r="AE307" s="183" t="str">
        <f t="shared" si="149"/>
        <v xml:space="preserve"> </v>
      </c>
      <c r="AF307" s="183" t="str">
        <f t="shared" si="149"/>
        <v xml:space="preserve"> </v>
      </c>
      <c r="AG307" s="183" t="str">
        <f t="shared" si="149"/>
        <v xml:space="preserve"> </v>
      </c>
    </row>
    <row r="308" spans="2:33">
      <c r="B308" s="184"/>
      <c r="C308" s="301" t="s">
        <v>1020</v>
      </c>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row>
    <row r="309" spans="2:33">
      <c r="B309" s="184"/>
      <c r="C309" s="301" t="s">
        <v>1020</v>
      </c>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row>
    <row r="310" spans="2:33">
      <c r="B310" s="184"/>
      <c r="C310" s="301" t="s">
        <v>1020</v>
      </c>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row>
    <row r="311" spans="2:33">
      <c r="B311" s="178">
        <v>5</v>
      </c>
      <c r="C311" s="302" t="s">
        <v>1020</v>
      </c>
      <c r="D311" s="183" t="str">
        <f t="shared" ref="D311:R311" si="150">IF(COUNTIF(D308:D310,"C")&gt;=1,"A",IF(COUNTIF(D308:D310,"C")&gt;0,"P"," "))</f>
        <v xml:space="preserve"> </v>
      </c>
      <c r="E311" s="183" t="str">
        <f t="shared" si="150"/>
        <v xml:space="preserve"> </v>
      </c>
      <c r="F311" s="183" t="str">
        <f t="shared" si="150"/>
        <v xml:space="preserve"> </v>
      </c>
      <c r="G311" s="183" t="str">
        <f t="shared" si="150"/>
        <v xml:space="preserve"> </v>
      </c>
      <c r="H311" s="183" t="str">
        <f t="shared" si="150"/>
        <v xml:space="preserve"> </v>
      </c>
      <c r="I311" s="183" t="str">
        <f t="shared" si="150"/>
        <v xml:space="preserve"> </v>
      </c>
      <c r="J311" s="183" t="str">
        <f t="shared" si="150"/>
        <v xml:space="preserve"> </v>
      </c>
      <c r="K311" s="183" t="str">
        <f t="shared" si="150"/>
        <v xml:space="preserve"> </v>
      </c>
      <c r="L311" s="183" t="str">
        <f t="shared" si="150"/>
        <v xml:space="preserve"> </v>
      </c>
      <c r="M311" s="183" t="str">
        <f t="shared" si="150"/>
        <v xml:space="preserve"> </v>
      </c>
      <c r="N311" s="183" t="str">
        <f t="shared" si="150"/>
        <v xml:space="preserve"> </v>
      </c>
      <c r="O311" s="183" t="str">
        <f t="shared" si="150"/>
        <v xml:space="preserve"> </v>
      </c>
      <c r="P311" s="183" t="str">
        <f t="shared" si="150"/>
        <v xml:space="preserve"> </v>
      </c>
      <c r="Q311" s="183" t="str">
        <f t="shared" si="150"/>
        <v xml:space="preserve"> </v>
      </c>
      <c r="R311" s="183" t="str">
        <f t="shared" si="150"/>
        <v xml:space="preserve"> </v>
      </c>
      <c r="S311" s="183" t="str">
        <f t="shared" ref="S311:AG311" si="151">IF(COUNTIF(S308:S310,"C")&gt;=1,"A",IF(COUNTIF(S308:S310,"C")&gt;0,"P"," "))</f>
        <v xml:space="preserve"> </v>
      </c>
      <c r="T311" s="183" t="str">
        <f t="shared" si="151"/>
        <v xml:space="preserve"> </v>
      </c>
      <c r="U311" s="183" t="str">
        <f t="shared" si="151"/>
        <v xml:space="preserve"> </v>
      </c>
      <c r="V311" s="183" t="str">
        <f t="shared" si="151"/>
        <v xml:space="preserve"> </v>
      </c>
      <c r="W311" s="183" t="str">
        <f t="shared" si="151"/>
        <v xml:space="preserve"> </v>
      </c>
      <c r="X311" s="183" t="str">
        <f t="shared" si="151"/>
        <v xml:space="preserve"> </v>
      </c>
      <c r="Y311" s="183" t="str">
        <f t="shared" si="151"/>
        <v xml:space="preserve"> </v>
      </c>
      <c r="Z311" s="183" t="str">
        <f t="shared" si="151"/>
        <v xml:space="preserve"> </v>
      </c>
      <c r="AA311" s="183" t="str">
        <f t="shared" si="151"/>
        <v xml:space="preserve"> </v>
      </c>
      <c r="AB311" s="183" t="str">
        <f t="shared" si="151"/>
        <v xml:space="preserve"> </v>
      </c>
      <c r="AC311" s="183" t="str">
        <f t="shared" si="151"/>
        <v xml:space="preserve"> </v>
      </c>
      <c r="AD311" s="183" t="str">
        <f t="shared" si="151"/>
        <v xml:space="preserve"> </v>
      </c>
      <c r="AE311" s="183" t="str">
        <f t="shared" si="151"/>
        <v xml:space="preserve"> </v>
      </c>
      <c r="AF311" s="183" t="str">
        <f t="shared" si="151"/>
        <v xml:space="preserve"> </v>
      </c>
      <c r="AG311" s="183" t="str">
        <f t="shared" si="151"/>
        <v xml:space="preserve"> </v>
      </c>
    </row>
    <row r="312" spans="2:33">
      <c r="B312" s="184"/>
      <c r="C312" s="301" t="s">
        <v>1020</v>
      </c>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row>
    <row r="313" spans="2:33">
      <c r="B313" s="184"/>
      <c r="C313" s="301" t="s">
        <v>1020</v>
      </c>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row>
    <row r="314" spans="2:33">
      <c r="B314" s="184"/>
      <c r="C314" s="301" t="s">
        <v>1020</v>
      </c>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row>
    <row r="315" spans="2:33" ht="0.75" customHeight="1" thickBot="1">
      <c r="B315" s="178"/>
      <c r="C315" s="178"/>
      <c r="D315" s="183" t="str">
        <f t="shared" ref="D315:R315" si="152">IF(COUNTIF(D312:D314,"C")&gt;=1,"A",IF(COUNTIF(D312:D314,"C")&gt;0,"P"," "))</f>
        <v xml:space="preserve"> </v>
      </c>
      <c r="E315" s="183" t="str">
        <f t="shared" si="152"/>
        <v xml:space="preserve"> </v>
      </c>
      <c r="F315" s="183" t="str">
        <f t="shared" si="152"/>
        <v xml:space="preserve"> </v>
      </c>
      <c r="G315" s="183" t="str">
        <f t="shared" si="152"/>
        <v xml:space="preserve"> </v>
      </c>
      <c r="H315" s="183" t="str">
        <f t="shared" si="152"/>
        <v xml:space="preserve"> </v>
      </c>
      <c r="I315" s="183" t="str">
        <f t="shared" si="152"/>
        <v xml:space="preserve"> </v>
      </c>
      <c r="J315" s="183" t="str">
        <f t="shared" si="152"/>
        <v xml:space="preserve"> </v>
      </c>
      <c r="K315" s="183" t="str">
        <f t="shared" si="152"/>
        <v xml:space="preserve"> </v>
      </c>
      <c r="L315" s="183" t="str">
        <f t="shared" si="152"/>
        <v xml:space="preserve"> </v>
      </c>
      <c r="M315" s="183" t="str">
        <f t="shared" si="152"/>
        <v xml:space="preserve"> </v>
      </c>
      <c r="N315" s="183" t="str">
        <f t="shared" si="152"/>
        <v xml:space="preserve"> </v>
      </c>
      <c r="O315" s="183" t="str">
        <f t="shared" si="152"/>
        <v xml:space="preserve"> </v>
      </c>
      <c r="P315" s="183" t="str">
        <f t="shared" si="152"/>
        <v xml:space="preserve"> </v>
      </c>
      <c r="Q315" s="183" t="str">
        <f t="shared" si="152"/>
        <v xml:space="preserve"> </v>
      </c>
      <c r="R315" s="183" t="str">
        <f t="shared" si="152"/>
        <v xml:space="preserve"> </v>
      </c>
      <c r="S315" s="183" t="str">
        <f t="shared" ref="S315:AG315" si="153">IF(COUNTIF(S312:S314,"C")&gt;=1,"A",IF(COUNTIF(S312:S314,"C")&gt;0,"P"," "))</f>
        <v xml:space="preserve"> </v>
      </c>
      <c r="T315" s="183" t="str">
        <f t="shared" si="153"/>
        <v xml:space="preserve"> </v>
      </c>
      <c r="U315" s="183" t="str">
        <f t="shared" si="153"/>
        <v xml:space="preserve"> </v>
      </c>
      <c r="V315" s="183" t="str">
        <f t="shared" si="153"/>
        <v xml:space="preserve"> </v>
      </c>
      <c r="W315" s="183" t="str">
        <f t="shared" si="153"/>
        <v xml:space="preserve"> </v>
      </c>
      <c r="X315" s="183" t="str">
        <f t="shared" si="153"/>
        <v xml:space="preserve"> </v>
      </c>
      <c r="Y315" s="183" t="str">
        <f t="shared" si="153"/>
        <v xml:space="preserve"> </v>
      </c>
      <c r="Z315" s="183" t="str">
        <f t="shared" si="153"/>
        <v xml:space="preserve"> </v>
      </c>
      <c r="AA315" s="183" t="str">
        <f t="shared" si="153"/>
        <v xml:space="preserve"> </v>
      </c>
      <c r="AB315" s="183" t="str">
        <f t="shared" si="153"/>
        <v xml:space="preserve"> </v>
      </c>
      <c r="AC315" s="183" t="str">
        <f t="shared" si="153"/>
        <v xml:space="preserve"> </v>
      </c>
      <c r="AD315" s="183" t="str">
        <f t="shared" si="153"/>
        <v xml:space="preserve"> </v>
      </c>
      <c r="AE315" s="183" t="str">
        <f t="shared" si="153"/>
        <v xml:space="preserve"> </v>
      </c>
      <c r="AF315" s="183" t="str">
        <f t="shared" si="153"/>
        <v xml:space="preserve"> </v>
      </c>
      <c r="AG315" s="183" t="str">
        <f t="shared" si="153"/>
        <v xml:space="preserve"> </v>
      </c>
    </row>
    <row r="316" spans="2:33" ht="13.5" thickBot="1">
      <c r="B316" s="178"/>
      <c r="C316" s="154" t="s">
        <v>118</v>
      </c>
      <c r="D316" s="189" t="str">
        <f t="shared" ref="D316:R316" si="154">IF(COUNTIF(D299:D315,"A")&gt;4,"C",IF(COUNTIF(D299:D315,"A")&gt;0,"P"," "))</f>
        <v xml:space="preserve"> </v>
      </c>
      <c r="E316" s="189" t="str">
        <f t="shared" si="154"/>
        <v xml:space="preserve"> </v>
      </c>
      <c r="F316" s="189" t="str">
        <f t="shared" si="154"/>
        <v xml:space="preserve"> </v>
      </c>
      <c r="G316" s="189" t="str">
        <f t="shared" si="154"/>
        <v xml:space="preserve"> </v>
      </c>
      <c r="H316" s="189" t="str">
        <f t="shared" si="154"/>
        <v xml:space="preserve"> </v>
      </c>
      <c r="I316" s="189" t="str">
        <f t="shared" si="154"/>
        <v xml:space="preserve"> </v>
      </c>
      <c r="J316" s="189" t="str">
        <f t="shared" si="154"/>
        <v xml:space="preserve"> </v>
      </c>
      <c r="K316" s="189" t="str">
        <f t="shared" si="154"/>
        <v xml:space="preserve"> </v>
      </c>
      <c r="L316" s="189" t="str">
        <f t="shared" si="154"/>
        <v xml:space="preserve"> </v>
      </c>
      <c r="M316" s="189" t="str">
        <f t="shared" si="154"/>
        <v xml:space="preserve"> </v>
      </c>
      <c r="N316" s="189" t="str">
        <f t="shared" si="154"/>
        <v xml:space="preserve"> </v>
      </c>
      <c r="O316" s="189" t="str">
        <f t="shared" si="154"/>
        <v xml:space="preserve"> </v>
      </c>
      <c r="P316" s="189" t="str">
        <f t="shared" si="154"/>
        <v xml:space="preserve"> </v>
      </c>
      <c r="Q316" s="189" t="str">
        <f t="shared" si="154"/>
        <v xml:space="preserve"> </v>
      </c>
      <c r="R316" s="189" t="str">
        <f t="shared" si="154"/>
        <v xml:space="preserve"> </v>
      </c>
      <c r="S316" s="189" t="str">
        <f t="shared" ref="S316:AG316" si="155">IF(COUNTIF(S299:S315,"A")&gt;4,"C",IF(COUNTIF(S299:S315,"A")&gt;0,"P"," "))</f>
        <v xml:space="preserve"> </v>
      </c>
      <c r="T316" s="189" t="str">
        <f t="shared" si="155"/>
        <v xml:space="preserve"> </v>
      </c>
      <c r="U316" s="189" t="str">
        <f t="shared" si="155"/>
        <v xml:space="preserve"> </v>
      </c>
      <c r="V316" s="189" t="str">
        <f t="shared" si="155"/>
        <v xml:space="preserve"> </v>
      </c>
      <c r="W316" s="189" t="str">
        <f t="shared" si="155"/>
        <v xml:space="preserve"> </v>
      </c>
      <c r="X316" s="189" t="str">
        <f t="shared" si="155"/>
        <v xml:space="preserve"> </v>
      </c>
      <c r="Y316" s="189" t="str">
        <f t="shared" si="155"/>
        <v xml:space="preserve"> </v>
      </c>
      <c r="Z316" s="189" t="str">
        <f t="shared" si="155"/>
        <v xml:space="preserve"> </v>
      </c>
      <c r="AA316" s="189" t="str">
        <f t="shared" si="155"/>
        <v xml:space="preserve"> </v>
      </c>
      <c r="AB316" s="189" t="str">
        <f t="shared" si="155"/>
        <v xml:space="preserve"> </v>
      </c>
      <c r="AC316" s="189" t="str">
        <f t="shared" si="155"/>
        <v xml:space="preserve"> </v>
      </c>
      <c r="AD316" s="189" t="str">
        <f t="shared" si="155"/>
        <v xml:space="preserve"> </v>
      </c>
      <c r="AE316" s="189" t="str">
        <f t="shared" si="155"/>
        <v xml:space="preserve"> </v>
      </c>
      <c r="AF316" s="189" t="str">
        <f t="shared" si="155"/>
        <v xml:space="preserve"> </v>
      </c>
      <c r="AG316" s="189" t="str">
        <f t="shared" si="155"/>
        <v xml:space="preserve"> </v>
      </c>
    </row>
    <row r="318" spans="2:33" ht="15">
      <c r="B318" s="662" t="s">
        <v>1034</v>
      </c>
      <c r="C318" s="663"/>
      <c r="D318" s="664"/>
      <c r="E318" s="665"/>
      <c r="F318" s="665"/>
      <c r="G318" s="665"/>
      <c r="H318" s="665"/>
      <c r="I318" s="665"/>
      <c r="J318" s="665"/>
      <c r="K318" s="665"/>
      <c r="L318" s="665"/>
      <c r="M318" s="665"/>
      <c r="N318" s="665"/>
      <c r="O318" s="665"/>
      <c r="P318" s="665"/>
      <c r="Q318" s="665"/>
      <c r="R318" s="665"/>
      <c r="S318" s="664"/>
      <c r="T318" s="665"/>
      <c r="U318" s="665"/>
      <c r="V318" s="665"/>
      <c r="W318" s="665"/>
      <c r="X318" s="665"/>
      <c r="Y318" s="665"/>
      <c r="Z318" s="665"/>
      <c r="AA318" s="665"/>
      <c r="AB318" s="665"/>
      <c r="AC318" s="665"/>
      <c r="AD318" s="665"/>
      <c r="AE318" s="665"/>
      <c r="AF318" s="665"/>
      <c r="AG318" s="665"/>
    </row>
    <row r="319" spans="2:33">
      <c r="B319" s="178">
        <v>1</v>
      </c>
      <c r="C319" s="179" t="s">
        <v>1020</v>
      </c>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row>
    <row r="320" spans="2:33">
      <c r="B320" s="181"/>
      <c r="C320" s="301" t="s">
        <v>1020</v>
      </c>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row>
    <row r="321" spans="2:33">
      <c r="B321" s="181"/>
      <c r="C321" s="301" t="s">
        <v>1020</v>
      </c>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row>
    <row r="322" spans="2:33">
      <c r="B322" s="181"/>
      <c r="C322" s="301" t="s">
        <v>1020</v>
      </c>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row>
    <row r="323" spans="2:33">
      <c r="B323" s="178">
        <v>2</v>
      </c>
      <c r="C323" s="302" t="s">
        <v>1020</v>
      </c>
      <c r="D323" s="183" t="str">
        <f t="shared" ref="D323:R323" si="156">IF(COUNTIF(D320:D322,"C")&gt;=1,"A",IF(COUNTIF(D320:D322,"C")&gt;0,"P"," "))</f>
        <v xml:space="preserve"> </v>
      </c>
      <c r="E323" s="183" t="str">
        <f t="shared" si="156"/>
        <v xml:space="preserve"> </v>
      </c>
      <c r="F323" s="183" t="str">
        <f t="shared" si="156"/>
        <v xml:space="preserve"> </v>
      </c>
      <c r="G323" s="183" t="str">
        <f t="shared" si="156"/>
        <v xml:space="preserve"> </v>
      </c>
      <c r="H323" s="183" t="str">
        <f t="shared" si="156"/>
        <v xml:space="preserve"> </v>
      </c>
      <c r="I323" s="183" t="str">
        <f t="shared" si="156"/>
        <v xml:space="preserve"> </v>
      </c>
      <c r="J323" s="183" t="str">
        <f t="shared" si="156"/>
        <v xml:space="preserve"> </v>
      </c>
      <c r="K323" s="183" t="str">
        <f t="shared" si="156"/>
        <v xml:space="preserve"> </v>
      </c>
      <c r="L323" s="183" t="str">
        <f t="shared" si="156"/>
        <v xml:space="preserve"> </v>
      </c>
      <c r="M323" s="183" t="str">
        <f t="shared" si="156"/>
        <v xml:space="preserve"> </v>
      </c>
      <c r="N323" s="183" t="str">
        <f t="shared" si="156"/>
        <v xml:space="preserve"> </v>
      </c>
      <c r="O323" s="183" t="str">
        <f t="shared" si="156"/>
        <v xml:space="preserve"> </v>
      </c>
      <c r="P323" s="183" t="str">
        <f t="shared" si="156"/>
        <v xml:space="preserve"> </v>
      </c>
      <c r="Q323" s="183" t="str">
        <f t="shared" si="156"/>
        <v xml:space="preserve"> </v>
      </c>
      <c r="R323" s="183" t="str">
        <f t="shared" si="156"/>
        <v xml:space="preserve"> </v>
      </c>
      <c r="S323" s="183" t="str">
        <f t="shared" ref="S323:AG323" si="157">IF(COUNTIF(S320:S322,"C")&gt;=1,"A",IF(COUNTIF(S320:S322,"C")&gt;0,"P"," "))</f>
        <v xml:space="preserve"> </v>
      </c>
      <c r="T323" s="183" t="str">
        <f t="shared" si="157"/>
        <v xml:space="preserve"> </v>
      </c>
      <c r="U323" s="183" t="str">
        <f t="shared" si="157"/>
        <v xml:space="preserve"> </v>
      </c>
      <c r="V323" s="183" t="str">
        <f t="shared" si="157"/>
        <v xml:space="preserve"> </v>
      </c>
      <c r="W323" s="183" t="str">
        <f t="shared" si="157"/>
        <v xml:space="preserve"> </v>
      </c>
      <c r="X323" s="183" t="str">
        <f t="shared" si="157"/>
        <v xml:space="preserve"> </v>
      </c>
      <c r="Y323" s="183" t="str">
        <f t="shared" si="157"/>
        <v xml:space="preserve"> </v>
      </c>
      <c r="Z323" s="183" t="str">
        <f t="shared" si="157"/>
        <v xml:space="preserve"> </v>
      </c>
      <c r="AA323" s="183" t="str">
        <f t="shared" si="157"/>
        <v xml:space="preserve"> </v>
      </c>
      <c r="AB323" s="183" t="str">
        <f t="shared" si="157"/>
        <v xml:space="preserve"> </v>
      </c>
      <c r="AC323" s="183" t="str">
        <f t="shared" si="157"/>
        <v xml:space="preserve"> </v>
      </c>
      <c r="AD323" s="183" t="str">
        <f t="shared" si="157"/>
        <v xml:space="preserve"> </v>
      </c>
      <c r="AE323" s="183" t="str">
        <f t="shared" si="157"/>
        <v xml:space="preserve"> </v>
      </c>
      <c r="AF323" s="183" t="str">
        <f t="shared" si="157"/>
        <v xml:space="preserve"> </v>
      </c>
      <c r="AG323" s="183" t="str">
        <f t="shared" si="157"/>
        <v xml:space="preserve"> </v>
      </c>
    </row>
    <row r="324" spans="2:33">
      <c r="B324" s="184"/>
      <c r="C324" s="301" t="s">
        <v>1020</v>
      </c>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row>
    <row r="325" spans="2:33">
      <c r="B325" s="184"/>
      <c r="C325" s="301" t="s">
        <v>1020</v>
      </c>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row>
    <row r="326" spans="2:33">
      <c r="B326" s="184"/>
      <c r="C326" s="301" t="s">
        <v>1020</v>
      </c>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row>
    <row r="327" spans="2:33">
      <c r="B327" s="178">
        <v>3</v>
      </c>
      <c r="C327" s="302" t="s">
        <v>1020</v>
      </c>
      <c r="D327" s="183" t="str">
        <f t="shared" ref="D327:R327" si="158">IF(COUNTIF(D324:D326,"C")&gt;=1,"A",IF(COUNTIF(D324:D326,"C")&gt;0,"P"," "))</f>
        <v xml:space="preserve"> </v>
      </c>
      <c r="E327" s="183" t="str">
        <f t="shared" si="158"/>
        <v xml:space="preserve"> </v>
      </c>
      <c r="F327" s="183" t="str">
        <f t="shared" si="158"/>
        <v xml:space="preserve"> </v>
      </c>
      <c r="G327" s="183" t="str">
        <f t="shared" si="158"/>
        <v xml:space="preserve"> </v>
      </c>
      <c r="H327" s="183" t="str">
        <f t="shared" si="158"/>
        <v xml:space="preserve"> </v>
      </c>
      <c r="I327" s="183" t="str">
        <f t="shared" si="158"/>
        <v xml:space="preserve"> </v>
      </c>
      <c r="J327" s="183" t="str">
        <f t="shared" si="158"/>
        <v xml:space="preserve"> </v>
      </c>
      <c r="K327" s="183" t="str">
        <f t="shared" si="158"/>
        <v xml:space="preserve"> </v>
      </c>
      <c r="L327" s="183" t="str">
        <f t="shared" si="158"/>
        <v xml:space="preserve"> </v>
      </c>
      <c r="M327" s="183" t="str">
        <f t="shared" si="158"/>
        <v xml:space="preserve"> </v>
      </c>
      <c r="N327" s="183" t="str">
        <f t="shared" si="158"/>
        <v xml:space="preserve"> </v>
      </c>
      <c r="O327" s="183" t="str">
        <f t="shared" si="158"/>
        <v xml:space="preserve"> </v>
      </c>
      <c r="P327" s="183" t="str">
        <f t="shared" si="158"/>
        <v xml:space="preserve"> </v>
      </c>
      <c r="Q327" s="183" t="str">
        <f t="shared" si="158"/>
        <v xml:space="preserve"> </v>
      </c>
      <c r="R327" s="183" t="str">
        <f t="shared" si="158"/>
        <v xml:space="preserve"> </v>
      </c>
      <c r="S327" s="183" t="str">
        <f t="shared" ref="S327:AG327" si="159">IF(COUNTIF(S324:S326,"C")&gt;=1,"A",IF(COUNTIF(S324:S326,"C")&gt;0,"P"," "))</f>
        <v xml:space="preserve"> </v>
      </c>
      <c r="T327" s="183" t="str">
        <f t="shared" si="159"/>
        <v xml:space="preserve"> </v>
      </c>
      <c r="U327" s="183" t="str">
        <f t="shared" si="159"/>
        <v xml:space="preserve"> </v>
      </c>
      <c r="V327" s="183" t="str">
        <f t="shared" si="159"/>
        <v xml:space="preserve"> </v>
      </c>
      <c r="W327" s="183" t="str">
        <f t="shared" si="159"/>
        <v xml:space="preserve"> </v>
      </c>
      <c r="X327" s="183" t="str">
        <f t="shared" si="159"/>
        <v xml:space="preserve"> </v>
      </c>
      <c r="Y327" s="183" t="str">
        <f t="shared" si="159"/>
        <v xml:space="preserve"> </v>
      </c>
      <c r="Z327" s="183" t="str">
        <f t="shared" si="159"/>
        <v xml:space="preserve"> </v>
      </c>
      <c r="AA327" s="183" t="str">
        <f t="shared" si="159"/>
        <v xml:space="preserve"> </v>
      </c>
      <c r="AB327" s="183" t="str">
        <f t="shared" si="159"/>
        <v xml:space="preserve"> </v>
      </c>
      <c r="AC327" s="183" t="str">
        <f t="shared" si="159"/>
        <v xml:space="preserve"> </v>
      </c>
      <c r="AD327" s="183" t="str">
        <f t="shared" si="159"/>
        <v xml:space="preserve"> </v>
      </c>
      <c r="AE327" s="183" t="str">
        <f t="shared" si="159"/>
        <v xml:space="preserve"> </v>
      </c>
      <c r="AF327" s="183" t="str">
        <f t="shared" si="159"/>
        <v xml:space="preserve"> </v>
      </c>
      <c r="AG327" s="183" t="str">
        <f t="shared" si="159"/>
        <v xml:space="preserve"> </v>
      </c>
    </row>
    <row r="328" spans="2:33">
      <c r="B328" s="184"/>
      <c r="C328" s="301" t="s">
        <v>1020</v>
      </c>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row>
    <row r="329" spans="2:33">
      <c r="B329" s="184"/>
      <c r="C329" s="301" t="s">
        <v>1020</v>
      </c>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row>
    <row r="330" spans="2:33">
      <c r="B330" s="184"/>
      <c r="C330" s="301" t="s">
        <v>1020</v>
      </c>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row>
    <row r="331" spans="2:33">
      <c r="B331" s="178">
        <v>4</v>
      </c>
      <c r="C331" s="302" t="s">
        <v>1020</v>
      </c>
      <c r="D331" s="183" t="str">
        <f t="shared" ref="D331:R331" si="160">IF(COUNTIF(D328:D330,"C")&gt;=1,"A",IF(COUNTIF(D328:D330,"C")&gt;0,"P"," "))</f>
        <v xml:space="preserve"> </v>
      </c>
      <c r="E331" s="183" t="str">
        <f t="shared" si="160"/>
        <v xml:space="preserve"> </v>
      </c>
      <c r="F331" s="183" t="str">
        <f t="shared" si="160"/>
        <v xml:space="preserve"> </v>
      </c>
      <c r="G331" s="183" t="str">
        <f t="shared" si="160"/>
        <v xml:space="preserve"> </v>
      </c>
      <c r="H331" s="183" t="str">
        <f t="shared" si="160"/>
        <v xml:space="preserve"> </v>
      </c>
      <c r="I331" s="183" t="str">
        <f t="shared" si="160"/>
        <v xml:space="preserve"> </v>
      </c>
      <c r="J331" s="183" t="str">
        <f t="shared" si="160"/>
        <v xml:space="preserve"> </v>
      </c>
      <c r="K331" s="183" t="str">
        <f t="shared" si="160"/>
        <v xml:space="preserve"> </v>
      </c>
      <c r="L331" s="183" t="str">
        <f t="shared" si="160"/>
        <v xml:space="preserve"> </v>
      </c>
      <c r="M331" s="183" t="str">
        <f t="shared" si="160"/>
        <v xml:space="preserve"> </v>
      </c>
      <c r="N331" s="183" t="str">
        <f t="shared" si="160"/>
        <v xml:space="preserve"> </v>
      </c>
      <c r="O331" s="183" t="str">
        <f t="shared" si="160"/>
        <v xml:space="preserve"> </v>
      </c>
      <c r="P331" s="183" t="str">
        <f t="shared" si="160"/>
        <v xml:space="preserve"> </v>
      </c>
      <c r="Q331" s="183" t="str">
        <f t="shared" si="160"/>
        <v xml:space="preserve"> </v>
      </c>
      <c r="R331" s="183" t="str">
        <f t="shared" si="160"/>
        <v xml:space="preserve"> </v>
      </c>
      <c r="S331" s="183" t="str">
        <f t="shared" ref="S331:AG331" si="161">IF(COUNTIF(S328:S330,"C")&gt;=1,"A",IF(COUNTIF(S328:S330,"C")&gt;0,"P"," "))</f>
        <v xml:space="preserve"> </v>
      </c>
      <c r="T331" s="183" t="str">
        <f t="shared" si="161"/>
        <v xml:space="preserve"> </v>
      </c>
      <c r="U331" s="183" t="str">
        <f t="shared" si="161"/>
        <v xml:space="preserve"> </v>
      </c>
      <c r="V331" s="183" t="str">
        <f t="shared" si="161"/>
        <v xml:space="preserve"> </v>
      </c>
      <c r="W331" s="183" t="str">
        <f t="shared" si="161"/>
        <v xml:space="preserve"> </v>
      </c>
      <c r="X331" s="183" t="str">
        <f t="shared" si="161"/>
        <v xml:space="preserve"> </v>
      </c>
      <c r="Y331" s="183" t="str">
        <f t="shared" si="161"/>
        <v xml:space="preserve"> </v>
      </c>
      <c r="Z331" s="183" t="str">
        <f t="shared" si="161"/>
        <v xml:space="preserve"> </v>
      </c>
      <c r="AA331" s="183" t="str">
        <f t="shared" si="161"/>
        <v xml:space="preserve"> </v>
      </c>
      <c r="AB331" s="183" t="str">
        <f t="shared" si="161"/>
        <v xml:space="preserve"> </v>
      </c>
      <c r="AC331" s="183" t="str">
        <f t="shared" si="161"/>
        <v xml:space="preserve"> </v>
      </c>
      <c r="AD331" s="183" t="str">
        <f t="shared" si="161"/>
        <v xml:space="preserve"> </v>
      </c>
      <c r="AE331" s="183" t="str">
        <f t="shared" si="161"/>
        <v xml:space="preserve"> </v>
      </c>
      <c r="AF331" s="183" t="str">
        <f t="shared" si="161"/>
        <v xml:space="preserve"> </v>
      </c>
      <c r="AG331" s="183" t="str">
        <f t="shared" si="161"/>
        <v xml:space="preserve"> </v>
      </c>
    </row>
    <row r="332" spans="2:33">
      <c r="B332" s="184"/>
      <c r="C332" s="301" t="s">
        <v>1020</v>
      </c>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row>
    <row r="333" spans="2:33">
      <c r="B333" s="184"/>
      <c r="C333" s="301" t="s">
        <v>1020</v>
      </c>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row>
    <row r="334" spans="2:33">
      <c r="B334" s="184"/>
      <c r="C334" s="301" t="s">
        <v>1020</v>
      </c>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row>
    <row r="335" spans="2:33">
      <c r="B335" s="178">
        <v>5</v>
      </c>
      <c r="C335" s="302" t="s">
        <v>1020</v>
      </c>
      <c r="D335" s="183" t="str">
        <f t="shared" ref="D335:R335" si="162">IF(COUNTIF(D332:D334,"C")&gt;=1,"A",IF(COUNTIF(D332:D334,"C")&gt;0,"P"," "))</f>
        <v xml:space="preserve"> </v>
      </c>
      <c r="E335" s="183" t="str">
        <f t="shared" si="162"/>
        <v xml:space="preserve"> </v>
      </c>
      <c r="F335" s="183" t="str">
        <f t="shared" si="162"/>
        <v xml:space="preserve"> </v>
      </c>
      <c r="G335" s="183" t="str">
        <f t="shared" si="162"/>
        <v xml:space="preserve"> </v>
      </c>
      <c r="H335" s="183" t="str">
        <f t="shared" si="162"/>
        <v xml:space="preserve"> </v>
      </c>
      <c r="I335" s="183" t="str">
        <f t="shared" si="162"/>
        <v xml:space="preserve"> </v>
      </c>
      <c r="J335" s="183" t="str">
        <f t="shared" si="162"/>
        <v xml:space="preserve"> </v>
      </c>
      <c r="K335" s="183" t="str">
        <f t="shared" si="162"/>
        <v xml:space="preserve"> </v>
      </c>
      <c r="L335" s="183" t="str">
        <f t="shared" si="162"/>
        <v xml:space="preserve"> </v>
      </c>
      <c r="M335" s="183" t="str">
        <f t="shared" si="162"/>
        <v xml:space="preserve"> </v>
      </c>
      <c r="N335" s="183" t="str">
        <f t="shared" si="162"/>
        <v xml:space="preserve"> </v>
      </c>
      <c r="O335" s="183" t="str">
        <f t="shared" si="162"/>
        <v xml:space="preserve"> </v>
      </c>
      <c r="P335" s="183" t="str">
        <f t="shared" si="162"/>
        <v xml:space="preserve"> </v>
      </c>
      <c r="Q335" s="183" t="str">
        <f t="shared" si="162"/>
        <v xml:space="preserve"> </v>
      </c>
      <c r="R335" s="183" t="str">
        <f t="shared" si="162"/>
        <v xml:space="preserve"> </v>
      </c>
      <c r="S335" s="183" t="str">
        <f t="shared" ref="S335:AG335" si="163">IF(COUNTIF(S332:S334,"C")&gt;=1,"A",IF(COUNTIF(S332:S334,"C")&gt;0,"P"," "))</f>
        <v xml:space="preserve"> </v>
      </c>
      <c r="T335" s="183" t="str">
        <f t="shared" si="163"/>
        <v xml:space="preserve"> </v>
      </c>
      <c r="U335" s="183" t="str">
        <f t="shared" si="163"/>
        <v xml:space="preserve"> </v>
      </c>
      <c r="V335" s="183" t="str">
        <f t="shared" si="163"/>
        <v xml:space="preserve"> </v>
      </c>
      <c r="W335" s="183" t="str">
        <f t="shared" si="163"/>
        <v xml:space="preserve"> </v>
      </c>
      <c r="X335" s="183" t="str">
        <f t="shared" si="163"/>
        <v xml:space="preserve"> </v>
      </c>
      <c r="Y335" s="183" t="str">
        <f t="shared" si="163"/>
        <v xml:space="preserve"> </v>
      </c>
      <c r="Z335" s="183" t="str">
        <f t="shared" si="163"/>
        <v xml:space="preserve"> </v>
      </c>
      <c r="AA335" s="183" t="str">
        <f t="shared" si="163"/>
        <v xml:space="preserve"> </v>
      </c>
      <c r="AB335" s="183" t="str">
        <f t="shared" si="163"/>
        <v xml:space="preserve"> </v>
      </c>
      <c r="AC335" s="183" t="str">
        <f t="shared" si="163"/>
        <v xml:space="preserve"> </v>
      </c>
      <c r="AD335" s="183" t="str">
        <f t="shared" si="163"/>
        <v xml:space="preserve"> </v>
      </c>
      <c r="AE335" s="183" t="str">
        <f t="shared" si="163"/>
        <v xml:space="preserve"> </v>
      </c>
      <c r="AF335" s="183" t="str">
        <f t="shared" si="163"/>
        <v xml:space="preserve"> </v>
      </c>
      <c r="AG335" s="183" t="str">
        <f t="shared" si="163"/>
        <v xml:space="preserve"> </v>
      </c>
    </row>
    <row r="336" spans="2:33">
      <c r="B336" s="184"/>
      <c r="C336" s="301" t="s">
        <v>1020</v>
      </c>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row>
    <row r="337" spans="2:33">
      <c r="B337" s="184"/>
      <c r="C337" s="301" t="s">
        <v>1020</v>
      </c>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row>
    <row r="338" spans="2:33">
      <c r="B338" s="184"/>
      <c r="C338" s="301" t="s">
        <v>1020</v>
      </c>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row>
    <row r="339" spans="2:33" ht="0.75" customHeight="1" thickBot="1">
      <c r="B339" s="178"/>
      <c r="C339" s="178"/>
      <c r="D339" s="183" t="str">
        <f t="shared" ref="D339:R339" si="164">IF(COUNTIF(D336:D338,"C")&gt;=1,"A",IF(COUNTIF(D336:D338,"C")&gt;0,"P"," "))</f>
        <v xml:space="preserve"> </v>
      </c>
      <c r="E339" s="183" t="str">
        <f t="shared" si="164"/>
        <v xml:space="preserve"> </v>
      </c>
      <c r="F339" s="183" t="str">
        <f t="shared" si="164"/>
        <v xml:space="preserve"> </v>
      </c>
      <c r="G339" s="183" t="str">
        <f t="shared" si="164"/>
        <v xml:space="preserve"> </v>
      </c>
      <c r="H339" s="183" t="str">
        <f t="shared" si="164"/>
        <v xml:space="preserve"> </v>
      </c>
      <c r="I339" s="183" t="str">
        <f t="shared" si="164"/>
        <v xml:space="preserve"> </v>
      </c>
      <c r="J339" s="183" t="str">
        <f t="shared" si="164"/>
        <v xml:space="preserve"> </v>
      </c>
      <c r="K339" s="183" t="str">
        <f t="shared" si="164"/>
        <v xml:space="preserve"> </v>
      </c>
      <c r="L339" s="183" t="str">
        <f t="shared" si="164"/>
        <v xml:space="preserve"> </v>
      </c>
      <c r="M339" s="183" t="str">
        <f t="shared" si="164"/>
        <v xml:space="preserve"> </v>
      </c>
      <c r="N339" s="183" t="str">
        <f t="shared" si="164"/>
        <v xml:space="preserve"> </v>
      </c>
      <c r="O339" s="183" t="str">
        <f t="shared" si="164"/>
        <v xml:space="preserve"> </v>
      </c>
      <c r="P339" s="183" t="str">
        <f t="shared" si="164"/>
        <v xml:space="preserve"> </v>
      </c>
      <c r="Q339" s="183" t="str">
        <f t="shared" si="164"/>
        <v xml:space="preserve"> </v>
      </c>
      <c r="R339" s="183" t="str">
        <f t="shared" si="164"/>
        <v xml:space="preserve"> </v>
      </c>
      <c r="S339" s="183" t="str">
        <f t="shared" ref="S339:AG339" si="165">IF(COUNTIF(S336:S338,"C")&gt;=1,"A",IF(COUNTIF(S336:S338,"C")&gt;0,"P"," "))</f>
        <v xml:space="preserve"> </v>
      </c>
      <c r="T339" s="183" t="str">
        <f t="shared" si="165"/>
        <v xml:space="preserve"> </v>
      </c>
      <c r="U339" s="183" t="str">
        <f t="shared" si="165"/>
        <v xml:space="preserve"> </v>
      </c>
      <c r="V339" s="183" t="str">
        <f t="shared" si="165"/>
        <v xml:space="preserve"> </v>
      </c>
      <c r="W339" s="183" t="str">
        <f t="shared" si="165"/>
        <v xml:space="preserve"> </v>
      </c>
      <c r="X339" s="183" t="str">
        <f t="shared" si="165"/>
        <v xml:space="preserve"> </v>
      </c>
      <c r="Y339" s="183" t="str">
        <f t="shared" si="165"/>
        <v xml:space="preserve"> </v>
      </c>
      <c r="Z339" s="183" t="str">
        <f t="shared" si="165"/>
        <v xml:space="preserve"> </v>
      </c>
      <c r="AA339" s="183" t="str">
        <f t="shared" si="165"/>
        <v xml:space="preserve"> </v>
      </c>
      <c r="AB339" s="183" t="str">
        <f t="shared" si="165"/>
        <v xml:space="preserve"> </v>
      </c>
      <c r="AC339" s="183" t="str">
        <f t="shared" si="165"/>
        <v xml:space="preserve"> </v>
      </c>
      <c r="AD339" s="183" t="str">
        <f t="shared" si="165"/>
        <v xml:space="preserve"> </v>
      </c>
      <c r="AE339" s="183" t="str">
        <f t="shared" si="165"/>
        <v xml:space="preserve"> </v>
      </c>
      <c r="AF339" s="183" t="str">
        <f t="shared" si="165"/>
        <v xml:space="preserve"> </v>
      </c>
      <c r="AG339" s="183" t="str">
        <f t="shared" si="165"/>
        <v xml:space="preserve"> </v>
      </c>
    </row>
    <row r="340" spans="2:33" ht="13.5" thickBot="1">
      <c r="B340" s="178"/>
      <c r="C340" s="154" t="s">
        <v>118</v>
      </c>
      <c r="D340" s="189" t="str">
        <f t="shared" ref="D340:R340" si="166">IF(COUNTIF(D323:D339,"A")&gt;4,"C",IF(COUNTIF(D323:D339,"A")&gt;0,"P"," "))</f>
        <v xml:space="preserve"> </v>
      </c>
      <c r="E340" s="189" t="str">
        <f t="shared" si="166"/>
        <v xml:space="preserve"> </v>
      </c>
      <c r="F340" s="189" t="str">
        <f t="shared" si="166"/>
        <v xml:space="preserve"> </v>
      </c>
      <c r="G340" s="189" t="str">
        <f t="shared" si="166"/>
        <v xml:space="preserve"> </v>
      </c>
      <c r="H340" s="189" t="str">
        <f t="shared" si="166"/>
        <v xml:space="preserve"> </v>
      </c>
      <c r="I340" s="189" t="str">
        <f t="shared" si="166"/>
        <v xml:space="preserve"> </v>
      </c>
      <c r="J340" s="189" t="str">
        <f t="shared" si="166"/>
        <v xml:space="preserve"> </v>
      </c>
      <c r="K340" s="189" t="str">
        <f t="shared" si="166"/>
        <v xml:space="preserve"> </v>
      </c>
      <c r="L340" s="189" t="str">
        <f t="shared" si="166"/>
        <v xml:space="preserve"> </v>
      </c>
      <c r="M340" s="189" t="str">
        <f t="shared" si="166"/>
        <v xml:space="preserve"> </v>
      </c>
      <c r="N340" s="189" t="str">
        <f t="shared" si="166"/>
        <v xml:space="preserve"> </v>
      </c>
      <c r="O340" s="189" t="str">
        <f t="shared" si="166"/>
        <v xml:space="preserve"> </v>
      </c>
      <c r="P340" s="189" t="str">
        <f t="shared" si="166"/>
        <v xml:space="preserve"> </v>
      </c>
      <c r="Q340" s="189" t="str">
        <f t="shared" si="166"/>
        <v xml:space="preserve"> </v>
      </c>
      <c r="R340" s="189" t="str">
        <f t="shared" si="166"/>
        <v xml:space="preserve"> </v>
      </c>
      <c r="S340" s="189" t="str">
        <f t="shared" ref="S340:AG340" si="167">IF(COUNTIF(S323:S339,"A")&gt;4,"C",IF(COUNTIF(S323:S339,"A")&gt;0,"P"," "))</f>
        <v xml:space="preserve"> </v>
      </c>
      <c r="T340" s="189" t="str">
        <f t="shared" si="167"/>
        <v xml:space="preserve"> </v>
      </c>
      <c r="U340" s="189" t="str">
        <f t="shared" si="167"/>
        <v xml:space="preserve"> </v>
      </c>
      <c r="V340" s="189" t="str">
        <f t="shared" si="167"/>
        <v xml:space="preserve"> </v>
      </c>
      <c r="W340" s="189" t="str">
        <f t="shared" si="167"/>
        <v xml:space="preserve"> </v>
      </c>
      <c r="X340" s="189" t="str">
        <f t="shared" si="167"/>
        <v xml:space="preserve"> </v>
      </c>
      <c r="Y340" s="189" t="str">
        <f t="shared" si="167"/>
        <v xml:space="preserve"> </v>
      </c>
      <c r="Z340" s="189" t="str">
        <f t="shared" si="167"/>
        <v xml:space="preserve"> </v>
      </c>
      <c r="AA340" s="189" t="str">
        <f t="shared" si="167"/>
        <v xml:space="preserve"> </v>
      </c>
      <c r="AB340" s="189" t="str">
        <f t="shared" si="167"/>
        <v xml:space="preserve"> </v>
      </c>
      <c r="AC340" s="189" t="str">
        <f t="shared" si="167"/>
        <v xml:space="preserve"> </v>
      </c>
      <c r="AD340" s="189" t="str">
        <f t="shared" si="167"/>
        <v xml:space="preserve"> </v>
      </c>
      <c r="AE340" s="189" t="str">
        <f t="shared" si="167"/>
        <v xml:space="preserve"> </v>
      </c>
      <c r="AF340" s="189" t="str">
        <f t="shared" si="167"/>
        <v xml:space="preserve"> </v>
      </c>
      <c r="AG340" s="189" t="str">
        <f t="shared" si="167"/>
        <v xml:space="preserve"> </v>
      </c>
    </row>
    <row r="342" spans="2:33" ht="15">
      <c r="B342" s="662" t="s">
        <v>1035</v>
      </c>
      <c r="C342" s="663"/>
      <c r="D342" s="664"/>
      <c r="E342" s="665"/>
      <c r="F342" s="665"/>
      <c r="G342" s="665"/>
      <c r="H342" s="665"/>
      <c r="I342" s="665"/>
      <c r="J342" s="665"/>
      <c r="K342" s="665"/>
      <c r="L342" s="665"/>
      <c r="M342" s="665"/>
      <c r="N342" s="665"/>
      <c r="O342" s="665"/>
      <c r="P342" s="665"/>
      <c r="Q342" s="665"/>
      <c r="R342" s="665"/>
      <c r="S342" s="664"/>
      <c r="T342" s="665"/>
      <c r="U342" s="665"/>
      <c r="V342" s="665"/>
      <c r="W342" s="665"/>
      <c r="X342" s="665"/>
      <c r="Y342" s="665"/>
      <c r="Z342" s="665"/>
      <c r="AA342" s="665"/>
      <c r="AB342" s="665"/>
      <c r="AC342" s="665"/>
      <c r="AD342" s="665"/>
      <c r="AE342" s="665"/>
      <c r="AF342" s="665"/>
      <c r="AG342" s="665"/>
    </row>
    <row r="343" spans="2:33">
      <c r="B343" s="178">
        <v>1</v>
      </c>
      <c r="C343" s="179" t="s">
        <v>1020</v>
      </c>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row>
    <row r="344" spans="2:33">
      <c r="B344" s="181"/>
      <c r="C344" s="301" t="s">
        <v>1020</v>
      </c>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row>
    <row r="345" spans="2:33">
      <c r="B345" s="181"/>
      <c r="C345" s="301" t="s">
        <v>1020</v>
      </c>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row>
    <row r="346" spans="2:33">
      <c r="B346" s="181"/>
      <c r="C346" s="301" t="s">
        <v>1020</v>
      </c>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row>
    <row r="347" spans="2:33">
      <c r="B347" s="178">
        <v>2</v>
      </c>
      <c r="C347" s="302" t="s">
        <v>1020</v>
      </c>
      <c r="D347" s="183" t="str">
        <f t="shared" ref="D347:R347" si="168">IF(COUNTIF(D344:D346,"C")&gt;=1,"A",IF(COUNTIF(D344:D346,"C")&gt;0,"P"," "))</f>
        <v xml:space="preserve"> </v>
      </c>
      <c r="E347" s="183" t="str">
        <f t="shared" si="168"/>
        <v xml:space="preserve"> </v>
      </c>
      <c r="F347" s="183" t="str">
        <f t="shared" si="168"/>
        <v xml:space="preserve"> </v>
      </c>
      <c r="G347" s="183" t="str">
        <f t="shared" si="168"/>
        <v xml:space="preserve"> </v>
      </c>
      <c r="H347" s="183" t="str">
        <f t="shared" si="168"/>
        <v xml:space="preserve"> </v>
      </c>
      <c r="I347" s="183" t="str">
        <f t="shared" si="168"/>
        <v xml:space="preserve"> </v>
      </c>
      <c r="J347" s="183" t="str">
        <f t="shared" si="168"/>
        <v xml:space="preserve"> </v>
      </c>
      <c r="K347" s="183" t="str">
        <f t="shared" si="168"/>
        <v xml:space="preserve"> </v>
      </c>
      <c r="L347" s="183" t="str">
        <f t="shared" si="168"/>
        <v xml:space="preserve"> </v>
      </c>
      <c r="M347" s="183" t="str">
        <f t="shared" si="168"/>
        <v xml:space="preserve"> </v>
      </c>
      <c r="N347" s="183" t="str">
        <f t="shared" si="168"/>
        <v xml:space="preserve"> </v>
      </c>
      <c r="O347" s="183" t="str">
        <f t="shared" si="168"/>
        <v xml:space="preserve"> </v>
      </c>
      <c r="P347" s="183" t="str">
        <f t="shared" si="168"/>
        <v xml:space="preserve"> </v>
      </c>
      <c r="Q347" s="183" t="str">
        <f t="shared" si="168"/>
        <v xml:space="preserve"> </v>
      </c>
      <c r="R347" s="183" t="str">
        <f t="shared" si="168"/>
        <v xml:space="preserve"> </v>
      </c>
      <c r="S347" s="183" t="str">
        <f t="shared" ref="S347:AG347" si="169">IF(COUNTIF(S344:S346,"C")&gt;=1,"A",IF(COUNTIF(S344:S346,"C")&gt;0,"P"," "))</f>
        <v xml:space="preserve"> </v>
      </c>
      <c r="T347" s="183" t="str">
        <f t="shared" si="169"/>
        <v xml:space="preserve"> </v>
      </c>
      <c r="U347" s="183" t="str">
        <f t="shared" si="169"/>
        <v xml:space="preserve"> </v>
      </c>
      <c r="V347" s="183" t="str">
        <f t="shared" si="169"/>
        <v xml:space="preserve"> </v>
      </c>
      <c r="W347" s="183" t="str">
        <f t="shared" si="169"/>
        <v xml:space="preserve"> </v>
      </c>
      <c r="X347" s="183" t="str">
        <f t="shared" si="169"/>
        <v xml:space="preserve"> </v>
      </c>
      <c r="Y347" s="183" t="str">
        <f t="shared" si="169"/>
        <v xml:space="preserve"> </v>
      </c>
      <c r="Z347" s="183" t="str">
        <f t="shared" si="169"/>
        <v xml:space="preserve"> </v>
      </c>
      <c r="AA347" s="183" t="str">
        <f t="shared" si="169"/>
        <v xml:space="preserve"> </v>
      </c>
      <c r="AB347" s="183" t="str">
        <f t="shared" si="169"/>
        <v xml:space="preserve"> </v>
      </c>
      <c r="AC347" s="183" t="str">
        <f t="shared" si="169"/>
        <v xml:space="preserve"> </v>
      </c>
      <c r="AD347" s="183" t="str">
        <f t="shared" si="169"/>
        <v xml:space="preserve"> </v>
      </c>
      <c r="AE347" s="183" t="str">
        <f t="shared" si="169"/>
        <v xml:space="preserve"> </v>
      </c>
      <c r="AF347" s="183" t="str">
        <f t="shared" si="169"/>
        <v xml:space="preserve"> </v>
      </c>
      <c r="AG347" s="183" t="str">
        <f t="shared" si="169"/>
        <v xml:space="preserve"> </v>
      </c>
    </row>
    <row r="348" spans="2:33">
      <c r="B348" s="184"/>
      <c r="C348" s="301" t="s">
        <v>1020</v>
      </c>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row>
    <row r="349" spans="2:33">
      <c r="B349" s="184"/>
      <c r="C349" s="301" t="s">
        <v>1020</v>
      </c>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row>
    <row r="350" spans="2:33">
      <c r="B350" s="184"/>
      <c r="C350" s="301" t="s">
        <v>1020</v>
      </c>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row>
    <row r="351" spans="2:33">
      <c r="B351" s="178">
        <v>3</v>
      </c>
      <c r="C351" s="302" t="s">
        <v>1020</v>
      </c>
      <c r="D351" s="183" t="str">
        <f t="shared" ref="D351:R351" si="170">IF(COUNTIF(D348:D350,"C")&gt;=1,"A",IF(COUNTIF(D348:D350,"C")&gt;0,"P"," "))</f>
        <v xml:space="preserve"> </v>
      </c>
      <c r="E351" s="183" t="str">
        <f t="shared" si="170"/>
        <v xml:space="preserve"> </v>
      </c>
      <c r="F351" s="183" t="str">
        <f t="shared" si="170"/>
        <v xml:space="preserve"> </v>
      </c>
      <c r="G351" s="183" t="str">
        <f t="shared" si="170"/>
        <v xml:space="preserve"> </v>
      </c>
      <c r="H351" s="183" t="str">
        <f t="shared" si="170"/>
        <v xml:space="preserve"> </v>
      </c>
      <c r="I351" s="183" t="str">
        <f t="shared" si="170"/>
        <v xml:space="preserve"> </v>
      </c>
      <c r="J351" s="183" t="str">
        <f t="shared" si="170"/>
        <v xml:space="preserve"> </v>
      </c>
      <c r="K351" s="183" t="str">
        <f t="shared" si="170"/>
        <v xml:space="preserve"> </v>
      </c>
      <c r="L351" s="183" t="str">
        <f t="shared" si="170"/>
        <v xml:space="preserve"> </v>
      </c>
      <c r="M351" s="183" t="str">
        <f t="shared" si="170"/>
        <v xml:space="preserve"> </v>
      </c>
      <c r="N351" s="183" t="str">
        <f t="shared" si="170"/>
        <v xml:space="preserve"> </v>
      </c>
      <c r="O351" s="183" t="str">
        <f t="shared" si="170"/>
        <v xml:space="preserve"> </v>
      </c>
      <c r="P351" s="183" t="str">
        <f t="shared" si="170"/>
        <v xml:space="preserve"> </v>
      </c>
      <c r="Q351" s="183" t="str">
        <f t="shared" si="170"/>
        <v xml:space="preserve"> </v>
      </c>
      <c r="R351" s="183" t="str">
        <f t="shared" si="170"/>
        <v xml:space="preserve"> </v>
      </c>
      <c r="S351" s="183" t="str">
        <f t="shared" ref="S351:AG351" si="171">IF(COUNTIF(S348:S350,"C")&gt;=1,"A",IF(COUNTIF(S348:S350,"C")&gt;0,"P"," "))</f>
        <v xml:space="preserve"> </v>
      </c>
      <c r="T351" s="183" t="str">
        <f t="shared" si="171"/>
        <v xml:space="preserve"> </v>
      </c>
      <c r="U351" s="183" t="str">
        <f t="shared" si="171"/>
        <v xml:space="preserve"> </v>
      </c>
      <c r="V351" s="183" t="str">
        <f t="shared" si="171"/>
        <v xml:space="preserve"> </v>
      </c>
      <c r="W351" s="183" t="str">
        <f t="shared" si="171"/>
        <v xml:space="preserve"> </v>
      </c>
      <c r="X351" s="183" t="str">
        <f t="shared" si="171"/>
        <v xml:space="preserve"> </v>
      </c>
      <c r="Y351" s="183" t="str">
        <f t="shared" si="171"/>
        <v xml:space="preserve"> </v>
      </c>
      <c r="Z351" s="183" t="str">
        <f t="shared" si="171"/>
        <v xml:space="preserve"> </v>
      </c>
      <c r="AA351" s="183" t="str">
        <f t="shared" si="171"/>
        <v xml:space="preserve"> </v>
      </c>
      <c r="AB351" s="183" t="str">
        <f t="shared" si="171"/>
        <v xml:space="preserve"> </v>
      </c>
      <c r="AC351" s="183" t="str">
        <f t="shared" si="171"/>
        <v xml:space="preserve"> </v>
      </c>
      <c r="AD351" s="183" t="str">
        <f t="shared" si="171"/>
        <v xml:space="preserve"> </v>
      </c>
      <c r="AE351" s="183" t="str">
        <f t="shared" si="171"/>
        <v xml:space="preserve"> </v>
      </c>
      <c r="AF351" s="183" t="str">
        <f t="shared" si="171"/>
        <v xml:space="preserve"> </v>
      </c>
      <c r="AG351" s="183" t="str">
        <f t="shared" si="171"/>
        <v xml:space="preserve"> </v>
      </c>
    </row>
    <row r="352" spans="2:33">
      <c r="B352" s="184"/>
      <c r="C352" s="301" t="s">
        <v>1020</v>
      </c>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row>
    <row r="353" spans="2:33">
      <c r="B353" s="184"/>
      <c r="C353" s="301" t="s">
        <v>1020</v>
      </c>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row>
    <row r="354" spans="2:33">
      <c r="B354" s="184"/>
      <c r="C354" s="301" t="s">
        <v>1020</v>
      </c>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row>
    <row r="355" spans="2:33">
      <c r="B355" s="178">
        <v>4</v>
      </c>
      <c r="C355" s="302" t="s">
        <v>1020</v>
      </c>
      <c r="D355" s="183" t="str">
        <f t="shared" ref="D355:R355" si="172">IF(COUNTIF(D352:D354,"C")&gt;=1,"A",IF(COUNTIF(D352:D354,"C")&gt;0,"P"," "))</f>
        <v xml:space="preserve"> </v>
      </c>
      <c r="E355" s="183" t="str">
        <f t="shared" si="172"/>
        <v xml:space="preserve"> </v>
      </c>
      <c r="F355" s="183" t="str">
        <f t="shared" si="172"/>
        <v xml:space="preserve"> </v>
      </c>
      <c r="G355" s="183" t="str">
        <f t="shared" si="172"/>
        <v xml:space="preserve"> </v>
      </c>
      <c r="H355" s="183" t="str">
        <f t="shared" si="172"/>
        <v xml:space="preserve"> </v>
      </c>
      <c r="I355" s="183" t="str">
        <f t="shared" si="172"/>
        <v xml:space="preserve"> </v>
      </c>
      <c r="J355" s="183" t="str">
        <f t="shared" si="172"/>
        <v xml:space="preserve"> </v>
      </c>
      <c r="K355" s="183" t="str">
        <f t="shared" si="172"/>
        <v xml:space="preserve"> </v>
      </c>
      <c r="L355" s="183" t="str">
        <f t="shared" si="172"/>
        <v xml:space="preserve"> </v>
      </c>
      <c r="M355" s="183" t="str">
        <f t="shared" si="172"/>
        <v xml:space="preserve"> </v>
      </c>
      <c r="N355" s="183" t="str">
        <f t="shared" si="172"/>
        <v xml:space="preserve"> </v>
      </c>
      <c r="O355" s="183" t="str">
        <f t="shared" si="172"/>
        <v xml:space="preserve"> </v>
      </c>
      <c r="P355" s="183" t="str">
        <f t="shared" si="172"/>
        <v xml:space="preserve"> </v>
      </c>
      <c r="Q355" s="183" t="str">
        <f t="shared" si="172"/>
        <v xml:space="preserve"> </v>
      </c>
      <c r="R355" s="183" t="str">
        <f t="shared" si="172"/>
        <v xml:space="preserve"> </v>
      </c>
      <c r="S355" s="183" t="str">
        <f t="shared" ref="S355:AG355" si="173">IF(COUNTIF(S352:S354,"C")&gt;=1,"A",IF(COUNTIF(S352:S354,"C")&gt;0,"P"," "))</f>
        <v xml:space="preserve"> </v>
      </c>
      <c r="T355" s="183" t="str">
        <f t="shared" si="173"/>
        <v xml:space="preserve"> </v>
      </c>
      <c r="U355" s="183" t="str">
        <f t="shared" si="173"/>
        <v xml:space="preserve"> </v>
      </c>
      <c r="V355" s="183" t="str">
        <f t="shared" si="173"/>
        <v xml:space="preserve"> </v>
      </c>
      <c r="W355" s="183" t="str">
        <f t="shared" si="173"/>
        <v xml:space="preserve"> </v>
      </c>
      <c r="X355" s="183" t="str">
        <f t="shared" si="173"/>
        <v xml:space="preserve"> </v>
      </c>
      <c r="Y355" s="183" t="str">
        <f t="shared" si="173"/>
        <v xml:space="preserve"> </v>
      </c>
      <c r="Z355" s="183" t="str">
        <f t="shared" si="173"/>
        <v xml:space="preserve"> </v>
      </c>
      <c r="AA355" s="183" t="str">
        <f t="shared" si="173"/>
        <v xml:space="preserve"> </v>
      </c>
      <c r="AB355" s="183" t="str">
        <f t="shared" si="173"/>
        <v xml:space="preserve"> </v>
      </c>
      <c r="AC355" s="183" t="str">
        <f t="shared" si="173"/>
        <v xml:space="preserve"> </v>
      </c>
      <c r="AD355" s="183" t="str">
        <f t="shared" si="173"/>
        <v xml:space="preserve"> </v>
      </c>
      <c r="AE355" s="183" t="str">
        <f t="shared" si="173"/>
        <v xml:space="preserve"> </v>
      </c>
      <c r="AF355" s="183" t="str">
        <f t="shared" si="173"/>
        <v xml:space="preserve"> </v>
      </c>
      <c r="AG355" s="183" t="str">
        <f t="shared" si="173"/>
        <v xml:space="preserve"> </v>
      </c>
    </row>
    <row r="356" spans="2:33">
      <c r="B356" s="184"/>
      <c r="C356" s="301" t="s">
        <v>1020</v>
      </c>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row>
    <row r="357" spans="2:33">
      <c r="B357" s="184"/>
      <c r="C357" s="301" t="s">
        <v>1020</v>
      </c>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row>
    <row r="358" spans="2:33">
      <c r="B358" s="184"/>
      <c r="C358" s="301" t="s">
        <v>1020</v>
      </c>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row>
    <row r="359" spans="2:33">
      <c r="B359" s="178">
        <v>5</v>
      </c>
      <c r="C359" s="302" t="s">
        <v>1020</v>
      </c>
      <c r="D359" s="183" t="str">
        <f t="shared" ref="D359:R359" si="174">IF(COUNTIF(D356:D358,"C")&gt;=1,"A",IF(COUNTIF(D356:D358,"C")&gt;0,"P"," "))</f>
        <v xml:space="preserve"> </v>
      </c>
      <c r="E359" s="183" t="str">
        <f t="shared" si="174"/>
        <v xml:space="preserve"> </v>
      </c>
      <c r="F359" s="183" t="str">
        <f t="shared" si="174"/>
        <v xml:space="preserve"> </v>
      </c>
      <c r="G359" s="183" t="str">
        <f t="shared" si="174"/>
        <v xml:space="preserve"> </v>
      </c>
      <c r="H359" s="183" t="str">
        <f t="shared" si="174"/>
        <v xml:space="preserve"> </v>
      </c>
      <c r="I359" s="183" t="str">
        <f t="shared" si="174"/>
        <v xml:space="preserve"> </v>
      </c>
      <c r="J359" s="183" t="str">
        <f t="shared" si="174"/>
        <v xml:space="preserve"> </v>
      </c>
      <c r="K359" s="183" t="str">
        <f t="shared" si="174"/>
        <v xml:space="preserve"> </v>
      </c>
      <c r="L359" s="183" t="str">
        <f t="shared" si="174"/>
        <v xml:space="preserve"> </v>
      </c>
      <c r="M359" s="183" t="str">
        <f t="shared" si="174"/>
        <v xml:space="preserve"> </v>
      </c>
      <c r="N359" s="183" t="str">
        <f t="shared" si="174"/>
        <v xml:space="preserve"> </v>
      </c>
      <c r="O359" s="183" t="str">
        <f t="shared" si="174"/>
        <v xml:space="preserve"> </v>
      </c>
      <c r="P359" s="183" t="str">
        <f t="shared" si="174"/>
        <v xml:space="preserve"> </v>
      </c>
      <c r="Q359" s="183" t="str">
        <f t="shared" si="174"/>
        <v xml:space="preserve"> </v>
      </c>
      <c r="R359" s="183" t="str">
        <f t="shared" si="174"/>
        <v xml:space="preserve"> </v>
      </c>
      <c r="S359" s="183" t="str">
        <f t="shared" ref="S359:AG359" si="175">IF(COUNTIF(S356:S358,"C")&gt;=1,"A",IF(COUNTIF(S356:S358,"C")&gt;0,"P"," "))</f>
        <v xml:space="preserve"> </v>
      </c>
      <c r="T359" s="183" t="str">
        <f t="shared" si="175"/>
        <v xml:space="preserve"> </v>
      </c>
      <c r="U359" s="183" t="str">
        <f t="shared" si="175"/>
        <v xml:space="preserve"> </v>
      </c>
      <c r="V359" s="183" t="str">
        <f t="shared" si="175"/>
        <v xml:space="preserve"> </v>
      </c>
      <c r="W359" s="183" t="str">
        <f t="shared" si="175"/>
        <v xml:space="preserve"> </v>
      </c>
      <c r="X359" s="183" t="str">
        <f t="shared" si="175"/>
        <v xml:space="preserve"> </v>
      </c>
      <c r="Y359" s="183" t="str">
        <f t="shared" si="175"/>
        <v xml:space="preserve"> </v>
      </c>
      <c r="Z359" s="183" t="str">
        <f t="shared" si="175"/>
        <v xml:space="preserve"> </v>
      </c>
      <c r="AA359" s="183" t="str">
        <f t="shared" si="175"/>
        <v xml:space="preserve"> </v>
      </c>
      <c r="AB359" s="183" t="str">
        <f t="shared" si="175"/>
        <v xml:space="preserve"> </v>
      </c>
      <c r="AC359" s="183" t="str">
        <f t="shared" si="175"/>
        <v xml:space="preserve"> </v>
      </c>
      <c r="AD359" s="183" t="str">
        <f t="shared" si="175"/>
        <v xml:space="preserve"> </v>
      </c>
      <c r="AE359" s="183" t="str">
        <f t="shared" si="175"/>
        <v xml:space="preserve"> </v>
      </c>
      <c r="AF359" s="183" t="str">
        <f t="shared" si="175"/>
        <v xml:space="preserve"> </v>
      </c>
      <c r="AG359" s="183" t="str">
        <f t="shared" si="175"/>
        <v xml:space="preserve"> </v>
      </c>
    </row>
    <row r="360" spans="2:33">
      <c r="B360" s="184"/>
      <c r="C360" s="301" t="s">
        <v>1020</v>
      </c>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row>
    <row r="361" spans="2:33">
      <c r="B361" s="184"/>
      <c r="C361" s="301" t="s">
        <v>1020</v>
      </c>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row>
    <row r="362" spans="2:33">
      <c r="B362" s="184"/>
      <c r="C362" s="301" t="s">
        <v>1020</v>
      </c>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row>
    <row r="363" spans="2:33" ht="0.75" customHeight="1" thickBot="1">
      <c r="B363" s="178"/>
      <c r="C363" s="178"/>
      <c r="D363" s="183" t="str">
        <f t="shared" ref="D363:R363" si="176">IF(COUNTIF(D360:D362,"C")&gt;=1,"A",IF(COUNTIF(D360:D362,"C")&gt;0,"P"," "))</f>
        <v xml:space="preserve"> </v>
      </c>
      <c r="E363" s="183" t="str">
        <f t="shared" si="176"/>
        <v xml:space="preserve"> </v>
      </c>
      <c r="F363" s="183" t="str">
        <f t="shared" si="176"/>
        <v xml:space="preserve"> </v>
      </c>
      <c r="G363" s="183" t="str">
        <f t="shared" si="176"/>
        <v xml:space="preserve"> </v>
      </c>
      <c r="H363" s="183" t="str">
        <f t="shared" si="176"/>
        <v xml:space="preserve"> </v>
      </c>
      <c r="I363" s="183" t="str">
        <f t="shared" si="176"/>
        <v xml:space="preserve"> </v>
      </c>
      <c r="J363" s="183" t="str">
        <f t="shared" si="176"/>
        <v xml:space="preserve"> </v>
      </c>
      <c r="K363" s="183" t="str">
        <f t="shared" si="176"/>
        <v xml:space="preserve"> </v>
      </c>
      <c r="L363" s="183" t="str">
        <f t="shared" si="176"/>
        <v xml:space="preserve"> </v>
      </c>
      <c r="M363" s="183" t="str">
        <f t="shared" si="176"/>
        <v xml:space="preserve"> </v>
      </c>
      <c r="N363" s="183" t="str">
        <f t="shared" si="176"/>
        <v xml:space="preserve"> </v>
      </c>
      <c r="O363" s="183" t="str">
        <f t="shared" si="176"/>
        <v xml:space="preserve"> </v>
      </c>
      <c r="P363" s="183" t="str">
        <f t="shared" si="176"/>
        <v xml:space="preserve"> </v>
      </c>
      <c r="Q363" s="183" t="str">
        <f t="shared" si="176"/>
        <v xml:space="preserve"> </v>
      </c>
      <c r="R363" s="183" t="str">
        <f t="shared" si="176"/>
        <v xml:space="preserve"> </v>
      </c>
      <c r="S363" s="183" t="str">
        <f t="shared" ref="S363:AG363" si="177">IF(COUNTIF(S360:S362,"C")&gt;=1,"A",IF(COUNTIF(S360:S362,"C")&gt;0,"P"," "))</f>
        <v xml:space="preserve"> </v>
      </c>
      <c r="T363" s="183" t="str">
        <f t="shared" si="177"/>
        <v xml:space="preserve"> </v>
      </c>
      <c r="U363" s="183" t="str">
        <f t="shared" si="177"/>
        <v xml:space="preserve"> </v>
      </c>
      <c r="V363" s="183" t="str">
        <f t="shared" si="177"/>
        <v xml:space="preserve"> </v>
      </c>
      <c r="W363" s="183" t="str">
        <f t="shared" si="177"/>
        <v xml:space="preserve"> </v>
      </c>
      <c r="X363" s="183" t="str">
        <f t="shared" si="177"/>
        <v xml:space="preserve"> </v>
      </c>
      <c r="Y363" s="183" t="str">
        <f t="shared" si="177"/>
        <v xml:space="preserve"> </v>
      </c>
      <c r="Z363" s="183" t="str">
        <f t="shared" si="177"/>
        <v xml:space="preserve"> </v>
      </c>
      <c r="AA363" s="183" t="str">
        <f t="shared" si="177"/>
        <v xml:space="preserve"> </v>
      </c>
      <c r="AB363" s="183" t="str">
        <f t="shared" si="177"/>
        <v xml:space="preserve"> </v>
      </c>
      <c r="AC363" s="183" t="str">
        <f t="shared" si="177"/>
        <v xml:space="preserve"> </v>
      </c>
      <c r="AD363" s="183" t="str">
        <f t="shared" si="177"/>
        <v xml:space="preserve"> </v>
      </c>
      <c r="AE363" s="183" t="str">
        <f t="shared" si="177"/>
        <v xml:space="preserve"> </v>
      </c>
      <c r="AF363" s="183" t="str">
        <f t="shared" si="177"/>
        <v xml:space="preserve"> </v>
      </c>
      <c r="AG363" s="183" t="str">
        <f t="shared" si="177"/>
        <v xml:space="preserve"> </v>
      </c>
    </row>
    <row r="364" spans="2:33" ht="13.5" thickBot="1">
      <c r="B364" s="178"/>
      <c r="C364" s="154" t="s">
        <v>118</v>
      </c>
      <c r="D364" s="189" t="str">
        <f t="shared" ref="D364:R364" si="178">IF(COUNTIF(D347:D363,"A")&gt;4,"C",IF(COUNTIF(D347:D363,"A")&gt;0,"P"," "))</f>
        <v xml:space="preserve"> </v>
      </c>
      <c r="E364" s="189" t="str">
        <f t="shared" si="178"/>
        <v xml:space="preserve"> </v>
      </c>
      <c r="F364" s="189" t="str">
        <f t="shared" si="178"/>
        <v xml:space="preserve"> </v>
      </c>
      <c r="G364" s="189" t="str">
        <f t="shared" si="178"/>
        <v xml:space="preserve"> </v>
      </c>
      <c r="H364" s="189" t="str">
        <f t="shared" si="178"/>
        <v xml:space="preserve"> </v>
      </c>
      <c r="I364" s="189" t="str">
        <f t="shared" si="178"/>
        <v xml:space="preserve"> </v>
      </c>
      <c r="J364" s="189" t="str">
        <f t="shared" si="178"/>
        <v xml:space="preserve"> </v>
      </c>
      <c r="K364" s="189" t="str">
        <f t="shared" si="178"/>
        <v xml:space="preserve"> </v>
      </c>
      <c r="L364" s="189" t="str">
        <f t="shared" si="178"/>
        <v xml:space="preserve"> </v>
      </c>
      <c r="M364" s="189" t="str">
        <f t="shared" si="178"/>
        <v xml:space="preserve"> </v>
      </c>
      <c r="N364" s="189" t="str">
        <f t="shared" si="178"/>
        <v xml:space="preserve"> </v>
      </c>
      <c r="O364" s="189" t="str">
        <f t="shared" si="178"/>
        <v xml:space="preserve"> </v>
      </c>
      <c r="P364" s="189" t="str">
        <f t="shared" si="178"/>
        <v xml:space="preserve"> </v>
      </c>
      <c r="Q364" s="189" t="str">
        <f t="shared" si="178"/>
        <v xml:space="preserve"> </v>
      </c>
      <c r="R364" s="189" t="str">
        <f t="shared" si="178"/>
        <v xml:space="preserve"> </v>
      </c>
      <c r="S364" s="189" t="str">
        <f t="shared" ref="S364:AG364" si="179">IF(COUNTIF(S347:S363,"A")&gt;4,"C",IF(COUNTIF(S347:S363,"A")&gt;0,"P"," "))</f>
        <v xml:space="preserve"> </v>
      </c>
      <c r="T364" s="189" t="str">
        <f t="shared" si="179"/>
        <v xml:space="preserve"> </v>
      </c>
      <c r="U364" s="189" t="str">
        <f t="shared" si="179"/>
        <v xml:space="preserve"> </v>
      </c>
      <c r="V364" s="189" t="str">
        <f t="shared" si="179"/>
        <v xml:space="preserve"> </v>
      </c>
      <c r="W364" s="189" t="str">
        <f t="shared" si="179"/>
        <v xml:space="preserve"> </v>
      </c>
      <c r="X364" s="189" t="str">
        <f t="shared" si="179"/>
        <v xml:space="preserve"> </v>
      </c>
      <c r="Y364" s="189" t="str">
        <f t="shared" si="179"/>
        <v xml:space="preserve"> </v>
      </c>
      <c r="Z364" s="189" t="str">
        <f t="shared" si="179"/>
        <v xml:space="preserve"> </v>
      </c>
      <c r="AA364" s="189" t="str">
        <f t="shared" si="179"/>
        <v xml:space="preserve"> </v>
      </c>
      <c r="AB364" s="189" t="str">
        <f t="shared" si="179"/>
        <v xml:space="preserve"> </v>
      </c>
      <c r="AC364" s="189" t="str">
        <f t="shared" si="179"/>
        <v xml:space="preserve"> </v>
      </c>
      <c r="AD364" s="189" t="str">
        <f t="shared" si="179"/>
        <v xml:space="preserve"> </v>
      </c>
      <c r="AE364" s="189" t="str">
        <f t="shared" si="179"/>
        <v xml:space="preserve"> </v>
      </c>
      <c r="AF364" s="189" t="str">
        <f t="shared" si="179"/>
        <v xml:space="preserve"> </v>
      </c>
      <c r="AG364" s="189" t="str">
        <f t="shared" si="179"/>
        <v xml:space="preserve"> </v>
      </c>
    </row>
  </sheetData>
  <sheetProtection algorithmName="SHA-512" hashValue="OnIfWbBvewJQDmOndDfx/i9b+8lTv+pQfc5cnbEIb//QfNAGsB3qUkIz8MDsjTj3S7d0neZ1ESb1bH7A1cg5zQ==" saltValue="ovNKcKUQhqz//m3YfocvvA==" spinCount="100000" sheet="1" objects="1" scenarios="1" selectLockedCells="1"/>
  <mergeCells count="78">
    <mergeCell ref="S294:AG294"/>
    <mergeCell ref="S318:AG318"/>
    <mergeCell ref="S342:AG342"/>
    <mergeCell ref="S150:AG150"/>
    <mergeCell ref="S174:AG174"/>
    <mergeCell ref="S198:AG198"/>
    <mergeCell ref="S222:AG222"/>
    <mergeCell ref="S246:AG246"/>
    <mergeCell ref="S54:AG54"/>
    <mergeCell ref="S78:AG78"/>
    <mergeCell ref="S102:AG102"/>
    <mergeCell ref="S126:AG126"/>
    <mergeCell ref="S270:AG270"/>
    <mergeCell ref="AD1:AD4"/>
    <mergeCell ref="AE1:AE4"/>
    <mergeCell ref="AF1:AF4"/>
    <mergeCell ref="AG1:AG4"/>
    <mergeCell ref="S30:AG30"/>
    <mergeCell ref="B6:C6"/>
    <mergeCell ref="B102:C102"/>
    <mergeCell ref="B78:C78"/>
    <mergeCell ref="B54:C54"/>
    <mergeCell ref="B30:C30"/>
    <mergeCell ref="B3:C3"/>
    <mergeCell ref="A4:C4"/>
    <mergeCell ref="A5:R5"/>
    <mergeCell ref="J1:J4"/>
    <mergeCell ref="K1:K4"/>
    <mergeCell ref="L1:L4"/>
    <mergeCell ref="M1:M4"/>
    <mergeCell ref="N1:N4"/>
    <mergeCell ref="O1:O4"/>
    <mergeCell ref="D1:D4"/>
    <mergeCell ref="E1:E4"/>
    <mergeCell ref="F1:F4"/>
    <mergeCell ref="G1:G4"/>
    <mergeCell ref="AH7:AO14"/>
    <mergeCell ref="D30:R30"/>
    <mergeCell ref="Q1:Q4"/>
    <mergeCell ref="R1:R4"/>
    <mergeCell ref="D6:R6"/>
    <mergeCell ref="S1:S4"/>
    <mergeCell ref="T1:T4"/>
    <mergeCell ref="U1:U4"/>
    <mergeCell ref="V1:V4"/>
    <mergeCell ref="W1:W4"/>
    <mergeCell ref="X1:X4"/>
    <mergeCell ref="Y1:Y4"/>
    <mergeCell ref="Z1:Z4"/>
    <mergeCell ref="AA1:AA4"/>
    <mergeCell ref="AB1:AB4"/>
    <mergeCell ref="AC1:AC4"/>
    <mergeCell ref="D54:R54"/>
    <mergeCell ref="D78:R78"/>
    <mergeCell ref="D102:R102"/>
    <mergeCell ref="H1:H4"/>
    <mergeCell ref="I1:I4"/>
    <mergeCell ref="P1:P4"/>
    <mergeCell ref="B126:C126"/>
    <mergeCell ref="D126:R126"/>
    <mergeCell ref="B150:C150"/>
    <mergeCell ref="D150:R150"/>
    <mergeCell ref="B174:C174"/>
    <mergeCell ref="D174:R174"/>
    <mergeCell ref="B198:C198"/>
    <mergeCell ref="D198:R198"/>
    <mergeCell ref="B222:C222"/>
    <mergeCell ref="D222:R222"/>
    <mergeCell ref="B246:C246"/>
    <mergeCell ref="D246:R246"/>
    <mergeCell ref="B342:C342"/>
    <mergeCell ref="D342:R342"/>
    <mergeCell ref="B270:C270"/>
    <mergeCell ref="D270:R270"/>
    <mergeCell ref="B294:C294"/>
    <mergeCell ref="D294:R294"/>
    <mergeCell ref="B318:C318"/>
    <mergeCell ref="D318:R318"/>
  </mergeCells>
  <conditionalFormatting sqref="D8:AG26 D32:AG50 D56:AG74 D80:AG98 D104:AG122 D128:AG146 D152:AG170 D176:AG194 D200:AG218 D224:AG242 D248:AG266 D272:AG290 D296:AG314 D320:AG338 D344:AG362">
    <cfRule type="containsText" dxfId="400" priority="2" operator="containsText" text="c">
      <formula>NOT(ISERROR(SEARCH("c",D8)))</formula>
    </cfRule>
  </conditionalFormatting>
  <conditionalFormatting sqref="D364:AG364 D340:AG340 D316:AG316 D292:AG292 D268:AG268 D244:AG244 D220:AG220 D196:AG196 D172:AG172 D148:AG148 D124:AG124 D100:AG100 D76:AG76 D52:AG52 D28:AG28">
    <cfRule type="containsText" dxfId="399" priority="1" operator="containsText" text="c">
      <formula>NOT(ISERROR(SEARCH("c",D28)))</formula>
    </cfRule>
  </conditionalFormatting>
  <pageMargins left="0.75" right="0.75" top="1" bottom="0.5" header="0.25" footer="0.25"/>
  <pageSetup scale="70" fitToHeight="0" orientation="portrait" r:id="rId1"/>
  <headerFooter alignWithMargins="0">
    <oddHeader>&amp;C&amp;"Arial,Bold"&amp;14CadetteTrax&amp;12
Council Own - &amp;D</oddHeader>
    <oddFooter>Page &amp;P</oddFooter>
  </headerFooter>
  <rowBreaks count="1" manualBreakCount="1">
    <brk id="76" max="1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39</vt:i4>
      </vt:variant>
    </vt:vector>
  </HeadingPairs>
  <TitlesOfParts>
    <vt:vector size="84" baseType="lpstr">
      <vt:lpstr>Instructions</vt:lpstr>
      <vt:lpstr>Parent Contact Info</vt:lpstr>
      <vt:lpstr>Registration</vt:lpstr>
      <vt:lpstr>Dues</vt:lpstr>
      <vt:lpstr>Attendance</vt:lpstr>
      <vt:lpstr>FT</vt:lpstr>
      <vt:lpstr>Badges</vt:lpstr>
      <vt:lpstr>Journey</vt:lpstr>
      <vt:lpstr>Council Own</vt:lpstr>
      <vt:lpstr>Age-Level</vt:lpstr>
      <vt:lpstr>Silver</vt:lpstr>
      <vt:lpstr>Bridging</vt:lpstr>
      <vt:lpstr>Fun Patches</vt:lpstr>
      <vt:lpstr>Summary</vt:lpstr>
      <vt:lpstr>Order</vt:lpstr>
      <vt:lpstr>Cadette_1</vt:lpstr>
      <vt:lpstr>Cadette_2</vt:lpstr>
      <vt:lpstr>Cadette_3</vt:lpstr>
      <vt:lpstr>Cadette_4</vt:lpstr>
      <vt:lpstr>Cadette_5</vt:lpstr>
      <vt:lpstr>Cadette_6</vt:lpstr>
      <vt:lpstr>Cadette_7</vt:lpstr>
      <vt:lpstr>Cadette_8</vt:lpstr>
      <vt:lpstr>Cadette_9</vt:lpstr>
      <vt:lpstr>Cadette_10</vt:lpstr>
      <vt:lpstr>Cadette_11</vt:lpstr>
      <vt:lpstr>Cadette_12</vt:lpstr>
      <vt:lpstr>Cadette_13</vt:lpstr>
      <vt:lpstr>Cadette_14</vt:lpstr>
      <vt:lpstr>Cadette_15</vt:lpstr>
      <vt:lpstr>Cadette_16</vt:lpstr>
      <vt:lpstr>Cadette_17</vt:lpstr>
      <vt:lpstr>Cadette_18</vt:lpstr>
      <vt:lpstr>Cadette_19</vt:lpstr>
      <vt:lpstr>Cadette_20</vt:lpstr>
      <vt:lpstr>Cadette_21</vt:lpstr>
      <vt:lpstr>Cadette_22</vt:lpstr>
      <vt:lpstr>Cadette_23</vt:lpstr>
      <vt:lpstr>Cadette_24</vt:lpstr>
      <vt:lpstr>Cadette_25</vt:lpstr>
      <vt:lpstr>Cadette_26</vt:lpstr>
      <vt:lpstr>Cadette_27</vt:lpstr>
      <vt:lpstr>Cadette_28</vt:lpstr>
      <vt:lpstr>Cadette_29</vt:lpstr>
      <vt:lpstr>Cadette_30</vt:lpstr>
      <vt:lpstr>Cadette_1!Print_Area</vt:lpstr>
      <vt:lpstr>Cadette_10!Print_Area</vt:lpstr>
      <vt:lpstr>Cadette_11!Print_Area</vt:lpstr>
      <vt:lpstr>Cadette_12!Print_Area</vt:lpstr>
      <vt:lpstr>Cadette_13!Print_Area</vt:lpstr>
      <vt:lpstr>Cadette_14!Print_Area</vt:lpstr>
      <vt:lpstr>Cadette_15!Print_Area</vt:lpstr>
      <vt:lpstr>Cadette_16!Print_Area</vt:lpstr>
      <vt:lpstr>Cadette_17!Print_Area</vt:lpstr>
      <vt:lpstr>Cadette_18!Print_Area</vt:lpstr>
      <vt:lpstr>Cadette_19!Print_Area</vt:lpstr>
      <vt:lpstr>Cadette_2!Print_Area</vt:lpstr>
      <vt:lpstr>Cadette_20!Print_Area</vt:lpstr>
      <vt:lpstr>Cadette_21!Print_Area</vt:lpstr>
      <vt:lpstr>Cadette_22!Print_Area</vt:lpstr>
      <vt:lpstr>Cadette_23!Print_Area</vt:lpstr>
      <vt:lpstr>Cadette_24!Print_Area</vt:lpstr>
      <vt:lpstr>Cadette_25!Print_Area</vt:lpstr>
      <vt:lpstr>Cadette_26!Print_Area</vt:lpstr>
      <vt:lpstr>Cadette_27!Print_Area</vt:lpstr>
      <vt:lpstr>Cadette_28!Print_Area</vt:lpstr>
      <vt:lpstr>Cadette_29!Print_Area</vt:lpstr>
      <vt:lpstr>Cadette_3!Print_Area</vt:lpstr>
      <vt:lpstr>Cadette_30!Print_Area</vt:lpstr>
      <vt:lpstr>Cadette_4!Print_Area</vt:lpstr>
      <vt:lpstr>Cadette_5!Print_Area</vt:lpstr>
      <vt:lpstr>Cadette_6!Print_Area</vt:lpstr>
      <vt:lpstr>Cadette_7!Print_Area</vt:lpstr>
      <vt:lpstr>Cadette_8!Print_Area</vt:lpstr>
      <vt:lpstr>Cadette_9!Print_Area</vt:lpstr>
      <vt:lpstr>'Council Own'!Print_Area</vt:lpstr>
      <vt:lpstr>Instructions!Print_Area</vt:lpstr>
      <vt:lpstr>Order!Print_Area</vt:lpstr>
      <vt:lpstr>'Age-Level'!Print_Titles</vt:lpstr>
      <vt:lpstr>Attendance!Print_Titles</vt:lpstr>
      <vt:lpstr>'Council Own'!Print_Titles</vt:lpstr>
      <vt:lpstr>'Fun Patches'!Print_Titles</vt:lpstr>
      <vt:lpstr>Journey!Print_Titles</vt:lpstr>
      <vt:lpstr>Registration!Print_Titles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Cadette</dc:title>
  <dc:subject>track cadette achievements</dc:subject>
  <dc:creator>Audra Edmunds</dc:creator>
  <cp:keywords/>
  <dc:description/>
  <cp:lastModifiedBy>Audra Edmunds</cp:lastModifiedBy>
  <cp:revision/>
  <cp:lastPrinted>2020-08-11T21:02:17Z</cp:lastPrinted>
  <dcterms:created xsi:type="dcterms:W3CDTF">2005-02-08T13:28:44Z</dcterms:created>
  <dcterms:modified xsi:type="dcterms:W3CDTF">2020-09-01T20:54:44Z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1312780968</vt:i4>
  </property>
  <property fmtid="{D5CDD505-2E9C-101B-9397-08002B2CF9AE}" pid="3" name="_EmailSubject">
    <vt:lpwstr>Juniors</vt:lpwstr>
  </property>
  <property fmtid="{D5CDD505-2E9C-101B-9397-08002B2CF9AE}" pid="4" name="_AuthorEmail">
    <vt:lpwstr>frank.steele@comcast.net</vt:lpwstr>
  </property>
  <property fmtid="{D5CDD505-2E9C-101B-9397-08002B2CF9AE}" pid="5" name="_AuthorEmailDisplayName">
    <vt:lpwstr>Frank Steele</vt:lpwstr>
  </property>
  <property fmtid="{D5CDD505-2E9C-101B-9397-08002B2CF9AE}" pid="6" name="_PreviousAdHocReviewCycleID">
    <vt:i4>1445548412</vt:i4>
  </property>
  <property fmtid="{D5CDD505-2E9C-101B-9397-08002B2CF9AE}" pid="7" name="_ReviewingToolsShownOnce">
    <vt:lpwstr/>
  </property>
</Properties>
</file>